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CCA Admin Dashboard" sheetId="1" r:id="rId4"/>
    <sheet state="visible" name="Municipal Info Electric" sheetId="2" r:id="rId5"/>
    <sheet state="visible" name="Monthly Electric Supply (kWh)" sheetId="3" r:id="rId6"/>
    <sheet state="visible" name="Q4 Electric Reporting" sheetId="4" r:id="rId7"/>
    <sheet state="visible" name="Monthly CCA Electric Price" sheetId="5" r:id="rId8"/>
    <sheet state="visible" name="Monthly Utility Electric Price" sheetId="6" r:id="rId9"/>
    <sheet state="hidden" name="Municipal Info GAS" sheetId="7" r:id="rId10"/>
    <sheet state="hidden" name="Monthly Gas Supply (Therm)" sheetId="8" r:id="rId11"/>
    <sheet state="hidden" name="Q1 GAS Reporting" sheetId="9" r:id="rId12"/>
    <sheet state="hidden" name="Monthly CCA GAS Price" sheetId="10" r:id="rId13"/>
    <sheet state="hidden" name="Monthly Utility GAS Price" sheetId="11" r:id="rId14"/>
    <sheet state="visible" name="Opt-Out Reporting" sheetId="12" r:id="rId15"/>
    <sheet state="visible" name="Complaint Reporting" sheetId="13" r:id="rId16"/>
    <sheet state="visible" name="Annual Administrator Financial" sheetId="14" r:id="rId17"/>
  </sheets>
  <definedNames/>
  <calcPr/>
  <extLst>
    <ext uri="GoogleSheetsCustomDataVersion2">
      <go:sheetsCustomData xmlns:go="http://customooxmlschemas.google.com/" r:id="rId18" roundtripDataChecksum="fwiov2q3dizQIrkhD85NgXQ52YqUNws/mxPe33vj2F4="/>
    </ext>
  </extLst>
</workbook>
</file>

<file path=xl/sharedStrings.xml><?xml version="1.0" encoding="utf-8"?>
<sst xmlns="http://schemas.openxmlformats.org/spreadsheetml/2006/main" count="929" uniqueCount="244">
  <si>
    <t>Date of Filing</t>
  </si>
  <si>
    <t>CCA Administrator Name</t>
  </si>
  <si>
    <t>Sustainable Westchester</t>
  </si>
  <si>
    <t>CCA Administrator Contact Name</t>
  </si>
  <si>
    <t>Dan Welsh, Program Director</t>
  </si>
  <si>
    <t>CCA Administrator Contact Email</t>
  </si>
  <si>
    <t>dan@sustainablewestchester.org</t>
  </si>
  <si>
    <t>CCA Administrator Phone</t>
  </si>
  <si>
    <t>(914) 242-4725 x 101</t>
  </si>
  <si>
    <t>CCA Administrator Alternate Contact Name</t>
  </si>
  <si>
    <t>Nicholas Tedrow, Deputy Director</t>
  </si>
  <si>
    <t>CCA Administrator Alternate Contact Email</t>
  </si>
  <si>
    <t>nick@sustainablewestchester.org</t>
  </si>
  <si>
    <t>CCA Administrator Alternate Phone</t>
  </si>
  <si>
    <t>(914) 242-4725 x 118</t>
  </si>
  <si>
    <t xml:space="preserve">Q1 </t>
  </si>
  <si>
    <t>Q2</t>
  </si>
  <si>
    <t>Q3</t>
  </si>
  <si>
    <t>Q4</t>
  </si>
  <si>
    <t>Annual</t>
  </si>
  <si>
    <t>March 31st</t>
  </si>
  <si>
    <t>June 30th</t>
  </si>
  <si>
    <t>Standard Supply Electric Delivered</t>
  </si>
  <si>
    <t>kWh</t>
  </si>
  <si>
    <t>September 30th</t>
  </si>
  <si>
    <t>Renewable Electric Supply Delivered</t>
  </si>
  <si>
    <t>December 31st</t>
  </si>
  <si>
    <t>Total Electric Supply Delivered</t>
  </si>
  <si>
    <t>Percentage Renewable Supply</t>
  </si>
  <si>
    <t>Standard Supply Gas Delivered</t>
  </si>
  <si>
    <t>Municipalities Electric</t>
  </si>
  <si>
    <t>Municipalities Gas</t>
  </si>
  <si>
    <t>Municipalities Renewable Supply</t>
  </si>
  <si>
    <t>Customers Opt-Out Eligible</t>
  </si>
  <si>
    <t>Customers Beginning of Period</t>
  </si>
  <si>
    <t>Customers End of Period</t>
  </si>
  <si>
    <t>Number of Opt-Outs Period</t>
  </si>
  <si>
    <t>Number of Complaints Period</t>
  </si>
  <si>
    <t>Instructions: Please fill out and update quarterly for each municipality for the reporting year.
Each quarterly reporting should be updated with most recent data
Please add new municipalities at end of list, if pre-filled list is not correct, the information from this page is carried forward to other sheets</t>
  </si>
  <si>
    <t>CCA Administrator Name:</t>
  </si>
  <si>
    <t>*Opt-Out Eligible count for municipality from utility</t>
  </si>
  <si>
    <t>Annual Reporting Period Ending:</t>
  </si>
  <si>
    <t>check</t>
  </si>
  <si>
    <t>fill-in</t>
  </si>
  <si>
    <t>Municipality</t>
  </si>
  <si>
    <t>Type (Village, Town, City)</t>
  </si>
  <si>
    <t>Utility</t>
  </si>
  <si>
    <t>Utility Zone or Region</t>
  </si>
  <si>
    <t>CCA Program Name</t>
  </si>
  <si>
    <t>Default Product</t>
  </si>
  <si>
    <t>Opt-Out Eligible count*</t>
  </si>
  <si>
    <t>Ardsley</t>
  </si>
  <si>
    <t>Village</t>
  </si>
  <si>
    <t>Con Edison</t>
  </si>
  <si>
    <t>I</t>
  </si>
  <si>
    <t>Westchester Power</t>
  </si>
  <si>
    <t>100% Renewable</t>
  </si>
  <si>
    <t>Bedford</t>
  </si>
  <si>
    <t>Town</t>
  </si>
  <si>
    <t>H</t>
  </si>
  <si>
    <t>Croton-on-Hudson</t>
  </si>
  <si>
    <t>Dobbs Ferry</t>
  </si>
  <si>
    <t>Greenburgh</t>
  </si>
  <si>
    <t>Hastings-on-Hudson</t>
  </si>
  <si>
    <t>Irvington</t>
  </si>
  <si>
    <t>Larchmont</t>
  </si>
  <si>
    <t>Mamaroneck</t>
  </si>
  <si>
    <t>Mount Kisco</t>
  </si>
  <si>
    <t>Standard Supply</t>
  </si>
  <si>
    <t>New Castle</t>
  </si>
  <si>
    <t>H &amp; I</t>
  </si>
  <si>
    <t>New Rochelle</t>
  </si>
  <si>
    <t>City</t>
  </si>
  <si>
    <t>Ossining</t>
  </si>
  <si>
    <t>Peekskill</t>
  </si>
  <si>
    <t>Pelham, Village</t>
  </si>
  <si>
    <t>Pleasantville</t>
  </si>
  <si>
    <t>Rye</t>
  </si>
  <si>
    <t>Rye Brook</t>
  </si>
  <si>
    <t>Sleepy Hollow</t>
  </si>
  <si>
    <t>Tarrytown</t>
  </si>
  <si>
    <t>Tuckahoe</t>
  </si>
  <si>
    <t>White Plains</t>
  </si>
  <si>
    <t>Yonkers</t>
  </si>
  <si>
    <t>NYSEG</t>
  </si>
  <si>
    <t>Lower Hudson Valley</t>
  </si>
  <si>
    <t>Lewisboro</t>
  </si>
  <si>
    <t>North Salem</t>
  </si>
  <si>
    <t>Pound Ridge</t>
  </si>
  <si>
    <t>Somers</t>
  </si>
  <si>
    <t>Total</t>
  </si>
  <si>
    <t>* Enter the opt-out count from the initial new CCA Program opt-out letter</t>
  </si>
  <si>
    <t>Instructions: Please fill out and update quarterly for each municipality for the reporting year.
For each month update Renewable Load, Standard Load, and number of customers for electricity. Each quarterly reporting should be updated with most recent data from ESCO.
Customer count is total of Opt-Out and Opt-In Supply for CCA Aggregation</t>
  </si>
  <si>
    <t>Q2 Reporting Period Ending:</t>
  </si>
  <si>
    <t>auto</t>
  </si>
  <si>
    <t>MONTH</t>
  </si>
  <si>
    <t>JAN</t>
  </si>
  <si>
    <t>FEB</t>
  </si>
  <si>
    <t>MAR</t>
  </si>
  <si>
    <t>APR</t>
  </si>
  <si>
    <t>MAY</t>
  </si>
  <si>
    <t>JUN</t>
  </si>
  <si>
    <t>JUL</t>
  </si>
  <si>
    <t>AUG</t>
  </si>
  <si>
    <t>SEP</t>
  </si>
  <si>
    <t>OCT</t>
  </si>
  <si>
    <t>NOV</t>
  </si>
  <si>
    <t>DEC</t>
  </si>
  <si>
    <t>Opt-Out Eligible count for letter*</t>
  </si>
  <si>
    <t>CCA  Renewable Load (kWh)</t>
  </si>
  <si>
    <t>CCA  Standard Load (kWh)</t>
  </si>
  <si>
    <t>CCA  Customer Count</t>
  </si>
  <si>
    <t>CCA  Standard Load</t>
  </si>
  <si>
    <t>CCA Standard Load</t>
  </si>
  <si>
    <t>CCA Renewable Load</t>
  </si>
  <si>
    <t>* Enter the opt-out eligible count from the initial new CCA Program opt-out letter</t>
  </si>
  <si>
    <t>Please place any additional Information on Monthly Electric Supply below: (text box will expand as text is entered)</t>
  </si>
  <si>
    <t>Instructions: Please fill out for each municipality.
Each quarterly reporting should be updated with most recent data
Please add new municipalities at end of list in the "Municipal Infor Electric" tab, the information from this page is carried forward to other sheets</t>
  </si>
  <si>
    <t>NOTE: Most values will be transferred from the Monthly Electric Worksheet</t>
  </si>
  <si>
    <t>Quarterly Reporting Period Ending:</t>
  </si>
  <si>
    <t>Price should be End of Quarter</t>
  </si>
  <si>
    <t>enter/check</t>
  </si>
  <si>
    <t>Fill-in</t>
  </si>
  <si>
    <t>calculated</t>
  </si>
  <si>
    <t>Electric Supply</t>
  </si>
  <si>
    <t>Customers</t>
  </si>
  <si>
    <t>Load</t>
  </si>
  <si>
    <t>Supply Price Period</t>
  </si>
  <si>
    <t xml:space="preserve">Program Opt-Out Eligible count </t>
  </si>
  <si>
    <t>Beginning of reporting period</t>
  </si>
  <si>
    <t>End of reporting period</t>
  </si>
  <si>
    <t xml:space="preserve">Initial Opt-Out Rate %*         </t>
  </si>
  <si>
    <t>Accounts Opting-Out During Current Period</t>
  </si>
  <si>
    <t>Complaints During Current Period</t>
  </si>
  <si>
    <t>Standard Load (kWh)</t>
  </si>
  <si>
    <t>Renewable Load (kWh)</t>
  </si>
  <si>
    <t>Total Load (kWh)</t>
  </si>
  <si>
    <t>% of Total Renewable Load**</t>
  </si>
  <si>
    <t>Standard Product Residential</t>
  </si>
  <si>
    <t>Standard Product Small Commercial</t>
  </si>
  <si>
    <t>50% Renewable Product Residential</t>
  </si>
  <si>
    <t>50% Renewable Product Small Commercial</t>
  </si>
  <si>
    <t>100% Renewable Product Residential</t>
  </si>
  <si>
    <t>100% Renewable Product Small Commercial</t>
  </si>
  <si>
    <t>Utility 12-Month Average Residential</t>
  </si>
  <si>
    <t>Utility 12-Month Average Small Commercial</t>
  </si>
  <si>
    <t>* Enter the opt-out rate from the initial new CCA Program opt-out letter</t>
  </si>
  <si>
    <t>Total Renewable</t>
  </si>
  <si>
    <r>
      <rPr>
        <rFont val="Calibri"/>
        <color theme="1"/>
        <sz val="11.0"/>
      </rPr>
      <t xml:space="preserve">Instructions: Please fill out and update quarterly for each Aggregation for the reporting year.
Each quarterly reporting should be updated with most recent data
</t>
    </r>
    <r>
      <rPr>
        <rFont val="Calibri"/>
        <b/>
        <color theme="1"/>
        <sz val="11.0"/>
      </rPr>
      <t>*Largest Aggregation of common pricing should be reported, usually CCA Program, default product, in same utility and utility zone or region.</t>
    </r>
  </si>
  <si>
    <t>December 31st, 2023</t>
  </si>
  <si>
    <t>CCA Program, Region, and/or Municipality*</t>
  </si>
  <si>
    <t>Westchester Power
City of Yonkers</t>
  </si>
  <si>
    <t>Utility Service Territory</t>
  </si>
  <si>
    <t>Utility Zone or Region**</t>
  </si>
  <si>
    <t>Default Product***</t>
  </si>
  <si>
    <t>Standard</t>
  </si>
  <si>
    <t>Number of Municipalities</t>
  </si>
  <si>
    <t>Month</t>
  </si>
  <si>
    <t>Default CCA Price Residential</t>
  </si>
  <si>
    <t>Default CCA Price Small Commercial</t>
  </si>
  <si>
    <t>January</t>
  </si>
  <si>
    <t>February</t>
  </si>
  <si>
    <t>March</t>
  </si>
  <si>
    <t>April</t>
  </si>
  <si>
    <t>May</t>
  </si>
  <si>
    <t>June</t>
  </si>
  <si>
    <t>July</t>
  </si>
  <si>
    <t>August</t>
  </si>
  <si>
    <t>September</t>
  </si>
  <si>
    <t>October</t>
  </si>
  <si>
    <t>November</t>
  </si>
  <si>
    <t>December</t>
  </si>
  <si>
    <t>12-Month Utility Average</t>
  </si>
  <si>
    <t>* Largest Aggregation of common pricing should be reported, usually CCA Program, default product, in same utility and utility zone or region.</t>
  </si>
  <si>
    <t>** Municipalities/CCA Programs that have multiple Utility Zones with the same distribution utility will have the Zones averaged</t>
  </si>
  <si>
    <t>*** Municipalities/CCA Program having a contract renewal for new program during reporting period may have more than one default product, default product should be listed in date order</t>
  </si>
  <si>
    <t>Instructions: Please fill out and update quarterly for each utility zone or region, where product is supplied for the reporting year.
Each quarterly reporting should be updated with most recent data</t>
  </si>
  <si>
    <t>https://dps.ny.gov/industry-energy-service-company-esco-competitive-market-information</t>
  </si>
  <si>
    <t>Utility Price Residential</t>
  </si>
  <si>
    <t>Utility Price Small Commercial</t>
  </si>
  <si>
    <t>Instructions: Please fill out and update quarterly for each municipality for the reporting year.
Each quarterly reporting should be updated with most recent data
Please add new municipalities at end of list, this information from this page is carried forward to other sheets</t>
  </si>
  <si>
    <t xml:space="preserve">Opt-Out Eligible count </t>
  </si>
  <si>
    <t>Instructions: Please fill out and update quarterly for each municipality for the reporting year.
For each month update Renewable Load, Standard Load, and number of customers for electricity. Each quarterly reporting should be updated with most recent data from ESCO.
Customer count is total of Opt-Out and Opt-In</t>
  </si>
  <si>
    <t>CCA Gas Supply (Therm)</t>
  </si>
  <si>
    <t>NOTE: Most values will be transferred from the Monthly GAS Worksheet</t>
  </si>
  <si>
    <t>Please place any additional Information on  Q1 Program details below: (Box will expand as text is entered)</t>
  </si>
  <si>
    <t xml:space="preserve">Instructions: Please fill out and update quarterly for each municipality for the reporting year.
Each quarterly reporting should be updated with most recent data
</t>
  </si>
  <si>
    <t>CCA Program, Region, or Municipality</t>
  </si>
  <si>
    <t>Standard GAS</t>
  </si>
  <si>
    <t>Please place any additional Information on Monthly Gas Supply below:</t>
  </si>
  <si>
    <t>Instructions: Please fill out and update quarterly for each municipality for the reporting year.
Tolal number of customers that Opt-Out complaints (center column) should be sum of  Source of Opt-Out columns. There should be a captured Reason for Opt-Out for each of Opt-Out in the total. Use the Other Category for Opt-Out with no identified reason</t>
  </si>
  <si>
    <t>Opt-Out Reporting</t>
  </si>
  <si>
    <t>Quarterly</t>
  </si>
  <si>
    <t>Source</t>
  </si>
  <si>
    <t>Total Number of customers to Opt-Out in Annual Reporting Period</t>
  </si>
  <si>
    <t>Reason for Opt-Out</t>
  </si>
  <si>
    <t>Opt-Outs</t>
  </si>
  <si>
    <t>CCA Administrator</t>
  </si>
  <si>
    <t>ESCO</t>
  </si>
  <si>
    <t>DER</t>
  </si>
  <si>
    <t>Does not agree with opt-out enrollment</t>
  </si>
  <si>
    <t>Is unfamiliar with the program or its offering</t>
  </si>
  <si>
    <t xml:space="preserve">Does not like the CCA program or Administrator </t>
  </si>
  <si>
    <t>Does not feel they will benefit form the CCA Program</t>
  </si>
  <si>
    <t>Other</t>
  </si>
  <si>
    <t>Q1*</t>
  </si>
  <si>
    <t>*ESCOs were not set up to track opt-outs by category when this requirement came through after the passing of the order.</t>
  </si>
  <si>
    <t>Instructions: Please fill out and update quarterly for each municipality for the reporting year.
Tolal complaints (center column) should be sum of  Source of Complaint columns. There should be a captured Reason for Complaint for each of those in the total. Use the Other Category for Complaints with no identified reason</t>
  </si>
  <si>
    <t>Complaints</t>
  </si>
  <si>
    <t>Quarterly**</t>
  </si>
  <si>
    <t>Total Number of Complaints in Reporting Period</t>
  </si>
  <si>
    <t>Reason for Complaint</t>
  </si>
  <si>
    <t>ESCO*</t>
  </si>
  <si>
    <t>DPS</t>
  </si>
  <si>
    <t>Enrolled without notice</t>
  </si>
  <si>
    <t>Difficulty Enrolling or Dropping Enrollment</t>
  </si>
  <si>
    <t>Does Not Feel They Would Benefit From CCA Program</t>
  </si>
  <si>
    <t>Dissatisfaction with Terms of CCA Product</t>
  </si>
  <si>
    <t>Does  Not Like the CCA Program / Administrator</t>
  </si>
  <si>
    <t>Q1</t>
  </si>
  <si>
    <t>*While compiling the complaint data for the annual report, it has become clear that the standards for determining a complaint were interpreted differently by various reporting entities for Westchester Power. Given the discrepancy in the criteria being used, particularly by the ESCOs serving our aggregations, we do not feel that we can provide accurate data on complaints from ESCOs. Further discussion on the complaint tracking requirements is necessary to be able to collect valid data
**DPS did not provide complaints to Sustainable Westchester indicating the time period they were received. Therefore, those 10 complaints were not categorized into the breakout section "Quarterly", since we are unable to determine when those complaints to DPS were made</t>
  </si>
  <si>
    <t>Instructions: Please fill out and update quarterly for each municipality for the reporting year.
Each quarterly reporting should be updated with most recent data
Municipal information will be autofilled from Municipal Info Electric and GAS, Use only Electric if Municipality has both Electric and GAS</t>
  </si>
  <si>
    <t>Program Financials</t>
  </si>
  <si>
    <t xml:space="preserve">Electric </t>
  </si>
  <si>
    <t>Administrator</t>
  </si>
  <si>
    <t>Type</t>
  </si>
  <si>
    <t>Totals</t>
  </si>
  <si>
    <t>Revenue</t>
  </si>
  <si>
    <t>Aggregation</t>
  </si>
  <si>
    <t>Other income</t>
  </si>
  <si>
    <t>Total revenue</t>
  </si>
  <si>
    <t>Expense</t>
  </si>
  <si>
    <t>Advertising &amp; Marketing</t>
  </si>
  <si>
    <t>Contractors</t>
  </si>
  <si>
    <t>Data Services &amp; IT</t>
  </si>
  <si>
    <t>Direct Program Expenses</t>
  </si>
  <si>
    <t>Operations</t>
  </si>
  <si>
    <t>Outside Services</t>
  </si>
  <si>
    <t>Salaries and Related</t>
  </si>
  <si>
    <t>Total Expense</t>
  </si>
  <si>
    <t>Net Revenue</t>
  </si>
  <si>
    <t>GAS</t>
  </si>
  <si>
    <t xml:space="preserve"> $-   </t>
  </si>
  <si>
    <t>Please place any additional Information on Administrator Financials below:</t>
  </si>
</sst>
</file>

<file path=xl/styles.xml><?xml version="1.0" encoding="utf-8"?>
<styleSheet xmlns="http://schemas.openxmlformats.org/spreadsheetml/2006/main" xmlns:x14ac="http://schemas.microsoft.com/office/spreadsheetml/2009/9/ac" xmlns:mc="http://schemas.openxmlformats.org/markup-compatibility/2006">
  <numFmts count="3">
    <numFmt numFmtId="164" formatCode="0.0%"/>
    <numFmt numFmtId="165" formatCode="0.00000"/>
    <numFmt numFmtId="166" formatCode="&quot;$&quot;#,##0.00"/>
  </numFmts>
  <fonts count="32">
    <font>
      <sz val="11.0"/>
      <color theme="1"/>
      <name val="Calibri"/>
      <scheme val="minor"/>
    </font>
    <font>
      <sz val="11.0"/>
      <color theme="1"/>
      <name val="Calibri"/>
    </font>
    <font>
      <b/>
      <sz val="11.0"/>
      <color theme="1"/>
      <name val="Calibri"/>
    </font>
    <font>
      <u/>
      <sz val="11.0"/>
      <color theme="10"/>
      <name val="Calibri"/>
    </font>
    <font>
      <b/>
      <sz val="20.0"/>
      <color theme="1"/>
      <name val="Calibri"/>
    </font>
    <font/>
    <font>
      <color theme="1"/>
      <name val="Calibri"/>
    </font>
    <font>
      <b/>
      <sz val="14.0"/>
      <color theme="1"/>
      <name val="Calibri"/>
    </font>
    <font>
      <b/>
      <sz val="12.0"/>
      <color theme="1"/>
      <name val="Calibri"/>
    </font>
    <font>
      <u/>
      <sz val="11.0"/>
      <color theme="1"/>
      <name val="Calibri"/>
    </font>
    <font>
      <sz val="12.0"/>
      <color theme="1"/>
      <name val="Calibri"/>
    </font>
    <font>
      <u/>
      <sz val="12.0"/>
      <color theme="1"/>
      <name val="Calibri"/>
    </font>
    <font>
      <u/>
      <sz val="11.0"/>
      <color theme="1"/>
      <name val="Calibri"/>
    </font>
    <font>
      <sz val="11.0"/>
      <color rgb="FF006100"/>
      <name val="Calibri"/>
    </font>
    <font>
      <u/>
      <sz val="12.0"/>
      <color theme="1"/>
      <name val="Calibri"/>
    </font>
    <font>
      <u/>
      <sz val="12.0"/>
      <color theme="1"/>
      <name val="Calibri"/>
    </font>
    <font>
      <u/>
      <sz val="12.0"/>
      <color theme="1"/>
      <name val="Calibri"/>
    </font>
    <font>
      <sz val="12.0"/>
      <color rgb="FF000000"/>
      <name val="Calibri"/>
    </font>
    <font>
      <sz val="11.0"/>
      <color rgb="FF000000"/>
      <name val="Calibri"/>
    </font>
    <font>
      <u/>
      <sz val="16.0"/>
      <color rgb="FFFF0000"/>
      <name val="Calibri"/>
    </font>
    <font>
      <b/>
      <sz val="16.0"/>
      <color theme="1"/>
      <name val="Calibri"/>
    </font>
    <font>
      <u/>
      <sz val="11.0"/>
      <color theme="1"/>
      <name val="Calibri"/>
    </font>
    <font>
      <u/>
      <sz val="11.0"/>
      <color theme="10"/>
      <name val="Calibri"/>
    </font>
    <font>
      <u/>
      <sz val="11.0"/>
      <color theme="1"/>
      <name val="Calibri"/>
    </font>
    <font>
      <u/>
      <sz val="16.0"/>
      <color rgb="FFFF0000"/>
      <name val="Calibri"/>
    </font>
    <font>
      <sz val="16.0"/>
      <color rgb="FFFF0000"/>
      <name val="Calibri"/>
    </font>
    <font>
      <b/>
      <sz val="11.0"/>
      <color rgb="FF006100"/>
      <name val="Calibri"/>
    </font>
    <font>
      <b/>
      <sz val="12.0"/>
      <color rgb="FF006100"/>
      <name val="Calibri"/>
    </font>
    <font>
      <b/>
      <sz val="14.0"/>
      <color theme="0"/>
      <name val="Calibri"/>
    </font>
    <font>
      <sz val="11.0"/>
      <color rgb="FF444746"/>
      <name val="&quot;Google Sans&quot;"/>
    </font>
    <font>
      <color theme="1"/>
      <name val="Calibri"/>
      <scheme val="minor"/>
    </font>
    <font>
      <sz val="14.0"/>
      <color rgb="FF000000"/>
      <name val="Calibri"/>
    </font>
  </fonts>
  <fills count="11">
    <fill>
      <patternFill patternType="none"/>
    </fill>
    <fill>
      <patternFill patternType="lightGray"/>
    </fill>
    <fill>
      <patternFill patternType="solid">
        <fgColor rgb="FFD9E2F3"/>
        <bgColor rgb="FFD9E2F3"/>
      </patternFill>
    </fill>
    <fill>
      <patternFill patternType="solid">
        <fgColor rgb="FFFFFF00"/>
        <bgColor rgb="FFFFFF00"/>
      </patternFill>
    </fill>
    <fill>
      <patternFill patternType="solid">
        <fgColor rgb="FFC6EFCE"/>
        <bgColor rgb="FFC6EFCE"/>
      </patternFill>
    </fill>
    <fill>
      <patternFill patternType="solid">
        <fgColor rgb="FFDEEAF6"/>
        <bgColor rgb="FFDEEAF6"/>
      </patternFill>
    </fill>
    <fill>
      <patternFill patternType="solid">
        <fgColor rgb="FFB4C6E7"/>
        <bgColor rgb="FFB4C6E7"/>
      </patternFill>
    </fill>
    <fill>
      <patternFill patternType="solid">
        <fgColor rgb="FFC5E0B3"/>
        <bgColor rgb="FFC5E0B3"/>
      </patternFill>
    </fill>
    <fill>
      <patternFill patternType="solid">
        <fgColor rgb="FFBDD6EE"/>
        <bgColor rgb="FFBDD6EE"/>
      </patternFill>
    </fill>
    <fill>
      <patternFill patternType="solid">
        <fgColor rgb="FF8EAADB"/>
        <bgColor rgb="FF8EAADB"/>
      </patternFill>
    </fill>
    <fill>
      <patternFill patternType="solid">
        <fgColor rgb="FFD9E1F2"/>
        <bgColor rgb="FFD9E1F2"/>
      </patternFill>
    </fill>
  </fills>
  <borders count="85">
    <border/>
    <border>
      <left style="medium">
        <color rgb="FF000000"/>
      </left>
      <right style="thin">
        <color rgb="FF000000"/>
      </right>
      <top style="medium">
        <color rgb="FF000000"/>
      </top>
    </border>
    <border>
      <left style="thin">
        <color rgb="FF000000"/>
      </left>
      <top style="medium">
        <color rgb="FF000000"/>
      </top>
    </border>
    <border>
      <right style="thin">
        <color rgb="FF000000"/>
      </right>
      <top style="medium">
        <color rgb="FF000000"/>
      </top>
    </border>
    <border>
      <right style="medium">
        <color rgb="FF000000"/>
      </right>
      <top style="medium">
        <color rgb="FF000000"/>
      </top>
    </border>
    <border>
      <left style="medium">
        <color rgb="FF000000"/>
      </left>
      <right style="thin">
        <color rgb="FF000000"/>
      </right>
      <bottom style="thin">
        <color rgb="FF000000"/>
      </bottom>
    </border>
    <border>
      <left style="thin">
        <color rgb="FF000000"/>
      </left>
      <bottom style="thin">
        <color rgb="FF000000"/>
      </bottom>
    </border>
    <border>
      <right style="thin">
        <color rgb="FF000000"/>
      </right>
      <bottom style="thin">
        <color rgb="FF000000"/>
      </bottom>
    </border>
    <border>
      <right style="medium">
        <color rgb="FF000000"/>
      </right>
      <bottom style="thin">
        <color rgb="FF000000"/>
      </bottom>
    </border>
    <border>
      <left style="medium">
        <color rgb="FF000000"/>
      </left>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bottom style="thin">
        <color rgb="FF000000"/>
      </bottom>
    </border>
    <border>
      <top style="thin">
        <color rgb="FF000000"/>
      </top>
      <bottom style="thin">
        <color rgb="FF000000"/>
      </bottom>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style="medium">
        <color rgb="FF000000"/>
      </left>
      <right style="thin">
        <color rgb="FF000000"/>
      </right>
      <top style="medium">
        <color rgb="FF000000"/>
      </top>
      <bottom style="thin">
        <color rgb="FF000000"/>
      </bottom>
    </border>
    <border>
      <left style="thin">
        <color rgb="FF000000"/>
      </left>
      <right style="thin">
        <color rgb="FF000000"/>
      </right>
      <top style="medium">
        <color rgb="FF000000"/>
      </top>
      <bottom style="thin">
        <color rgb="FF000000"/>
      </bottom>
    </border>
    <border>
      <left style="thin">
        <color rgb="FF000000"/>
      </left>
      <right style="medium">
        <color rgb="FF000000"/>
      </right>
      <top style="medium">
        <color rgb="FF000000"/>
      </top>
      <bottom style="thin">
        <color rgb="FF000000"/>
      </bottom>
    </border>
    <border>
      <left style="medium">
        <color rgb="FF000000"/>
      </left>
      <right style="thin">
        <color rgb="FF000000"/>
      </right>
      <top/>
      <bottom style="medium">
        <color rgb="FF000000"/>
      </bottom>
    </border>
    <border>
      <left style="thin">
        <color rgb="FF000000"/>
      </left>
      <right style="thin">
        <color rgb="FF000000"/>
      </right>
      <top/>
      <bottom style="medium">
        <color rgb="FF000000"/>
      </bottom>
    </border>
    <border>
      <left style="thin">
        <color rgb="FF000000"/>
      </left>
      <right/>
      <top/>
      <bottom style="medium">
        <color rgb="FF000000"/>
      </bottom>
    </border>
    <border>
      <left style="thin">
        <color rgb="FF000000"/>
      </left>
      <right style="medium">
        <color rgb="FF000000"/>
      </right>
      <top/>
      <bottom style="medium">
        <color rgb="FF000000"/>
      </bottom>
    </border>
    <border>
      <left style="medium">
        <color rgb="FF000000"/>
      </left>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left style="medium">
        <color rgb="FF000000"/>
      </left>
      <top style="medium">
        <color rgb="FF000000"/>
      </top>
      <bottom style="thick">
        <color rgb="FF000000"/>
      </bottom>
    </border>
    <border>
      <top style="medium">
        <color rgb="FF000000"/>
      </top>
      <bottom style="thick">
        <color rgb="FF000000"/>
      </bottom>
    </border>
    <border>
      <right style="medium">
        <color rgb="FF000000"/>
      </right>
      <top style="medium">
        <color rgb="FF000000"/>
      </top>
      <bottom style="thick">
        <color rgb="FF000000"/>
      </bottom>
    </border>
    <border>
      <bottom style="medium">
        <color rgb="FF000000"/>
      </bottom>
    </border>
    <border>
      <left style="thick">
        <color rgb="FF000000"/>
      </left>
      <right style="thick">
        <color rgb="FF000000"/>
      </right>
      <top style="thick">
        <color rgb="FF000000"/>
      </top>
      <bottom style="thick">
        <color rgb="FF000000"/>
      </bottom>
    </border>
    <border>
      <left style="thick">
        <color rgb="FF000000"/>
      </left>
      <right style="thin">
        <color rgb="FF000000"/>
      </right>
      <top style="thick">
        <color rgb="FF000000"/>
      </top>
      <bottom style="thin">
        <color rgb="FF000000"/>
      </bottom>
    </border>
    <border>
      <left style="thin">
        <color rgb="FF000000"/>
      </left>
      <right style="thin">
        <color rgb="FF000000"/>
      </right>
      <top style="thick">
        <color rgb="FF000000"/>
      </top>
      <bottom style="thin">
        <color rgb="FF000000"/>
      </bottom>
    </border>
    <border>
      <left style="thin">
        <color rgb="FF000000"/>
      </left>
      <right style="thick">
        <color rgb="FF000000"/>
      </right>
      <top style="thick">
        <color rgb="FF000000"/>
      </top>
      <bottom style="thin">
        <color rgb="FF000000"/>
      </bottom>
    </border>
    <border>
      <left style="medium">
        <color rgb="FF000000"/>
      </left>
      <right style="thin">
        <color rgb="FF000000"/>
      </right>
      <top style="thick">
        <color rgb="FF000000"/>
      </top>
      <bottom style="thin">
        <color rgb="FF000000"/>
      </bottom>
    </border>
    <border>
      <right style="thin">
        <color rgb="FF000000"/>
      </right>
      <top style="medium">
        <color rgb="FF000000"/>
      </top>
      <bottom style="medium">
        <color rgb="FF000000"/>
      </bottom>
    </border>
    <border>
      <left style="medium">
        <color rgb="FF000000"/>
      </left>
      <right style="medium">
        <color rgb="FF000000"/>
      </right>
      <top style="medium">
        <color rgb="FF000000"/>
      </top>
      <bottom style="medium">
        <color rgb="FF000000"/>
      </bottom>
    </border>
    <border>
      <left style="thick">
        <color rgb="FF000000"/>
      </left>
      <top style="thick">
        <color rgb="FF000000"/>
      </top>
      <bottom style="thick">
        <color rgb="FF000000"/>
      </bottom>
    </border>
    <border>
      <left/>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top/>
      <bottom style="thin">
        <color rgb="FF000000"/>
      </bottom>
    </border>
    <border>
      <left style="thin">
        <color rgb="FF000000"/>
      </left>
      <right/>
      <top style="thin">
        <color rgb="FF000000"/>
      </top>
      <bottom style="thin">
        <color rgb="FF000000"/>
      </bottom>
    </border>
    <border>
      <left/>
      <right style="thin">
        <color rgb="FF000000"/>
      </right>
      <top style="thin">
        <color rgb="FF000000"/>
      </top>
      <bottom style="thin">
        <color rgb="FF000000"/>
      </bottom>
    </border>
    <border>
      <top style="medium">
        <color rgb="FF000000"/>
      </top>
    </border>
    <border>
      <left/>
      <right style="thin">
        <color rgb="FF000000"/>
      </right>
      <top style="thin">
        <color rgb="FF000000"/>
      </top>
      <bottom style="medium">
        <color rgb="FF000000"/>
      </bottom>
    </border>
    <border>
      <left style="medium">
        <color rgb="FF000000"/>
      </left>
      <top style="medium">
        <color rgb="FF000000"/>
      </top>
      <bottom style="thin">
        <color rgb="FF000000"/>
      </bottom>
    </border>
    <border>
      <right style="medium">
        <color rgb="FF000000"/>
      </right>
      <top style="medium">
        <color rgb="FF000000"/>
      </top>
      <bottom style="thin">
        <color rgb="FF000000"/>
      </bottom>
    </border>
    <border>
      <left style="thin">
        <color rgb="FF000000"/>
      </left>
      <top style="medium">
        <color rgb="FF000000"/>
      </top>
      <bottom style="medium">
        <color rgb="FF000000"/>
      </bottom>
    </border>
    <border>
      <left style="medium">
        <color rgb="FF000000"/>
      </left>
      <top/>
      <bottom style="thin">
        <color rgb="FF000000"/>
      </bottom>
    </border>
    <border>
      <right style="medium">
        <color rgb="FF000000"/>
      </right>
      <top/>
      <bottom style="thin">
        <color rgb="FF000000"/>
      </bottom>
    </border>
    <border>
      <left style="medium">
        <color rgb="FF000000"/>
      </left>
      <top style="thin">
        <color rgb="FF000000"/>
      </top>
      <bottom style="thin">
        <color rgb="FF000000"/>
      </bottom>
    </border>
    <border>
      <right style="medium">
        <color rgb="FF000000"/>
      </right>
      <top style="thin">
        <color rgb="FF000000"/>
      </top>
      <bottom style="thin">
        <color rgb="FF000000"/>
      </bottom>
    </border>
    <border>
      <left style="medium">
        <color rgb="FF000000"/>
      </left>
      <top style="thin">
        <color rgb="FF000000"/>
      </top>
      <bottom style="medium">
        <color rgb="FF000000"/>
      </bottom>
    </border>
    <border>
      <right style="medium">
        <color rgb="FF000000"/>
      </right>
      <top style="thin">
        <color rgb="FF000000"/>
      </top>
      <bottom style="medium">
        <color rgb="FF000000"/>
      </bottom>
    </border>
    <border>
      <left style="medium">
        <color rgb="FF000000"/>
      </left>
      <right style="medium">
        <color rgb="FF000000"/>
      </right>
      <top style="medium">
        <color rgb="FF000000"/>
      </top>
      <bottom style="thin">
        <color rgb="FF000000"/>
      </bottom>
    </border>
    <border>
      <left style="medium">
        <color rgb="FF000000"/>
      </left>
      <right style="medium">
        <color rgb="FF000000"/>
      </right>
      <top style="thin">
        <color rgb="FF000000"/>
      </top>
      <bottom style="thin">
        <color rgb="FF000000"/>
      </bottom>
    </border>
    <border>
      <left style="medium">
        <color rgb="FF000000"/>
      </left>
      <right style="medium">
        <color rgb="FF000000"/>
      </right>
      <top style="thin">
        <color rgb="FF000000"/>
      </top>
    </border>
    <border>
      <left style="thin">
        <color rgb="FF000000"/>
      </left>
      <right style="thin">
        <color rgb="FF000000"/>
      </right>
      <top style="thin">
        <color rgb="FF000000"/>
      </top>
      <bottom/>
    </border>
    <border>
      <left style="medium">
        <color rgb="FF000000"/>
      </left>
      <right style="thin">
        <color rgb="FF000000"/>
      </right>
      <top style="thin">
        <color rgb="FF000000"/>
      </top>
      <bottom/>
    </border>
    <border>
      <left style="thin">
        <color rgb="FF000000"/>
      </left>
      <right style="medium">
        <color rgb="FF000000"/>
      </right>
      <top style="thin">
        <color rgb="FF000000"/>
      </top>
      <bottom/>
    </border>
    <border>
      <left/>
      <right style="thin">
        <color rgb="FF000000"/>
      </right>
      <top style="thin">
        <color rgb="FF000000"/>
      </top>
      <bottom/>
    </border>
    <border>
      <left/>
      <right/>
      <top style="medium">
        <color rgb="FF000000"/>
      </top>
      <bottom style="medium">
        <color rgb="FF000000"/>
      </bottom>
    </border>
    <border>
      <left style="medium">
        <color rgb="FF000000"/>
      </left>
      <right/>
      <top style="medium">
        <color rgb="FF000000"/>
      </top>
      <bottom style="medium">
        <color rgb="FF000000"/>
      </bottom>
    </border>
    <border>
      <left style="medium">
        <color rgb="FF000000"/>
      </left>
      <right style="medium">
        <color rgb="FF000000"/>
      </right>
    </border>
    <border>
      <left style="thin">
        <color rgb="FF000000"/>
      </left>
      <right/>
      <top style="thin">
        <color rgb="FF000000"/>
      </top>
      <bottom style="medium">
        <color rgb="FF000000"/>
      </bottom>
    </border>
    <border>
      <left style="thick">
        <color rgb="FF000000"/>
      </left>
      <top style="thick">
        <color rgb="FF000000"/>
      </top>
    </border>
    <border>
      <top style="medium">
        <color rgb="FF000000"/>
      </top>
      <bottom style="thin">
        <color rgb="FF000000"/>
      </bottom>
    </border>
    <border>
      <left style="medium">
        <color rgb="FF000000"/>
      </left>
      <right style="medium">
        <color rgb="FF000000"/>
      </right>
      <top style="medium">
        <color rgb="FF000000"/>
      </top>
    </border>
    <border>
      <left/>
      <top/>
      <bottom style="thin">
        <color rgb="FF000000"/>
      </bottom>
    </border>
    <border>
      <top/>
      <bottom style="thin">
        <color rgb="FF000000"/>
      </bottom>
    </border>
    <border>
      <left style="medium">
        <color rgb="FF000000"/>
      </left>
      <right style="medium">
        <color rgb="FF000000"/>
      </right>
      <bottom style="medium">
        <color rgb="FF000000"/>
      </bottom>
    </border>
    <border>
      <left style="thin">
        <color rgb="FF000000"/>
      </left>
      <right style="medium">
        <color rgb="FF000000"/>
      </right>
      <top/>
      <bottom style="thin">
        <color rgb="FF000000"/>
      </bottom>
    </border>
    <border>
      <left style="medium">
        <color rgb="FF000000"/>
      </left>
      <right style="medium">
        <color rgb="FF000000"/>
      </right>
      <top/>
      <bottom style="thin">
        <color rgb="FF000000"/>
      </bottom>
    </border>
    <border>
      <left style="medium">
        <color rgb="FF000000"/>
      </left>
      <right/>
      <top style="thin">
        <color rgb="FF000000"/>
      </top>
      <bottom style="medium">
        <color rgb="FF000000"/>
      </bottom>
    </border>
    <border>
      <left style="medium">
        <color rgb="FF000000"/>
      </left>
      <right style="medium">
        <color rgb="FF000000"/>
      </right>
      <top style="thin">
        <color rgb="FF000000"/>
      </top>
      <bottom style="medium">
        <color rgb="FF000000"/>
      </bottom>
    </border>
    <border>
      <left style="thin">
        <color rgb="FF000000"/>
      </left>
    </border>
    <border>
      <left style="thin">
        <color rgb="FF000000"/>
      </left>
      <right style="thin">
        <color rgb="FF000000"/>
      </right>
      <bottom style="thin">
        <color rgb="FF000000"/>
      </bottom>
    </border>
    <border>
      <right style="thin">
        <color rgb="FF000000"/>
      </right>
    </border>
    <border>
      <left style="thin">
        <color rgb="FF000000"/>
      </left>
      <right style="thin">
        <color rgb="FF000000"/>
      </right>
      <top/>
      <bottom/>
    </border>
  </borders>
  <cellStyleXfs count="1">
    <xf borderId="0" fillId="0" fontId="0" numFmtId="0" applyAlignment="1" applyFont="1"/>
  </cellStyleXfs>
  <cellXfs count="302">
    <xf borderId="0" fillId="0" fontId="0" numFmtId="0" xfId="0" applyAlignment="1" applyFont="1">
      <alignment readingOrder="0" shrinkToFit="0" vertical="bottom" wrapText="0"/>
    </xf>
    <xf borderId="0" fillId="0" fontId="1" numFmtId="0" xfId="0" applyAlignment="1" applyFont="1">
      <alignment horizontal="left"/>
    </xf>
    <xf borderId="0" fillId="0" fontId="1" numFmtId="14" xfId="0" applyAlignment="1" applyFont="1" applyNumberFormat="1">
      <alignment horizontal="left" readingOrder="0"/>
    </xf>
    <xf borderId="0" fillId="0" fontId="2" numFmtId="0" xfId="0" applyAlignment="1" applyFont="1">
      <alignment horizontal="left"/>
    </xf>
    <xf borderId="0" fillId="0" fontId="3" numFmtId="0" xfId="0" applyAlignment="1" applyFont="1">
      <alignment horizontal="left"/>
    </xf>
    <xf borderId="0" fillId="0" fontId="1" numFmtId="0" xfId="0" applyAlignment="1" applyFont="1">
      <alignment horizontal="left" readingOrder="0"/>
    </xf>
    <xf borderId="0" fillId="0" fontId="2" numFmtId="0" xfId="0" applyFont="1"/>
    <xf borderId="1" fillId="0" fontId="4" numFmtId="0" xfId="0" applyAlignment="1" applyBorder="1" applyFont="1">
      <alignment horizontal="center" vertical="center"/>
    </xf>
    <xf borderId="2" fillId="0" fontId="2" numFmtId="0" xfId="0" applyAlignment="1" applyBorder="1" applyFont="1">
      <alignment horizontal="center" vertical="center"/>
    </xf>
    <xf borderId="3" fillId="0" fontId="5" numFmtId="0" xfId="0" applyBorder="1" applyFont="1"/>
    <xf borderId="2" fillId="0" fontId="2" numFmtId="0" xfId="0" applyAlignment="1" applyBorder="1" applyFont="1">
      <alignment horizontal="center" readingOrder="0" vertical="center"/>
    </xf>
    <xf borderId="4" fillId="0" fontId="5" numFmtId="0" xfId="0" applyBorder="1" applyFont="1"/>
    <xf borderId="5" fillId="0" fontId="5" numFmtId="0" xfId="0" applyBorder="1" applyFont="1"/>
    <xf borderId="6" fillId="0" fontId="5" numFmtId="0" xfId="0" applyBorder="1" applyFont="1"/>
    <xf borderId="7" fillId="0" fontId="5" numFmtId="0" xfId="0" applyBorder="1" applyFont="1"/>
    <xf borderId="8" fillId="0" fontId="5" numFmtId="0" xfId="0" applyBorder="1" applyFont="1"/>
    <xf borderId="9" fillId="0" fontId="2" numFmtId="0" xfId="0" applyBorder="1" applyFont="1"/>
    <xf borderId="10" fillId="0" fontId="1" numFmtId="3" xfId="0" applyBorder="1" applyFont="1" applyNumberFormat="1"/>
    <xf borderId="10" fillId="0" fontId="1" numFmtId="0" xfId="0" applyBorder="1" applyFont="1"/>
    <xf borderId="11" fillId="0" fontId="1" numFmtId="0" xfId="0" applyBorder="1" applyFont="1"/>
    <xf borderId="10" fillId="0" fontId="1" numFmtId="164" xfId="0" applyBorder="1" applyFont="1" applyNumberFormat="1"/>
    <xf borderId="10" fillId="0" fontId="1" numFmtId="1" xfId="0" applyBorder="1" applyFont="1" applyNumberFormat="1"/>
    <xf borderId="10" fillId="0" fontId="1" numFmtId="1" xfId="0" applyAlignment="1" applyBorder="1" applyFont="1" applyNumberFormat="1">
      <alignment readingOrder="0"/>
    </xf>
    <xf borderId="12" fillId="0" fontId="2" numFmtId="0" xfId="0" applyBorder="1" applyFont="1"/>
    <xf borderId="13" fillId="0" fontId="1" numFmtId="1" xfId="0" applyAlignment="1" applyBorder="1" applyFont="1" applyNumberFormat="1">
      <alignment readingOrder="0"/>
    </xf>
    <xf borderId="13" fillId="0" fontId="1" numFmtId="0" xfId="0" applyBorder="1" applyFont="1"/>
    <xf borderId="13" fillId="0" fontId="1" numFmtId="1" xfId="0" applyBorder="1" applyFont="1" applyNumberFormat="1"/>
    <xf borderId="14" fillId="0" fontId="1" numFmtId="0" xfId="0" applyBorder="1" applyFont="1"/>
    <xf borderId="0" fillId="0" fontId="6" numFmtId="3" xfId="0" applyFont="1" applyNumberFormat="1"/>
    <xf borderId="0" fillId="0" fontId="6" numFmtId="164" xfId="0" applyFont="1" applyNumberFormat="1"/>
    <xf borderId="0" fillId="0" fontId="6" numFmtId="0" xfId="0" applyFont="1"/>
    <xf borderId="0" fillId="0" fontId="6" numFmtId="1" xfId="0" applyFont="1" applyNumberFormat="1"/>
    <xf borderId="0" fillId="0" fontId="1" numFmtId="0" xfId="0" applyAlignment="1" applyFont="1">
      <alignment shrinkToFit="0" wrapText="1"/>
    </xf>
    <xf borderId="0" fillId="0" fontId="7" numFmtId="0" xfId="0" applyAlignment="1" applyFont="1">
      <alignment horizontal="right"/>
    </xf>
    <xf borderId="15" fillId="0" fontId="8" numFmtId="0" xfId="0" applyAlignment="1" applyBorder="1" applyFont="1">
      <alignment horizontal="left"/>
    </xf>
    <xf borderId="0" fillId="0" fontId="8" numFmtId="0" xfId="0" applyAlignment="1" applyFont="1">
      <alignment horizontal="left"/>
    </xf>
    <xf borderId="0" fillId="0" fontId="9" numFmtId="0" xfId="0" applyAlignment="1" applyFont="1">
      <alignment horizontal="center"/>
    </xf>
    <xf borderId="0" fillId="0" fontId="1" numFmtId="0" xfId="0" applyAlignment="1" applyFont="1">
      <alignment horizontal="center" shrinkToFit="0" wrapText="1"/>
    </xf>
    <xf borderId="16" fillId="0" fontId="10" numFmtId="14" xfId="0" applyAlignment="1" applyBorder="1" applyFont="1" applyNumberFormat="1">
      <alignment horizontal="left"/>
    </xf>
    <xf borderId="15" fillId="0" fontId="10" numFmtId="1" xfId="0" applyAlignment="1" applyBorder="1" applyFont="1" applyNumberFormat="1">
      <alignment horizontal="left"/>
    </xf>
    <xf borderId="0" fillId="0" fontId="11" numFmtId="0" xfId="0" applyAlignment="1" applyFont="1">
      <alignment horizontal="left"/>
    </xf>
    <xf borderId="0" fillId="0" fontId="12" numFmtId="0" xfId="0" applyAlignment="1" applyFont="1">
      <alignment horizontal="center" vertical="center"/>
    </xf>
    <xf borderId="0" fillId="0" fontId="1" numFmtId="0" xfId="0" applyAlignment="1" applyFont="1">
      <alignment horizontal="center" vertical="center"/>
    </xf>
    <xf borderId="0" fillId="0" fontId="2" numFmtId="0" xfId="0" applyAlignment="1" applyFont="1">
      <alignment horizontal="center" vertical="center"/>
    </xf>
    <xf borderId="0" fillId="0" fontId="8" numFmtId="0" xfId="0" applyAlignment="1" applyFont="1">
      <alignment horizontal="center" vertical="center"/>
    </xf>
    <xf borderId="17" fillId="2" fontId="7" numFmtId="0" xfId="0" applyAlignment="1" applyBorder="1" applyFill="1" applyFont="1">
      <alignment horizontal="center" shrinkToFit="0" wrapText="1"/>
    </xf>
    <xf borderId="18" fillId="2" fontId="7" numFmtId="0" xfId="0" applyAlignment="1" applyBorder="1" applyFont="1">
      <alignment horizontal="center" shrinkToFit="0" wrapText="1"/>
    </xf>
    <xf borderId="19" fillId="2" fontId="7" numFmtId="0" xfId="0" applyAlignment="1" applyBorder="1" applyFont="1">
      <alignment horizontal="center" shrinkToFit="0" wrapText="1"/>
    </xf>
    <xf borderId="20" fillId="3" fontId="7" numFmtId="0" xfId="0" applyAlignment="1" applyBorder="1" applyFill="1" applyFont="1">
      <alignment horizontal="center" shrinkToFit="0" wrapText="1"/>
    </xf>
    <xf borderId="0" fillId="0" fontId="7" numFmtId="0" xfId="0" applyAlignment="1" applyFont="1">
      <alignment horizontal="center" shrinkToFit="0" wrapText="1"/>
    </xf>
    <xf borderId="21" fillId="4" fontId="13" numFmtId="0" xfId="0" applyAlignment="1" applyBorder="1" applyFill="1" applyFont="1">
      <alignment horizontal="center" shrinkToFit="0" vertical="center" wrapText="1"/>
    </xf>
    <xf borderId="22" fillId="4" fontId="13" numFmtId="0" xfId="0" applyAlignment="1" applyBorder="1" applyFont="1">
      <alignment horizontal="center" shrinkToFit="0" vertical="center" wrapText="1"/>
    </xf>
    <xf borderId="23" fillId="4" fontId="13" numFmtId="0" xfId="0" applyBorder="1" applyFont="1"/>
    <xf borderId="0" fillId="0" fontId="1" numFmtId="1" xfId="0" applyFont="1" applyNumberFormat="1"/>
    <xf borderId="0" fillId="0" fontId="1" numFmtId="3" xfId="0" applyFont="1" applyNumberFormat="1"/>
    <xf borderId="0" fillId="0" fontId="1" numFmtId="9" xfId="0" applyFont="1" applyNumberFormat="1"/>
    <xf borderId="9" fillId="4" fontId="13" numFmtId="0" xfId="0" applyAlignment="1" applyBorder="1" applyFont="1">
      <alignment horizontal="center" shrinkToFit="0" vertical="center" wrapText="1"/>
    </xf>
    <xf borderId="10" fillId="4" fontId="13" numFmtId="0" xfId="0" applyAlignment="1" applyBorder="1" applyFont="1">
      <alignment horizontal="center" shrinkToFit="0" vertical="center" wrapText="1"/>
    </xf>
    <xf borderId="11" fillId="4" fontId="13" numFmtId="0" xfId="0" applyBorder="1" applyFont="1"/>
    <xf borderId="10" fillId="4" fontId="13" numFmtId="0" xfId="0" applyAlignment="1" applyBorder="1" applyFont="1">
      <alignment horizontal="center" vertical="center"/>
    </xf>
    <xf borderId="9" fillId="4" fontId="13" numFmtId="0" xfId="0" applyAlignment="1" applyBorder="1" applyFont="1">
      <alignment horizontal="center" vertical="center"/>
    </xf>
    <xf borderId="9" fillId="4" fontId="13" numFmtId="0" xfId="0" applyBorder="1" applyFont="1"/>
    <xf borderId="10" fillId="4" fontId="13" numFmtId="0" xfId="0" applyBorder="1" applyFont="1"/>
    <xf borderId="12" fillId="4" fontId="13" numFmtId="0" xfId="0" applyBorder="1" applyFont="1"/>
    <xf borderId="13" fillId="4" fontId="13" numFmtId="0" xfId="0" applyBorder="1" applyFont="1"/>
    <xf borderId="14" fillId="4" fontId="13" numFmtId="0" xfId="0" applyBorder="1" applyFont="1"/>
    <xf borderId="0" fillId="0" fontId="2" numFmtId="0" xfId="0" applyAlignment="1" applyFont="1">
      <alignment horizontal="right"/>
    </xf>
    <xf borderId="24" fillId="5" fontId="1" numFmtId="1" xfId="0" applyBorder="1" applyFill="1" applyFont="1" applyNumberFormat="1"/>
    <xf borderId="25" fillId="5" fontId="1" numFmtId="1" xfId="0" applyBorder="1" applyFont="1" applyNumberFormat="1"/>
    <xf borderId="26" fillId="5" fontId="1" numFmtId="1" xfId="0" applyBorder="1" applyFont="1" applyNumberFormat="1"/>
    <xf borderId="27" fillId="5" fontId="1" numFmtId="1" xfId="0" applyBorder="1" applyFont="1" applyNumberFormat="1"/>
    <xf borderId="28" fillId="0" fontId="1" numFmtId="1" xfId="0" applyBorder="1" applyFont="1" applyNumberFormat="1"/>
    <xf borderId="0" fillId="0" fontId="1" numFmtId="0" xfId="0" applyAlignment="1" applyFont="1">
      <alignment horizontal="center"/>
    </xf>
    <xf borderId="16" fillId="0" fontId="10" numFmtId="0" xfId="0" applyAlignment="1" applyBorder="1" applyFont="1">
      <alignment horizontal="left"/>
    </xf>
    <xf borderId="0" fillId="0" fontId="14" numFmtId="0" xfId="0" applyAlignment="1" applyFont="1">
      <alignment horizontal="center" vertical="center"/>
    </xf>
    <xf borderId="0" fillId="0" fontId="15" numFmtId="0" xfId="0" applyAlignment="1" applyFont="1">
      <alignment horizontal="left" vertical="top"/>
    </xf>
    <xf borderId="29" fillId="0" fontId="16" numFmtId="0" xfId="0" applyAlignment="1" applyBorder="1" applyFont="1">
      <alignment horizontal="center" vertical="center"/>
    </xf>
    <xf borderId="30" fillId="0" fontId="5" numFmtId="0" xfId="0" applyBorder="1" applyFont="1"/>
    <xf borderId="31" fillId="0" fontId="5" numFmtId="0" xfId="0" applyBorder="1" applyFont="1"/>
    <xf borderId="32" fillId="0" fontId="8" numFmtId="0" xfId="0" applyAlignment="1" applyBorder="1" applyFont="1">
      <alignment horizontal="center" vertical="center"/>
    </xf>
    <xf borderId="33" fillId="0" fontId="5" numFmtId="0" xfId="0" applyBorder="1" applyFont="1"/>
    <xf borderId="34" fillId="0" fontId="5" numFmtId="0" xfId="0" applyBorder="1" applyFont="1"/>
    <xf borderId="32" fillId="0" fontId="2" numFmtId="0" xfId="0" applyAlignment="1" applyBorder="1" applyFont="1">
      <alignment horizontal="center" vertical="center"/>
    </xf>
    <xf borderId="29" fillId="0" fontId="8" numFmtId="0" xfId="0" applyAlignment="1" applyBorder="1" applyFont="1">
      <alignment horizontal="center" vertical="center"/>
    </xf>
    <xf borderId="35" fillId="0" fontId="7" numFmtId="0" xfId="0" applyAlignment="1" applyBorder="1" applyFont="1">
      <alignment horizontal="center" shrinkToFit="0" wrapText="1"/>
    </xf>
    <xf borderId="36" fillId="0" fontId="10" numFmtId="0" xfId="0" applyAlignment="1" applyBorder="1" applyFont="1">
      <alignment horizontal="center" shrinkToFit="0" wrapText="1"/>
    </xf>
    <xf borderId="37" fillId="0" fontId="1" numFmtId="0" xfId="0" applyAlignment="1" applyBorder="1" applyFont="1">
      <alignment horizontal="center" shrinkToFit="0" wrapText="1"/>
    </xf>
    <xf borderId="38" fillId="0" fontId="1" numFmtId="0" xfId="0" applyAlignment="1" applyBorder="1" applyFont="1">
      <alignment horizontal="center" shrinkToFit="0" wrapText="1"/>
    </xf>
    <xf borderId="39" fillId="0" fontId="1" numFmtId="0" xfId="0" applyAlignment="1" applyBorder="1" applyFont="1">
      <alignment horizontal="center" shrinkToFit="0" wrapText="1"/>
    </xf>
    <xf borderId="40" fillId="0" fontId="1" numFmtId="0" xfId="0" applyAlignment="1" applyBorder="1" applyFont="1">
      <alignment horizontal="center" shrinkToFit="0" wrapText="1"/>
    </xf>
    <xf borderId="41" fillId="0" fontId="1" numFmtId="0" xfId="0" applyAlignment="1" applyBorder="1" applyFont="1">
      <alignment horizontal="center" shrinkToFit="0" wrapText="1"/>
    </xf>
    <xf borderId="17" fillId="0" fontId="1" numFmtId="0" xfId="0" applyAlignment="1" applyBorder="1" applyFont="1">
      <alignment horizontal="center" shrinkToFit="0" wrapText="1"/>
    </xf>
    <xf borderId="42" fillId="0" fontId="1" numFmtId="0" xfId="0" applyAlignment="1" applyBorder="1" applyFont="1">
      <alignment horizontal="center" shrinkToFit="0" wrapText="1"/>
    </xf>
    <xf borderId="36" fillId="0" fontId="10" numFmtId="0" xfId="0" applyAlignment="1" applyBorder="1" applyFont="1">
      <alignment horizontal="center" shrinkToFit="0" vertical="center" wrapText="1"/>
    </xf>
    <xf borderId="43" fillId="0" fontId="17" numFmtId="0" xfId="0" applyAlignment="1" applyBorder="1" applyFont="1">
      <alignment horizontal="center" shrinkToFit="0" vertical="center" wrapText="1"/>
    </xf>
    <xf borderId="0" fillId="0" fontId="17" numFmtId="0" xfId="0" applyAlignment="1" applyFont="1">
      <alignment horizontal="center" shrinkToFit="0" vertical="center" wrapText="1"/>
    </xf>
    <xf borderId="21" fillId="6" fontId="1" numFmtId="0" xfId="0" applyBorder="1" applyFill="1" applyFont="1"/>
    <xf borderId="22" fillId="6" fontId="1" numFmtId="0" xfId="0" applyBorder="1" applyFont="1"/>
    <xf borderId="38" fillId="6" fontId="1" numFmtId="0" xfId="0" applyBorder="1" applyFont="1"/>
    <xf borderId="44" fillId="7" fontId="1" numFmtId="3" xfId="0" applyBorder="1" applyFill="1" applyFont="1" applyNumberFormat="1"/>
    <xf borderId="45" fillId="7" fontId="1" numFmtId="3" xfId="0" applyBorder="1" applyFont="1" applyNumberFormat="1"/>
    <xf borderId="46" fillId="7" fontId="1" numFmtId="3" xfId="0" applyBorder="1" applyFont="1" applyNumberFormat="1"/>
    <xf borderId="45" fillId="7" fontId="1" numFmtId="3" xfId="0" applyAlignment="1" applyBorder="1" applyFont="1" applyNumberFormat="1">
      <alignment readingOrder="0"/>
    </xf>
    <xf borderId="38" fillId="6" fontId="1" numFmtId="3" xfId="0" applyBorder="1" applyFont="1" applyNumberFormat="1"/>
    <xf borderId="44" fillId="6" fontId="18" numFmtId="3" xfId="0" applyBorder="1" applyFont="1" applyNumberFormat="1"/>
    <xf borderId="0" fillId="6" fontId="18" numFmtId="3" xfId="0" applyFont="1" applyNumberFormat="1"/>
    <xf borderId="9" fillId="6" fontId="1" numFmtId="0" xfId="0" applyBorder="1" applyFont="1"/>
    <xf borderId="10" fillId="6" fontId="1" numFmtId="0" xfId="0" applyBorder="1" applyFont="1"/>
    <xf borderId="47" fillId="7" fontId="1" numFmtId="3" xfId="0" applyBorder="1" applyFont="1" applyNumberFormat="1"/>
    <xf borderId="10" fillId="7" fontId="1" numFmtId="3" xfId="0" applyBorder="1" applyFont="1" applyNumberFormat="1"/>
    <xf borderId="10" fillId="7" fontId="1" numFmtId="3" xfId="0" applyAlignment="1" applyBorder="1" applyFont="1" applyNumberFormat="1">
      <alignment readingOrder="0"/>
    </xf>
    <xf borderId="45" fillId="6" fontId="1" numFmtId="3" xfId="0" applyBorder="1" applyFont="1" applyNumberFormat="1"/>
    <xf borderId="48" fillId="7" fontId="1" numFmtId="3" xfId="0" applyBorder="1" applyFont="1" applyNumberFormat="1"/>
    <xf borderId="12" fillId="5" fontId="1" numFmtId="1" xfId="0" applyBorder="1" applyFont="1" applyNumberFormat="1"/>
    <xf borderId="13" fillId="5" fontId="1" numFmtId="1" xfId="0" applyBorder="1" applyFont="1" applyNumberFormat="1"/>
    <xf borderId="13" fillId="5" fontId="1" numFmtId="3" xfId="0" applyBorder="1" applyFont="1" applyNumberFormat="1"/>
    <xf borderId="0" fillId="5" fontId="1" numFmtId="3" xfId="0" applyFont="1" applyNumberFormat="1"/>
    <xf borderId="49" fillId="0" fontId="1" numFmtId="1" xfId="0" applyBorder="1" applyFont="1" applyNumberFormat="1"/>
    <xf borderId="0" fillId="0" fontId="2" numFmtId="0" xfId="0" applyAlignment="1" applyFont="1">
      <alignment vertical="center"/>
    </xf>
    <xf borderId="0" fillId="0" fontId="1" numFmtId="0" xfId="0" applyAlignment="1" applyFont="1">
      <alignment vertical="center"/>
    </xf>
    <xf borderId="0" fillId="0" fontId="19" numFmtId="0" xfId="0" applyAlignment="1" applyFont="1">
      <alignment horizontal="center"/>
    </xf>
    <xf borderId="0" fillId="0" fontId="20" numFmtId="0" xfId="0" applyFont="1"/>
    <xf borderId="30" fillId="0" fontId="7" numFmtId="0" xfId="0" applyAlignment="1" applyBorder="1" applyFont="1">
      <alignment horizontal="center" vertical="center"/>
    </xf>
    <xf borderId="29" fillId="0" fontId="7" numFmtId="0" xfId="0" applyAlignment="1" applyBorder="1" applyFont="1">
      <alignment horizontal="center" vertical="center"/>
    </xf>
    <xf borderId="29" fillId="0" fontId="8" numFmtId="0" xfId="0" applyAlignment="1" applyBorder="1" applyFont="1">
      <alignment horizontal="center" shrinkToFit="0" vertical="center" wrapText="1"/>
    </xf>
    <xf borderId="17" fillId="0" fontId="10" numFmtId="0" xfId="0" applyAlignment="1" applyBorder="1" applyFont="1">
      <alignment horizontal="center" shrinkToFit="0" wrapText="1"/>
    </xf>
    <xf borderId="18" fillId="0" fontId="1" numFmtId="0" xfId="0" applyAlignment="1" applyBorder="1" applyFont="1">
      <alignment horizontal="center" shrinkToFit="0" wrapText="1"/>
    </xf>
    <xf borderId="20" fillId="0" fontId="1" numFmtId="0" xfId="0" applyAlignment="1" applyBorder="1" applyFont="1">
      <alignment horizontal="center" shrinkToFit="0" wrapText="1"/>
    </xf>
    <xf borderId="21" fillId="8" fontId="1" numFmtId="0" xfId="0" applyBorder="1" applyFill="1" applyFont="1"/>
    <xf borderId="22" fillId="8" fontId="1" numFmtId="0" xfId="0" applyBorder="1" applyFont="1"/>
    <xf borderId="45" fillId="8" fontId="1" numFmtId="0" xfId="0" applyBorder="1" applyFont="1"/>
    <xf borderId="44" fillId="8" fontId="1" numFmtId="3" xfId="0" applyBorder="1" applyFont="1" applyNumberFormat="1"/>
    <xf borderId="45" fillId="4" fontId="13" numFmtId="164" xfId="0" applyBorder="1" applyFont="1" applyNumberFormat="1"/>
    <xf borderId="45" fillId="4" fontId="13" numFmtId="1" xfId="0" applyAlignment="1" applyBorder="1" applyFont="1" applyNumberFormat="1">
      <alignment readingOrder="0"/>
    </xf>
    <xf borderId="45" fillId="4" fontId="13" numFmtId="1" xfId="0" applyBorder="1" applyFont="1" applyNumberFormat="1"/>
    <xf borderId="46" fillId="6" fontId="1" numFmtId="164" xfId="0" applyBorder="1" applyFont="1" applyNumberFormat="1"/>
    <xf borderId="10" fillId="4" fontId="13" numFmtId="165" xfId="0" applyAlignment="1" applyBorder="1" applyFont="1" applyNumberFormat="1">
      <alignment horizontal="center" shrinkToFit="0" vertical="center" wrapText="1"/>
    </xf>
    <xf borderId="11" fillId="4" fontId="13" numFmtId="165" xfId="0" applyAlignment="1" applyBorder="1" applyFont="1" applyNumberFormat="1">
      <alignment horizontal="center" vertical="center"/>
    </xf>
    <xf borderId="9" fillId="8" fontId="1" numFmtId="0" xfId="0" applyBorder="1" applyFont="1"/>
    <xf borderId="10" fillId="8" fontId="1" numFmtId="0" xfId="0" applyBorder="1" applyFont="1"/>
    <xf borderId="44" fillId="8" fontId="1" numFmtId="1" xfId="0" applyBorder="1" applyFont="1" applyNumberFormat="1"/>
    <xf borderId="10" fillId="4" fontId="13" numFmtId="164" xfId="0" applyBorder="1" applyFont="1" applyNumberFormat="1"/>
    <xf borderId="10" fillId="4" fontId="13" numFmtId="1" xfId="0" applyAlignment="1" applyBorder="1" applyFont="1" applyNumberFormat="1">
      <alignment readingOrder="0"/>
    </xf>
    <xf borderId="10" fillId="4" fontId="13" numFmtId="165" xfId="0" applyAlignment="1" applyBorder="1" applyFont="1" applyNumberFormat="1">
      <alignment horizontal="center" vertical="center"/>
    </xf>
    <xf borderId="10" fillId="4" fontId="13" numFmtId="1" xfId="0" applyBorder="1" applyFont="1" applyNumberFormat="1"/>
    <xf borderId="10" fillId="4" fontId="13" numFmtId="3" xfId="0" applyBorder="1" applyFont="1" applyNumberFormat="1"/>
    <xf borderId="13" fillId="5" fontId="1" numFmtId="164" xfId="0" applyBorder="1" applyFont="1" applyNumberFormat="1"/>
    <xf borderId="50" fillId="5" fontId="1" numFmtId="1" xfId="0" applyBorder="1" applyFont="1" applyNumberFormat="1"/>
    <xf borderId="49" fillId="0" fontId="1" numFmtId="0" xfId="0" applyBorder="1" applyFont="1"/>
    <xf borderId="49" fillId="0" fontId="5" numFmtId="0" xfId="0" applyBorder="1" applyFont="1"/>
    <xf borderId="0" fillId="0" fontId="2" numFmtId="0" xfId="0" applyAlignment="1" applyFont="1">
      <alignment shrinkToFit="0" vertical="center" wrapText="1"/>
    </xf>
    <xf borderId="35" fillId="0" fontId="21" numFmtId="0" xfId="0" applyAlignment="1" applyBorder="1" applyFont="1">
      <alignment horizontal="center" vertical="center"/>
    </xf>
    <xf borderId="35" fillId="0" fontId="8" numFmtId="0" xfId="0" applyAlignment="1" applyBorder="1" applyFont="1">
      <alignment horizontal="center" vertical="center"/>
    </xf>
    <xf borderId="35" fillId="0" fontId="1" numFmtId="0" xfId="0" applyAlignment="1" applyBorder="1" applyFont="1">
      <alignment horizontal="center" vertical="center"/>
    </xf>
    <xf borderId="0" fillId="0" fontId="10" numFmtId="0" xfId="0" applyFont="1"/>
    <xf borderId="42" fillId="0" fontId="8" numFmtId="0" xfId="0" applyAlignment="1" applyBorder="1" applyFont="1">
      <alignment horizontal="center" shrinkToFit="0" wrapText="1"/>
    </xf>
    <xf borderId="51" fillId="7" fontId="8" numFmtId="0" xfId="0" applyAlignment="1" applyBorder="1" applyFont="1">
      <alignment horizontal="center" vertical="center"/>
    </xf>
    <xf borderId="52" fillId="0" fontId="5" numFmtId="0" xfId="0" applyBorder="1" applyFont="1"/>
    <xf borderId="51" fillId="7" fontId="8" numFmtId="0" xfId="0" applyAlignment="1" applyBorder="1" applyFont="1">
      <alignment horizontal="center" shrinkToFit="0" vertical="center" wrapText="1"/>
    </xf>
    <xf borderId="53" fillId="0" fontId="8" numFmtId="0" xfId="0" applyAlignment="1" applyBorder="1" applyFont="1">
      <alignment horizontal="center" shrinkToFit="0" wrapText="1"/>
    </xf>
    <xf borderId="54" fillId="7" fontId="10" numFmtId="0" xfId="0" applyAlignment="1" applyBorder="1" applyFont="1">
      <alignment horizontal="center" vertical="center"/>
    </xf>
    <xf borderId="55" fillId="0" fontId="5" numFmtId="0" xfId="0" applyBorder="1" applyFont="1"/>
    <xf borderId="56" fillId="7" fontId="10" numFmtId="0" xfId="0" applyAlignment="1" applyBorder="1" applyFont="1">
      <alignment horizontal="center" vertical="center"/>
    </xf>
    <xf borderId="57" fillId="0" fontId="5" numFmtId="0" xfId="0" applyBorder="1" applyFont="1"/>
    <xf borderId="29" fillId="0" fontId="8" numFmtId="0" xfId="0" applyAlignment="1" applyBorder="1" applyFont="1">
      <alignment horizontal="center" shrinkToFit="0" wrapText="1"/>
    </xf>
    <xf borderId="58" fillId="7" fontId="10" numFmtId="0" xfId="0" applyAlignment="1" applyBorder="1" applyFont="1">
      <alignment horizontal="center" vertical="center"/>
    </xf>
    <xf borderId="59" fillId="0" fontId="5" numFmtId="0" xfId="0" applyBorder="1" applyFont="1"/>
    <xf borderId="42" fillId="0" fontId="7" numFmtId="0" xfId="0" applyAlignment="1" applyBorder="1" applyFont="1">
      <alignment horizontal="center" shrinkToFit="0" wrapText="1"/>
    </xf>
    <xf borderId="41" fillId="0" fontId="7" numFmtId="0" xfId="0" applyAlignment="1" applyBorder="1" applyFont="1">
      <alignment horizontal="center" shrinkToFit="0" wrapText="1"/>
    </xf>
    <xf borderId="20" fillId="0" fontId="7" numFmtId="0" xfId="0" applyAlignment="1" applyBorder="1" applyFont="1">
      <alignment horizontal="center" shrinkToFit="0" wrapText="1"/>
    </xf>
    <xf borderId="18" fillId="0" fontId="7" numFmtId="0" xfId="0" applyAlignment="1" applyBorder="1" applyFont="1">
      <alignment horizontal="center" shrinkToFit="0" wrapText="1"/>
    </xf>
    <xf borderId="17" fillId="0" fontId="7" numFmtId="0" xfId="0" applyAlignment="1" applyBorder="1" applyFont="1">
      <alignment horizontal="center" shrinkToFit="0" wrapText="1"/>
    </xf>
    <xf borderId="60" fillId="0" fontId="1" numFmtId="0" xfId="0" applyBorder="1" applyFont="1"/>
    <xf borderId="48" fillId="7" fontId="1" numFmtId="0" xfId="0" applyBorder="1" applyFont="1"/>
    <xf borderId="11" fillId="7" fontId="1" numFmtId="0" xfId="0" applyBorder="1" applyFont="1"/>
    <xf borderId="10" fillId="7" fontId="1" numFmtId="0" xfId="0" applyBorder="1" applyFont="1"/>
    <xf borderId="9" fillId="7" fontId="1" numFmtId="0" xfId="0" applyBorder="1" applyFont="1"/>
    <xf borderId="61" fillId="0" fontId="1" numFmtId="0" xfId="0" applyBorder="1" applyFont="1"/>
    <xf borderId="10" fillId="7" fontId="1" numFmtId="165" xfId="0" applyBorder="1" applyFont="1" applyNumberFormat="1"/>
    <xf borderId="62" fillId="0" fontId="1" numFmtId="0" xfId="0" applyBorder="1" applyFont="1"/>
    <xf borderId="63" fillId="7" fontId="1" numFmtId="0" xfId="0" applyAlignment="1" applyBorder="1" applyFont="1">
      <alignment readingOrder="0"/>
    </xf>
    <xf borderId="64" fillId="7" fontId="1" numFmtId="0" xfId="0" applyBorder="1" applyFont="1"/>
    <xf borderId="65" fillId="7" fontId="1" numFmtId="0" xfId="0" applyBorder="1" applyFont="1"/>
    <xf borderId="66" fillId="7" fontId="1" numFmtId="0" xfId="0" applyBorder="1" applyFont="1"/>
    <xf borderId="63" fillId="7" fontId="1" numFmtId="0" xfId="0" applyBorder="1" applyFont="1"/>
    <xf borderId="42" fillId="5" fontId="1" numFmtId="1" xfId="0" applyBorder="1" applyFont="1" applyNumberFormat="1"/>
    <xf borderId="67" fillId="5" fontId="1" numFmtId="165" xfId="0" applyAlignment="1" applyBorder="1" applyFont="1" applyNumberFormat="1">
      <alignment readingOrder="0"/>
    </xf>
    <xf borderId="19" fillId="5" fontId="1" numFmtId="165" xfId="0" applyAlignment="1" applyBorder="1" applyFont="1" applyNumberFormat="1">
      <alignment readingOrder="0"/>
    </xf>
    <xf borderId="20" fillId="5" fontId="1" numFmtId="165" xfId="0" applyAlignment="1" applyBorder="1" applyFont="1" applyNumberFormat="1">
      <alignment readingOrder="0"/>
    </xf>
    <xf borderId="68" fillId="5" fontId="1" numFmtId="1" xfId="0" applyBorder="1" applyFont="1" applyNumberFormat="1"/>
    <xf borderId="20" fillId="5" fontId="1" numFmtId="1" xfId="0" applyBorder="1" applyFont="1" applyNumberFormat="1"/>
    <xf borderId="67" fillId="5" fontId="1" numFmtId="1" xfId="0" applyBorder="1" applyFont="1" applyNumberFormat="1"/>
    <xf borderId="19" fillId="5" fontId="1" numFmtId="1" xfId="0" applyBorder="1" applyFont="1" applyNumberFormat="1"/>
    <xf borderId="69" fillId="0" fontId="1" numFmtId="0" xfId="0" applyBorder="1" applyFont="1"/>
    <xf borderId="0" fillId="0" fontId="1" numFmtId="0" xfId="0" applyAlignment="1" applyFont="1">
      <alignment horizontal="left" shrinkToFit="0" wrapText="1"/>
    </xf>
    <xf borderId="0" fillId="0" fontId="22" numFmtId="0" xfId="0" applyAlignment="1" applyFont="1">
      <alignment horizontal="left" shrinkToFit="0" wrapText="1"/>
    </xf>
    <xf borderId="53" fillId="0" fontId="7" numFmtId="0" xfId="0" applyAlignment="1" applyBorder="1" applyFont="1">
      <alignment horizontal="center" shrinkToFit="0" wrapText="1"/>
    </xf>
    <xf borderId="51" fillId="7" fontId="7" numFmtId="0" xfId="0" applyAlignment="1" applyBorder="1" applyFont="1">
      <alignment horizontal="center" vertical="center"/>
    </xf>
    <xf borderId="54" fillId="7" fontId="1" numFmtId="0" xfId="0" applyAlignment="1" applyBorder="1" applyFont="1">
      <alignment horizontal="center" vertical="center"/>
    </xf>
    <xf borderId="56" fillId="7" fontId="1" numFmtId="0" xfId="0" applyAlignment="1" applyBorder="1" applyFont="1">
      <alignment horizontal="center" vertical="center"/>
    </xf>
    <xf borderId="29" fillId="0" fontId="7" numFmtId="0" xfId="0" applyAlignment="1" applyBorder="1" applyFont="1">
      <alignment horizontal="center" shrinkToFit="0" wrapText="1"/>
    </xf>
    <xf borderId="58" fillId="7" fontId="1" numFmtId="0" xfId="0" applyAlignment="1" applyBorder="1" applyFont="1">
      <alignment horizontal="center" vertical="center"/>
    </xf>
    <xf borderId="0" fillId="0" fontId="23" numFmtId="0" xfId="0" applyFont="1"/>
    <xf borderId="70" fillId="5" fontId="1" numFmtId="165" xfId="0" applyAlignment="1" applyBorder="1" applyFont="1" applyNumberFormat="1">
      <alignment readingOrder="0"/>
    </xf>
    <xf borderId="14" fillId="5" fontId="1" numFmtId="165" xfId="0" applyAlignment="1" applyBorder="1" applyFont="1" applyNumberFormat="1">
      <alignment readingOrder="0"/>
    </xf>
    <xf borderId="70" fillId="5" fontId="1" numFmtId="1" xfId="0" applyBorder="1" applyFont="1" applyNumberFormat="1"/>
    <xf borderId="14" fillId="5" fontId="1" numFmtId="1" xfId="0" applyBorder="1" applyFont="1" applyNumberFormat="1"/>
    <xf borderId="21" fillId="4" fontId="13" numFmtId="0" xfId="0" applyBorder="1" applyFont="1"/>
    <xf borderId="22" fillId="4" fontId="13" numFmtId="1" xfId="0" applyBorder="1" applyFont="1" applyNumberFormat="1"/>
    <xf borderId="44" fillId="4" fontId="13" numFmtId="1" xfId="0" applyBorder="1" applyFont="1" applyNumberFormat="1"/>
    <xf borderId="46" fillId="4" fontId="13" numFmtId="1" xfId="0" applyBorder="1" applyFont="1" applyNumberFormat="1"/>
    <xf borderId="48" fillId="4" fontId="13" numFmtId="1" xfId="0" applyBorder="1" applyFont="1" applyNumberFormat="1"/>
    <xf borderId="63" fillId="4" fontId="13" numFmtId="1" xfId="0" applyBorder="1" applyFont="1" applyNumberFormat="1"/>
    <xf borderId="17" fillId="5" fontId="1" numFmtId="1" xfId="0" applyBorder="1" applyFont="1" applyNumberFormat="1"/>
    <xf borderId="18" fillId="5" fontId="1" numFmtId="1" xfId="0" applyBorder="1" applyFont="1" applyNumberFormat="1"/>
    <xf borderId="0" fillId="0" fontId="1" numFmtId="0" xfId="0" applyFont="1"/>
    <xf borderId="29" fillId="0" fontId="2" numFmtId="0" xfId="0" applyAlignment="1" applyBorder="1" applyFont="1">
      <alignment horizontal="center" vertical="center"/>
    </xf>
    <xf borderId="71" fillId="0" fontId="10" numFmtId="0" xfId="0" applyAlignment="1" applyBorder="1" applyFont="1">
      <alignment horizontal="center" shrinkToFit="0" wrapText="1"/>
    </xf>
    <xf borderId="12" fillId="5" fontId="1" numFmtId="3" xfId="0" applyBorder="1" applyFont="1" applyNumberFormat="1"/>
    <xf borderId="50" fillId="5" fontId="1" numFmtId="3" xfId="0" applyBorder="1" applyFont="1" applyNumberFormat="1"/>
    <xf borderId="0" fillId="0" fontId="24" numFmtId="0" xfId="0" applyFont="1"/>
    <xf borderId="0" fillId="0" fontId="25" numFmtId="0" xfId="0" applyFont="1"/>
    <xf borderId="45" fillId="4" fontId="13" numFmtId="3" xfId="0" applyBorder="1" applyFont="1" applyNumberFormat="1"/>
    <xf borderId="35" fillId="0" fontId="1" numFmtId="0" xfId="0" applyBorder="1" applyFont="1"/>
    <xf borderId="51" fillId="4" fontId="26" numFmtId="0" xfId="0" applyAlignment="1" applyBorder="1" applyFont="1">
      <alignment horizontal="center" vertical="center"/>
    </xf>
    <xf borderId="56" fillId="4" fontId="13" numFmtId="0" xfId="0" applyAlignment="1" applyBorder="1" applyFont="1">
      <alignment horizontal="center" vertical="center"/>
    </xf>
    <xf borderId="54" fillId="4" fontId="13" numFmtId="0" xfId="0" applyAlignment="1" applyBorder="1" applyFont="1">
      <alignment horizontal="center" vertical="center"/>
    </xf>
    <xf borderId="58" fillId="4" fontId="13" numFmtId="0" xfId="0" applyAlignment="1" applyBorder="1" applyFont="1">
      <alignment horizontal="center" vertical="center"/>
    </xf>
    <xf borderId="48" fillId="4" fontId="13" numFmtId="165" xfId="0" applyBorder="1" applyFont="1" applyNumberFormat="1"/>
    <xf borderId="11" fillId="4" fontId="13" numFmtId="165" xfId="0" applyBorder="1" applyFont="1" applyNumberFormat="1"/>
    <xf borderId="10" fillId="4" fontId="13" numFmtId="165" xfId="0" applyBorder="1" applyFont="1" applyNumberFormat="1"/>
    <xf borderId="9" fillId="4" fontId="13" numFmtId="165" xfId="0" applyBorder="1" applyFont="1" applyNumberFormat="1"/>
    <xf borderId="66" fillId="4" fontId="13" numFmtId="165" xfId="0" applyBorder="1" applyFont="1" applyNumberFormat="1"/>
    <xf borderId="65" fillId="4" fontId="13" numFmtId="165" xfId="0" applyBorder="1" applyFont="1" applyNumberFormat="1"/>
    <xf borderId="63" fillId="4" fontId="13" numFmtId="165" xfId="0" applyBorder="1" applyFont="1" applyNumberFormat="1"/>
    <xf borderId="64" fillId="4" fontId="13" numFmtId="165" xfId="0" applyBorder="1" applyFont="1" applyNumberFormat="1"/>
    <xf borderId="51" fillId="4" fontId="27" numFmtId="0" xfId="0" applyAlignment="1" applyBorder="1" applyFont="1">
      <alignment horizontal="center" vertical="center"/>
    </xf>
    <xf borderId="0" fillId="0" fontId="28" numFmtId="0" xfId="0" applyAlignment="1" applyFont="1">
      <alignment horizontal="center"/>
    </xf>
    <xf borderId="29" fillId="0" fontId="7" numFmtId="0" xfId="0" applyAlignment="1" applyBorder="1" applyFont="1">
      <alignment horizontal="center" shrinkToFit="0" vertical="center" wrapText="1"/>
    </xf>
    <xf borderId="29" fillId="0" fontId="7" numFmtId="0" xfId="0" applyAlignment="1" applyBorder="1" applyFont="1">
      <alignment horizontal="center"/>
    </xf>
    <xf borderId="51" fillId="9" fontId="8" numFmtId="0" xfId="0" applyAlignment="1" applyBorder="1" applyFill="1" applyFont="1">
      <alignment horizontal="center" shrinkToFit="0" vertical="center" wrapText="1"/>
    </xf>
    <xf borderId="72" fillId="0" fontId="5" numFmtId="0" xfId="0" applyBorder="1" applyFont="1"/>
    <xf borderId="73" fillId="0" fontId="1" numFmtId="0" xfId="0" applyAlignment="1" applyBorder="1" applyFont="1">
      <alignment horizontal="center" shrinkToFit="0" vertical="center" wrapText="1"/>
    </xf>
    <xf borderId="74" fillId="5" fontId="8" numFmtId="0" xfId="0" applyAlignment="1" applyBorder="1" applyFont="1">
      <alignment horizontal="center" vertical="center"/>
    </xf>
    <xf borderId="75" fillId="0" fontId="5" numFmtId="0" xfId="0" applyBorder="1" applyFont="1"/>
    <xf borderId="12" fillId="0" fontId="1" numFmtId="0" xfId="0" applyAlignment="1" applyBorder="1" applyFont="1">
      <alignment horizontal="center" shrinkToFit="0" vertical="center" wrapText="1"/>
    </xf>
    <xf borderId="13" fillId="0" fontId="1" numFmtId="0" xfId="0" applyAlignment="1" applyBorder="1" applyFont="1">
      <alignment horizontal="center" shrinkToFit="0" vertical="center" wrapText="1"/>
    </xf>
    <xf borderId="14" fillId="0" fontId="1" numFmtId="0" xfId="0" applyAlignment="1" applyBorder="1" applyFont="1">
      <alignment horizontal="center" shrinkToFit="0" vertical="center" wrapText="1"/>
    </xf>
    <xf borderId="76" fillId="0" fontId="5" numFmtId="0" xfId="0" applyBorder="1" applyFont="1"/>
    <xf borderId="59" fillId="0" fontId="1" numFmtId="0" xfId="0" applyAlignment="1" applyBorder="1" applyFont="1">
      <alignment horizontal="center" shrinkToFit="0" vertical="center" wrapText="1"/>
    </xf>
    <xf borderId="42" fillId="0" fontId="7" numFmtId="0" xfId="0" applyAlignment="1" applyBorder="1" applyFont="1">
      <alignment horizontal="center" readingOrder="0" vertical="center"/>
    </xf>
    <xf borderId="42" fillId="0" fontId="7" numFmtId="0" xfId="0" applyAlignment="1" applyBorder="1" applyFont="1">
      <alignment horizontal="center" vertical="center"/>
    </xf>
    <xf borderId="22" fillId="4" fontId="13" numFmtId="1" xfId="0" applyAlignment="1" applyBorder="1" applyFont="1" applyNumberFormat="1">
      <alignment readingOrder="0"/>
    </xf>
    <xf borderId="77" fillId="4" fontId="13" numFmtId="1" xfId="0" applyBorder="1" applyFont="1" applyNumberFormat="1"/>
    <xf borderId="78" fillId="4" fontId="13" numFmtId="1" xfId="0" applyBorder="1" applyFont="1" applyNumberFormat="1"/>
    <xf borderId="44" fillId="4" fontId="13" numFmtId="1" xfId="0" applyAlignment="1" applyBorder="1" applyFont="1" applyNumberFormat="1">
      <alignment readingOrder="0"/>
    </xf>
    <xf borderId="46" fillId="4" fontId="13" numFmtId="1" xfId="0" applyAlignment="1" applyBorder="1" applyFont="1" applyNumberFormat="1">
      <alignment readingOrder="0"/>
    </xf>
    <xf borderId="21" fillId="4" fontId="13" numFmtId="1" xfId="0" applyAlignment="1" applyBorder="1" applyFont="1" applyNumberFormat="1">
      <alignment readingOrder="0"/>
    </xf>
    <xf borderId="23" fillId="4" fontId="13" numFmtId="1" xfId="0" applyAlignment="1" applyBorder="1" applyFont="1" applyNumberFormat="1">
      <alignment readingOrder="0"/>
    </xf>
    <xf borderId="11" fillId="4" fontId="13" numFmtId="1" xfId="0" applyBorder="1" applyFont="1" applyNumberFormat="1"/>
    <xf borderId="48" fillId="4" fontId="13" numFmtId="1" xfId="0" applyAlignment="1" applyBorder="1" applyFont="1" applyNumberFormat="1">
      <alignment readingOrder="0"/>
    </xf>
    <xf borderId="47" fillId="4" fontId="13" numFmtId="1" xfId="0" applyAlignment="1" applyBorder="1" applyFont="1" applyNumberFormat="1">
      <alignment readingOrder="0"/>
    </xf>
    <xf borderId="9" fillId="4" fontId="13" numFmtId="1" xfId="0" applyAlignment="1" applyBorder="1" applyFont="1" applyNumberFormat="1">
      <alignment readingOrder="0"/>
    </xf>
    <xf borderId="11" fillId="4" fontId="13" numFmtId="1" xfId="0" applyAlignment="1" applyBorder="1" applyFont="1" applyNumberFormat="1">
      <alignment readingOrder="0"/>
    </xf>
    <xf borderId="47" fillId="4" fontId="13" numFmtId="1" xfId="0" applyBorder="1" applyFont="1" applyNumberFormat="1"/>
    <xf borderId="9" fillId="4" fontId="13" numFmtId="1" xfId="0" applyBorder="1" applyFont="1" applyNumberFormat="1"/>
    <xf borderId="61" fillId="4" fontId="13" numFmtId="1" xfId="0" applyBorder="1" applyFont="1" applyNumberFormat="1"/>
    <xf borderId="12" fillId="5" fontId="2" numFmtId="1" xfId="0" applyBorder="1" applyFont="1" applyNumberFormat="1"/>
    <xf borderId="79" fillId="5" fontId="1" numFmtId="1" xfId="0" applyBorder="1" applyFont="1" applyNumberFormat="1"/>
    <xf borderId="0" fillId="0" fontId="29" numFmtId="0" xfId="0" applyAlignment="1" applyFont="1">
      <alignment horizontal="left" readingOrder="0"/>
    </xf>
    <xf borderId="29" fillId="0" fontId="7" numFmtId="0" xfId="0" applyAlignment="1" applyBorder="1" applyFont="1">
      <alignment horizontal="center" readingOrder="0"/>
    </xf>
    <xf borderId="13" fillId="0" fontId="1" numFmtId="0" xfId="0" applyAlignment="1" applyBorder="1" applyFont="1">
      <alignment horizontal="center" readingOrder="0" shrinkToFit="0" vertical="center" wrapText="1"/>
    </xf>
    <xf borderId="21" fillId="4" fontId="13" numFmtId="1" xfId="0" applyBorder="1" applyFont="1" applyNumberFormat="1"/>
    <xf borderId="23" fillId="4" fontId="13" numFmtId="1" xfId="0" applyBorder="1" applyFont="1" applyNumberFormat="1"/>
    <xf borderId="61" fillId="4" fontId="13" numFmtId="1" xfId="0" applyAlignment="1" applyBorder="1" applyFont="1" applyNumberFormat="1">
      <alignment readingOrder="0"/>
    </xf>
    <xf borderId="80" fillId="5" fontId="1" numFmtId="1" xfId="0" applyBorder="1" applyFont="1" applyNumberFormat="1"/>
    <xf borderId="0" fillId="0" fontId="30" numFmtId="0" xfId="0" applyAlignment="1" applyFont="1">
      <alignment readingOrder="0" shrinkToFit="0" vertical="top" wrapText="1"/>
    </xf>
    <xf borderId="0" fillId="0" fontId="31" numFmtId="0" xfId="0" applyFont="1"/>
    <xf borderId="0" fillId="0" fontId="18" numFmtId="0" xfId="0" applyFont="1"/>
    <xf borderId="10" fillId="10" fontId="18" numFmtId="0" xfId="0" applyBorder="1" applyFill="1" applyFont="1"/>
    <xf borderId="10" fillId="10" fontId="18" numFmtId="0" xfId="0" applyAlignment="1" applyBorder="1" applyFont="1">
      <alignment horizontal="center"/>
    </xf>
    <xf borderId="23" fillId="8" fontId="1" numFmtId="0" xfId="0" applyBorder="1" applyFont="1"/>
    <xf borderId="11" fillId="8" fontId="1" numFmtId="0" xfId="0" applyBorder="1" applyFont="1"/>
    <xf borderId="10" fillId="8" fontId="1" numFmtId="0" xfId="0" applyAlignment="1" applyBorder="1" applyFont="1">
      <alignment readingOrder="0"/>
    </xf>
    <xf borderId="11" fillId="8" fontId="1" numFmtId="0" xfId="0" applyAlignment="1" applyBorder="1" applyFont="1">
      <alignment readingOrder="0"/>
    </xf>
    <xf borderId="12" fillId="8" fontId="1" numFmtId="0" xfId="0" applyBorder="1" applyFont="1"/>
    <xf borderId="13" fillId="8" fontId="1" numFmtId="0" xfId="0" applyBorder="1" applyFont="1"/>
    <xf borderId="14" fillId="8" fontId="1" numFmtId="0" xfId="0" applyBorder="1" applyFont="1"/>
    <xf borderId="81" fillId="0" fontId="18" numFmtId="0" xfId="0" applyBorder="1" applyFont="1"/>
    <xf borderId="10" fillId="0" fontId="18" numFmtId="0" xfId="0" applyBorder="1" applyFont="1"/>
    <xf borderId="82" fillId="0" fontId="18" numFmtId="0" xfId="0" applyBorder="1" applyFont="1"/>
    <xf borderId="10" fillId="10" fontId="18" numFmtId="0" xfId="0" applyAlignment="1" applyBorder="1" applyFont="1">
      <alignment horizontal="left"/>
    </xf>
    <xf borderId="81" fillId="0" fontId="18" numFmtId="0" xfId="0" applyAlignment="1" applyBorder="1" applyFont="1">
      <alignment horizontal="left"/>
    </xf>
    <xf borderId="10" fillId="0" fontId="18" numFmtId="4" xfId="0" applyAlignment="1" applyBorder="1" applyFont="1" applyNumberFormat="1">
      <alignment readingOrder="0"/>
    </xf>
    <xf borderId="10" fillId="4" fontId="13" numFmtId="166" xfId="0" applyAlignment="1" applyBorder="1" applyFont="1" applyNumberFormat="1">
      <alignment readingOrder="0"/>
    </xf>
    <xf borderId="10" fillId="10" fontId="18" numFmtId="4" xfId="0" applyBorder="1" applyFont="1" applyNumberFormat="1"/>
    <xf borderId="10" fillId="10" fontId="18" numFmtId="166" xfId="0" applyBorder="1" applyFont="1" applyNumberFormat="1"/>
    <xf borderId="83" fillId="0" fontId="18" numFmtId="0" xfId="0" applyBorder="1" applyFont="1"/>
    <xf borderId="63" fillId="4" fontId="13" numFmtId="0" xfId="0" applyAlignment="1" applyBorder="1" applyFont="1">
      <alignment horizontal="left"/>
    </xf>
    <xf borderId="84" fillId="4" fontId="13" numFmtId="0" xfId="0" applyAlignment="1" applyBorder="1" applyFont="1">
      <alignment horizontal="left"/>
    </xf>
    <xf borderId="10" fillId="0" fontId="18" numFmtId="0" xfId="0" applyAlignment="1" applyBorder="1" applyFont="1">
      <alignment readingOrder="0"/>
    </xf>
    <xf borderId="45" fillId="4" fontId="13" numFmtId="0" xfId="0" applyAlignment="1" applyBorder="1" applyFont="1">
      <alignment horizontal="left"/>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customschemas.google.com/relationships/workbookmetadata" Target="metadata"/><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31</xdr:row>
      <xdr:rowOff>0</xdr:rowOff>
    </xdr:from>
    <xdr:ext cx="15440025" cy="2924175"/>
    <xdr:sp>
      <xdr:nvSpPr>
        <xdr:cNvPr id="4" name="Shape 4"/>
        <xdr:cNvSpPr txBox="1"/>
      </xdr:nvSpPr>
      <xdr:spPr>
        <a:xfrm>
          <a:off x="0" y="2322675"/>
          <a:ext cx="10692000" cy="29146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55</xdr:row>
      <xdr:rowOff>0</xdr:rowOff>
    </xdr:from>
    <xdr:ext cx="19821525" cy="2924175"/>
    <xdr:sp>
      <xdr:nvSpPr>
        <xdr:cNvPr id="4" name="Shape 4"/>
        <xdr:cNvSpPr txBox="1"/>
      </xdr:nvSpPr>
      <xdr:spPr>
        <a:xfrm>
          <a:off x="0" y="2322675"/>
          <a:ext cx="10692000" cy="29146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75</xdr:row>
      <xdr:rowOff>0</xdr:rowOff>
    </xdr:from>
    <xdr:ext cx="15449550" cy="819150"/>
    <xdr:sp>
      <xdr:nvSpPr>
        <xdr:cNvPr id="3" name="Shape 3"/>
        <xdr:cNvSpPr txBox="1"/>
      </xdr:nvSpPr>
      <xdr:spPr>
        <a:xfrm>
          <a:off x="0" y="3375188"/>
          <a:ext cx="10692000" cy="8096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spAutoFit/>
        </a:bodyPr>
        <a:lstStyle/>
        <a:p>
          <a:pPr indent="0" lvl="0" marL="0" rtl="0" algn="l">
            <a:spcBef>
              <a:spcPts val="0"/>
            </a:spcBef>
            <a:spcAft>
              <a:spcPts val="0"/>
            </a:spcAft>
            <a:buClr>
              <a:schemeClr val="dk1"/>
            </a:buClr>
            <a:buSzPts val="1100"/>
            <a:buFont typeface="Calibri"/>
            <a:buNone/>
          </a:pPr>
          <a:r>
            <a:rPr b="0" i="0" lang="en-US" sz="1100" u="none" strike="noStrike">
              <a:solidFill>
                <a:schemeClr val="dk1"/>
              </a:solidFill>
              <a:latin typeface="Calibri"/>
              <a:ea typeface="Calibri"/>
              <a:cs typeface="Calibri"/>
              <a:sym typeface="Calibri"/>
            </a:rPr>
            <a:t>It is recommended to provide updates, upcoming plans, details for any unusual reporting metrics (such as unusually high opt-out in a specific area), or additional information that you feel should be included in the report.</a:t>
          </a:r>
          <a:endParaRPr sz="1400"/>
        </a:p>
        <a:p>
          <a:pPr indent="0" lvl="0" marL="0" rtl="0" algn="l">
            <a:spcBef>
              <a:spcPts val="0"/>
            </a:spcBef>
            <a:spcAft>
              <a:spcPts val="0"/>
            </a:spcAft>
            <a:buSzPts val="1100"/>
            <a:buFont typeface="Arial"/>
            <a:buNone/>
          </a:pPr>
          <a:r>
            <a:t/>
          </a:r>
          <a:endParaRPr b="0" i="0" sz="1100" u="none" strike="noStrike">
            <a:solidFill>
              <a:schemeClr val="dk1"/>
            </a:solidFill>
            <a:latin typeface="Calibri"/>
            <a:ea typeface="Calibri"/>
            <a:cs typeface="Calibri"/>
            <a:sym typeface="Calibri"/>
          </a:endParaRPr>
        </a:p>
        <a:p>
          <a:pPr indent="0" lvl="0" marL="0" rtl="0" algn="l">
            <a:spcBef>
              <a:spcPts val="0"/>
            </a:spcBef>
            <a:spcAft>
              <a:spcPts val="0"/>
            </a:spcAft>
            <a:buSzPts val="1100"/>
            <a:buFont typeface="Arial"/>
            <a:buNone/>
          </a:pPr>
          <a:r>
            <a:t/>
          </a:r>
          <a:endParaRPr b="0" i="0" sz="1100" u="none" strike="noStrike">
            <a:solidFill>
              <a:schemeClr val="dk1"/>
            </a:solidFill>
            <a:latin typeface="Calibri"/>
            <a:ea typeface="Calibri"/>
            <a:cs typeface="Calibri"/>
            <a:sym typeface="Calibri"/>
          </a:endParaRPr>
        </a:p>
        <a:p>
          <a:pPr indent="0" lvl="0" marL="0" rtl="0" algn="l">
            <a:spcBef>
              <a:spcPts val="0"/>
            </a:spcBef>
            <a:spcAft>
              <a:spcPts val="0"/>
            </a:spcAft>
            <a:buSzPts val="1100"/>
            <a:buFont typeface="Arial"/>
            <a:buNone/>
          </a:pPr>
          <a:r>
            <a:t/>
          </a:r>
          <a:endParaRPr sz="1100"/>
        </a:p>
      </xdr:txBody>
    </xdr:sp>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74</xdr:row>
      <xdr:rowOff>0</xdr:rowOff>
    </xdr:from>
    <xdr:ext cx="15335250" cy="2924175"/>
    <xdr:sp>
      <xdr:nvSpPr>
        <xdr:cNvPr id="4" name="Shape 4"/>
        <xdr:cNvSpPr txBox="1"/>
      </xdr:nvSpPr>
      <xdr:spPr>
        <a:xfrm>
          <a:off x="0" y="2322675"/>
          <a:ext cx="10692000" cy="29146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SzPts val="1100"/>
            <a:buFont typeface="Arial"/>
            <a:buNone/>
          </a:pPr>
          <a:r>
            <a:t/>
          </a:r>
          <a:endParaRPr sz="1100"/>
        </a:p>
      </xdr:txBody>
    </xdr:sp>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73</xdr:row>
      <xdr:rowOff>142875</xdr:rowOff>
    </xdr:from>
    <xdr:ext cx="15449550" cy="819150"/>
    <xdr:sp>
      <xdr:nvSpPr>
        <xdr:cNvPr id="5" name="Shape 5"/>
        <xdr:cNvSpPr txBox="1"/>
      </xdr:nvSpPr>
      <xdr:spPr>
        <a:xfrm>
          <a:off x="0" y="3375188"/>
          <a:ext cx="10692000" cy="809625"/>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spAutoFit/>
        </a:bodyPr>
        <a:lstStyle/>
        <a:p>
          <a:pPr indent="0" lvl="0" marL="0" rtl="0" algn="l">
            <a:spcBef>
              <a:spcPts val="0"/>
            </a:spcBef>
            <a:spcAft>
              <a:spcPts val="0"/>
            </a:spcAft>
            <a:buClr>
              <a:schemeClr val="dk1"/>
            </a:buClr>
            <a:buSzPts val="1100"/>
            <a:buFont typeface="Calibri"/>
            <a:buNone/>
          </a:pPr>
          <a:r>
            <a:rPr b="0" i="0" lang="en-US" sz="1100" u="none" strike="noStrike">
              <a:solidFill>
                <a:schemeClr val="dk1"/>
              </a:solidFill>
              <a:latin typeface="Calibri"/>
              <a:ea typeface="Calibri"/>
              <a:cs typeface="Calibri"/>
              <a:sym typeface="Calibri"/>
            </a:rPr>
            <a:t>It is recommended to provide updates, upcoming plans, details for any unusual reporting metrics (such as unusually high opt-out in a specific area), or additional information that you feel should be included in the report.</a:t>
          </a:r>
          <a:endParaRPr sz="1400"/>
        </a:p>
        <a:p>
          <a:pPr indent="0" lvl="0" marL="0" rtl="0" algn="l">
            <a:spcBef>
              <a:spcPts val="0"/>
            </a:spcBef>
            <a:spcAft>
              <a:spcPts val="0"/>
            </a:spcAft>
            <a:buSzPts val="1100"/>
            <a:buFont typeface="Arial"/>
            <a:buNone/>
          </a:pPr>
          <a:r>
            <a:t/>
          </a:r>
          <a:endParaRPr b="0" i="0" sz="1100" u="none" strike="noStrike">
            <a:solidFill>
              <a:schemeClr val="dk1"/>
            </a:solidFill>
            <a:latin typeface="Calibri"/>
            <a:ea typeface="Calibri"/>
            <a:cs typeface="Calibri"/>
            <a:sym typeface="Calibri"/>
          </a:endParaRPr>
        </a:p>
        <a:p>
          <a:pPr indent="0" lvl="0" marL="0" rtl="0" algn="l">
            <a:spcBef>
              <a:spcPts val="0"/>
            </a:spcBef>
            <a:spcAft>
              <a:spcPts val="0"/>
            </a:spcAft>
            <a:buSzPts val="1100"/>
            <a:buFont typeface="Arial"/>
            <a:buNone/>
          </a:pPr>
          <a:r>
            <a:t/>
          </a:r>
          <a:endParaRPr b="0" i="0" sz="1100" u="none" strike="noStrike">
            <a:solidFill>
              <a:schemeClr val="dk1"/>
            </a:solidFill>
            <a:latin typeface="Calibri"/>
            <a:ea typeface="Calibri"/>
            <a:cs typeface="Calibri"/>
            <a:sym typeface="Calibri"/>
          </a:endParaRPr>
        </a:p>
        <a:p>
          <a:pPr indent="0" lvl="0" marL="0" rtl="0" algn="l">
            <a:spcBef>
              <a:spcPts val="0"/>
            </a:spcBef>
            <a:spcAft>
              <a:spcPts val="0"/>
            </a:spcAft>
            <a:buSzPts val="1100"/>
            <a:buFont typeface="Arial"/>
            <a:buNone/>
          </a:pPr>
          <a:r>
            <a:t/>
          </a:r>
          <a:endParaRPr sz="1100"/>
        </a:p>
      </xdr:txBody>
    </xdr:sp>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24</xdr:row>
      <xdr:rowOff>0</xdr:rowOff>
    </xdr:from>
    <xdr:ext cx="12325350" cy="638175"/>
    <xdr:sp>
      <xdr:nvSpPr>
        <xdr:cNvPr id="6" name="Shape 6"/>
        <xdr:cNvSpPr txBox="1"/>
      </xdr:nvSpPr>
      <xdr:spPr>
        <a:xfrm>
          <a:off x="0" y="3465675"/>
          <a:ext cx="10692000" cy="628650"/>
        </a:xfrm>
        <a:prstGeom prst="rect">
          <a:avLst/>
        </a:prstGeom>
        <a:solidFill>
          <a:schemeClr val="lt1"/>
        </a:solidFill>
        <a:ln cap="flat" cmpd="sng" w="9525">
          <a:solidFill>
            <a:srgbClr val="BABABA"/>
          </a:solidFill>
          <a:prstDash val="solid"/>
          <a:round/>
          <a:headEnd len="sm" w="sm" type="none"/>
          <a:tailEnd len="sm" w="sm" type="none"/>
        </a:ln>
      </xdr:spPr>
      <xdr:txBody>
        <a:bodyPr anchorCtr="0" anchor="t" bIns="45700" lIns="91425" spcFirstLastPara="1" rIns="91425" wrap="square" tIns="45700">
          <a:spAutoFit/>
        </a:bodyPr>
        <a:lstStyle/>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sz="1100"/>
        </a:p>
        <a:p>
          <a:pPr indent="0" lvl="0" marL="0" rtl="0" algn="l">
            <a:spcBef>
              <a:spcPts val="0"/>
            </a:spcBef>
            <a:spcAft>
              <a:spcPts val="0"/>
            </a:spcAft>
            <a:buSzPts val="1100"/>
            <a:buFont typeface="Arial"/>
            <a:buNone/>
          </a:pPr>
          <a:r>
            <a:t/>
          </a:r>
          <a:endParaRPr sz="1100"/>
        </a:p>
      </xdr:txBody>
    </xdr:sp>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mailto:dan@sustainablewestchester.org" TargetMode="External"/><Relationship Id="rId2" Type="http://schemas.openxmlformats.org/officeDocument/2006/relationships/hyperlink" Target="mailto:nick@sustainablewestchester.org" TargetMode="External"/><Relationship Id="rId3"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s://dps.ny.gov/industry-energy-service-company-esco-competitive-market-information" TargetMode="Externa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8EAADB"/>
    <pageSetUpPr/>
  </sheetPr>
  <sheetViews>
    <sheetView workbookViewId="0"/>
  </sheetViews>
  <sheetFormatPr customHeight="1" defaultColWidth="14.43" defaultRowHeight="15.0"/>
  <cols>
    <col customWidth="1" min="1" max="2" width="8.71"/>
    <col customWidth="1" min="3" max="3" width="34.29"/>
    <col customWidth="1" min="4" max="4" width="19.0"/>
    <col customWidth="1" min="5" max="5" width="5.0"/>
    <col customWidth="1" min="6" max="6" width="15.71"/>
    <col customWidth="1" min="7" max="7" width="6.43"/>
    <col customWidth="1" min="8" max="8" width="16.0"/>
    <col customWidth="1" min="9" max="9" width="5.0"/>
    <col customWidth="1" min="10" max="10" width="21.14"/>
    <col customWidth="1" min="11" max="11" width="5.0"/>
    <col customWidth="1" min="12" max="12" width="22.57"/>
    <col customWidth="1" min="13" max="13" width="5.0"/>
    <col customWidth="1" min="14" max="15" width="8.71"/>
    <col customWidth="1" min="16" max="16" width="15.29"/>
    <col customWidth="1" min="17" max="26" width="8.71"/>
  </cols>
  <sheetData>
    <row r="1" ht="14.25" customHeight="1"/>
    <row r="2" ht="14.25" customHeight="1">
      <c r="B2" s="1" t="s">
        <v>0</v>
      </c>
      <c r="D2" s="2">
        <v>45389.0</v>
      </c>
    </row>
    <row r="3" ht="14.25" customHeight="1">
      <c r="B3" s="1" t="s">
        <v>1</v>
      </c>
      <c r="D3" s="3" t="s">
        <v>2</v>
      </c>
    </row>
    <row r="4" ht="14.25" customHeight="1">
      <c r="B4" s="1" t="s">
        <v>3</v>
      </c>
      <c r="D4" s="1" t="s">
        <v>4</v>
      </c>
    </row>
    <row r="5" ht="14.25" customHeight="1">
      <c r="B5" s="1" t="s">
        <v>5</v>
      </c>
      <c r="D5" s="4" t="s">
        <v>6</v>
      </c>
    </row>
    <row r="6" ht="14.25" customHeight="1">
      <c r="B6" s="1" t="s">
        <v>7</v>
      </c>
      <c r="D6" s="1" t="s">
        <v>8</v>
      </c>
    </row>
    <row r="7" ht="14.25" customHeight="1">
      <c r="B7" s="1" t="s">
        <v>9</v>
      </c>
      <c r="D7" s="5" t="s">
        <v>10</v>
      </c>
    </row>
    <row r="8" ht="14.25" customHeight="1">
      <c r="B8" s="1" t="s">
        <v>11</v>
      </c>
      <c r="D8" s="4" t="s">
        <v>12</v>
      </c>
    </row>
    <row r="9" ht="14.25" customHeight="1">
      <c r="B9" s="1" t="s">
        <v>13</v>
      </c>
      <c r="D9" s="1" t="s">
        <v>14</v>
      </c>
    </row>
    <row r="10" ht="14.25" customHeight="1">
      <c r="C10" s="6"/>
      <c r="D10" s="6"/>
    </row>
    <row r="11" ht="15.0" customHeight="1">
      <c r="C11" s="7">
        <v>2023.0</v>
      </c>
      <c r="D11" s="8" t="s">
        <v>15</v>
      </c>
      <c r="E11" s="9"/>
      <c r="F11" s="8" t="s">
        <v>16</v>
      </c>
      <c r="G11" s="9"/>
      <c r="H11" s="10" t="s">
        <v>17</v>
      </c>
      <c r="I11" s="9"/>
      <c r="J11" s="10" t="s">
        <v>18</v>
      </c>
      <c r="K11" s="9"/>
      <c r="L11" s="8" t="s">
        <v>19</v>
      </c>
      <c r="M11" s="11"/>
      <c r="O11" s="6" t="s">
        <v>15</v>
      </c>
      <c r="P11" s="6" t="s">
        <v>20</v>
      </c>
    </row>
    <row r="12" ht="15.0" customHeight="1">
      <c r="C12" s="12"/>
      <c r="D12" s="13"/>
      <c r="E12" s="14"/>
      <c r="F12" s="13"/>
      <c r="G12" s="14"/>
      <c r="H12" s="13"/>
      <c r="I12" s="14"/>
      <c r="J12" s="13"/>
      <c r="K12" s="14"/>
      <c r="L12" s="13"/>
      <c r="M12" s="15"/>
      <c r="O12" s="6" t="s">
        <v>16</v>
      </c>
      <c r="P12" s="6" t="s">
        <v>21</v>
      </c>
    </row>
    <row r="13" ht="14.25" customHeight="1">
      <c r="C13" s="16" t="s">
        <v>22</v>
      </c>
      <c r="D13" s="17">
        <v>1.6707026E7</v>
      </c>
      <c r="E13" s="18" t="s">
        <v>23</v>
      </c>
      <c r="F13" s="17">
        <v>1.3102193E7</v>
      </c>
      <c r="G13" s="17" t="s">
        <v>23</v>
      </c>
      <c r="H13" s="17">
        <v>1.7832467E7</v>
      </c>
      <c r="I13" s="18" t="s">
        <v>23</v>
      </c>
      <c r="J13" s="17">
        <f>'Q4 Electric Reporting'!L69</f>
        <v>15111393</v>
      </c>
      <c r="K13" s="18" t="s">
        <v>23</v>
      </c>
      <c r="L13" s="17">
        <f t="shared" ref="L13:L15" si="1">SUM(D13,F13,H13,J13)</f>
        <v>62753079</v>
      </c>
      <c r="M13" s="19" t="s">
        <v>23</v>
      </c>
      <c r="O13" s="6" t="s">
        <v>17</v>
      </c>
      <c r="P13" s="6" t="s">
        <v>24</v>
      </c>
    </row>
    <row r="14" ht="14.25" customHeight="1">
      <c r="C14" s="16" t="s">
        <v>25</v>
      </c>
      <c r="D14" s="17">
        <v>2.12601848E8</v>
      </c>
      <c r="E14" s="18" t="s">
        <v>23</v>
      </c>
      <c r="F14" s="17">
        <v>1.72514429E8</v>
      </c>
      <c r="G14" s="17" t="s">
        <v>23</v>
      </c>
      <c r="H14" s="17">
        <v>2.12856895E8</v>
      </c>
      <c r="I14" s="18" t="s">
        <v>23</v>
      </c>
      <c r="J14" s="17">
        <f>'Q4 Electric Reporting'!M69</f>
        <v>200940052.1</v>
      </c>
      <c r="K14" s="18" t="s">
        <v>23</v>
      </c>
      <c r="L14" s="17">
        <f t="shared" si="1"/>
        <v>798913224.1</v>
      </c>
      <c r="M14" s="19" t="s">
        <v>23</v>
      </c>
      <c r="O14" s="6" t="s">
        <v>18</v>
      </c>
      <c r="P14" s="6" t="s">
        <v>26</v>
      </c>
    </row>
    <row r="15" ht="14.25" customHeight="1">
      <c r="C15" s="16" t="s">
        <v>27</v>
      </c>
      <c r="D15" s="17">
        <v>2.29308874E8</v>
      </c>
      <c r="E15" s="18" t="s">
        <v>23</v>
      </c>
      <c r="F15" s="17">
        <v>1.85616622E8</v>
      </c>
      <c r="G15" s="17" t="s">
        <v>23</v>
      </c>
      <c r="H15" s="17">
        <v>2.30689362E8</v>
      </c>
      <c r="I15" s="18" t="s">
        <v>23</v>
      </c>
      <c r="J15" s="17">
        <f>'Q4 Electric Reporting'!N69</f>
        <v>216051445.1</v>
      </c>
      <c r="K15" s="18" t="s">
        <v>23</v>
      </c>
      <c r="L15" s="17">
        <f t="shared" si="1"/>
        <v>861666303.1</v>
      </c>
      <c r="M15" s="19" t="s">
        <v>23</v>
      </c>
    </row>
    <row r="16" ht="14.25" customHeight="1">
      <c r="C16" s="16" t="s">
        <v>28</v>
      </c>
      <c r="D16" s="20">
        <v>0.98</v>
      </c>
      <c r="E16" s="18"/>
      <c r="F16" s="20">
        <v>0.9837429417831166</v>
      </c>
      <c r="G16" s="20"/>
      <c r="H16" s="20">
        <v>0.9823929205651096</v>
      </c>
      <c r="I16" s="20"/>
      <c r="J16" s="20">
        <f>IF(ISERROR('Q4 Electric Reporting'!O69)," ",'Q4 Electric Reporting'!O69)</f>
        <v>0.9792586483</v>
      </c>
      <c r="K16" s="20"/>
      <c r="L16" s="17"/>
      <c r="M16" s="19"/>
    </row>
    <row r="17" ht="14.25" customHeight="1">
      <c r="C17" s="16"/>
      <c r="D17" s="18"/>
      <c r="E17" s="18"/>
      <c r="F17" s="18"/>
      <c r="G17" s="18"/>
      <c r="H17" s="18"/>
      <c r="I17" s="18"/>
      <c r="J17" s="18"/>
      <c r="K17" s="18"/>
      <c r="L17" s="18"/>
      <c r="M17" s="19"/>
    </row>
    <row r="18" ht="14.25" customHeight="1">
      <c r="C18" s="16" t="s">
        <v>29</v>
      </c>
      <c r="D18" s="18"/>
      <c r="E18" s="18"/>
      <c r="F18" s="18"/>
      <c r="G18" s="18"/>
      <c r="H18" s="18"/>
      <c r="I18" s="18"/>
      <c r="J18" s="18"/>
      <c r="K18" s="18"/>
      <c r="L18" s="18"/>
      <c r="M18" s="19"/>
    </row>
    <row r="19" ht="14.25" customHeight="1">
      <c r="C19" s="16"/>
      <c r="D19" s="18"/>
      <c r="E19" s="18"/>
      <c r="F19" s="18"/>
      <c r="G19" s="18"/>
      <c r="H19" s="18"/>
      <c r="I19" s="18"/>
      <c r="J19" s="18"/>
      <c r="K19" s="18"/>
      <c r="L19" s="18"/>
      <c r="M19" s="19"/>
    </row>
    <row r="20" ht="14.25" customHeight="1">
      <c r="C20" s="16" t="s">
        <v>30</v>
      </c>
      <c r="D20" s="21">
        <v>30.0</v>
      </c>
      <c r="E20" s="18"/>
      <c r="F20" s="21">
        <v>30.0</v>
      </c>
      <c r="G20" s="21"/>
      <c r="H20" s="21">
        <v>30.0</v>
      </c>
      <c r="I20" s="18"/>
      <c r="J20" s="21">
        <f>'Municipal Info Electric'!B69</f>
        <v>30</v>
      </c>
      <c r="K20" s="18"/>
      <c r="L20" s="22">
        <v>30.0</v>
      </c>
      <c r="M20" s="19"/>
    </row>
    <row r="21" ht="14.25" customHeight="1">
      <c r="C21" s="16" t="s">
        <v>31</v>
      </c>
      <c r="D21" s="21">
        <v>0.0</v>
      </c>
      <c r="E21" s="18"/>
      <c r="F21" s="21">
        <v>0.0</v>
      </c>
      <c r="G21" s="21"/>
      <c r="H21" s="21">
        <v>0.0</v>
      </c>
      <c r="I21" s="18"/>
      <c r="J21" s="21">
        <f>'Municipal Info GAS'!B69</f>
        <v>0</v>
      </c>
      <c r="K21" s="18"/>
      <c r="L21" s="22">
        <v>0.0</v>
      </c>
      <c r="M21" s="19"/>
    </row>
    <row r="22" ht="14.25" customHeight="1">
      <c r="C22" s="16"/>
      <c r="D22" s="18"/>
      <c r="E22" s="18"/>
      <c r="F22" s="18"/>
      <c r="G22" s="18"/>
      <c r="H22" s="18"/>
      <c r="I22" s="18"/>
      <c r="J22" s="18"/>
      <c r="K22" s="18"/>
      <c r="L22" s="18"/>
      <c r="M22" s="19"/>
    </row>
    <row r="23" ht="14.25" customHeight="1">
      <c r="C23" s="16" t="s">
        <v>32</v>
      </c>
      <c r="D23" s="21">
        <v>28.0</v>
      </c>
      <c r="E23" s="18"/>
      <c r="F23" s="21">
        <v>28.0</v>
      </c>
      <c r="G23" s="21"/>
      <c r="H23" s="21">
        <v>28.0</v>
      </c>
      <c r="I23" s="18"/>
      <c r="J23" s="21">
        <f>'Q4 Electric Reporting'!K69</f>
        <v>28</v>
      </c>
      <c r="K23" s="18"/>
      <c r="L23" s="22">
        <v>28.0</v>
      </c>
      <c r="M23" s="19"/>
    </row>
    <row r="24" ht="14.25" customHeight="1">
      <c r="C24" s="16"/>
      <c r="D24" s="18"/>
      <c r="E24" s="18"/>
      <c r="F24" s="18"/>
      <c r="G24" s="18"/>
      <c r="H24" s="18"/>
      <c r="I24" s="18"/>
      <c r="J24" s="18"/>
      <c r="K24" s="18"/>
      <c r="L24" s="18"/>
      <c r="M24" s="19"/>
    </row>
    <row r="25" ht="14.25" customHeight="1">
      <c r="C25" s="16" t="s">
        <v>33</v>
      </c>
      <c r="D25" s="17">
        <v>172122.0</v>
      </c>
      <c r="E25" s="18"/>
      <c r="F25" s="17">
        <v>172122.0</v>
      </c>
      <c r="G25" s="17"/>
      <c r="H25" s="17">
        <v>172122.0</v>
      </c>
      <c r="I25" s="18"/>
      <c r="J25" s="17">
        <f>'Municipal Info Electric'!H69</f>
        <v>172122</v>
      </c>
      <c r="K25" s="18"/>
      <c r="L25" s="17"/>
      <c r="M25" s="19"/>
    </row>
    <row r="26" ht="14.25" customHeight="1">
      <c r="C26" s="16" t="s">
        <v>34</v>
      </c>
      <c r="D26" s="17">
        <v>131687.0</v>
      </c>
      <c r="E26" s="18"/>
      <c r="F26" s="17">
        <v>149156.0</v>
      </c>
      <c r="G26" s="17"/>
      <c r="H26" s="17">
        <v>141235.0</v>
      </c>
      <c r="I26" s="18"/>
      <c r="J26" s="17">
        <f>'Q4 Electric Reporting'!F69</f>
        <v>142342</v>
      </c>
      <c r="K26" s="18"/>
      <c r="L26" s="17"/>
      <c r="M26" s="19"/>
    </row>
    <row r="27" ht="14.25" customHeight="1">
      <c r="C27" s="16" t="s">
        <v>35</v>
      </c>
      <c r="D27" s="17">
        <v>135870.0</v>
      </c>
      <c r="E27" s="18"/>
      <c r="F27" s="17">
        <v>144236.0</v>
      </c>
      <c r="G27" s="17"/>
      <c r="H27" s="17">
        <v>141249.0</v>
      </c>
      <c r="I27" s="18"/>
      <c r="J27" s="17">
        <f>'Q4 Electric Reporting'!G69</f>
        <v>143107</v>
      </c>
      <c r="K27" s="18"/>
      <c r="L27" s="17"/>
      <c r="M27" s="19"/>
    </row>
    <row r="28" ht="14.25" customHeight="1">
      <c r="C28" s="16"/>
      <c r="D28" s="18"/>
      <c r="E28" s="18"/>
      <c r="F28" s="18"/>
      <c r="G28" s="18"/>
      <c r="H28" s="18"/>
      <c r="I28" s="18"/>
      <c r="J28" s="18"/>
      <c r="K28" s="18"/>
      <c r="L28" s="18"/>
      <c r="M28" s="19"/>
    </row>
    <row r="29" ht="14.25" customHeight="1">
      <c r="C29" s="16" t="s">
        <v>36</v>
      </c>
      <c r="D29" s="17">
        <v>-3285.0</v>
      </c>
      <c r="E29" s="18"/>
      <c r="F29" s="17">
        <v>-2683.0</v>
      </c>
      <c r="G29" s="17"/>
      <c r="H29" s="17">
        <v>-2400.0</v>
      </c>
      <c r="I29" s="18"/>
      <c r="J29" s="17">
        <f>-'Q4 Electric Reporting'!I69</f>
        <v>-1934</v>
      </c>
      <c r="K29" s="18"/>
      <c r="L29" s="17"/>
      <c r="M29" s="19"/>
    </row>
    <row r="30" ht="14.25" customHeight="1">
      <c r="C30" s="16"/>
      <c r="D30" s="18"/>
      <c r="E30" s="18"/>
      <c r="F30" s="18"/>
      <c r="G30" s="18"/>
      <c r="H30" s="18"/>
      <c r="I30" s="18"/>
      <c r="J30" s="18"/>
      <c r="K30" s="18"/>
      <c r="L30" s="18"/>
      <c r="M30" s="19"/>
    </row>
    <row r="31" ht="14.25" customHeight="1">
      <c r="C31" s="23" t="s">
        <v>37</v>
      </c>
      <c r="D31" s="24">
        <v>3.0</v>
      </c>
      <c r="E31" s="25"/>
      <c r="F31" s="24">
        <v>2.0</v>
      </c>
      <c r="G31" s="26"/>
      <c r="H31" s="24">
        <v>1.0</v>
      </c>
      <c r="I31" s="25"/>
      <c r="J31" s="26">
        <f>'Q4 Electric Reporting'!J69</f>
        <v>5</v>
      </c>
      <c r="K31" s="25"/>
      <c r="L31" s="26"/>
      <c r="M31" s="27"/>
    </row>
    <row r="32" ht="14.25" customHeight="1"/>
    <row r="33" ht="14.25" customHeight="1">
      <c r="F33" s="28"/>
      <c r="G33" s="28"/>
      <c r="H33" s="28"/>
    </row>
    <row r="34" ht="14.25" customHeight="1">
      <c r="F34" s="28"/>
      <c r="G34" s="28"/>
      <c r="H34" s="28"/>
    </row>
    <row r="35" ht="14.25" customHeight="1">
      <c r="F35" s="28"/>
      <c r="G35" s="28"/>
      <c r="H35" s="28"/>
    </row>
    <row r="36" ht="14.25" customHeight="1">
      <c r="F36" s="29"/>
      <c r="G36" s="29"/>
      <c r="H36" s="29"/>
    </row>
    <row r="37" ht="14.25" customHeight="1">
      <c r="F37" s="30"/>
      <c r="G37" s="30"/>
      <c r="H37" s="30"/>
    </row>
    <row r="38" ht="14.25" customHeight="1">
      <c r="F38" s="30"/>
      <c r="G38" s="30"/>
      <c r="H38" s="30"/>
    </row>
    <row r="39" ht="14.25" customHeight="1">
      <c r="F39" s="30"/>
      <c r="G39" s="30"/>
      <c r="H39" s="30"/>
    </row>
    <row r="40" ht="14.25" customHeight="1">
      <c r="F40" s="31"/>
      <c r="G40" s="31"/>
      <c r="H40" s="31"/>
    </row>
    <row r="41" ht="14.25" customHeight="1">
      <c r="F41" s="31"/>
      <c r="G41" s="31"/>
      <c r="H41" s="31"/>
    </row>
    <row r="42" ht="14.25" customHeight="1">
      <c r="F42" s="30"/>
      <c r="G42" s="30"/>
      <c r="H42" s="30"/>
    </row>
    <row r="43" ht="14.25" customHeight="1">
      <c r="F43" s="31"/>
      <c r="G43" s="31"/>
      <c r="H43" s="31"/>
    </row>
    <row r="44" ht="14.25" customHeight="1">
      <c r="F44" s="30"/>
      <c r="G44" s="30"/>
      <c r="H44" s="30"/>
    </row>
    <row r="45" ht="14.25" customHeight="1">
      <c r="F45" s="28"/>
      <c r="G45" s="28"/>
      <c r="H45" s="28"/>
    </row>
    <row r="46" ht="14.25" customHeight="1">
      <c r="F46" s="28"/>
      <c r="G46" s="28"/>
      <c r="H46" s="28"/>
    </row>
    <row r="47" ht="14.25" customHeight="1">
      <c r="F47" s="28"/>
      <c r="G47" s="28"/>
      <c r="H47" s="28"/>
    </row>
    <row r="48" ht="14.25" customHeight="1">
      <c r="F48" s="30"/>
      <c r="G48" s="30"/>
      <c r="H48" s="30"/>
    </row>
    <row r="49" ht="14.25" customHeight="1">
      <c r="F49" s="28"/>
      <c r="G49" s="28"/>
      <c r="H49" s="28"/>
    </row>
    <row r="50" ht="14.25" customHeight="1">
      <c r="F50" s="30"/>
      <c r="G50" s="30"/>
      <c r="H50" s="30"/>
    </row>
    <row r="51" ht="14.25" customHeight="1">
      <c r="F51" s="31"/>
      <c r="G51" s="31"/>
      <c r="H51" s="31"/>
    </row>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2">
    <mergeCell ref="D6:I6"/>
    <mergeCell ref="D7:I7"/>
    <mergeCell ref="D8:I8"/>
    <mergeCell ref="D9:I9"/>
    <mergeCell ref="B2:C2"/>
    <mergeCell ref="D2:I2"/>
    <mergeCell ref="B3:C3"/>
    <mergeCell ref="D3:I3"/>
    <mergeCell ref="B4:C4"/>
    <mergeCell ref="D4:I4"/>
    <mergeCell ref="D5:I5"/>
    <mergeCell ref="F11:G12"/>
    <mergeCell ref="H11:I12"/>
    <mergeCell ref="J11:K12"/>
    <mergeCell ref="L11:M12"/>
    <mergeCell ref="B5:C5"/>
    <mergeCell ref="B6:C6"/>
    <mergeCell ref="B7:C7"/>
    <mergeCell ref="B8:C8"/>
    <mergeCell ref="B9:C9"/>
    <mergeCell ref="C11:C12"/>
    <mergeCell ref="D11:E12"/>
  </mergeCells>
  <hyperlinks>
    <hyperlink r:id="rId1" ref="D5"/>
    <hyperlink r:id="rId2" ref="D8"/>
  </hyperlinks>
  <printOptions/>
  <pageMargins bottom="0.75" footer="0.0" header="0.0" left="0.7" right="0.7" top="0.75"/>
  <pageSetup orientation="portrait"/>
  <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50"/>
    <pageSetUpPr/>
  </sheetPr>
  <sheetViews>
    <sheetView workbookViewId="0"/>
  </sheetViews>
  <sheetFormatPr customHeight="1" defaultColWidth="14.43" defaultRowHeight="15.0"/>
  <cols>
    <col customWidth="1" min="1" max="1" width="8.71"/>
    <col customWidth="1" min="2" max="2" width="24.86"/>
    <col customWidth="1" min="3" max="38" width="19.29"/>
  </cols>
  <sheetData>
    <row r="1" ht="14.25" customHeight="1">
      <c r="A1" s="32" t="s">
        <v>186</v>
      </c>
      <c r="U1" s="32"/>
    </row>
    <row r="2" ht="14.25" customHeight="1">
      <c r="U2" s="32"/>
    </row>
    <row r="3" ht="14.25" customHeight="1">
      <c r="U3" s="32"/>
    </row>
    <row r="4" ht="14.25" customHeight="1">
      <c r="A4" s="33" t="s">
        <v>39</v>
      </c>
      <c r="C4" s="34" t="str">
        <f>'CCA Admin Dashboard'!D3</f>
        <v>Sustainable Westchester</v>
      </c>
      <c r="U4" s="34"/>
    </row>
    <row r="5" ht="14.25" customHeight="1">
      <c r="A5" s="32" t="s">
        <v>41</v>
      </c>
      <c r="C5" s="38" t="s">
        <v>26</v>
      </c>
      <c r="D5" s="39"/>
      <c r="U5" s="38" t="s">
        <v>26</v>
      </c>
      <c r="V5" s="39">
        <v>2022.0</v>
      </c>
    </row>
    <row r="6" ht="14.25" customHeight="1"/>
    <row r="7" ht="12.0" customHeight="1">
      <c r="C7" s="152"/>
      <c r="D7" s="223"/>
      <c r="U7" s="152"/>
      <c r="V7" s="223"/>
    </row>
    <row r="8" ht="35.25" customHeight="1">
      <c r="A8" s="154"/>
      <c r="B8" s="155" t="s">
        <v>187</v>
      </c>
      <c r="C8" s="224"/>
      <c r="D8" s="157"/>
      <c r="E8" s="224"/>
      <c r="F8" s="157"/>
      <c r="G8" s="224"/>
      <c r="H8" s="157"/>
      <c r="I8" s="224"/>
      <c r="J8" s="157"/>
      <c r="K8" s="224"/>
      <c r="L8" s="157"/>
      <c r="M8" s="224"/>
      <c r="N8" s="157"/>
      <c r="O8" s="224"/>
      <c r="P8" s="157"/>
      <c r="Q8" s="224"/>
      <c r="R8" s="157"/>
      <c r="S8" s="224"/>
      <c r="T8" s="157"/>
      <c r="U8" s="224"/>
      <c r="V8" s="157"/>
      <c r="W8" s="224"/>
      <c r="X8" s="157"/>
      <c r="Y8" s="224"/>
      <c r="Z8" s="157"/>
      <c r="AA8" s="224"/>
      <c r="AB8" s="157"/>
      <c r="AC8" s="224"/>
      <c r="AD8" s="157"/>
      <c r="AE8" s="224"/>
      <c r="AF8" s="157"/>
      <c r="AG8" s="224"/>
      <c r="AH8" s="157"/>
      <c r="AI8" s="224"/>
      <c r="AJ8" s="157"/>
      <c r="AK8" s="224"/>
      <c r="AL8" s="157"/>
    </row>
    <row r="9" ht="25.5" customHeight="1">
      <c r="A9" s="154"/>
      <c r="B9" s="159" t="s">
        <v>152</v>
      </c>
      <c r="C9" s="225"/>
      <c r="D9" s="163"/>
      <c r="E9" s="226"/>
      <c r="F9" s="161"/>
      <c r="G9" s="226"/>
      <c r="H9" s="161"/>
      <c r="I9" s="226"/>
      <c r="J9" s="161"/>
      <c r="K9" s="226"/>
      <c r="L9" s="161"/>
      <c r="M9" s="226"/>
      <c r="N9" s="161"/>
      <c r="O9" s="226"/>
      <c r="P9" s="161"/>
      <c r="Q9" s="226"/>
      <c r="R9" s="161"/>
      <c r="S9" s="226"/>
      <c r="T9" s="161"/>
      <c r="U9" s="226"/>
      <c r="V9" s="161"/>
      <c r="W9" s="226"/>
      <c r="X9" s="161"/>
      <c r="Y9" s="226"/>
      <c r="Z9" s="161"/>
      <c r="AA9" s="226"/>
      <c r="AB9" s="161"/>
      <c r="AC9" s="226"/>
      <c r="AD9" s="161"/>
      <c r="AE9" s="226"/>
      <c r="AF9" s="161"/>
      <c r="AG9" s="226"/>
      <c r="AH9" s="161"/>
      <c r="AI9" s="226"/>
      <c r="AJ9" s="161"/>
      <c r="AK9" s="226"/>
      <c r="AL9" s="161"/>
    </row>
    <row r="10" ht="25.5" customHeight="1">
      <c r="A10" s="154"/>
      <c r="B10" s="155" t="s">
        <v>47</v>
      </c>
      <c r="C10" s="225"/>
      <c r="D10" s="163"/>
      <c r="E10" s="226"/>
      <c r="F10" s="161"/>
      <c r="G10" s="226"/>
      <c r="H10" s="161"/>
      <c r="I10" s="226"/>
      <c r="J10" s="161"/>
      <c r="K10" s="225"/>
      <c r="L10" s="163"/>
      <c r="M10" s="226"/>
      <c r="N10" s="161"/>
      <c r="O10" s="226"/>
      <c r="P10" s="161"/>
      <c r="Q10" s="225"/>
      <c r="R10" s="163"/>
      <c r="S10" s="226"/>
      <c r="T10" s="161"/>
      <c r="U10" s="226"/>
      <c r="V10" s="161"/>
      <c r="W10" s="226"/>
      <c r="X10" s="161"/>
      <c r="Y10" s="226"/>
      <c r="Z10" s="161"/>
      <c r="AA10" s="226"/>
      <c r="AB10" s="161"/>
      <c r="AC10" s="225"/>
      <c r="AD10" s="163"/>
      <c r="AE10" s="226"/>
      <c r="AF10" s="161"/>
      <c r="AG10" s="226"/>
      <c r="AH10" s="161"/>
      <c r="AI10" s="225"/>
      <c r="AJ10" s="163"/>
      <c r="AK10" s="226"/>
      <c r="AL10" s="161"/>
    </row>
    <row r="11" ht="25.5" customHeight="1">
      <c r="A11" s="154"/>
      <c r="B11" s="155" t="s">
        <v>49</v>
      </c>
      <c r="C11" s="225"/>
      <c r="D11" s="163"/>
      <c r="E11" s="225" t="s">
        <v>188</v>
      </c>
      <c r="F11" s="163"/>
      <c r="G11" s="225" t="s">
        <v>188</v>
      </c>
      <c r="H11" s="163"/>
      <c r="I11" s="225" t="s">
        <v>188</v>
      </c>
      <c r="J11" s="163"/>
      <c r="K11" s="225" t="s">
        <v>188</v>
      </c>
      <c r="L11" s="163"/>
      <c r="M11" s="225" t="s">
        <v>188</v>
      </c>
      <c r="N11" s="163"/>
      <c r="O11" s="225" t="s">
        <v>188</v>
      </c>
      <c r="P11" s="163"/>
      <c r="Q11" s="225" t="s">
        <v>188</v>
      </c>
      <c r="R11" s="163"/>
      <c r="S11" s="225" t="s">
        <v>188</v>
      </c>
      <c r="T11" s="163"/>
      <c r="U11" s="225" t="s">
        <v>188</v>
      </c>
      <c r="V11" s="163"/>
      <c r="W11" s="225" t="s">
        <v>188</v>
      </c>
      <c r="X11" s="163"/>
      <c r="Y11" s="225" t="s">
        <v>188</v>
      </c>
      <c r="Z11" s="163"/>
      <c r="AA11" s="225" t="s">
        <v>188</v>
      </c>
      <c r="AB11" s="163"/>
      <c r="AC11" s="225" t="s">
        <v>188</v>
      </c>
      <c r="AD11" s="163"/>
      <c r="AE11" s="225" t="s">
        <v>188</v>
      </c>
      <c r="AF11" s="163"/>
      <c r="AG11" s="225" t="s">
        <v>188</v>
      </c>
      <c r="AH11" s="163"/>
      <c r="AI11" s="225" t="s">
        <v>188</v>
      </c>
      <c r="AJ11" s="163"/>
      <c r="AK11" s="225" t="s">
        <v>188</v>
      </c>
      <c r="AL11" s="163"/>
    </row>
    <row r="12" ht="35.25" customHeight="1">
      <c r="A12" s="154"/>
      <c r="B12" s="164" t="s">
        <v>156</v>
      </c>
      <c r="C12" s="227"/>
      <c r="D12" s="166"/>
      <c r="E12" s="227"/>
      <c r="F12" s="166"/>
      <c r="G12" s="227"/>
      <c r="H12" s="166"/>
      <c r="I12" s="227"/>
      <c r="J12" s="166"/>
      <c r="K12" s="227"/>
      <c r="L12" s="166"/>
      <c r="M12" s="227"/>
      <c r="N12" s="166"/>
      <c r="O12" s="227"/>
      <c r="P12" s="166"/>
      <c r="Q12" s="227"/>
      <c r="R12" s="166"/>
      <c r="S12" s="227"/>
      <c r="T12" s="166"/>
      <c r="U12" s="227"/>
      <c r="V12" s="166"/>
      <c r="W12" s="227"/>
      <c r="X12" s="166"/>
      <c r="Y12" s="227"/>
      <c r="Z12" s="166"/>
      <c r="AA12" s="227"/>
      <c r="AB12" s="166"/>
      <c r="AC12" s="227"/>
      <c r="AD12" s="166"/>
      <c r="AE12" s="227"/>
      <c r="AF12" s="166"/>
      <c r="AG12" s="227"/>
      <c r="AH12" s="166"/>
      <c r="AI12" s="227"/>
      <c r="AJ12" s="166"/>
      <c r="AK12" s="227"/>
      <c r="AL12" s="166"/>
    </row>
    <row r="13" ht="14.25" customHeight="1">
      <c r="B13" s="167" t="s">
        <v>157</v>
      </c>
      <c r="C13" s="168" t="s">
        <v>158</v>
      </c>
      <c r="D13" s="169" t="s">
        <v>159</v>
      </c>
      <c r="E13" s="170" t="s">
        <v>158</v>
      </c>
      <c r="F13" s="169" t="s">
        <v>159</v>
      </c>
      <c r="G13" s="170" t="s">
        <v>158</v>
      </c>
      <c r="H13" s="169" t="s">
        <v>159</v>
      </c>
      <c r="I13" s="170" t="s">
        <v>158</v>
      </c>
      <c r="J13" s="169" t="s">
        <v>159</v>
      </c>
      <c r="K13" s="170" t="s">
        <v>158</v>
      </c>
      <c r="L13" s="169" t="s">
        <v>159</v>
      </c>
      <c r="M13" s="170" t="s">
        <v>158</v>
      </c>
      <c r="N13" s="169" t="s">
        <v>159</v>
      </c>
      <c r="O13" s="170" t="s">
        <v>158</v>
      </c>
      <c r="P13" s="169" t="s">
        <v>159</v>
      </c>
      <c r="Q13" s="170" t="s">
        <v>158</v>
      </c>
      <c r="R13" s="169" t="s">
        <v>159</v>
      </c>
      <c r="S13" s="171" t="s">
        <v>158</v>
      </c>
      <c r="T13" s="169" t="s">
        <v>159</v>
      </c>
      <c r="U13" s="168" t="s">
        <v>158</v>
      </c>
      <c r="V13" s="169" t="s">
        <v>159</v>
      </c>
      <c r="W13" s="170" t="s">
        <v>158</v>
      </c>
      <c r="X13" s="169" t="s">
        <v>159</v>
      </c>
      <c r="Y13" s="170" t="s">
        <v>158</v>
      </c>
      <c r="Z13" s="169" t="s">
        <v>159</v>
      </c>
      <c r="AA13" s="170" t="s">
        <v>158</v>
      </c>
      <c r="AB13" s="169" t="s">
        <v>159</v>
      </c>
      <c r="AC13" s="170" t="s">
        <v>158</v>
      </c>
      <c r="AD13" s="169" t="s">
        <v>159</v>
      </c>
      <c r="AE13" s="170" t="s">
        <v>158</v>
      </c>
      <c r="AF13" s="169" t="s">
        <v>159</v>
      </c>
      <c r="AG13" s="170" t="s">
        <v>158</v>
      </c>
      <c r="AH13" s="169" t="s">
        <v>159</v>
      </c>
      <c r="AI13" s="170" t="s">
        <v>158</v>
      </c>
      <c r="AJ13" s="169" t="s">
        <v>159</v>
      </c>
      <c r="AK13" s="170" t="s">
        <v>158</v>
      </c>
      <c r="AL13" s="169" t="s">
        <v>159</v>
      </c>
    </row>
    <row r="14" ht="14.25" customHeight="1">
      <c r="B14" s="172" t="s">
        <v>160</v>
      </c>
      <c r="C14" s="228"/>
      <c r="D14" s="229"/>
      <c r="E14" s="230"/>
      <c r="F14" s="229"/>
      <c r="G14" s="230"/>
      <c r="H14" s="229"/>
      <c r="I14" s="230"/>
      <c r="J14" s="229"/>
      <c r="K14" s="230"/>
      <c r="L14" s="229"/>
      <c r="M14" s="230"/>
      <c r="N14" s="229"/>
      <c r="O14" s="230"/>
      <c r="P14" s="229"/>
      <c r="Q14" s="230"/>
      <c r="R14" s="229"/>
      <c r="S14" s="231"/>
      <c r="T14" s="229"/>
      <c r="U14" s="228"/>
      <c r="V14" s="229"/>
      <c r="W14" s="230"/>
      <c r="X14" s="229"/>
      <c r="Y14" s="230"/>
      <c r="Z14" s="229"/>
      <c r="AA14" s="230"/>
      <c r="AB14" s="229"/>
      <c r="AC14" s="230"/>
      <c r="AD14" s="229"/>
      <c r="AE14" s="230"/>
      <c r="AF14" s="229"/>
      <c r="AG14" s="230"/>
      <c r="AH14" s="229"/>
      <c r="AI14" s="230"/>
      <c r="AJ14" s="229"/>
      <c r="AK14" s="230"/>
      <c r="AL14" s="229"/>
    </row>
    <row r="15" ht="14.25" customHeight="1">
      <c r="B15" s="177" t="s">
        <v>161</v>
      </c>
      <c r="C15" s="228"/>
      <c r="D15" s="229"/>
      <c r="E15" s="230"/>
      <c r="F15" s="229"/>
      <c r="G15" s="230"/>
      <c r="H15" s="229"/>
      <c r="I15" s="230"/>
      <c r="J15" s="229"/>
      <c r="K15" s="230"/>
      <c r="L15" s="229"/>
      <c r="M15" s="230"/>
      <c r="N15" s="229"/>
      <c r="O15" s="230"/>
      <c r="P15" s="229"/>
      <c r="Q15" s="230"/>
      <c r="R15" s="229"/>
      <c r="S15" s="231"/>
      <c r="T15" s="229"/>
      <c r="U15" s="228"/>
      <c r="V15" s="229"/>
      <c r="W15" s="230"/>
      <c r="X15" s="229"/>
      <c r="Y15" s="230"/>
      <c r="Z15" s="229"/>
      <c r="AA15" s="230"/>
      <c r="AB15" s="229"/>
      <c r="AC15" s="230"/>
      <c r="AD15" s="229"/>
      <c r="AE15" s="230"/>
      <c r="AF15" s="229"/>
      <c r="AG15" s="230"/>
      <c r="AH15" s="229"/>
      <c r="AI15" s="230"/>
      <c r="AJ15" s="229"/>
      <c r="AK15" s="230"/>
      <c r="AL15" s="229"/>
    </row>
    <row r="16" ht="14.25" customHeight="1">
      <c r="B16" s="177" t="s">
        <v>162</v>
      </c>
      <c r="C16" s="228"/>
      <c r="D16" s="229"/>
      <c r="E16" s="230"/>
      <c r="F16" s="229"/>
      <c r="G16" s="230"/>
      <c r="H16" s="229"/>
      <c r="I16" s="230"/>
      <c r="J16" s="229"/>
      <c r="K16" s="230"/>
      <c r="L16" s="229"/>
      <c r="M16" s="230"/>
      <c r="N16" s="229"/>
      <c r="O16" s="230"/>
      <c r="P16" s="229"/>
      <c r="Q16" s="230"/>
      <c r="R16" s="229"/>
      <c r="S16" s="231"/>
      <c r="T16" s="229"/>
      <c r="U16" s="228"/>
      <c r="V16" s="229"/>
      <c r="W16" s="230"/>
      <c r="X16" s="229"/>
      <c r="Y16" s="230"/>
      <c r="Z16" s="229"/>
      <c r="AA16" s="230"/>
      <c r="AB16" s="229"/>
      <c r="AC16" s="230"/>
      <c r="AD16" s="229"/>
      <c r="AE16" s="230"/>
      <c r="AF16" s="229"/>
      <c r="AG16" s="230"/>
      <c r="AH16" s="229"/>
      <c r="AI16" s="230"/>
      <c r="AJ16" s="229"/>
      <c r="AK16" s="230"/>
      <c r="AL16" s="229"/>
    </row>
    <row r="17" ht="14.25" customHeight="1">
      <c r="B17" s="177" t="s">
        <v>163</v>
      </c>
      <c r="C17" s="228"/>
      <c r="D17" s="229"/>
      <c r="E17" s="230"/>
      <c r="F17" s="229"/>
      <c r="G17" s="230"/>
      <c r="H17" s="229"/>
      <c r="I17" s="230"/>
      <c r="J17" s="229"/>
      <c r="K17" s="230"/>
      <c r="L17" s="229"/>
      <c r="M17" s="230"/>
      <c r="N17" s="229"/>
      <c r="O17" s="230"/>
      <c r="P17" s="229"/>
      <c r="Q17" s="230"/>
      <c r="R17" s="229"/>
      <c r="S17" s="231"/>
      <c r="T17" s="229"/>
      <c r="U17" s="228"/>
      <c r="V17" s="229"/>
      <c r="W17" s="230"/>
      <c r="X17" s="229"/>
      <c r="Y17" s="230"/>
      <c r="Z17" s="229"/>
      <c r="AA17" s="230"/>
      <c r="AB17" s="229"/>
      <c r="AC17" s="230"/>
      <c r="AD17" s="229"/>
      <c r="AE17" s="230"/>
      <c r="AF17" s="229"/>
      <c r="AG17" s="230"/>
      <c r="AH17" s="229"/>
      <c r="AI17" s="230"/>
      <c r="AJ17" s="229"/>
      <c r="AK17" s="230"/>
      <c r="AL17" s="229"/>
    </row>
    <row r="18" ht="14.25" customHeight="1">
      <c r="B18" s="177" t="s">
        <v>164</v>
      </c>
      <c r="C18" s="228"/>
      <c r="D18" s="229"/>
      <c r="E18" s="230"/>
      <c r="F18" s="229"/>
      <c r="G18" s="230"/>
      <c r="H18" s="229"/>
      <c r="I18" s="230"/>
      <c r="J18" s="229"/>
      <c r="K18" s="230"/>
      <c r="L18" s="229"/>
      <c r="M18" s="230"/>
      <c r="N18" s="229"/>
      <c r="O18" s="230"/>
      <c r="P18" s="229"/>
      <c r="Q18" s="230"/>
      <c r="R18" s="229"/>
      <c r="S18" s="231"/>
      <c r="T18" s="229"/>
      <c r="U18" s="228"/>
      <c r="V18" s="229"/>
      <c r="W18" s="230"/>
      <c r="X18" s="229"/>
      <c r="Y18" s="230"/>
      <c r="Z18" s="229"/>
      <c r="AA18" s="230"/>
      <c r="AB18" s="229"/>
      <c r="AC18" s="230"/>
      <c r="AD18" s="229"/>
      <c r="AE18" s="230"/>
      <c r="AF18" s="229"/>
      <c r="AG18" s="230"/>
      <c r="AH18" s="229"/>
      <c r="AI18" s="230"/>
      <c r="AJ18" s="229"/>
      <c r="AK18" s="230"/>
      <c r="AL18" s="229"/>
    </row>
    <row r="19" ht="14.25" customHeight="1">
      <c r="B19" s="177" t="s">
        <v>165</v>
      </c>
      <c r="C19" s="228"/>
      <c r="D19" s="229"/>
      <c r="E19" s="230"/>
      <c r="F19" s="229"/>
      <c r="G19" s="230"/>
      <c r="H19" s="229"/>
      <c r="I19" s="230"/>
      <c r="J19" s="229"/>
      <c r="K19" s="230"/>
      <c r="L19" s="229"/>
      <c r="M19" s="230"/>
      <c r="N19" s="229"/>
      <c r="O19" s="230"/>
      <c r="P19" s="229"/>
      <c r="Q19" s="230"/>
      <c r="R19" s="229"/>
      <c r="S19" s="231"/>
      <c r="T19" s="229"/>
      <c r="U19" s="228"/>
      <c r="V19" s="229"/>
      <c r="W19" s="230"/>
      <c r="X19" s="229"/>
      <c r="Y19" s="230"/>
      <c r="Z19" s="229"/>
      <c r="AA19" s="230"/>
      <c r="AB19" s="229"/>
      <c r="AC19" s="230"/>
      <c r="AD19" s="229"/>
      <c r="AE19" s="230"/>
      <c r="AF19" s="229"/>
      <c r="AG19" s="230"/>
      <c r="AH19" s="229"/>
      <c r="AI19" s="230"/>
      <c r="AJ19" s="229"/>
      <c r="AK19" s="230"/>
      <c r="AL19" s="229"/>
    </row>
    <row r="20" ht="14.25" customHeight="1">
      <c r="B20" s="177" t="s">
        <v>166</v>
      </c>
      <c r="C20" s="228"/>
      <c r="D20" s="229"/>
      <c r="E20" s="230"/>
      <c r="F20" s="229"/>
      <c r="G20" s="230"/>
      <c r="H20" s="229"/>
      <c r="I20" s="230"/>
      <c r="J20" s="229"/>
      <c r="K20" s="230"/>
      <c r="L20" s="229"/>
      <c r="M20" s="230"/>
      <c r="N20" s="229"/>
      <c r="O20" s="230"/>
      <c r="P20" s="229"/>
      <c r="Q20" s="230"/>
      <c r="R20" s="229"/>
      <c r="S20" s="231"/>
      <c r="T20" s="229"/>
      <c r="U20" s="228"/>
      <c r="V20" s="229"/>
      <c r="W20" s="230"/>
      <c r="X20" s="229"/>
      <c r="Y20" s="230"/>
      <c r="Z20" s="229"/>
      <c r="AA20" s="230"/>
      <c r="AB20" s="229"/>
      <c r="AC20" s="230"/>
      <c r="AD20" s="229"/>
      <c r="AE20" s="230"/>
      <c r="AF20" s="229"/>
      <c r="AG20" s="230"/>
      <c r="AH20" s="229"/>
      <c r="AI20" s="230"/>
      <c r="AJ20" s="229"/>
      <c r="AK20" s="230"/>
      <c r="AL20" s="229"/>
    </row>
    <row r="21" ht="14.25" customHeight="1">
      <c r="B21" s="177" t="s">
        <v>167</v>
      </c>
      <c r="C21" s="228"/>
      <c r="D21" s="229"/>
      <c r="E21" s="230"/>
      <c r="F21" s="229"/>
      <c r="G21" s="230"/>
      <c r="H21" s="229"/>
      <c r="I21" s="230"/>
      <c r="J21" s="229"/>
      <c r="K21" s="230"/>
      <c r="L21" s="229"/>
      <c r="M21" s="230"/>
      <c r="N21" s="229"/>
      <c r="O21" s="230"/>
      <c r="P21" s="229"/>
      <c r="Q21" s="230"/>
      <c r="R21" s="229"/>
      <c r="S21" s="231"/>
      <c r="T21" s="229"/>
      <c r="U21" s="228"/>
      <c r="V21" s="229"/>
      <c r="W21" s="230"/>
      <c r="X21" s="229"/>
      <c r="Y21" s="230"/>
      <c r="Z21" s="229"/>
      <c r="AA21" s="230"/>
      <c r="AB21" s="229"/>
      <c r="AC21" s="230"/>
      <c r="AD21" s="229"/>
      <c r="AE21" s="230"/>
      <c r="AF21" s="229"/>
      <c r="AG21" s="230"/>
      <c r="AH21" s="229"/>
      <c r="AI21" s="230"/>
      <c r="AJ21" s="229"/>
      <c r="AK21" s="230"/>
      <c r="AL21" s="229"/>
    </row>
    <row r="22" ht="14.25" customHeight="1">
      <c r="B22" s="177" t="s">
        <v>168</v>
      </c>
      <c r="C22" s="228"/>
      <c r="D22" s="229"/>
      <c r="E22" s="230"/>
      <c r="F22" s="229"/>
      <c r="G22" s="230"/>
      <c r="H22" s="229"/>
      <c r="I22" s="230"/>
      <c r="J22" s="229"/>
      <c r="K22" s="230"/>
      <c r="L22" s="229"/>
      <c r="M22" s="230"/>
      <c r="N22" s="229"/>
      <c r="O22" s="230"/>
      <c r="P22" s="229"/>
      <c r="Q22" s="230"/>
      <c r="R22" s="229"/>
      <c r="S22" s="231"/>
      <c r="T22" s="229"/>
      <c r="U22" s="228"/>
      <c r="V22" s="229"/>
      <c r="W22" s="230"/>
      <c r="X22" s="229"/>
      <c r="Y22" s="230"/>
      <c r="Z22" s="229"/>
      <c r="AA22" s="230"/>
      <c r="AB22" s="229"/>
      <c r="AC22" s="230"/>
      <c r="AD22" s="229"/>
      <c r="AE22" s="230"/>
      <c r="AF22" s="229"/>
      <c r="AG22" s="230"/>
      <c r="AH22" s="229"/>
      <c r="AI22" s="230"/>
      <c r="AJ22" s="229"/>
      <c r="AK22" s="230"/>
      <c r="AL22" s="229"/>
    </row>
    <row r="23" ht="14.25" customHeight="1">
      <c r="B23" s="177" t="s">
        <v>169</v>
      </c>
      <c r="C23" s="228"/>
      <c r="D23" s="229"/>
      <c r="E23" s="230"/>
      <c r="F23" s="229"/>
      <c r="G23" s="230"/>
      <c r="H23" s="229"/>
      <c r="I23" s="230"/>
      <c r="J23" s="229"/>
      <c r="K23" s="230"/>
      <c r="L23" s="229"/>
      <c r="M23" s="230"/>
      <c r="N23" s="229"/>
      <c r="O23" s="230"/>
      <c r="P23" s="229"/>
      <c r="Q23" s="230"/>
      <c r="R23" s="229"/>
      <c r="S23" s="231"/>
      <c r="T23" s="229"/>
      <c r="U23" s="228"/>
      <c r="V23" s="229"/>
      <c r="W23" s="230"/>
      <c r="X23" s="229"/>
      <c r="Y23" s="230"/>
      <c r="Z23" s="229"/>
      <c r="AA23" s="230"/>
      <c r="AB23" s="229"/>
      <c r="AC23" s="230"/>
      <c r="AD23" s="229"/>
      <c r="AE23" s="230"/>
      <c r="AF23" s="229"/>
      <c r="AG23" s="230"/>
      <c r="AH23" s="229"/>
      <c r="AI23" s="230"/>
      <c r="AJ23" s="229"/>
      <c r="AK23" s="230"/>
      <c r="AL23" s="229"/>
    </row>
    <row r="24" ht="14.25" customHeight="1">
      <c r="B24" s="177" t="s">
        <v>170</v>
      </c>
      <c r="C24" s="228"/>
      <c r="D24" s="229"/>
      <c r="E24" s="230"/>
      <c r="F24" s="229"/>
      <c r="G24" s="230"/>
      <c r="H24" s="229"/>
      <c r="I24" s="230"/>
      <c r="J24" s="229"/>
      <c r="K24" s="230"/>
      <c r="L24" s="229"/>
      <c r="M24" s="230"/>
      <c r="N24" s="229"/>
      <c r="O24" s="230"/>
      <c r="P24" s="229"/>
      <c r="Q24" s="230"/>
      <c r="R24" s="229"/>
      <c r="S24" s="231"/>
      <c r="T24" s="229"/>
      <c r="U24" s="228"/>
      <c r="V24" s="229"/>
      <c r="W24" s="230"/>
      <c r="X24" s="229"/>
      <c r="Y24" s="230"/>
      <c r="Z24" s="229"/>
      <c r="AA24" s="230"/>
      <c r="AB24" s="229"/>
      <c r="AC24" s="230"/>
      <c r="AD24" s="229"/>
      <c r="AE24" s="230"/>
      <c r="AF24" s="229"/>
      <c r="AG24" s="230"/>
      <c r="AH24" s="229"/>
      <c r="AI24" s="230"/>
      <c r="AJ24" s="229"/>
      <c r="AK24" s="230"/>
      <c r="AL24" s="229"/>
    </row>
    <row r="25" ht="14.25" customHeight="1">
      <c r="B25" s="179" t="s">
        <v>171</v>
      </c>
      <c r="C25" s="232"/>
      <c r="D25" s="233"/>
      <c r="E25" s="234"/>
      <c r="F25" s="233"/>
      <c r="G25" s="234"/>
      <c r="H25" s="233"/>
      <c r="I25" s="234"/>
      <c r="J25" s="233"/>
      <c r="K25" s="234"/>
      <c r="L25" s="233"/>
      <c r="M25" s="234"/>
      <c r="N25" s="233"/>
      <c r="O25" s="234"/>
      <c r="P25" s="233"/>
      <c r="Q25" s="234"/>
      <c r="R25" s="233"/>
      <c r="S25" s="235"/>
      <c r="T25" s="233"/>
      <c r="U25" s="232"/>
      <c r="V25" s="233"/>
      <c r="W25" s="234"/>
      <c r="X25" s="233"/>
      <c r="Y25" s="234"/>
      <c r="Z25" s="233"/>
      <c r="AA25" s="234"/>
      <c r="AB25" s="233"/>
      <c r="AC25" s="234"/>
      <c r="AD25" s="233"/>
      <c r="AE25" s="234"/>
      <c r="AF25" s="233"/>
      <c r="AG25" s="234"/>
      <c r="AH25" s="233"/>
      <c r="AI25" s="234"/>
      <c r="AJ25" s="233"/>
      <c r="AK25" s="234"/>
      <c r="AL25" s="233"/>
    </row>
    <row r="26" ht="14.25" customHeight="1">
      <c r="A26" s="66"/>
      <c r="B26" s="185" t="s">
        <v>172</v>
      </c>
      <c r="C26" s="191"/>
      <c r="D26" s="192"/>
      <c r="E26" s="192"/>
      <c r="F26" s="192"/>
      <c r="G26" s="192"/>
      <c r="H26" s="190"/>
      <c r="I26" s="192"/>
      <c r="J26" s="190"/>
      <c r="K26" s="192"/>
      <c r="L26" s="190"/>
      <c r="M26" s="192"/>
      <c r="N26" s="190"/>
      <c r="O26" s="192"/>
      <c r="P26" s="190"/>
      <c r="Q26" s="192"/>
      <c r="R26" s="190"/>
      <c r="S26" s="189"/>
      <c r="T26" s="190"/>
      <c r="U26" s="191"/>
      <c r="V26" s="192"/>
      <c r="W26" s="192"/>
      <c r="X26" s="192"/>
      <c r="Y26" s="192"/>
      <c r="Z26" s="190"/>
      <c r="AA26" s="192"/>
      <c r="AB26" s="190"/>
      <c r="AC26" s="192"/>
      <c r="AD26" s="190"/>
      <c r="AE26" s="192"/>
      <c r="AF26" s="190"/>
      <c r="AG26" s="192"/>
      <c r="AH26" s="190"/>
      <c r="AI26" s="192"/>
      <c r="AJ26" s="190"/>
      <c r="AK26" s="192"/>
      <c r="AL26" s="190"/>
    </row>
    <row r="27" ht="14.25" customHeight="1"/>
    <row r="28" ht="14.25" customHeight="1"/>
    <row r="29" ht="14.25" customHeight="1"/>
    <row r="30" ht="14.25" customHeight="1">
      <c r="B30" s="118" t="s">
        <v>189</v>
      </c>
    </row>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94">
    <mergeCell ref="AE10:AF10"/>
    <mergeCell ref="AG10:AH10"/>
    <mergeCell ref="Q10:R10"/>
    <mergeCell ref="S10:T10"/>
    <mergeCell ref="U10:V10"/>
    <mergeCell ref="W10:X10"/>
    <mergeCell ref="Y10:Z10"/>
    <mergeCell ref="AA10:AB10"/>
    <mergeCell ref="AC10:AD10"/>
    <mergeCell ref="AE11:AF11"/>
    <mergeCell ref="AG11:AH11"/>
    <mergeCell ref="AI11:AJ11"/>
    <mergeCell ref="AK11:AL11"/>
    <mergeCell ref="Q11:R11"/>
    <mergeCell ref="S11:T11"/>
    <mergeCell ref="U11:V11"/>
    <mergeCell ref="W11:X11"/>
    <mergeCell ref="Y11:Z11"/>
    <mergeCell ref="AA11:AB11"/>
    <mergeCell ref="AC11:AD11"/>
    <mergeCell ref="C11:D11"/>
    <mergeCell ref="E11:F11"/>
    <mergeCell ref="G11:H11"/>
    <mergeCell ref="I11:J11"/>
    <mergeCell ref="K11:L11"/>
    <mergeCell ref="M11:N11"/>
    <mergeCell ref="O11:P11"/>
    <mergeCell ref="C12:D12"/>
    <mergeCell ref="E12:F12"/>
    <mergeCell ref="G12:H12"/>
    <mergeCell ref="I12:J12"/>
    <mergeCell ref="K12:L12"/>
    <mergeCell ref="M12:N12"/>
    <mergeCell ref="O12:P12"/>
    <mergeCell ref="B30:F31"/>
    <mergeCell ref="AE12:AF12"/>
    <mergeCell ref="AG12:AH12"/>
    <mergeCell ref="AI12:AJ12"/>
    <mergeCell ref="AK12:AL12"/>
    <mergeCell ref="Q12:R12"/>
    <mergeCell ref="S12:T12"/>
    <mergeCell ref="U12:V12"/>
    <mergeCell ref="W12:X12"/>
    <mergeCell ref="Y12:Z12"/>
    <mergeCell ref="AA12:AB12"/>
    <mergeCell ref="AC12:AD12"/>
    <mergeCell ref="Y8:Z8"/>
    <mergeCell ref="AA8:AB8"/>
    <mergeCell ref="AC8:AD8"/>
    <mergeCell ref="AE8:AF8"/>
    <mergeCell ref="AG8:AH8"/>
    <mergeCell ref="AI8:AJ8"/>
    <mergeCell ref="AK8:AL8"/>
    <mergeCell ref="K8:L8"/>
    <mergeCell ref="M8:N8"/>
    <mergeCell ref="O8:P8"/>
    <mergeCell ref="Q8:R8"/>
    <mergeCell ref="S8:T8"/>
    <mergeCell ref="U8:V8"/>
    <mergeCell ref="W8:X8"/>
    <mergeCell ref="A1:K3"/>
    <mergeCell ref="A4:B4"/>
    <mergeCell ref="A5:B5"/>
    <mergeCell ref="C8:D8"/>
    <mergeCell ref="E8:F8"/>
    <mergeCell ref="G8:H8"/>
    <mergeCell ref="I8:J8"/>
    <mergeCell ref="AE9:AF9"/>
    <mergeCell ref="AG9:AH9"/>
    <mergeCell ref="AI9:AJ9"/>
    <mergeCell ref="AK9:AL9"/>
    <mergeCell ref="AI10:AJ10"/>
    <mergeCell ref="AK10:AL10"/>
    <mergeCell ref="Q9:R9"/>
    <mergeCell ref="S9:T9"/>
    <mergeCell ref="U9:V9"/>
    <mergeCell ref="W9:X9"/>
    <mergeCell ref="Y9:Z9"/>
    <mergeCell ref="AA9:AB9"/>
    <mergeCell ref="AC9:AD9"/>
    <mergeCell ref="C9:D9"/>
    <mergeCell ref="E9:F9"/>
    <mergeCell ref="G9:H9"/>
    <mergeCell ref="I9:J9"/>
    <mergeCell ref="K9:L9"/>
    <mergeCell ref="M9:N9"/>
    <mergeCell ref="O9:P9"/>
    <mergeCell ref="C10:D10"/>
    <mergeCell ref="E10:F10"/>
    <mergeCell ref="G10:H10"/>
    <mergeCell ref="I10:J10"/>
    <mergeCell ref="K10:L10"/>
    <mergeCell ref="M10:N10"/>
    <mergeCell ref="O10:P10"/>
  </mergeCells>
  <printOptions/>
  <pageMargins bottom="0.75" footer="0.0" header="0.0" left="0.7" right="0.7" top="0.75"/>
  <pageSetup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50"/>
    <pageSetUpPr/>
  </sheetPr>
  <sheetViews>
    <sheetView workbookViewId="0"/>
  </sheetViews>
  <sheetFormatPr customHeight="1" defaultColWidth="14.43" defaultRowHeight="15.0"/>
  <cols>
    <col customWidth="1" min="1" max="1" width="8.71"/>
    <col customWidth="1" min="2" max="2" width="24.86"/>
    <col customWidth="1" min="3" max="20" width="19.29"/>
    <col customWidth="1" min="21" max="30" width="8.71"/>
  </cols>
  <sheetData>
    <row r="1" ht="14.25" customHeight="1">
      <c r="A1" s="30" t="s">
        <v>180</v>
      </c>
      <c r="B1" s="32"/>
      <c r="C1" s="32"/>
    </row>
    <row r="2" ht="14.25" customHeight="1">
      <c r="A2" s="32"/>
      <c r="B2" s="32"/>
      <c r="C2" s="32"/>
    </row>
    <row r="3" ht="14.25" customHeight="1">
      <c r="A3" s="32"/>
      <c r="B3" s="32"/>
      <c r="C3" s="32"/>
    </row>
    <row r="4" ht="14.25" customHeight="1">
      <c r="A4" s="33" t="s">
        <v>39</v>
      </c>
      <c r="C4" s="34" t="str">
        <f>'CCA Admin Dashboard'!D3</f>
        <v>Sustainable Westchester</v>
      </c>
    </row>
    <row r="5" ht="14.25" customHeight="1">
      <c r="A5" s="32" t="s">
        <v>41</v>
      </c>
      <c r="C5" s="38" t="s">
        <v>26</v>
      </c>
      <c r="D5" s="39">
        <v>2022.0</v>
      </c>
    </row>
    <row r="6" ht="14.25" customHeight="1"/>
    <row r="7" ht="14.25" customHeight="1">
      <c r="C7" s="152"/>
      <c r="D7" s="223"/>
    </row>
    <row r="8" ht="14.25" customHeight="1">
      <c r="B8" s="196" t="s">
        <v>152</v>
      </c>
      <c r="C8" s="236"/>
      <c r="D8" s="157"/>
      <c r="E8" s="236"/>
      <c r="F8" s="157"/>
      <c r="G8" s="236"/>
      <c r="H8" s="157"/>
      <c r="I8" s="236"/>
      <c r="J8" s="157"/>
      <c r="K8" s="236"/>
      <c r="L8" s="157"/>
      <c r="M8" s="236"/>
      <c r="N8" s="157"/>
      <c r="O8" s="236"/>
      <c r="P8" s="157"/>
      <c r="Q8" s="236"/>
      <c r="R8" s="157"/>
      <c r="S8" s="236"/>
      <c r="T8" s="157"/>
      <c r="U8" s="37"/>
      <c r="V8" s="37"/>
      <c r="W8" s="37"/>
      <c r="X8" s="37"/>
      <c r="Y8" s="37"/>
      <c r="Z8" s="37"/>
      <c r="AA8" s="37"/>
      <c r="AB8" s="37"/>
      <c r="AC8" s="37"/>
      <c r="AD8" s="37"/>
    </row>
    <row r="9" ht="14.25" customHeight="1">
      <c r="B9" s="196" t="s">
        <v>47</v>
      </c>
      <c r="C9" s="226"/>
      <c r="D9" s="161"/>
      <c r="E9" s="226"/>
      <c r="F9" s="161"/>
      <c r="G9" s="226"/>
      <c r="H9" s="161"/>
      <c r="I9" s="226"/>
      <c r="J9" s="161"/>
      <c r="K9" s="225"/>
      <c r="L9" s="163"/>
      <c r="M9" s="226"/>
      <c r="N9" s="161"/>
      <c r="O9" s="226"/>
      <c r="P9" s="161"/>
      <c r="Q9" s="225"/>
      <c r="R9" s="163"/>
      <c r="S9" s="226"/>
      <c r="T9" s="161"/>
    </row>
    <row r="10" ht="14.25" customHeight="1">
      <c r="B10" s="200" t="s">
        <v>156</v>
      </c>
      <c r="C10" s="227"/>
      <c r="D10" s="166"/>
      <c r="E10" s="227"/>
      <c r="F10" s="166"/>
      <c r="G10" s="227"/>
      <c r="H10" s="166"/>
      <c r="I10" s="227"/>
      <c r="J10" s="166"/>
      <c r="K10" s="227"/>
      <c r="L10" s="166"/>
      <c r="M10" s="227"/>
      <c r="N10" s="166"/>
      <c r="O10" s="227"/>
      <c r="P10" s="166"/>
      <c r="Q10" s="227"/>
      <c r="R10" s="166"/>
      <c r="S10" s="227"/>
      <c r="T10" s="166"/>
    </row>
    <row r="11" ht="14.25" customHeight="1">
      <c r="B11" s="200" t="s">
        <v>157</v>
      </c>
      <c r="C11" s="170" t="s">
        <v>178</v>
      </c>
      <c r="D11" s="169" t="s">
        <v>179</v>
      </c>
      <c r="E11" s="170" t="s">
        <v>178</v>
      </c>
      <c r="F11" s="169" t="s">
        <v>179</v>
      </c>
      <c r="G11" s="170" t="s">
        <v>178</v>
      </c>
      <c r="H11" s="169" t="s">
        <v>179</v>
      </c>
      <c r="I11" s="170" t="s">
        <v>178</v>
      </c>
      <c r="J11" s="169" t="s">
        <v>179</v>
      </c>
      <c r="K11" s="170" t="s">
        <v>178</v>
      </c>
      <c r="L11" s="169" t="s">
        <v>179</v>
      </c>
      <c r="M11" s="170" t="s">
        <v>178</v>
      </c>
      <c r="N11" s="169" t="s">
        <v>179</v>
      </c>
      <c r="O11" s="170" t="s">
        <v>178</v>
      </c>
      <c r="P11" s="169" t="s">
        <v>179</v>
      </c>
      <c r="Q11" s="170" t="s">
        <v>178</v>
      </c>
      <c r="R11" s="169" t="s">
        <v>179</v>
      </c>
      <c r="S11" s="170" t="s">
        <v>178</v>
      </c>
      <c r="T11" s="169" t="s">
        <v>179</v>
      </c>
    </row>
    <row r="12" ht="14.25" customHeight="1">
      <c r="B12" s="18" t="s">
        <v>160</v>
      </c>
      <c r="C12" s="230"/>
      <c r="D12" s="229"/>
      <c r="E12" s="230"/>
      <c r="F12" s="229"/>
      <c r="G12" s="230"/>
      <c r="H12" s="229"/>
      <c r="I12" s="230"/>
      <c r="J12" s="229"/>
      <c r="K12" s="230"/>
      <c r="L12" s="229"/>
      <c r="M12" s="230"/>
      <c r="N12" s="229"/>
      <c r="O12" s="230"/>
      <c r="P12" s="229"/>
      <c r="Q12" s="230"/>
      <c r="R12" s="229"/>
      <c r="S12" s="230"/>
      <c r="T12" s="229"/>
    </row>
    <row r="13" ht="14.25" customHeight="1">
      <c r="B13" s="18" t="s">
        <v>161</v>
      </c>
      <c r="C13" s="230"/>
      <c r="D13" s="229"/>
      <c r="E13" s="230"/>
      <c r="F13" s="229"/>
      <c r="G13" s="230"/>
      <c r="H13" s="229"/>
      <c r="I13" s="230"/>
      <c r="J13" s="229"/>
      <c r="K13" s="230"/>
      <c r="L13" s="229"/>
      <c r="M13" s="230"/>
      <c r="N13" s="229"/>
      <c r="O13" s="230"/>
      <c r="P13" s="229"/>
      <c r="Q13" s="230"/>
      <c r="R13" s="229"/>
      <c r="S13" s="230"/>
      <c r="T13" s="229"/>
    </row>
    <row r="14" ht="14.25" customHeight="1">
      <c r="B14" s="18" t="s">
        <v>162</v>
      </c>
      <c r="C14" s="230"/>
      <c r="D14" s="229"/>
      <c r="E14" s="230"/>
      <c r="F14" s="229"/>
      <c r="G14" s="230"/>
      <c r="H14" s="229"/>
      <c r="I14" s="230"/>
      <c r="J14" s="229"/>
      <c r="K14" s="230"/>
      <c r="L14" s="229"/>
      <c r="M14" s="230"/>
      <c r="N14" s="229"/>
      <c r="O14" s="230"/>
      <c r="P14" s="229"/>
      <c r="Q14" s="230"/>
      <c r="R14" s="229"/>
      <c r="S14" s="230"/>
      <c r="T14" s="229"/>
    </row>
    <row r="15" ht="14.25" customHeight="1">
      <c r="B15" s="18" t="s">
        <v>163</v>
      </c>
      <c r="C15" s="230"/>
      <c r="D15" s="229"/>
      <c r="E15" s="230"/>
      <c r="F15" s="229"/>
      <c r="G15" s="230"/>
      <c r="H15" s="229"/>
      <c r="I15" s="230"/>
      <c r="J15" s="229"/>
      <c r="K15" s="230"/>
      <c r="L15" s="229"/>
      <c r="M15" s="230"/>
      <c r="N15" s="229"/>
      <c r="O15" s="230"/>
      <c r="P15" s="229"/>
      <c r="Q15" s="230"/>
      <c r="R15" s="229"/>
      <c r="S15" s="230"/>
      <c r="T15" s="229"/>
    </row>
    <row r="16" ht="14.25" customHeight="1">
      <c r="B16" s="18" t="s">
        <v>164</v>
      </c>
      <c r="C16" s="230"/>
      <c r="D16" s="229"/>
      <c r="E16" s="230"/>
      <c r="F16" s="229"/>
      <c r="G16" s="230"/>
      <c r="H16" s="229"/>
      <c r="I16" s="230"/>
      <c r="J16" s="229"/>
      <c r="K16" s="230"/>
      <c r="L16" s="229"/>
      <c r="M16" s="230"/>
      <c r="N16" s="229"/>
      <c r="O16" s="230"/>
      <c r="P16" s="229"/>
      <c r="Q16" s="230"/>
      <c r="R16" s="229"/>
      <c r="S16" s="230"/>
      <c r="T16" s="229"/>
    </row>
    <row r="17" ht="14.25" customHeight="1">
      <c r="B17" s="18" t="s">
        <v>165</v>
      </c>
      <c r="C17" s="230"/>
      <c r="D17" s="229"/>
      <c r="E17" s="230"/>
      <c r="F17" s="229"/>
      <c r="G17" s="230"/>
      <c r="H17" s="229"/>
      <c r="I17" s="230"/>
      <c r="J17" s="229"/>
      <c r="K17" s="230"/>
      <c r="L17" s="229"/>
      <c r="M17" s="230"/>
      <c r="N17" s="229"/>
      <c r="O17" s="230"/>
      <c r="P17" s="229"/>
      <c r="Q17" s="230"/>
      <c r="R17" s="229"/>
      <c r="S17" s="230"/>
      <c r="T17" s="229"/>
    </row>
    <row r="18" ht="14.25" customHeight="1">
      <c r="B18" s="18" t="s">
        <v>166</v>
      </c>
      <c r="C18" s="230"/>
      <c r="D18" s="229"/>
      <c r="E18" s="230"/>
      <c r="F18" s="229"/>
      <c r="G18" s="230"/>
      <c r="H18" s="229"/>
      <c r="I18" s="230"/>
      <c r="J18" s="229"/>
      <c r="K18" s="230"/>
      <c r="L18" s="229"/>
      <c r="M18" s="230"/>
      <c r="N18" s="229"/>
      <c r="O18" s="230"/>
      <c r="P18" s="229"/>
      <c r="Q18" s="230"/>
      <c r="R18" s="229"/>
      <c r="S18" s="230"/>
      <c r="T18" s="229"/>
    </row>
    <row r="19" ht="14.25" customHeight="1">
      <c r="B19" s="18" t="s">
        <v>167</v>
      </c>
      <c r="C19" s="230"/>
      <c r="D19" s="229"/>
      <c r="E19" s="230"/>
      <c r="F19" s="229"/>
      <c r="G19" s="230"/>
      <c r="H19" s="229"/>
      <c r="I19" s="230"/>
      <c r="J19" s="229"/>
      <c r="K19" s="230"/>
      <c r="L19" s="229"/>
      <c r="M19" s="230"/>
      <c r="N19" s="229"/>
      <c r="O19" s="230"/>
      <c r="P19" s="229"/>
      <c r="Q19" s="230"/>
      <c r="R19" s="229"/>
      <c r="S19" s="230"/>
      <c r="T19" s="229"/>
    </row>
    <row r="20" ht="14.25" customHeight="1">
      <c r="B20" s="18" t="s">
        <v>168</v>
      </c>
      <c r="C20" s="230"/>
      <c r="D20" s="229"/>
      <c r="E20" s="230"/>
      <c r="F20" s="229"/>
      <c r="G20" s="230"/>
      <c r="H20" s="229"/>
      <c r="I20" s="230"/>
      <c r="J20" s="229"/>
      <c r="K20" s="230"/>
      <c r="L20" s="229"/>
      <c r="M20" s="230"/>
      <c r="N20" s="229"/>
      <c r="O20" s="230"/>
      <c r="P20" s="229"/>
      <c r="Q20" s="230"/>
      <c r="R20" s="229"/>
      <c r="S20" s="230"/>
      <c r="T20" s="229"/>
    </row>
    <row r="21" ht="14.25" customHeight="1">
      <c r="B21" s="18" t="s">
        <v>169</v>
      </c>
      <c r="C21" s="230"/>
      <c r="D21" s="229"/>
      <c r="E21" s="230"/>
      <c r="F21" s="229"/>
      <c r="G21" s="230"/>
      <c r="H21" s="229"/>
      <c r="I21" s="230"/>
      <c r="J21" s="229"/>
      <c r="K21" s="230"/>
      <c r="L21" s="229"/>
      <c r="M21" s="230"/>
      <c r="N21" s="229"/>
      <c r="O21" s="230"/>
      <c r="P21" s="229"/>
      <c r="Q21" s="230"/>
      <c r="R21" s="229"/>
      <c r="S21" s="230"/>
      <c r="T21" s="229"/>
    </row>
    <row r="22" ht="14.25" customHeight="1">
      <c r="B22" s="18" t="s">
        <v>170</v>
      </c>
      <c r="C22" s="230"/>
      <c r="D22" s="229"/>
      <c r="E22" s="230"/>
      <c r="F22" s="229"/>
      <c r="G22" s="230"/>
      <c r="H22" s="229"/>
      <c r="I22" s="230"/>
      <c r="J22" s="229"/>
      <c r="K22" s="230"/>
      <c r="L22" s="229"/>
      <c r="M22" s="230"/>
      <c r="N22" s="229"/>
      <c r="O22" s="230"/>
      <c r="P22" s="229"/>
      <c r="Q22" s="230"/>
      <c r="R22" s="229"/>
      <c r="S22" s="230"/>
      <c r="T22" s="229"/>
    </row>
    <row r="23" ht="14.25" customHeight="1">
      <c r="B23" s="18" t="s">
        <v>171</v>
      </c>
      <c r="C23" s="230"/>
      <c r="D23" s="229"/>
      <c r="E23" s="230"/>
      <c r="F23" s="229"/>
      <c r="G23" s="230"/>
      <c r="H23" s="229"/>
      <c r="I23" s="230"/>
      <c r="J23" s="229"/>
      <c r="K23" s="230"/>
      <c r="L23" s="229"/>
      <c r="M23" s="230"/>
      <c r="N23" s="229"/>
      <c r="O23" s="230"/>
      <c r="P23" s="229"/>
      <c r="Q23" s="230"/>
      <c r="R23" s="229"/>
      <c r="S23" s="230"/>
      <c r="T23" s="229"/>
    </row>
    <row r="24" ht="14.25" customHeight="1">
      <c r="A24" s="66"/>
      <c r="B24" s="114" t="s">
        <v>172</v>
      </c>
      <c r="C24" s="205"/>
      <c r="D24" s="205"/>
      <c r="E24" s="205"/>
      <c r="F24" s="205"/>
      <c r="G24" s="205"/>
      <c r="H24" s="206"/>
      <c r="I24" s="205"/>
      <c r="J24" s="206"/>
      <c r="K24" s="205"/>
      <c r="L24" s="206"/>
      <c r="M24" s="205"/>
      <c r="N24" s="206"/>
      <c r="O24" s="205"/>
      <c r="P24" s="206"/>
      <c r="Q24" s="205"/>
      <c r="R24" s="206"/>
      <c r="S24" s="205"/>
      <c r="T24" s="206"/>
      <c r="U24" s="55"/>
      <c r="V24" s="55"/>
      <c r="W24" s="55"/>
      <c r="X24" s="55"/>
      <c r="Y24" s="55"/>
      <c r="Z24" s="55"/>
      <c r="AA24" s="55"/>
      <c r="AB24" s="55"/>
    </row>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29">
    <mergeCell ref="M8:N8"/>
    <mergeCell ref="O8:P8"/>
    <mergeCell ref="Q8:R8"/>
    <mergeCell ref="S8:T8"/>
    <mergeCell ref="A4:B4"/>
    <mergeCell ref="A5:B5"/>
    <mergeCell ref="C8:D8"/>
    <mergeCell ref="E8:F8"/>
    <mergeCell ref="G8:H8"/>
    <mergeCell ref="I8:J8"/>
    <mergeCell ref="K8:L8"/>
    <mergeCell ref="Q9:R9"/>
    <mergeCell ref="S9:T9"/>
    <mergeCell ref="C9:D9"/>
    <mergeCell ref="E9:F9"/>
    <mergeCell ref="G9:H9"/>
    <mergeCell ref="I9:J9"/>
    <mergeCell ref="K9:L9"/>
    <mergeCell ref="M9:N9"/>
    <mergeCell ref="O9:P9"/>
    <mergeCell ref="Q10:R10"/>
    <mergeCell ref="S10:T10"/>
    <mergeCell ref="C10:D10"/>
    <mergeCell ref="E10:F10"/>
    <mergeCell ref="G10:H10"/>
    <mergeCell ref="I10:J10"/>
    <mergeCell ref="K10:L10"/>
    <mergeCell ref="M10:N10"/>
    <mergeCell ref="O10:P10"/>
  </mergeCells>
  <printOptions/>
  <pageMargins bottom="0.75" footer="0.0" header="0.0" left="0.7" right="0.7" top="0.75"/>
  <pageSetup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pane ySplit="8.0" topLeftCell="A9" activePane="bottomLeft" state="frozen"/>
      <selection activeCell="B10" sqref="B10" pane="bottomLeft"/>
    </sheetView>
  </sheetViews>
  <sheetFormatPr customHeight="1" defaultColWidth="14.43" defaultRowHeight="15.0"/>
  <cols>
    <col customWidth="1" min="1" max="1" width="8.71"/>
    <col customWidth="1" min="2" max="2" width="21.57"/>
    <col customWidth="1" min="3" max="3" width="17.86"/>
    <col customWidth="1" min="4" max="4" width="13.14"/>
    <col customWidth="1" min="5" max="5" width="13.29"/>
    <col customWidth="1" min="6" max="16" width="11.71"/>
    <col customWidth="1" min="17" max="26" width="8.71"/>
  </cols>
  <sheetData>
    <row r="1" ht="14.25" customHeight="1">
      <c r="A1" s="32" t="s">
        <v>190</v>
      </c>
    </row>
    <row r="2" ht="14.25" customHeight="1"/>
    <row r="3" ht="14.25" customHeight="1"/>
    <row r="4" ht="14.25" customHeight="1">
      <c r="A4" s="66" t="s">
        <v>39</v>
      </c>
      <c r="C4" s="34" t="str">
        <f>'CCA Admin Dashboard'!D3</f>
        <v>Sustainable Westchester</v>
      </c>
      <c r="D4" s="35"/>
      <c r="G4" s="36"/>
      <c r="H4" s="36"/>
      <c r="I4" s="36"/>
      <c r="J4" s="36"/>
      <c r="K4" s="36"/>
      <c r="L4" s="36"/>
      <c r="M4" s="36"/>
      <c r="N4" s="36"/>
      <c r="O4" s="36"/>
      <c r="P4" s="36"/>
      <c r="Q4" s="36"/>
      <c r="R4" s="36"/>
      <c r="S4" s="36"/>
      <c r="T4" s="36"/>
      <c r="U4" s="72"/>
      <c r="V4" s="72"/>
      <c r="W4" s="72"/>
      <c r="X4" s="72"/>
    </row>
    <row r="5" ht="14.25" customHeight="1">
      <c r="A5" s="32" t="s">
        <v>41</v>
      </c>
      <c r="C5" s="38" t="s">
        <v>26</v>
      </c>
      <c r="D5" s="39">
        <v>2023.0</v>
      </c>
      <c r="G5" s="40"/>
      <c r="H5" s="36"/>
      <c r="I5" s="36"/>
      <c r="J5" s="36"/>
      <c r="K5" s="36"/>
      <c r="L5" s="36"/>
      <c r="M5" s="36"/>
      <c r="N5" s="36"/>
      <c r="O5" s="36"/>
      <c r="P5" s="36"/>
      <c r="Q5" s="36"/>
      <c r="R5" s="36"/>
      <c r="S5" s="36"/>
      <c r="T5" s="36"/>
      <c r="U5" s="36"/>
      <c r="V5" s="72"/>
      <c r="W5" s="72"/>
      <c r="X5" s="72"/>
      <c r="Y5" s="72"/>
    </row>
    <row r="6" ht="27.0" customHeight="1">
      <c r="B6" s="237"/>
      <c r="C6" s="237"/>
      <c r="D6" s="237"/>
      <c r="E6" s="238" t="s">
        <v>191</v>
      </c>
      <c r="F6" s="77"/>
      <c r="G6" s="77"/>
      <c r="H6" s="77"/>
      <c r="I6" s="77"/>
      <c r="J6" s="77"/>
      <c r="K6" s="77"/>
      <c r="L6" s="77"/>
      <c r="M6" s="77"/>
      <c r="N6" s="77"/>
      <c r="O6" s="78"/>
      <c r="P6" s="239" t="s">
        <v>192</v>
      </c>
      <c r="Q6" s="77"/>
      <c r="R6" s="77"/>
      <c r="S6" s="78"/>
    </row>
    <row r="7" ht="14.25" customHeight="1">
      <c r="B7" s="237"/>
      <c r="C7" s="237"/>
      <c r="D7" s="237"/>
      <c r="E7" s="240" t="s">
        <v>193</v>
      </c>
      <c r="F7" s="241"/>
      <c r="G7" s="241"/>
      <c r="H7" s="241"/>
      <c r="I7" s="157"/>
      <c r="J7" s="242" t="s">
        <v>194</v>
      </c>
      <c r="K7" s="243" t="s">
        <v>195</v>
      </c>
      <c r="L7" s="244"/>
      <c r="M7" s="244"/>
      <c r="N7" s="244"/>
      <c r="O7" s="161"/>
      <c r="P7" s="83" t="s">
        <v>196</v>
      </c>
      <c r="Q7" s="77"/>
      <c r="R7" s="77"/>
      <c r="S7" s="78"/>
    </row>
    <row r="8" ht="104.25" customHeight="1">
      <c r="B8" s="37" t="s">
        <v>44</v>
      </c>
      <c r="C8" s="37" t="s">
        <v>45</v>
      </c>
      <c r="D8" s="37" t="s">
        <v>46</v>
      </c>
      <c r="E8" s="245" t="s">
        <v>197</v>
      </c>
      <c r="F8" s="246" t="s">
        <v>198</v>
      </c>
      <c r="G8" s="246" t="s">
        <v>44</v>
      </c>
      <c r="H8" s="246" t="s">
        <v>199</v>
      </c>
      <c r="I8" s="247" t="s">
        <v>46</v>
      </c>
      <c r="J8" s="248"/>
      <c r="K8" s="245" t="s">
        <v>200</v>
      </c>
      <c r="L8" s="246" t="s">
        <v>201</v>
      </c>
      <c r="M8" s="246" t="s">
        <v>202</v>
      </c>
      <c r="N8" s="246" t="s">
        <v>203</v>
      </c>
      <c r="O8" s="249" t="s">
        <v>204</v>
      </c>
      <c r="P8" s="250" t="s">
        <v>205</v>
      </c>
      <c r="Q8" s="251" t="s">
        <v>16</v>
      </c>
      <c r="R8" s="251" t="s">
        <v>17</v>
      </c>
      <c r="S8" s="251" t="s">
        <v>18</v>
      </c>
    </row>
    <row r="9" ht="14.25" customHeight="1">
      <c r="B9" s="128" t="str">
        <f>IF(ISBLANK('Municipal Info Electric'!B9),"",'Municipal Info Electric'!B9)</f>
        <v>Ardsley</v>
      </c>
      <c r="C9" s="129" t="str">
        <f>IF(ISBLANK('Municipal Info Electric'!C9),"",'Municipal Info Electric'!C9)</f>
        <v>Village</v>
      </c>
      <c r="D9" s="129" t="str">
        <f>IF(ISBLANK('Municipal Info Electric'!D9),"",'Municipal Info Electric'!D9)</f>
        <v>Con Edison</v>
      </c>
      <c r="E9" s="252">
        <v>81.0</v>
      </c>
      <c r="F9" s="133">
        <v>29.0</v>
      </c>
      <c r="G9" s="134"/>
      <c r="H9" s="134"/>
      <c r="I9" s="253"/>
      <c r="J9" s="254">
        <f t="shared" ref="J9:J38" si="1">SUM(E9:I9)</f>
        <v>110</v>
      </c>
      <c r="K9" s="255">
        <v>12.0</v>
      </c>
      <c r="L9" s="133">
        <v>4.0</v>
      </c>
      <c r="M9" s="133">
        <v>1.0</v>
      </c>
      <c r="N9" s="133">
        <v>46.0</v>
      </c>
      <c r="O9" s="256">
        <v>35.0</v>
      </c>
      <c r="P9" s="257">
        <v>29.0</v>
      </c>
      <c r="Q9" s="252">
        <v>42.0</v>
      </c>
      <c r="R9" s="252">
        <v>17.0</v>
      </c>
      <c r="S9" s="258">
        <v>22.0</v>
      </c>
    </row>
    <row r="10" ht="14.25" customHeight="1">
      <c r="B10" s="138" t="str">
        <f>IF(ISBLANK('Municipal Info Electric'!B10),"",'Municipal Info Electric'!B10)</f>
        <v>Bedford</v>
      </c>
      <c r="C10" s="139" t="str">
        <f>IF(ISBLANK('Municipal Info Electric'!C10),"",'Municipal Info Electric'!C10)</f>
        <v>Town</v>
      </c>
      <c r="D10" s="139" t="str">
        <f>IF(ISBLANK('Municipal Info Electric'!D10),"",'Municipal Info Electric'!D10)</f>
        <v>Con Edison</v>
      </c>
      <c r="E10" s="255">
        <v>32.0</v>
      </c>
      <c r="F10" s="142">
        <v>11.0</v>
      </c>
      <c r="G10" s="144"/>
      <c r="H10" s="144"/>
      <c r="I10" s="259"/>
      <c r="J10" s="254">
        <f t="shared" si="1"/>
        <v>43</v>
      </c>
      <c r="K10" s="260">
        <v>1.0</v>
      </c>
      <c r="L10" s="142">
        <v>0.0</v>
      </c>
      <c r="M10" s="142">
        <v>0.0</v>
      </c>
      <c r="N10" s="142">
        <v>15.0</v>
      </c>
      <c r="O10" s="261">
        <v>22.0</v>
      </c>
      <c r="P10" s="262">
        <v>15.0</v>
      </c>
      <c r="Q10" s="142">
        <v>21.0</v>
      </c>
      <c r="R10" s="142">
        <v>5.0</v>
      </c>
      <c r="S10" s="263">
        <v>2.0</v>
      </c>
    </row>
    <row r="11" ht="14.25" customHeight="1">
      <c r="B11" s="138" t="str">
        <f>IF(ISBLANK('Municipal Info Electric'!B11),"",'Municipal Info Electric'!B11)</f>
        <v>Croton-on-Hudson</v>
      </c>
      <c r="C11" s="139" t="str">
        <f>IF(ISBLANK('Municipal Info Electric'!C11),"",'Municipal Info Electric'!C11)</f>
        <v>Village</v>
      </c>
      <c r="D11" s="139" t="str">
        <f>IF(ISBLANK('Municipal Info Electric'!D11),"",'Municipal Info Electric'!D11)</f>
        <v>Con Edison</v>
      </c>
      <c r="E11" s="255">
        <v>132.0</v>
      </c>
      <c r="F11" s="142">
        <v>47.0</v>
      </c>
      <c r="G11" s="144"/>
      <c r="H11" s="144"/>
      <c r="I11" s="259"/>
      <c r="J11" s="254">
        <f t="shared" si="1"/>
        <v>179</v>
      </c>
      <c r="K11" s="260">
        <v>13.0</v>
      </c>
      <c r="L11" s="142">
        <v>4.0</v>
      </c>
      <c r="M11" s="142">
        <v>1.0</v>
      </c>
      <c r="N11" s="142">
        <v>68.0</v>
      </c>
      <c r="O11" s="261">
        <v>78.0</v>
      </c>
      <c r="P11" s="262">
        <v>50.0</v>
      </c>
      <c r="Q11" s="142">
        <v>100.0</v>
      </c>
      <c r="R11" s="142">
        <v>17.0</v>
      </c>
      <c r="S11" s="263">
        <v>12.0</v>
      </c>
    </row>
    <row r="12" ht="14.25" customHeight="1">
      <c r="B12" s="138" t="str">
        <f>IF(ISBLANK('Municipal Info Electric'!B12),"",'Municipal Info Electric'!B12)</f>
        <v>Dobbs Ferry</v>
      </c>
      <c r="C12" s="139" t="str">
        <f>IF(ISBLANK('Municipal Info Electric'!C12),"",'Municipal Info Electric'!C12)</f>
        <v>Village</v>
      </c>
      <c r="D12" s="139" t="str">
        <f>IF(ISBLANK('Municipal Info Electric'!D12),"",'Municipal Info Electric'!D12)</f>
        <v>Con Edison</v>
      </c>
      <c r="E12" s="255">
        <v>163.0</v>
      </c>
      <c r="F12" s="142">
        <v>53.0</v>
      </c>
      <c r="G12" s="144"/>
      <c r="H12" s="144"/>
      <c r="I12" s="259"/>
      <c r="J12" s="254">
        <f t="shared" si="1"/>
        <v>216</v>
      </c>
      <c r="K12" s="260">
        <v>19.0</v>
      </c>
      <c r="L12" s="142">
        <v>7.0</v>
      </c>
      <c r="M12" s="142">
        <v>2.0</v>
      </c>
      <c r="N12" s="142">
        <v>72.0</v>
      </c>
      <c r="O12" s="261">
        <v>88.0</v>
      </c>
      <c r="P12" s="262">
        <v>75.0</v>
      </c>
      <c r="Q12" s="142">
        <v>95.0</v>
      </c>
      <c r="R12" s="142">
        <v>30.0</v>
      </c>
      <c r="S12" s="263">
        <v>16.0</v>
      </c>
    </row>
    <row r="13" ht="14.25" customHeight="1">
      <c r="B13" s="138" t="str">
        <f>IF(ISBLANK('Municipal Info Electric'!B13),"",'Municipal Info Electric'!B13)</f>
        <v>Greenburgh</v>
      </c>
      <c r="C13" s="139" t="str">
        <f>IF(ISBLANK('Municipal Info Electric'!C13),"",'Municipal Info Electric'!C13)</f>
        <v>Town</v>
      </c>
      <c r="D13" s="139" t="str">
        <f>IF(ISBLANK('Municipal Info Electric'!D13),"",'Municipal Info Electric'!D13)</f>
        <v>Con Edison</v>
      </c>
      <c r="E13" s="255">
        <v>874.0</v>
      </c>
      <c r="F13" s="142">
        <v>342.0</v>
      </c>
      <c r="G13" s="144"/>
      <c r="H13" s="144"/>
      <c r="I13" s="259"/>
      <c r="J13" s="254">
        <f t="shared" si="1"/>
        <v>1216</v>
      </c>
      <c r="K13" s="260">
        <v>66.0</v>
      </c>
      <c r="L13" s="142">
        <v>35.0</v>
      </c>
      <c r="M13" s="142">
        <v>13.0</v>
      </c>
      <c r="N13" s="142">
        <v>534.0</v>
      </c>
      <c r="O13" s="261">
        <v>421.0</v>
      </c>
      <c r="P13" s="262">
        <v>344.0</v>
      </c>
      <c r="Q13" s="142">
        <v>523.0</v>
      </c>
      <c r="R13" s="142">
        <v>204.0</v>
      </c>
      <c r="S13" s="263">
        <v>145.0</v>
      </c>
    </row>
    <row r="14" ht="14.25" customHeight="1">
      <c r="B14" s="138" t="str">
        <f>IF(ISBLANK('Municipal Info Electric'!B14),"",'Municipal Info Electric'!B14)</f>
        <v>Hastings-on-Hudson</v>
      </c>
      <c r="C14" s="139" t="str">
        <f>IF(ISBLANK('Municipal Info Electric'!C14),"",'Municipal Info Electric'!C14)</f>
        <v>Village</v>
      </c>
      <c r="D14" s="139" t="str">
        <f>IF(ISBLANK('Municipal Info Electric'!D14),"",'Municipal Info Electric'!D14)</f>
        <v>Con Edison</v>
      </c>
      <c r="E14" s="255">
        <v>118.0</v>
      </c>
      <c r="F14" s="142">
        <v>38.0</v>
      </c>
      <c r="G14" s="144"/>
      <c r="H14" s="144"/>
      <c r="I14" s="259"/>
      <c r="J14" s="254">
        <f t="shared" si="1"/>
        <v>156</v>
      </c>
      <c r="K14" s="260">
        <v>10.0</v>
      </c>
      <c r="L14" s="142">
        <v>6.0</v>
      </c>
      <c r="M14" s="142">
        <v>0.0</v>
      </c>
      <c r="N14" s="142">
        <v>57.0</v>
      </c>
      <c r="O14" s="261">
        <v>68.0</v>
      </c>
      <c r="P14" s="262">
        <v>49.0</v>
      </c>
      <c r="Q14" s="142">
        <v>72.0</v>
      </c>
      <c r="R14" s="142">
        <v>22.0</v>
      </c>
      <c r="S14" s="263">
        <v>13.0</v>
      </c>
    </row>
    <row r="15" ht="14.25" customHeight="1">
      <c r="B15" s="138" t="str">
        <f>IF(ISBLANK('Municipal Info Electric'!B15),"",'Municipal Info Electric'!B15)</f>
        <v>Irvington</v>
      </c>
      <c r="C15" s="139" t="str">
        <f>IF(ISBLANK('Municipal Info Electric'!C15),"",'Municipal Info Electric'!C15)</f>
        <v>Village</v>
      </c>
      <c r="D15" s="139" t="str">
        <f>IF(ISBLANK('Municipal Info Electric'!D15),"",'Municipal Info Electric'!D15)</f>
        <v>Con Edison</v>
      </c>
      <c r="E15" s="255">
        <v>118.0</v>
      </c>
      <c r="F15" s="142">
        <v>26.0</v>
      </c>
      <c r="G15" s="144"/>
      <c r="H15" s="144"/>
      <c r="I15" s="259"/>
      <c r="J15" s="254">
        <f t="shared" si="1"/>
        <v>144</v>
      </c>
      <c r="K15" s="260">
        <v>7.0</v>
      </c>
      <c r="L15" s="142">
        <v>7.0</v>
      </c>
      <c r="M15" s="142">
        <v>1.0</v>
      </c>
      <c r="N15" s="142">
        <v>53.0</v>
      </c>
      <c r="O15" s="261">
        <v>59.0</v>
      </c>
      <c r="P15" s="262">
        <v>43.0</v>
      </c>
      <c r="Q15" s="142">
        <v>72.0</v>
      </c>
      <c r="R15" s="142">
        <v>19.0</v>
      </c>
      <c r="S15" s="263">
        <v>10.0</v>
      </c>
    </row>
    <row r="16" ht="14.25" customHeight="1">
      <c r="B16" s="138" t="str">
        <f>IF(ISBLANK('Municipal Info Electric'!B16),"",'Municipal Info Electric'!B16)</f>
        <v>Larchmont</v>
      </c>
      <c r="C16" s="139" t="str">
        <f>IF(ISBLANK('Municipal Info Electric'!C16),"",'Municipal Info Electric'!C16)</f>
        <v>Village</v>
      </c>
      <c r="D16" s="139" t="str">
        <f>IF(ISBLANK('Municipal Info Electric'!D16),"",'Municipal Info Electric'!D16)</f>
        <v>Con Edison</v>
      </c>
      <c r="E16" s="255">
        <v>63.0</v>
      </c>
      <c r="F16" s="142">
        <v>49.0</v>
      </c>
      <c r="G16" s="144"/>
      <c r="H16" s="144"/>
      <c r="I16" s="259"/>
      <c r="J16" s="254">
        <f t="shared" si="1"/>
        <v>112</v>
      </c>
      <c r="K16" s="260">
        <v>10.0</v>
      </c>
      <c r="L16" s="142">
        <v>1.0</v>
      </c>
      <c r="M16" s="142">
        <v>0.0</v>
      </c>
      <c r="N16" s="142">
        <v>35.0</v>
      </c>
      <c r="O16" s="261">
        <v>26.0</v>
      </c>
      <c r="P16" s="262">
        <v>23.0</v>
      </c>
      <c r="Q16" s="142">
        <v>64.0</v>
      </c>
      <c r="R16" s="142">
        <v>19.0</v>
      </c>
      <c r="S16" s="263">
        <v>6.0</v>
      </c>
    </row>
    <row r="17" ht="14.25" customHeight="1">
      <c r="B17" s="138" t="str">
        <f>IF(ISBLANK('Municipal Info Electric'!B17),"",'Municipal Info Electric'!B17)</f>
        <v>Mamaroneck</v>
      </c>
      <c r="C17" s="139" t="str">
        <f>IF(ISBLANK('Municipal Info Electric'!C17),"",'Municipal Info Electric'!C17)</f>
        <v>Town</v>
      </c>
      <c r="D17" s="139" t="str">
        <f>IF(ISBLANK('Municipal Info Electric'!D17),"",'Municipal Info Electric'!D17)</f>
        <v>Con Edison</v>
      </c>
      <c r="E17" s="255">
        <v>211.0</v>
      </c>
      <c r="F17" s="142">
        <v>101.0</v>
      </c>
      <c r="G17" s="144"/>
      <c r="H17" s="144"/>
      <c r="I17" s="259"/>
      <c r="J17" s="254">
        <f t="shared" si="1"/>
        <v>312</v>
      </c>
      <c r="K17" s="260">
        <v>24.0</v>
      </c>
      <c r="L17" s="142">
        <v>10.0</v>
      </c>
      <c r="M17" s="142">
        <v>3.0</v>
      </c>
      <c r="N17" s="142">
        <v>113.0</v>
      </c>
      <c r="O17" s="261">
        <v>101.0</v>
      </c>
      <c r="P17" s="262">
        <v>93.0</v>
      </c>
      <c r="Q17" s="142">
        <v>133.0</v>
      </c>
      <c r="R17" s="142">
        <v>54.0</v>
      </c>
      <c r="S17" s="263">
        <v>32.0</v>
      </c>
    </row>
    <row r="18" ht="14.25" customHeight="1">
      <c r="B18" s="138" t="str">
        <f>IF(ISBLANK('Municipal Info Electric'!B18),"",'Municipal Info Electric'!B18)</f>
        <v>Mamaroneck</v>
      </c>
      <c r="C18" s="139" t="str">
        <f>IF(ISBLANK('Municipal Info Electric'!C18),"",'Municipal Info Electric'!C18)</f>
        <v>Village</v>
      </c>
      <c r="D18" s="139" t="str">
        <f>IF(ISBLANK('Municipal Info Electric'!D18),"",'Municipal Info Electric'!D18)</f>
        <v>Con Edison</v>
      </c>
      <c r="E18" s="255">
        <v>313.0</v>
      </c>
      <c r="F18" s="142">
        <v>121.0</v>
      </c>
      <c r="G18" s="144"/>
      <c r="H18" s="144"/>
      <c r="I18" s="259"/>
      <c r="J18" s="254">
        <f t="shared" si="1"/>
        <v>434</v>
      </c>
      <c r="K18" s="260">
        <v>29.0</v>
      </c>
      <c r="L18" s="142">
        <v>22.0</v>
      </c>
      <c r="M18" s="142">
        <v>7.0</v>
      </c>
      <c r="N18" s="142">
        <v>167.0</v>
      </c>
      <c r="O18" s="261">
        <v>164.0</v>
      </c>
      <c r="P18" s="262">
        <v>150.0</v>
      </c>
      <c r="Q18" s="142">
        <v>157.0</v>
      </c>
      <c r="R18" s="142">
        <v>84.0</v>
      </c>
      <c r="S18" s="263">
        <v>43.0</v>
      </c>
    </row>
    <row r="19" ht="14.25" customHeight="1">
      <c r="B19" s="138" t="str">
        <f>IF(ISBLANK('Municipal Info Electric'!B19),"",'Municipal Info Electric'!B19)</f>
        <v>Mount Kisco</v>
      </c>
      <c r="C19" s="139" t="str">
        <f>IF(ISBLANK('Municipal Info Electric'!C19),"",'Municipal Info Electric'!C19)</f>
        <v>Village</v>
      </c>
      <c r="D19" s="139" t="str">
        <f>IF(ISBLANK('Municipal Info Electric'!D19),"",'Municipal Info Electric'!D19)</f>
        <v>Con Edison</v>
      </c>
      <c r="E19" s="260">
        <v>129.0</v>
      </c>
      <c r="F19" s="142">
        <v>82.0</v>
      </c>
      <c r="G19" s="144"/>
      <c r="H19" s="144"/>
      <c r="I19" s="259"/>
      <c r="J19" s="254">
        <f t="shared" si="1"/>
        <v>211</v>
      </c>
      <c r="K19" s="260">
        <v>14.0</v>
      </c>
      <c r="L19" s="142">
        <v>5.0</v>
      </c>
      <c r="M19" s="142">
        <v>2.0</v>
      </c>
      <c r="N19" s="142">
        <v>63.0</v>
      </c>
      <c r="O19" s="261">
        <v>82.0</v>
      </c>
      <c r="P19" s="262">
        <v>58.0</v>
      </c>
      <c r="Q19" s="142">
        <v>124.0</v>
      </c>
      <c r="R19" s="142">
        <v>19.0</v>
      </c>
      <c r="S19" s="263">
        <v>10.0</v>
      </c>
    </row>
    <row r="20" ht="14.25" customHeight="1">
      <c r="B20" s="138" t="str">
        <f>IF(ISBLANK('Municipal Info Electric'!B20),"",'Municipal Info Electric'!B20)</f>
        <v>New Castle</v>
      </c>
      <c r="C20" s="139" t="str">
        <f>IF(ISBLANK('Municipal Info Electric'!C20),"",'Municipal Info Electric'!C20)</f>
        <v>Town</v>
      </c>
      <c r="D20" s="139" t="str">
        <f>IF(ISBLANK('Municipal Info Electric'!D20),"",'Municipal Info Electric'!D20)</f>
        <v>Con Edison</v>
      </c>
      <c r="E20" s="260">
        <v>315.0</v>
      </c>
      <c r="F20" s="142">
        <v>260.0</v>
      </c>
      <c r="G20" s="144"/>
      <c r="H20" s="144"/>
      <c r="I20" s="259"/>
      <c r="J20" s="254">
        <f t="shared" si="1"/>
        <v>575</v>
      </c>
      <c r="K20" s="260">
        <v>10.0</v>
      </c>
      <c r="L20" s="142">
        <v>1.0</v>
      </c>
      <c r="M20" s="142">
        <v>2.0</v>
      </c>
      <c r="N20" s="142">
        <v>125.0</v>
      </c>
      <c r="O20" s="261">
        <v>4.0</v>
      </c>
      <c r="P20" s="262">
        <v>125.0</v>
      </c>
      <c r="Q20" s="142">
        <v>342.0</v>
      </c>
      <c r="R20" s="142">
        <v>67.0</v>
      </c>
      <c r="S20" s="263">
        <v>41.0</v>
      </c>
    </row>
    <row r="21" ht="14.25" customHeight="1">
      <c r="B21" s="138" t="str">
        <f>IF(ISBLANK('Municipal Info Electric'!B21),"",'Municipal Info Electric'!B21)</f>
        <v>New Rochelle</v>
      </c>
      <c r="C21" s="139" t="str">
        <f>IF(ISBLANK('Municipal Info Electric'!C21),"",'Municipal Info Electric'!C21)</f>
        <v>City</v>
      </c>
      <c r="D21" s="139" t="str">
        <f>IF(ISBLANK('Municipal Info Electric'!D21),"",'Municipal Info Electric'!D21)</f>
        <v>Con Edison</v>
      </c>
      <c r="E21" s="260">
        <v>1105.0</v>
      </c>
      <c r="F21" s="142">
        <v>302.0</v>
      </c>
      <c r="G21" s="144"/>
      <c r="H21" s="144"/>
      <c r="I21" s="259"/>
      <c r="J21" s="254">
        <f t="shared" si="1"/>
        <v>1407</v>
      </c>
      <c r="K21" s="260">
        <v>97.0</v>
      </c>
      <c r="L21" s="142">
        <v>43.0</v>
      </c>
      <c r="M21" s="142">
        <v>26.0</v>
      </c>
      <c r="N21" s="142">
        <v>544.0</v>
      </c>
      <c r="O21" s="261">
        <v>761.0</v>
      </c>
      <c r="P21" s="262">
        <v>627.0</v>
      </c>
      <c r="Q21" s="142">
        <v>394.0</v>
      </c>
      <c r="R21" s="142">
        <v>253.0</v>
      </c>
      <c r="S21" s="263">
        <v>133.0</v>
      </c>
    </row>
    <row r="22" ht="14.25" customHeight="1">
      <c r="B22" s="138" t="str">
        <f>IF(ISBLANK('Municipal Info Electric'!B22),"",'Municipal Info Electric'!B22)</f>
        <v>Ossining</v>
      </c>
      <c r="C22" s="139" t="str">
        <f>IF(ISBLANK('Municipal Info Electric'!C22),"",'Municipal Info Electric'!C22)</f>
        <v>Town</v>
      </c>
      <c r="D22" s="139" t="str">
        <f>IF(ISBLANK('Municipal Info Electric'!D22),"",'Municipal Info Electric'!D22)</f>
        <v>Con Edison</v>
      </c>
      <c r="E22" s="255">
        <v>90.0</v>
      </c>
      <c r="F22" s="142">
        <v>66.0</v>
      </c>
      <c r="G22" s="144"/>
      <c r="H22" s="144"/>
      <c r="I22" s="259"/>
      <c r="J22" s="254">
        <f t="shared" si="1"/>
        <v>156</v>
      </c>
      <c r="K22" s="260">
        <v>5.0</v>
      </c>
      <c r="L22" s="142">
        <v>4.0</v>
      </c>
      <c r="M22" s="142">
        <v>2.0</v>
      </c>
      <c r="N22" s="142">
        <v>53.0</v>
      </c>
      <c r="O22" s="261">
        <v>58.0</v>
      </c>
      <c r="P22" s="262">
        <v>33.0</v>
      </c>
      <c r="Q22" s="142">
        <v>96.0</v>
      </c>
      <c r="R22" s="142">
        <v>13.0</v>
      </c>
      <c r="S22" s="263">
        <v>14.0</v>
      </c>
    </row>
    <row r="23" ht="14.25" customHeight="1">
      <c r="B23" s="138" t="str">
        <f>IF(ISBLANK('Municipal Info Electric'!B23),"",'Municipal Info Electric'!B23)</f>
        <v>Ossining</v>
      </c>
      <c r="C23" s="139" t="str">
        <f>IF(ISBLANK('Municipal Info Electric'!C23),"",'Municipal Info Electric'!C23)</f>
        <v>Village</v>
      </c>
      <c r="D23" s="139" t="str">
        <f>IF(ISBLANK('Municipal Info Electric'!D23),"",'Municipal Info Electric'!D23)</f>
        <v>Con Edison</v>
      </c>
      <c r="E23" s="255">
        <v>258.0</v>
      </c>
      <c r="F23" s="142">
        <v>122.0</v>
      </c>
      <c r="G23" s="144"/>
      <c r="H23" s="144"/>
      <c r="I23" s="259"/>
      <c r="J23" s="254">
        <f t="shared" si="1"/>
        <v>380</v>
      </c>
      <c r="K23" s="260">
        <v>34.0</v>
      </c>
      <c r="L23" s="142">
        <v>11.0</v>
      </c>
      <c r="M23" s="142">
        <v>3.0</v>
      </c>
      <c r="N23" s="142">
        <v>144.0</v>
      </c>
      <c r="O23" s="261">
        <v>162.0</v>
      </c>
      <c r="P23" s="262">
        <v>131.0</v>
      </c>
      <c r="Q23" s="142">
        <v>138.0</v>
      </c>
      <c r="R23" s="142">
        <v>71.0</v>
      </c>
      <c r="S23" s="263">
        <v>40.0</v>
      </c>
    </row>
    <row r="24" ht="14.25" customHeight="1">
      <c r="B24" s="138" t="str">
        <f>IF(ISBLANK('Municipal Info Electric'!B24),"",'Municipal Info Electric'!B24)</f>
        <v>Peekskill</v>
      </c>
      <c r="C24" s="139" t="str">
        <f>IF(ISBLANK('Municipal Info Electric'!C24),"",'Municipal Info Electric'!C24)</f>
        <v>City</v>
      </c>
      <c r="D24" s="139" t="str">
        <f>IF(ISBLANK('Municipal Info Electric'!D24),"",'Municipal Info Electric'!D24)</f>
        <v>Con Edison</v>
      </c>
      <c r="E24" s="255">
        <v>350.0</v>
      </c>
      <c r="F24" s="142">
        <v>66.0</v>
      </c>
      <c r="G24" s="144"/>
      <c r="H24" s="144"/>
      <c r="I24" s="259"/>
      <c r="J24" s="254">
        <f t="shared" si="1"/>
        <v>416</v>
      </c>
      <c r="K24" s="260">
        <v>26.0</v>
      </c>
      <c r="L24" s="142">
        <v>13.0</v>
      </c>
      <c r="M24" s="142">
        <v>5.0</v>
      </c>
      <c r="N24" s="142">
        <v>137.0</v>
      </c>
      <c r="O24" s="261">
        <v>225.0</v>
      </c>
      <c r="P24" s="262">
        <v>204.0</v>
      </c>
      <c r="Q24" s="142">
        <v>126.0</v>
      </c>
      <c r="R24" s="142">
        <v>60.0</v>
      </c>
      <c r="S24" s="263">
        <v>26.0</v>
      </c>
    </row>
    <row r="25" ht="14.25" customHeight="1">
      <c r="B25" s="138" t="str">
        <f>IF(ISBLANK('Municipal Info Electric'!B25),"",'Municipal Info Electric'!B25)</f>
        <v>Pelham, Village</v>
      </c>
      <c r="C25" s="139" t="str">
        <f>IF(ISBLANK('Municipal Info Electric'!C25),"",'Municipal Info Electric'!C25)</f>
        <v>Village</v>
      </c>
      <c r="D25" s="139" t="str">
        <f>IF(ISBLANK('Municipal Info Electric'!D25),"",'Municipal Info Electric'!D25)</f>
        <v>Con Edison</v>
      </c>
      <c r="E25" s="255">
        <v>108.0</v>
      </c>
      <c r="F25" s="142">
        <v>36.0</v>
      </c>
      <c r="G25" s="144"/>
      <c r="H25" s="144"/>
      <c r="I25" s="259"/>
      <c r="J25" s="254">
        <f t="shared" si="1"/>
        <v>144</v>
      </c>
      <c r="K25" s="260">
        <v>9.0</v>
      </c>
      <c r="L25" s="142">
        <v>4.0</v>
      </c>
      <c r="M25" s="142">
        <v>0.0</v>
      </c>
      <c r="N25" s="142">
        <v>47.0</v>
      </c>
      <c r="O25" s="261">
        <v>68.0</v>
      </c>
      <c r="P25" s="262">
        <v>65.0</v>
      </c>
      <c r="Q25" s="142">
        <v>41.0</v>
      </c>
      <c r="R25" s="142">
        <v>30.0</v>
      </c>
      <c r="S25" s="263">
        <v>8.0</v>
      </c>
    </row>
    <row r="26" ht="14.25" customHeight="1">
      <c r="B26" s="138" t="str">
        <f>IF(ISBLANK('Municipal Info Electric'!B26),"",'Municipal Info Electric'!B26)</f>
        <v>Pleasantville</v>
      </c>
      <c r="C26" s="139" t="str">
        <f>IF(ISBLANK('Municipal Info Electric'!C26),"",'Municipal Info Electric'!C26)</f>
        <v>Village</v>
      </c>
      <c r="D26" s="139" t="str">
        <f>IF(ISBLANK('Municipal Info Electric'!D26),"",'Municipal Info Electric'!D26)</f>
        <v>Con Edison</v>
      </c>
      <c r="E26" s="255">
        <v>133.0</v>
      </c>
      <c r="F26" s="142">
        <v>62.0</v>
      </c>
      <c r="G26" s="144"/>
      <c r="H26" s="144"/>
      <c r="I26" s="259"/>
      <c r="J26" s="254">
        <f t="shared" si="1"/>
        <v>195</v>
      </c>
      <c r="K26" s="260">
        <v>11.0</v>
      </c>
      <c r="L26" s="142">
        <v>3.0</v>
      </c>
      <c r="M26" s="142">
        <v>2.0</v>
      </c>
      <c r="N26" s="142">
        <v>66.0</v>
      </c>
      <c r="O26" s="261">
        <v>62.0</v>
      </c>
      <c r="P26" s="262">
        <v>50.0</v>
      </c>
      <c r="Q26" s="142">
        <v>100.0</v>
      </c>
      <c r="R26" s="142">
        <v>26.0</v>
      </c>
      <c r="S26" s="263">
        <v>19.0</v>
      </c>
    </row>
    <row r="27" ht="14.25" customHeight="1">
      <c r="B27" s="138" t="str">
        <f>IF(ISBLANK('Municipal Info Electric'!B27),"",'Municipal Info Electric'!B27)</f>
        <v>Rye</v>
      </c>
      <c r="C27" s="139" t="str">
        <f>IF(ISBLANK('Municipal Info Electric'!C27),"",'Municipal Info Electric'!C27)</f>
        <v>City</v>
      </c>
      <c r="D27" s="139" t="str">
        <f>IF(ISBLANK('Municipal Info Electric'!D27),"",'Municipal Info Electric'!D27)</f>
        <v>Con Edison</v>
      </c>
      <c r="E27" s="255">
        <v>231.0</v>
      </c>
      <c r="F27" s="142">
        <v>64.0</v>
      </c>
      <c r="G27" s="144"/>
      <c r="H27" s="144"/>
      <c r="I27" s="259"/>
      <c r="J27" s="254">
        <f t="shared" si="1"/>
        <v>295</v>
      </c>
      <c r="K27" s="260">
        <v>15.0</v>
      </c>
      <c r="L27" s="142">
        <v>5.0</v>
      </c>
      <c r="M27" s="142">
        <v>4.0</v>
      </c>
      <c r="N27" s="142">
        <v>116.0</v>
      </c>
      <c r="O27" s="261">
        <v>87.0</v>
      </c>
      <c r="P27" s="262">
        <v>102.0</v>
      </c>
      <c r="Q27" s="142">
        <v>119.0</v>
      </c>
      <c r="R27" s="142">
        <v>56.0</v>
      </c>
      <c r="S27" s="263">
        <v>18.0</v>
      </c>
    </row>
    <row r="28" ht="14.25" customHeight="1">
      <c r="B28" s="138" t="str">
        <f>IF(ISBLANK('Municipal Info Electric'!B28),"",'Municipal Info Electric'!B28)</f>
        <v>Rye Brook</v>
      </c>
      <c r="C28" s="139" t="str">
        <f>IF(ISBLANK('Municipal Info Electric'!C28),"",'Municipal Info Electric'!C28)</f>
        <v>Village</v>
      </c>
      <c r="D28" s="139" t="str">
        <f>IF(ISBLANK('Municipal Info Electric'!D28),"",'Municipal Info Electric'!D28)</f>
        <v>Con Edison</v>
      </c>
      <c r="E28" s="255">
        <v>177.0</v>
      </c>
      <c r="F28" s="142">
        <v>79.0</v>
      </c>
      <c r="G28" s="144"/>
      <c r="H28" s="144"/>
      <c r="I28" s="259"/>
      <c r="J28" s="254">
        <f t="shared" si="1"/>
        <v>256</v>
      </c>
      <c r="K28" s="260">
        <v>20.0</v>
      </c>
      <c r="L28" s="142">
        <v>8.0</v>
      </c>
      <c r="M28" s="142">
        <v>6.0</v>
      </c>
      <c r="N28" s="142">
        <v>121.0</v>
      </c>
      <c r="O28" s="261">
        <v>118.0</v>
      </c>
      <c r="P28" s="262">
        <v>60.0</v>
      </c>
      <c r="Q28" s="142">
        <v>119.0</v>
      </c>
      <c r="R28" s="142">
        <v>51.0</v>
      </c>
      <c r="S28" s="263">
        <v>26.0</v>
      </c>
    </row>
    <row r="29" ht="14.25" customHeight="1">
      <c r="B29" s="138" t="str">
        <f>IF(ISBLANK('Municipal Info Electric'!B29),"",'Municipal Info Electric'!B29)</f>
        <v>Sleepy Hollow</v>
      </c>
      <c r="C29" s="139" t="str">
        <f>IF(ISBLANK('Municipal Info Electric'!C29),"",'Municipal Info Electric'!C29)</f>
        <v>Village</v>
      </c>
      <c r="D29" s="139" t="str">
        <f>IF(ISBLANK('Municipal Info Electric'!D29),"",'Municipal Info Electric'!D29)</f>
        <v>Con Edison</v>
      </c>
      <c r="E29" s="255">
        <v>130.0</v>
      </c>
      <c r="F29" s="142">
        <v>65.0</v>
      </c>
      <c r="G29" s="144"/>
      <c r="H29" s="144"/>
      <c r="I29" s="259"/>
      <c r="J29" s="254">
        <f t="shared" si="1"/>
        <v>195</v>
      </c>
      <c r="K29" s="260">
        <v>19.0</v>
      </c>
      <c r="L29" s="142">
        <v>3.0</v>
      </c>
      <c r="M29" s="142">
        <v>3.0</v>
      </c>
      <c r="N29" s="142">
        <v>73.0</v>
      </c>
      <c r="O29" s="261">
        <v>70.0</v>
      </c>
      <c r="P29" s="262">
        <v>59.0</v>
      </c>
      <c r="Q29" s="142">
        <v>85.0</v>
      </c>
      <c r="R29" s="142">
        <v>30.0</v>
      </c>
      <c r="S29" s="263">
        <v>21.0</v>
      </c>
    </row>
    <row r="30" ht="14.25" customHeight="1">
      <c r="B30" s="138" t="str">
        <f>IF(ISBLANK('Municipal Info Electric'!B30),"",'Municipal Info Electric'!B30)</f>
        <v>Tarrytown</v>
      </c>
      <c r="C30" s="139" t="str">
        <f>IF(ISBLANK('Municipal Info Electric'!C30),"",'Municipal Info Electric'!C30)</f>
        <v>Village</v>
      </c>
      <c r="D30" s="139" t="str">
        <f>IF(ISBLANK('Municipal Info Electric'!D30),"",'Municipal Info Electric'!D30)</f>
        <v>Con Edison</v>
      </c>
      <c r="E30" s="255">
        <v>222.0</v>
      </c>
      <c r="F30" s="142">
        <v>71.0</v>
      </c>
      <c r="G30" s="144"/>
      <c r="H30" s="144"/>
      <c r="I30" s="259"/>
      <c r="J30" s="254">
        <f t="shared" si="1"/>
        <v>293</v>
      </c>
      <c r="K30" s="260">
        <v>18.0</v>
      </c>
      <c r="L30" s="142">
        <v>6.0</v>
      </c>
      <c r="M30" s="142">
        <v>5.0</v>
      </c>
      <c r="N30" s="142">
        <v>122.0</v>
      </c>
      <c r="O30" s="261">
        <v>107.0</v>
      </c>
      <c r="P30" s="262">
        <v>88.0</v>
      </c>
      <c r="Q30" s="142">
        <v>97.0</v>
      </c>
      <c r="R30" s="142">
        <v>50.0</v>
      </c>
      <c r="S30" s="263">
        <v>58.0</v>
      </c>
    </row>
    <row r="31" ht="14.25" customHeight="1">
      <c r="B31" s="138" t="str">
        <f>IF(ISBLANK('Municipal Info Electric'!B31),"",'Municipal Info Electric'!B31)</f>
        <v>Tuckahoe</v>
      </c>
      <c r="C31" s="139" t="str">
        <f>IF(ISBLANK('Municipal Info Electric'!C31),"",'Municipal Info Electric'!C31)</f>
        <v>Village</v>
      </c>
      <c r="D31" s="139" t="str">
        <f>IF(ISBLANK('Municipal Info Electric'!D31),"",'Municipal Info Electric'!D31)</f>
        <v>Con Edison</v>
      </c>
      <c r="E31" s="260">
        <v>121.0</v>
      </c>
      <c r="F31" s="142">
        <v>156.0</v>
      </c>
      <c r="G31" s="144"/>
      <c r="H31" s="144"/>
      <c r="I31" s="259"/>
      <c r="J31" s="254">
        <f t="shared" si="1"/>
        <v>277</v>
      </c>
      <c r="K31" s="260">
        <v>11.0</v>
      </c>
      <c r="L31" s="142">
        <v>4.0</v>
      </c>
      <c r="M31" s="142">
        <v>3.0</v>
      </c>
      <c r="N31" s="142">
        <v>68.0</v>
      </c>
      <c r="O31" s="261">
        <v>72.0</v>
      </c>
      <c r="P31" s="262">
        <v>61.0</v>
      </c>
      <c r="Q31" s="142">
        <v>166.0</v>
      </c>
      <c r="R31" s="142">
        <v>30.0</v>
      </c>
      <c r="S31" s="263">
        <v>20.0</v>
      </c>
    </row>
    <row r="32" ht="14.25" customHeight="1">
      <c r="B32" s="138" t="str">
        <f>IF(ISBLANK('Municipal Info Electric'!B32),"",'Municipal Info Electric'!B32)</f>
        <v>White Plains</v>
      </c>
      <c r="C32" s="139" t="str">
        <f>IF(ISBLANK('Municipal Info Electric'!C32),"",'Municipal Info Electric'!C32)</f>
        <v>City</v>
      </c>
      <c r="D32" s="139" t="str">
        <f>IF(ISBLANK('Municipal Info Electric'!D32),"",'Municipal Info Electric'!D32)</f>
        <v>Con Edison</v>
      </c>
      <c r="E32" s="260">
        <v>734.0</v>
      </c>
      <c r="F32" s="142">
        <v>318.0</v>
      </c>
      <c r="G32" s="144"/>
      <c r="H32" s="144"/>
      <c r="I32" s="259"/>
      <c r="J32" s="254">
        <f t="shared" si="1"/>
        <v>1052</v>
      </c>
      <c r="K32" s="260">
        <v>70.0</v>
      </c>
      <c r="L32" s="142">
        <v>35.0</v>
      </c>
      <c r="M32" s="142">
        <v>20.0</v>
      </c>
      <c r="N32" s="142">
        <v>409.0</v>
      </c>
      <c r="O32" s="261">
        <v>405.0</v>
      </c>
      <c r="P32" s="262">
        <v>363.0</v>
      </c>
      <c r="Q32" s="142">
        <v>355.0</v>
      </c>
      <c r="R32" s="142">
        <v>200.0</v>
      </c>
      <c r="S32" s="263">
        <v>134.0</v>
      </c>
    </row>
    <row r="33" ht="14.25" customHeight="1">
      <c r="B33" s="138" t="str">
        <f>IF(ISBLANK('Municipal Info Electric'!B33),"",'Municipal Info Electric'!B33)</f>
        <v>Yonkers</v>
      </c>
      <c r="C33" s="139" t="str">
        <f>IF(ISBLANK('Municipal Info Electric'!C33),"",'Municipal Info Electric'!C33)</f>
        <v>City</v>
      </c>
      <c r="D33" s="139" t="str">
        <f>IF(ISBLANK('Municipal Info Electric'!D33),"",'Municipal Info Electric'!D33)</f>
        <v>Con Edison</v>
      </c>
      <c r="E33" s="260">
        <v>1645.0</v>
      </c>
      <c r="F33" s="142">
        <v>163.0</v>
      </c>
      <c r="G33" s="144"/>
      <c r="H33" s="144"/>
      <c r="I33" s="259"/>
      <c r="J33" s="254">
        <f t="shared" si="1"/>
        <v>1808</v>
      </c>
      <c r="K33" s="260">
        <v>185.0</v>
      </c>
      <c r="L33" s="142">
        <v>125.0</v>
      </c>
      <c r="M33" s="142">
        <v>20.0</v>
      </c>
      <c r="N33" s="142">
        <v>862.0</v>
      </c>
      <c r="O33" s="261">
        <v>717.0</v>
      </c>
      <c r="P33" s="262">
        <v>542.0</v>
      </c>
      <c r="Q33" s="142">
        <v>111.0</v>
      </c>
      <c r="R33" s="142">
        <v>218.0</v>
      </c>
      <c r="S33" s="263">
        <v>937.0</v>
      </c>
    </row>
    <row r="34" ht="14.25" customHeight="1">
      <c r="B34" s="138" t="str">
        <f>IF(ISBLANK('Municipal Info Electric'!B34),"",'Municipal Info Electric'!B34)</f>
        <v>Bedford</v>
      </c>
      <c r="C34" s="139" t="str">
        <f>IF(ISBLANK('Municipal Info Electric'!C34),"",'Municipal Info Electric'!C34)</f>
        <v>Town</v>
      </c>
      <c r="D34" s="139" t="str">
        <f>IF(ISBLANK('Municipal Info Electric'!D34),"",'Municipal Info Electric'!D34)</f>
        <v>NYSEG</v>
      </c>
      <c r="E34" s="255">
        <v>41.0</v>
      </c>
      <c r="F34" s="142">
        <v>14.0</v>
      </c>
      <c r="G34" s="144"/>
      <c r="H34" s="144"/>
      <c r="I34" s="259"/>
      <c r="J34" s="254">
        <f t="shared" si="1"/>
        <v>55</v>
      </c>
      <c r="K34" s="260">
        <v>6.0</v>
      </c>
      <c r="L34" s="142">
        <v>2.0</v>
      </c>
      <c r="M34" s="142">
        <v>0.0</v>
      </c>
      <c r="N34" s="142">
        <v>30.0</v>
      </c>
      <c r="O34" s="261">
        <v>11.0</v>
      </c>
      <c r="P34" s="262">
        <v>8.0</v>
      </c>
      <c r="Q34" s="142">
        <v>13.0</v>
      </c>
      <c r="R34" s="142">
        <v>10.0</v>
      </c>
      <c r="S34" s="263">
        <v>24.0</v>
      </c>
    </row>
    <row r="35" ht="14.25" customHeight="1">
      <c r="B35" s="138" t="str">
        <f>IF(ISBLANK('Municipal Info Electric'!B35),"",'Municipal Info Electric'!B35)</f>
        <v>Lewisboro</v>
      </c>
      <c r="C35" s="139" t="str">
        <f>IF(ISBLANK('Municipal Info Electric'!C35),"",'Municipal Info Electric'!C35)</f>
        <v>Town</v>
      </c>
      <c r="D35" s="139" t="str">
        <f>IF(ISBLANK('Municipal Info Electric'!D35),"",'Municipal Info Electric'!D35)</f>
        <v>NYSEG</v>
      </c>
      <c r="E35" s="255">
        <v>66.0</v>
      </c>
      <c r="F35" s="142">
        <v>22.0</v>
      </c>
      <c r="G35" s="144"/>
      <c r="H35" s="144"/>
      <c r="I35" s="259"/>
      <c r="J35" s="254">
        <f t="shared" si="1"/>
        <v>88</v>
      </c>
      <c r="K35" s="260">
        <v>7.0</v>
      </c>
      <c r="L35" s="142">
        <v>1.0</v>
      </c>
      <c r="M35" s="142">
        <v>0.0</v>
      </c>
      <c r="N35" s="142">
        <v>45.0</v>
      </c>
      <c r="O35" s="261">
        <v>31.0</v>
      </c>
      <c r="P35" s="262">
        <v>15.0</v>
      </c>
      <c r="Q35" s="142">
        <v>13.0</v>
      </c>
      <c r="R35" s="142">
        <v>13.0</v>
      </c>
      <c r="S35" s="263">
        <v>47.0</v>
      </c>
    </row>
    <row r="36" ht="14.25" customHeight="1">
      <c r="B36" s="138" t="str">
        <f>IF(ISBLANK('Municipal Info Electric'!B36),"",'Municipal Info Electric'!B36)</f>
        <v>North Salem</v>
      </c>
      <c r="C36" s="139" t="str">
        <f>IF(ISBLANK('Municipal Info Electric'!C36),"",'Municipal Info Electric'!C36)</f>
        <v>Town</v>
      </c>
      <c r="D36" s="139" t="str">
        <f>IF(ISBLANK('Municipal Info Electric'!D36),"",'Municipal Info Electric'!D36)</f>
        <v>NYSEG</v>
      </c>
      <c r="E36" s="255">
        <v>15.0</v>
      </c>
      <c r="F36" s="142">
        <v>5.0</v>
      </c>
      <c r="G36" s="144"/>
      <c r="H36" s="144"/>
      <c r="I36" s="259"/>
      <c r="J36" s="254">
        <f t="shared" si="1"/>
        <v>20</v>
      </c>
      <c r="K36" s="260">
        <v>15.0</v>
      </c>
      <c r="L36" s="142">
        <v>8.0</v>
      </c>
      <c r="M36" s="142">
        <v>3.0</v>
      </c>
      <c r="N36" s="142">
        <v>70.0</v>
      </c>
      <c r="O36" s="261">
        <v>165.0</v>
      </c>
      <c r="P36" s="262">
        <v>2.0</v>
      </c>
      <c r="Q36" s="142">
        <v>4.0</v>
      </c>
      <c r="R36" s="142">
        <v>4.0</v>
      </c>
      <c r="S36" s="263">
        <v>10.0</v>
      </c>
    </row>
    <row r="37" ht="14.25" customHeight="1">
      <c r="B37" s="138" t="str">
        <f>IF(ISBLANK('Municipal Info Electric'!B37),"",'Municipal Info Electric'!B37)</f>
        <v>Pound Ridge</v>
      </c>
      <c r="C37" s="139" t="str">
        <f>IF(ISBLANK('Municipal Info Electric'!C37),"",'Municipal Info Electric'!C37)</f>
        <v>Town</v>
      </c>
      <c r="D37" s="139" t="str">
        <f>IF(ISBLANK('Municipal Info Electric'!D37),"",'Municipal Info Electric'!D37)</f>
        <v>NYSEG</v>
      </c>
      <c r="E37" s="255">
        <v>22.0</v>
      </c>
      <c r="F37" s="142">
        <v>5.0</v>
      </c>
      <c r="G37" s="144"/>
      <c r="H37" s="144"/>
      <c r="I37" s="259"/>
      <c r="J37" s="254">
        <f t="shared" si="1"/>
        <v>27</v>
      </c>
      <c r="K37" s="260">
        <v>1.0</v>
      </c>
      <c r="L37" s="142">
        <v>0.0</v>
      </c>
      <c r="M37" s="142">
        <v>0.0</v>
      </c>
      <c r="N37" s="142">
        <v>8.0</v>
      </c>
      <c r="O37" s="261">
        <v>13.0</v>
      </c>
      <c r="P37" s="262">
        <v>10.0</v>
      </c>
      <c r="Q37" s="142">
        <v>8.0</v>
      </c>
      <c r="R37" s="142">
        <v>1.0</v>
      </c>
      <c r="S37" s="263">
        <v>8.0</v>
      </c>
    </row>
    <row r="38" ht="14.25" customHeight="1">
      <c r="B38" s="138" t="str">
        <f>IF(ISBLANK('Municipal Info Electric'!B38),"",'Municipal Info Electric'!B38)</f>
        <v>Somers</v>
      </c>
      <c r="C38" s="139" t="str">
        <f>IF(ISBLANK('Municipal Info Electric'!C38),"",'Municipal Info Electric'!C38)</f>
        <v>Town</v>
      </c>
      <c r="D38" s="139" t="str">
        <f>IF(ISBLANK('Municipal Info Electric'!D38),"",'Municipal Info Electric'!D38)</f>
        <v>NYSEG</v>
      </c>
      <c r="E38" s="255">
        <v>71.0</v>
      </c>
      <c r="F38" s="142">
        <v>32.0</v>
      </c>
      <c r="G38" s="144"/>
      <c r="H38" s="144"/>
      <c r="I38" s="259"/>
      <c r="J38" s="254">
        <f t="shared" si="1"/>
        <v>103</v>
      </c>
      <c r="K38" s="260">
        <v>7.0</v>
      </c>
      <c r="L38" s="142">
        <v>5.0</v>
      </c>
      <c r="M38" s="142">
        <v>1.0</v>
      </c>
      <c r="N38" s="142">
        <v>45.0</v>
      </c>
      <c r="O38" s="261">
        <v>31.0</v>
      </c>
      <c r="P38" s="262">
        <v>20.0</v>
      </c>
      <c r="Q38" s="142">
        <v>27.0</v>
      </c>
      <c r="R38" s="142">
        <v>17.0</v>
      </c>
      <c r="S38" s="263">
        <v>39.0</v>
      </c>
    </row>
    <row r="39" ht="14.25" customHeight="1">
      <c r="B39" s="138" t="str">
        <f>IF(ISBLANK('Municipal Info Electric'!B39),"",'Municipal Info Electric'!B39)</f>
        <v/>
      </c>
      <c r="C39" s="139" t="str">
        <f>IF(ISBLANK('Municipal Info Electric'!C39),"",'Municipal Info Electric'!C39)</f>
        <v/>
      </c>
      <c r="D39" s="139" t="str">
        <f>IF(ISBLANK('Municipal Info Electric'!D39),"",'Municipal Info Electric'!D39)</f>
        <v/>
      </c>
      <c r="E39" s="209"/>
      <c r="F39" s="144"/>
      <c r="G39" s="144"/>
      <c r="H39" s="144"/>
      <c r="I39" s="259"/>
      <c r="J39" s="254"/>
      <c r="K39" s="211"/>
      <c r="L39" s="144"/>
      <c r="M39" s="144"/>
      <c r="N39" s="144"/>
      <c r="O39" s="264"/>
      <c r="P39" s="265"/>
      <c r="Q39" s="144"/>
      <c r="R39" s="144"/>
      <c r="S39" s="259"/>
    </row>
    <row r="40" ht="14.25" customHeight="1">
      <c r="B40" s="138" t="str">
        <f>IF(ISBLANK('Municipal Info Electric'!B40),"",'Municipal Info Electric'!B40)</f>
        <v/>
      </c>
      <c r="C40" s="139" t="str">
        <f>IF(ISBLANK('Municipal Info Electric'!C40),"",'Municipal Info Electric'!C40)</f>
        <v/>
      </c>
      <c r="D40" s="139" t="str">
        <f>IF(ISBLANK('Municipal Info Electric'!D40),"",'Municipal Info Electric'!D40)</f>
        <v/>
      </c>
      <c r="E40" s="209"/>
      <c r="F40" s="144"/>
      <c r="G40" s="144"/>
      <c r="H40" s="144"/>
      <c r="I40" s="259"/>
      <c r="J40" s="254"/>
      <c r="K40" s="211"/>
      <c r="L40" s="144"/>
      <c r="M40" s="144"/>
      <c r="N40" s="144"/>
      <c r="O40" s="264"/>
      <c r="P40" s="265"/>
      <c r="Q40" s="144"/>
      <c r="R40" s="144"/>
      <c r="S40" s="259"/>
    </row>
    <row r="41" ht="14.25" customHeight="1">
      <c r="B41" s="138" t="str">
        <f>IF(ISBLANK('Municipal Info Electric'!B41),"",'Municipal Info Electric'!B41)</f>
        <v/>
      </c>
      <c r="C41" s="139" t="str">
        <f>IF(ISBLANK('Municipal Info Electric'!C41),"",'Municipal Info Electric'!C41)</f>
        <v/>
      </c>
      <c r="D41" s="139" t="str">
        <f>IF(ISBLANK('Municipal Info Electric'!D41),"",'Municipal Info Electric'!D41)</f>
        <v/>
      </c>
      <c r="E41" s="209"/>
      <c r="F41" s="144"/>
      <c r="G41" s="144"/>
      <c r="H41" s="144"/>
      <c r="I41" s="259"/>
      <c r="J41" s="254"/>
      <c r="K41" s="211"/>
      <c r="L41" s="144"/>
      <c r="M41" s="144"/>
      <c r="N41" s="144"/>
      <c r="O41" s="264"/>
      <c r="P41" s="265"/>
      <c r="Q41" s="144"/>
      <c r="R41" s="144"/>
      <c r="S41" s="259"/>
    </row>
    <row r="42" ht="14.25" customHeight="1">
      <c r="B42" s="138" t="str">
        <f>IF(ISBLANK('Municipal Info Electric'!B42),"",'Municipal Info Electric'!B42)</f>
        <v/>
      </c>
      <c r="C42" s="139" t="str">
        <f>IF(ISBLANK('Municipal Info Electric'!C42),"",'Municipal Info Electric'!C42)</f>
        <v/>
      </c>
      <c r="D42" s="139" t="str">
        <f>IF(ISBLANK('Municipal Info Electric'!D42),"",'Municipal Info Electric'!D42)</f>
        <v/>
      </c>
      <c r="E42" s="209"/>
      <c r="F42" s="144"/>
      <c r="G42" s="144"/>
      <c r="H42" s="144"/>
      <c r="I42" s="259"/>
      <c r="J42" s="254"/>
      <c r="K42" s="211"/>
      <c r="L42" s="144"/>
      <c r="M42" s="144"/>
      <c r="N42" s="144"/>
      <c r="O42" s="264"/>
      <c r="P42" s="265"/>
      <c r="Q42" s="144"/>
      <c r="R42" s="144"/>
      <c r="S42" s="259"/>
    </row>
    <row r="43" ht="14.25" customHeight="1">
      <c r="B43" s="138" t="str">
        <f>IF(ISBLANK('Municipal Info Electric'!B43),"",'Municipal Info Electric'!B43)</f>
        <v/>
      </c>
      <c r="C43" s="139" t="str">
        <f>IF(ISBLANK('Municipal Info Electric'!C43),"",'Municipal Info Electric'!C43)</f>
        <v/>
      </c>
      <c r="D43" s="139" t="str">
        <f>IF(ISBLANK('Municipal Info Electric'!D43),"",'Municipal Info Electric'!D43)</f>
        <v/>
      </c>
      <c r="E43" s="211"/>
      <c r="F43" s="144"/>
      <c r="G43" s="144"/>
      <c r="H43" s="144"/>
      <c r="I43" s="259"/>
      <c r="J43" s="254"/>
      <c r="K43" s="211"/>
      <c r="L43" s="144"/>
      <c r="M43" s="144"/>
      <c r="N43" s="144"/>
      <c r="O43" s="264"/>
      <c r="P43" s="265"/>
      <c r="Q43" s="144"/>
      <c r="R43" s="144"/>
      <c r="S43" s="259"/>
    </row>
    <row r="44" ht="14.25" customHeight="1">
      <c r="B44" s="138" t="str">
        <f>IF(ISBLANK('Municipal Info Electric'!B44),"",'Municipal Info Electric'!B44)</f>
        <v/>
      </c>
      <c r="C44" s="139" t="str">
        <f>IF(ISBLANK('Municipal Info Electric'!C44),"",'Municipal Info Electric'!C44)</f>
        <v/>
      </c>
      <c r="D44" s="139" t="str">
        <f>IF(ISBLANK('Municipal Info Electric'!D44),"",'Municipal Info Electric'!D44)</f>
        <v/>
      </c>
      <c r="E44" s="211"/>
      <c r="F44" s="144"/>
      <c r="G44" s="144"/>
      <c r="H44" s="144"/>
      <c r="I44" s="259"/>
      <c r="J44" s="254"/>
      <c r="K44" s="211"/>
      <c r="L44" s="144"/>
      <c r="M44" s="144"/>
      <c r="N44" s="144"/>
      <c r="O44" s="264"/>
      <c r="P44" s="265"/>
      <c r="Q44" s="144"/>
      <c r="R44" s="144"/>
      <c r="S44" s="259"/>
    </row>
    <row r="45" ht="14.25" customHeight="1">
      <c r="B45" s="138" t="str">
        <f>IF(ISBLANK('Municipal Info Electric'!B45),"",'Municipal Info Electric'!B45)</f>
        <v/>
      </c>
      <c r="C45" s="139" t="str">
        <f>IF(ISBLANK('Municipal Info Electric'!C45),"",'Municipal Info Electric'!C45)</f>
        <v/>
      </c>
      <c r="D45" s="139" t="str">
        <f>IF(ISBLANK('Municipal Info Electric'!D45),"",'Municipal Info Electric'!D45)</f>
        <v/>
      </c>
      <c r="E45" s="211"/>
      <c r="F45" s="144"/>
      <c r="G45" s="144"/>
      <c r="H45" s="144"/>
      <c r="I45" s="259"/>
      <c r="J45" s="254"/>
      <c r="K45" s="211"/>
      <c r="L45" s="144"/>
      <c r="M45" s="144"/>
      <c r="N45" s="144"/>
      <c r="O45" s="264"/>
      <c r="P45" s="265"/>
      <c r="Q45" s="144"/>
      <c r="R45" s="144"/>
      <c r="S45" s="259"/>
    </row>
    <row r="46" ht="14.25" customHeight="1">
      <c r="B46" s="138" t="str">
        <f>IF(ISBLANK('Municipal Info Electric'!B46),"",'Municipal Info Electric'!B46)</f>
        <v/>
      </c>
      <c r="C46" s="139" t="str">
        <f>IF(ISBLANK('Municipal Info Electric'!C46),"",'Municipal Info Electric'!C46)</f>
        <v/>
      </c>
      <c r="D46" s="139" t="str">
        <f>IF(ISBLANK('Municipal Info Electric'!D46),"",'Municipal Info Electric'!D46)</f>
        <v/>
      </c>
      <c r="E46" s="211"/>
      <c r="F46" s="144"/>
      <c r="G46" s="144"/>
      <c r="H46" s="144"/>
      <c r="I46" s="259"/>
      <c r="J46" s="254"/>
      <c r="K46" s="211"/>
      <c r="L46" s="144"/>
      <c r="M46" s="144"/>
      <c r="N46" s="144"/>
      <c r="O46" s="264"/>
      <c r="P46" s="265"/>
      <c r="Q46" s="144"/>
      <c r="R46" s="144"/>
      <c r="S46" s="259"/>
    </row>
    <row r="47" ht="14.25" customHeight="1">
      <c r="B47" s="138" t="str">
        <f>IF(ISBLANK('Municipal Info Electric'!B47),"",'Municipal Info Electric'!B47)</f>
        <v/>
      </c>
      <c r="C47" s="139" t="str">
        <f>IF(ISBLANK('Municipal Info Electric'!C47),"",'Municipal Info Electric'!C47)</f>
        <v/>
      </c>
      <c r="D47" s="139" t="str">
        <f>IF(ISBLANK('Municipal Info Electric'!D47),"",'Municipal Info Electric'!D47)</f>
        <v/>
      </c>
      <c r="E47" s="211"/>
      <c r="F47" s="144"/>
      <c r="G47" s="144"/>
      <c r="H47" s="144"/>
      <c r="I47" s="259"/>
      <c r="J47" s="254"/>
      <c r="K47" s="211"/>
      <c r="L47" s="144"/>
      <c r="M47" s="144"/>
      <c r="N47" s="144"/>
      <c r="O47" s="264"/>
      <c r="P47" s="265"/>
      <c r="Q47" s="144"/>
      <c r="R47" s="144"/>
      <c r="S47" s="259"/>
    </row>
    <row r="48" ht="14.25" customHeight="1">
      <c r="B48" s="138" t="str">
        <f>IF(ISBLANK('Municipal Info Electric'!B48),"",'Municipal Info Electric'!B48)</f>
        <v/>
      </c>
      <c r="C48" s="139" t="str">
        <f>IF(ISBLANK('Municipal Info Electric'!C48),"",'Municipal Info Electric'!C48)</f>
        <v/>
      </c>
      <c r="D48" s="139" t="str">
        <f>IF(ISBLANK('Municipal Info Electric'!D48),"",'Municipal Info Electric'!D48)</f>
        <v/>
      </c>
      <c r="E48" s="211"/>
      <c r="F48" s="144"/>
      <c r="G48" s="144"/>
      <c r="H48" s="144"/>
      <c r="I48" s="259"/>
      <c r="J48" s="254"/>
      <c r="K48" s="211"/>
      <c r="L48" s="144"/>
      <c r="M48" s="144"/>
      <c r="N48" s="144"/>
      <c r="O48" s="264"/>
      <c r="P48" s="265"/>
      <c r="Q48" s="144"/>
      <c r="R48" s="144"/>
      <c r="S48" s="259"/>
    </row>
    <row r="49" ht="14.25" customHeight="1">
      <c r="B49" s="138" t="str">
        <f>IF(ISBLANK('Municipal Info Electric'!B49),"",'Municipal Info Electric'!B49)</f>
        <v/>
      </c>
      <c r="C49" s="139" t="str">
        <f>IF(ISBLANK('Municipal Info Electric'!C49),"",'Municipal Info Electric'!C49)</f>
        <v/>
      </c>
      <c r="D49" s="139" t="str">
        <f>IF(ISBLANK('Municipal Info Electric'!D49),"",'Municipal Info Electric'!D49)</f>
        <v/>
      </c>
      <c r="E49" s="211"/>
      <c r="F49" s="144"/>
      <c r="G49" s="144"/>
      <c r="H49" s="144"/>
      <c r="I49" s="259"/>
      <c r="J49" s="254"/>
      <c r="K49" s="211"/>
      <c r="L49" s="144"/>
      <c r="M49" s="144"/>
      <c r="N49" s="144"/>
      <c r="O49" s="264"/>
      <c r="P49" s="265"/>
      <c r="Q49" s="144"/>
      <c r="R49" s="144"/>
      <c r="S49" s="259"/>
    </row>
    <row r="50" ht="14.25" customHeight="1">
      <c r="B50" s="138" t="str">
        <f>IF(ISBLANK('Municipal Info Electric'!B50),"",'Municipal Info Electric'!B50)</f>
        <v/>
      </c>
      <c r="C50" s="139" t="str">
        <f>IF(ISBLANK('Municipal Info Electric'!C50),"",'Municipal Info Electric'!C50)</f>
        <v/>
      </c>
      <c r="D50" s="139" t="str">
        <f>IF(ISBLANK('Municipal Info Electric'!D50),"",'Municipal Info Electric'!D50)</f>
        <v/>
      </c>
      <c r="E50" s="211"/>
      <c r="F50" s="144"/>
      <c r="G50" s="144"/>
      <c r="H50" s="144"/>
      <c r="I50" s="259"/>
      <c r="J50" s="254"/>
      <c r="K50" s="211"/>
      <c r="L50" s="144"/>
      <c r="M50" s="144"/>
      <c r="N50" s="144"/>
      <c r="O50" s="264"/>
      <c r="P50" s="265"/>
      <c r="Q50" s="144"/>
      <c r="R50" s="144"/>
      <c r="S50" s="259"/>
    </row>
    <row r="51" ht="14.25" customHeight="1">
      <c r="B51" s="138" t="str">
        <f>IF(ISBLANK('Municipal Info Electric'!B51),"",'Municipal Info Electric'!B51)</f>
        <v/>
      </c>
      <c r="C51" s="139" t="str">
        <f>IF(ISBLANK('Municipal Info Electric'!C51),"",'Municipal Info Electric'!C51)</f>
        <v/>
      </c>
      <c r="D51" s="139" t="str">
        <f>IF(ISBLANK('Municipal Info Electric'!D51),"",'Municipal Info Electric'!D51)</f>
        <v/>
      </c>
      <c r="E51" s="211"/>
      <c r="F51" s="144"/>
      <c r="G51" s="144"/>
      <c r="H51" s="144"/>
      <c r="I51" s="259"/>
      <c r="J51" s="254"/>
      <c r="K51" s="211"/>
      <c r="L51" s="144"/>
      <c r="M51" s="144"/>
      <c r="N51" s="144"/>
      <c r="O51" s="264"/>
      <c r="P51" s="265"/>
      <c r="Q51" s="144"/>
      <c r="R51" s="144"/>
      <c r="S51" s="259"/>
    </row>
    <row r="52" ht="14.25" customHeight="1">
      <c r="B52" s="138" t="str">
        <f>IF(ISBLANK('Municipal Info Electric'!B52),"",'Municipal Info Electric'!B52)</f>
        <v/>
      </c>
      <c r="C52" s="139" t="str">
        <f>IF(ISBLANK('Municipal Info Electric'!C52),"",'Municipal Info Electric'!C52)</f>
        <v/>
      </c>
      <c r="D52" s="139" t="str">
        <f>IF(ISBLANK('Municipal Info Electric'!D52),"",'Municipal Info Electric'!D52)</f>
        <v/>
      </c>
      <c r="E52" s="211"/>
      <c r="F52" s="144"/>
      <c r="G52" s="144"/>
      <c r="H52" s="144"/>
      <c r="I52" s="259"/>
      <c r="J52" s="254"/>
      <c r="K52" s="211"/>
      <c r="L52" s="144"/>
      <c r="M52" s="144"/>
      <c r="N52" s="144"/>
      <c r="O52" s="264"/>
      <c r="P52" s="265"/>
      <c r="Q52" s="144"/>
      <c r="R52" s="144"/>
      <c r="S52" s="259"/>
    </row>
    <row r="53" ht="14.25" customHeight="1">
      <c r="B53" s="138" t="str">
        <f>IF(ISBLANK('Municipal Info Electric'!B53),"",'Municipal Info Electric'!B53)</f>
        <v/>
      </c>
      <c r="C53" s="139" t="str">
        <f>IF(ISBLANK('Municipal Info Electric'!C53),"",'Municipal Info Electric'!C53)</f>
        <v/>
      </c>
      <c r="D53" s="139" t="str">
        <f>IF(ISBLANK('Municipal Info Electric'!D53),"",'Municipal Info Electric'!D53)</f>
        <v/>
      </c>
      <c r="E53" s="209"/>
      <c r="F53" s="144"/>
      <c r="G53" s="144"/>
      <c r="H53" s="144"/>
      <c r="I53" s="259"/>
      <c r="J53" s="254"/>
      <c r="K53" s="211"/>
      <c r="L53" s="144"/>
      <c r="M53" s="144"/>
      <c r="N53" s="144"/>
      <c r="O53" s="264"/>
      <c r="P53" s="265"/>
      <c r="Q53" s="144"/>
      <c r="R53" s="144"/>
      <c r="S53" s="259"/>
    </row>
    <row r="54" ht="14.25" customHeight="1">
      <c r="B54" s="138" t="str">
        <f>IF(ISBLANK('Municipal Info Electric'!B54),"",'Municipal Info Electric'!B54)</f>
        <v/>
      </c>
      <c r="C54" s="139" t="str">
        <f>IF(ISBLANK('Municipal Info Electric'!C54),"",'Municipal Info Electric'!C54)</f>
        <v/>
      </c>
      <c r="D54" s="139" t="str">
        <f>IF(ISBLANK('Municipal Info Electric'!D54),"",'Municipal Info Electric'!D54)</f>
        <v/>
      </c>
      <c r="E54" s="209"/>
      <c r="F54" s="144"/>
      <c r="G54" s="144"/>
      <c r="H54" s="144"/>
      <c r="I54" s="259"/>
      <c r="J54" s="254"/>
      <c r="K54" s="211"/>
      <c r="L54" s="144"/>
      <c r="M54" s="144"/>
      <c r="N54" s="144"/>
      <c r="O54" s="264"/>
      <c r="P54" s="265"/>
      <c r="Q54" s="144"/>
      <c r="R54" s="144"/>
      <c r="S54" s="259"/>
    </row>
    <row r="55" ht="14.25" customHeight="1">
      <c r="B55" s="138" t="str">
        <f>IF(ISBLANK('Municipal Info Electric'!B55),"",'Municipal Info Electric'!B55)</f>
        <v/>
      </c>
      <c r="C55" s="139" t="str">
        <f>IF(ISBLANK('Municipal Info Electric'!C55),"",'Municipal Info Electric'!C55)</f>
        <v/>
      </c>
      <c r="D55" s="139" t="str">
        <f>IF(ISBLANK('Municipal Info Electric'!D55),"",'Municipal Info Electric'!D55)</f>
        <v/>
      </c>
      <c r="E55" s="209"/>
      <c r="F55" s="144"/>
      <c r="G55" s="144"/>
      <c r="H55" s="144"/>
      <c r="I55" s="259"/>
      <c r="J55" s="254"/>
      <c r="K55" s="211"/>
      <c r="L55" s="144"/>
      <c r="M55" s="144"/>
      <c r="N55" s="144"/>
      <c r="O55" s="264"/>
      <c r="P55" s="265"/>
      <c r="Q55" s="144"/>
      <c r="R55" s="144"/>
      <c r="S55" s="259"/>
    </row>
    <row r="56" ht="14.25" customHeight="1">
      <c r="B56" s="138" t="str">
        <f>IF(ISBLANK('Municipal Info Electric'!B56),"",'Municipal Info Electric'!B56)</f>
        <v/>
      </c>
      <c r="C56" s="139" t="str">
        <f>IF(ISBLANK('Municipal Info Electric'!C56),"",'Municipal Info Electric'!C56)</f>
        <v/>
      </c>
      <c r="D56" s="139" t="str">
        <f>IF(ISBLANK('Municipal Info Electric'!D56),"",'Municipal Info Electric'!D56)</f>
        <v/>
      </c>
      <c r="E56" s="209"/>
      <c r="F56" s="144"/>
      <c r="G56" s="144"/>
      <c r="H56" s="144"/>
      <c r="I56" s="259"/>
      <c r="J56" s="254"/>
      <c r="K56" s="211"/>
      <c r="L56" s="144"/>
      <c r="M56" s="144"/>
      <c r="N56" s="144"/>
      <c r="O56" s="264"/>
      <c r="P56" s="265"/>
      <c r="Q56" s="144"/>
      <c r="R56" s="144"/>
      <c r="S56" s="259"/>
    </row>
    <row r="57" ht="14.25" customHeight="1">
      <c r="B57" s="138" t="str">
        <f>IF(ISBLANK('Municipal Info Electric'!B57),"",'Municipal Info Electric'!B57)</f>
        <v/>
      </c>
      <c r="C57" s="139" t="str">
        <f>IF(ISBLANK('Municipal Info Electric'!C57),"",'Municipal Info Electric'!C57)</f>
        <v/>
      </c>
      <c r="D57" s="139" t="str">
        <f>IF(ISBLANK('Municipal Info Electric'!D57),"",'Municipal Info Electric'!D57)</f>
        <v/>
      </c>
      <c r="E57" s="209"/>
      <c r="F57" s="144"/>
      <c r="G57" s="144"/>
      <c r="H57" s="144"/>
      <c r="I57" s="259"/>
      <c r="J57" s="254"/>
      <c r="K57" s="211"/>
      <c r="L57" s="144"/>
      <c r="M57" s="144"/>
      <c r="N57" s="144"/>
      <c r="O57" s="264"/>
      <c r="P57" s="265"/>
      <c r="Q57" s="144"/>
      <c r="R57" s="144"/>
      <c r="S57" s="259"/>
    </row>
    <row r="58" ht="14.25" customHeight="1">
      <c r="B58" s="138" t="str">
        <f>IF(ISBLANK('Municipal Info Electric'!B58),"",'Municipal Info Electric'!B58)</f>
        <v/>
      </c>
      <c r="C58" s="139" t="str">
        <f>IF(ISBLANK('Municipal Info Electric'!C58),"",'Municipal Info Electric'!C58)</f>
        <v/>
      </c>
      <c r="D58" s="139" t="str">
        <f>IF(ISBLANK('Municipal Info Electric'!D58),"",'Municipal Info Electric'!D58)</f>
        <v/>
      </c>
      <c r="E58" s="209"/>
      <c r="F58" s="144"/>
      <c r="G58" s="144"/>
      <c r="H58" s="144"/>
      <c r="I58" s="259"/>
      <c r="J58" s="254"/>
      <c r="K58" s="211"/>
      <c r="L58" s="144"/>
      <c r="M58" s="144"/>
      <c r="N58" s="144"/>
      <c r="O58" s="264"/>
      <c r="P58" s="265"/>
      <c r="Q58" s="144"/>
      <c r="R58" s="144"/>
      <c r="S58" s="259"/>
    </row>
    <row r="59" ht="14.25" customHeight="1">
      <c r="B59" s="138" t="str">
        <f>IF(ISBLANK('Municipal Info Electric'!B59),"",'Municipal Info Electric'!B59)</f>
        <v/>
      </c>
      <c r="C59" s="139" t="str">
        <f>IF(ISBLANK('Municipal Info Electric'!C59),"",'Municipal Info Electric'!C59)</f>
        <v/>
      </c>
      <c r="D59" s="139" t="str">
        <f>IF(ISBLANK('Municipal Info Electric'!D59),"",'Municipal Info Electric'!D59)</f>
        <v/>
      </c>
      <c r="E59" s="209"/>
      <c r="F59" s="144"/>
      <c r="G59" s="144"/>
      <c r="H59" s="144"/>
      <c r="I59" s="259"/>
      <c r="J59" s="254"/>
      <c r="K59" s="211"/>
      <c r="L59" s="144"/>
      <c r="M59" s="144"/>
      <c r="N59" s="144"/>
      <c r="O59" s="264"/>
      <c r="P59" s="265"/>
      <c r="Q59" s="144"/>
      <c r="R59" s="144"/>
      <c r="S59" s="259"/>
    </row>
    <row r="60" ht="14.25" customHeight="1">
      <c r="B60" s="138" t="str">
        <f>IF(ISBLANK('Municipal Info Electric'!B60),"",'Municipal Info Electric'!B60)</f>
        <v/>
      </c>
      <c r="C60" s="139" t="str">
        <f>IF(ISBLANK('Municipal Info Electric'!C60),"",'Municipal Info Electric'!C60)</f>
        <v/>
      </c>
      <c r="D60" s="139" t="str">
        <f>IF(ISBLANK('Municipal Info Electric'!D60),"",'Municipal Info Electric'!D60)</f>
        <v/>
      </c>
      <c r="E60" s="209"/>
      <c r="F60" s="144"/>
      <c r="G60" s="144"/>
      <c r="H60" s="144"/>
      <c r="I60" s="259"/>
      <c r="J60" s="254"/>
      <c r="K60" s="211"/>
      <c r="L60" s="144"/>
      <c r="M60" s="144"/>
      <c r="N60" s="144"/>
      <c r="O60" s="264"/>
      <c r="P60" s="265"/>
      <c r="Q60" s="144"/>
      <c r="R60" s="144"/>
      <c r="S60" s="259"/>
    </row>
    <row r="61" ht="14.25" customHeight="1">
      <c r="B61" s="138" t="str">
        <f>IF(ISBLANK('Municipal Info Electric'!B61),"",'Municipal Info Electric'!B61)</f>
        <v/>
      </c>
      <c r="C61" s="139" t="str">
        <f>IF(ISBLANK('Municipal Info Electric'!C61),"",'Municipal Info Electric'!C61)</f>
        <v/>
      </c>
      <c r="D61" s="139" t="str">
        <f>IF(ISBLANK('Municipal Info Electric'!D61),"",'Municipal Info Electric'!D61)</f>
        <v/>
      </c>
      <c r="E61" s="211"/>
      <c r="F61" s="144"/>
      <c r="G61" s="144"/>
      <c r="H61" s="144"/>
      <c r="I61" s="259"/>
      <c r="J61" s="254"/>
      <c r="K61" s="211"/>
      <c r="L61" s="144"/>
      <c r="M61" s="144"/>
      <c r="N61" s="144"/>
      <c r="O61" s="264"/>
      <c r="P61" s="265"/>
      <c r="Q61" s="144"/>
      <c r="R61" s="144"/>
      <c r="S61" s="259"/>
    </row>
    <row r="62" ht="14.25" customHeight="1">
      <c r="B62" s="138" t="str">
        <f>IF(ISBLANK('Municipal Info Electric'!B62),"",'Municipal Info Electric'!B62)</f>
        <v/>
      </c>
      <c r="C62" s="139" t="str">
        <f>IF(ISBLANK('Municipal Info Electric'!C62),"",'Municipal Info Electric'!C62)</f>
        <v/>
      </c>
      <c r="D62" s="139" t="str">
        <f>IF(ISBLANK('Municipal Info Electric'!D62),"",'Municipal Info Electric'!D62)</f>
        <v/>
      </c>
      <c r="E62" s="211"/>
      <c r="F62" s="144"/>
      <c r="G62" s="144"/>
      <c r="H62" s="144"/>
      <c r="I62" s="259"/>
      <c r="J62" s="266"/>
      <c r="K62" s="211"/>
      <c r="L62" s="144"/>
      <c r="M62" s="144"/>
      <c r="N62" s="144"/>
      <c r="O62" s="264"/>
      <c r="P62" s="265"/>
      <c r="Q62" s="144"/>
      <c r="R62" s="144"/>
      <c r="S62" s="259"/>
    </row>
    <row r="63" ht="14.25" customHeight="1">
      <c r="B63" s="138" t="str">
        <f>IF(ISBLANK('Municipal Info Electric'!B63),"",'Municipal Info Electric'!B63)</f>
        <v/>
      </c>
      <c r="C63" s="139" t="str">
        <f>IF(ISBLANK('Municipal Info Electric'!C63),"",'Municipal Info Electric'!C63)</f>
        <v/>
      </c>
      <c r="D63" s="139" t="str">
        <f>IF(ISBLANK('Municipal Info Electric'!D63),"",'Municipal Info Electric'!D63)</f>
        <v/>
      </c>
      <c r="E63" s="211"/>
      <c r="F63" s="144"/>
      <c r="G63" s="144"/>
      <c r="H63" s="144"/>
      <c r="I63" s="259"/>
      <c r="J63" s="266"/>
      <c r="K63" s="211"/>
      <c r="L63" s="144"/>
      <c r="M63" s="144"/>
      <c r="N63" s="144"/>
      <c r="O63" s="264"/>
      <c r="P63" s="265"/>
      <c r="Q63" s="144"/>
      <c r="R63" s="144"/>
      <c r="S63" s="259"/>
    </row>
    <row r="64" ht="14.25" customHeight="1">
      <c r="B64" s="138" t="str">
        <f>IF(ISBLANK('Municipal Info Electric'!B64),"",'Municipal Info Electric'!B64)</f>
        <v/>
      </c>
      <c r="C64" s="139" t="str">
        <f>IF(ISBLANK('Municipal Info Electric'!C64),"",'Municipal Info Electric'!C64)</f>
        <v/>
      </c>
      <c r="D64" s="139" t="str">
        <f>IF(ISBLANK('Municipal Info Electric'!D64),"",'Municipal Info Electric'!D64)</f>
        <v/>
      </c>
      <c r="E64" s="209"/>
      <c r="F64" s="144"/>
      <c r="G64" s="144"/>
      <c r="H64" s="144"/>
      <c r="I64" s="259"/>
      <c r="J64" s="266"/>
      <c r="K64" s="211"/>
      <c r="L64" s="144"/>
      <c r="M64" s="144"/>
      <c r="N64" s="144"/>
      <c r="O64" s="264"/>
      <c r="P64" s="265"/>
      <c r="Q64" s="144"/>
      <c r="R64" s="144"/>
      <c r="S64" s="259"/>
    </row>
    <row r="65" ht="14.25" customHeight="1">
      <c r="B65" s="138" t="str">
        <f>IF(ISBLANK('Municipal Info Electric'!B65),"",'Municipal Info Electric'!B65)</f>
        <v/>
      </c>
      <c r="C65" s="139" t="str">
        <f>IF(ISBLANK('Municipal Info Electric'!C65),"",'Municipal Info Electric'!C65)</f>
        <v/>
      </c>
      <c r="D65" s="139" t="str">
        <f>IF(ISBLANK('Municipal Info Electric'!D65),"",'Municipal Info Electric'!D65)</f>
        <v/>
      </c>
      <c r="E65" s="209"/>
      <c r="F65" s="144"/>
      <c r="G65" s="144"/>
      <c r="H65" s="144"/>
      <c r="I65" s="259"/>
      <c r="J65" s="266"/>
      <c r="K65" s="211"/>
      <c r="L65" s="144"/>
      <c r="M65" s="144"/>
      <c r="N65" s="144"/>
      <c r="O65" s="264"/>
      <c r="P65" s="265"/>
      <c r="Q65" s="144"/>
      <c r="R65" s="144"/>
      <c r="S65" s="259"/>
    </row>
    <row r="66" ht="14.25" customHeight="1">
      <c r="B66" s="138" t="str">
        <f>IF(ISBLANK('Municipal Info Electric'!B66),"",'Municipal Info Electric'!B66)</f>
        <v/>
      </c>
      <c r="C66" s="139" t="str">
        <f>IF(ISBLANK('Municipal Info Electric'!C66),"",'Municipal Info Electric'!C66)</f>
        <v/>
      </c>
      <c r="D66" s="139" t="str">
        <f>IF(ISBLANK('Municipal Info Electric'!D66),"",'Municipal Info Electric'!D66)</f>
        <v/>
      </c>
      <c r="E66" s="211"/>
      <c r="F66" s="144"/>
      <c r="G66" s="144"/>
      <c r="H66" s="144"/>
      <c r="I66" s="259"/>
      <c r="J66" s="266"/>
      <c r="K66" s="211"/>
      <c r="L66" s="144"/>
      <c r="M66" s="144"/>
      <c r="N66" s="144"/>
      <c r="O66" s="264"/>
      <c r="P66" s="265"/>
      <c r="Q66" s="144"/>
      <c r="R66" s="144"/>
      <c r="S66" s="259"/>
    </row>
    <row r="67" ht="14.25" customHeight="1">
      <c r="B67" s="138" t="str">
        <f>IF(ISBLANK('Municipal Info Electric'!B67),"",'Municipal Info Electric'!B67)</f>
        <v/>
      </c>
      <c r="C67" s="139" t="str">
        <f>IF(ISBLANK('Municipal Info Electric'!C67),"",'Municipal Info Electric'!C67)</f>
        <v/>
      </c>
      <c r="D67" s="139" t="str">
        <f>IF(ISBLANK('Municipal Info Electric'!D67),"",'Municipal Info Electric'!D67)</f>
        <v/>
      </c>
      <c r="E67" s="211"/>
      <c r="F67" s="144"/>
      <c r="G67" s="144"/>
      <c r="H67" s="144"/>
      <c r="I67" s="259"/>
      <c r="J67" s="266"/>
      <c r="K67" s="211"/>
      <c r="L67" s="144"/>
      <c r="M67" s="144"/>
      <c r="N67" s="144"/>
      <c r="O67" s="264"/>
      <c r="P67" s="265"/>
      <c r="Q67" s="144"/>
      <c r="R67" s="144"/>
      <c r="S67" s="259"/>
    </row>
    <row r="68" ht="14.25" customHeight="1">
      <c r="B68" s="138" t="str">
        <f>IF(ISBLANK('Municipal Info Electric'!B68),"",'Municipal Info Electric'!B68)</f>
        <v/>
      </c>
      <c r="C68" s="139" t="str">
        <f>IF(ISBLANK('Municipal Info Electric'!C68),"",'Municipal Info Electric'!C68)</f>
        <v/>
      </c>
      <c r="D68" s="139" t="str">
        <f>IF(ISBLANK('Municipal Info Electric'!D68),"",'Municipal Info Electric'!D68)</f>
        <v/>
      </c>
      <c r="E68" s="144"/>
      <c r="F68" s="144"/>
      <c r="G68" s="144"/>
      <c r="H68" s="144"/>
      <c r="I68" s="259"/>
      <c r="J68" s="266"/>
      <c r="K68" s="211"/>
      <c r="L68" s="144"/>
      <c r="M68" s="144"/>
      <c r="N68" s="144"/>
      <c r="O68" s="264"/>
      <c r="P68" s="265"/>
      <c r="Q68" s="144"/>
      <c r="R68" s="144"/>
      <c r="S68" s="259"/>
    </row>
    <row r="69" ht="14.25" customHeight="1">
      <c r="A69" s="66" t="s">
        <v>90</v>
      </c>
      <c r="B69" s="113">
        <f>COUNTA(B9:B68)-COUNTBLANK(B9:B68)</f>
        <v>30</v>
      </c>
      <c r="C69" s="147"/>
      <c r="D69" s="147"/>
      <c r="E69" s="113">
        <f t="shared" ref="E69:S69" si="2">SUM(E9:E68)</f>
        <v>8068</v>
      </c>
      <c r="F69" s="113">
        <f t="shared" si="2"/>
        <v>2807</v>
      </c>
      <c r="G69" s="113">
        <f t="shared" si="2"/>
        <v>0</v>
      </c>
      <c r="H69" s="113">
        <f t="shared" si="2"/>
        <v>0</v>
      </c>
      <c r="I69" s="113">
        <f t="shared" si="2"/>
        <v>0</v>
      </c>
      <c r="J69" s="267">
        <f t="shared" si="2"/>
        <v>10875</v>
      </c>
      <c r="K69" s="113">
        <f t="shared" si="2"/>
        <v>771</v>
      </c>
      <c r="L69" s="113">
        <f t="shared" si="2"/>
        <v>382</v>
      </c>
      <c r="M69" s="113">
        <f t="shared" si="2"/>
        <v>135</v>
      </c>
      <c r="N69" s="113">
        <f t="shared" si="2"/>
        <v>4308</v>
      </c>
      <c r="O69" s="268">
        <f t="shared" si="2"/>
        <v>4311</v>
      </c>
      <c r="P69" s="268">
        <f t="shared" si="2"/>
        <v>3494</v>
      </c>
      <c r="Q69" s="268">
        <f t="shared" si="2"/>
        <v>3757</v>
      </c>
      <c r="R69" s="268">
        <f t="shared" si="2"/>
        <v>1690</v>
      </c>
      <c r="S69" s="268">
        <f t="shared" si="2"/>
        <v>1934</v>
      </c>
    </row>
    <row r="70" ht="14.25" customHeight="1"/>
    <row r="71" ht="14.25" customHeight="1"/>
    <row r="72" ht="14.25" customHeight="1">
      <c r="B72" s="269" t="s">
        <v>206</v>
      </c>
    </row>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9">
    <mergeCell ref="K7:O7"/>
    <mergeCell ref="P7:S7"/>
    <mergeCell ref="A1:P3"/>
    <mergeCell ref="A4:B4"/>
    <mergeCell ref="A5:B5"/>
    <mergeCell ref="E6:O6"/>
    <mergeCell ref="P6:S6"/>
    <mergeCell ref="E7:I7"/>
    <mergeCell ref="J7:J8"/>
  </mergeCells>
  <printOptions/>
  <pageMargins bottom="0.75" footer="0.0" header="0.0" left="0.7" right="0.7" top="0.75"/>
  <pageSetup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pane ySplit="8.0" topLeftCell="A9" activePane="bottomLeft" state="frozen"/>
      <selection activeCell="B10" sqref="B10" pane="bottomLeft"/>
    </sheetView>
  </sheetViews>
  <sheetFormatPr customHeight="1" defaultColWidth="14.43" defaultRowHeight="15.0"/>
  <cols>
    <col customWidth="1" min="1" max="1" width="8.71"/>
    <col customWidth="1" min="2" max="2" width="18.57"/>
    <col customWidth="1" min="3" max="3" width="16.43"/>
    <col customWidth="1" min="4" max="4" width="13.14"/>
    <col customWidth="1" min="5" max="5" width="13.0"/>
    <col customWidth="1" min="6" max="16" width="11.71"/>
    <col customWidth="1" min="17" max="26" width="8.71"/>
  </cols>
  <sheetData>
    <row r="1" ht="14.25" customHeight="1">
      <c r="A1" s="32" t="s">
        <v>207</v>
      </c>
    </row>
    <row r="2" ht="14.25" customHeight="1"/>
    <row r="3" ht="14.25" customHeight="1"/>
    <row r="4" ht="14.25" customHeight="1">
      <c r="A4" s="66" t="s">
        <v>39</v>
      </c>
      <c r="C4" s="34" t="str">
        <f>'CCA Admin Dashboard'!D3</f>
        <v>Sustainable Westchester</v>
      </c>
      <c r="E4" s="35"/>
      <c r="G4" s="36"/>
      <c r="H4" s="36"/>
      <c r="I4" s="36"/>
      <c r="J4" s="36"/>
      <c r="K4" s="36"/>
      <c r="L4" s="36"/>
      <c r="M4" s="36"/>
      <c r="N4" s="36"/>
      <c r="O4" s="36"/>
      <c r="P4" s="36"/>
      <c r="Q4" s="36"/>
      <c r="R4" s="36"/>
      <c r="S4" s="36"/>
      <c r="T4" s="36"/>
      <c r="U4" s="72"/>
      <c r="V4" s="72"/>
      <c r="W4" s="72"/>
      <c r="X4" s="72"/>
    </row>
    <row r="5" ht="14.25" customHeight="1">
      <c r="A5" s="32" t="s">
        <v>41</v>
      </c>
      <c r="C5" s="38" t="s">
        <v>26</v>
      </c>
      <c r="D5" s="39">
        <v>2023.0</v>
      </c>
      <c r="G5" s="40"/>
      <c r="H5" s="36"/>
      <c r="I5" s="36"/>
      <c r="J5" s="36"/>
      <c r="K5" s="36"/>
      <c r="L5" s="36"/>
      <c r="M5" s="36"/>
      <c r="N5" s="36"/>
      <c r="O5" s="36"/>
      <c r="P5" s="36"/>
      <c r="Q5" s="36"/>
      <c r="R5" s="36"/>
      <c r="S5" s="36"/>
      <c r="T5" s="36"/>
      <c r="U5" s="36"/>
      <c r="V5" s="72"/>
      <c r="W5" s="72"/>
      <c r="X5" s="72"/>
      <c r="Y5" s="72"/>
    </row>
    <row r="6" ht="21.0" customHeight="1">
      <c r="B6" s="237"/>
      <c r="C6" s="237"/>
      <c r="D6" s="237"/>
      <c r="E6" s="238" t="s">
        <v>208</v>
      </c>
      <c r="F6" s="77"/>
      <c r="G6" s="77"/>
      <c r="H6" s="77"/>
      <c r="I6" s="77"/>
      <c r="J6" s="77"/>
      <c r="K6" s="77"/>
      <c r="L6" s="77"/>
      <c r="M6" s="77"/>
      <c r="N6" s="77"/>
      <c r="O6" s="77"/>
      <c r="P6" s="78"/>
      <c r="Q6" s="270" t="s">
        <v>209</v>
      </c>
      <c r="R6" s="77"/>
      <c r="S6" s="77"/>
      <c r="T6" s="78"/>
    </row>
    <row r="7" ht="14.25" customHeight="1">
      <c r="B7" s="237"/>
      <c r="C7" s="237"/>
      <c r="D7" s="237"/>
      <c r="E7" s="240" t="s">
        <v>193</v>
      </c>
      <c r="F7" s="241"/>
      <c r="G7" s="241"/>
      <c r="H7" s="241"/>
      <c r="I7" s="157"/>
      <c r="J7" s="242" t="s">
        <v>210</v>
      </c>
      <c r="K7" s="243" t="s">
        <v>211</v>
      </c>
      <c r="L7" s="244"/>
      <c r="M7" s="244"/>
      <c r="N7" s="244"/>
      <c r="O7" s="244"/>
      <c r="P7" s="161"/>
      <c r="Q7" s="83" t="s">
        <v>208</v>
      </c>
      <c r="R7" s="77"/>
      <c r="S7" s="77"/>
      <c r="T7" s="78"/>
    </row>
    <row r="8" ht="104.25" customHeight="1">
      <c r="B8" s="37" t="s">
        <v>44</v>
      </c>
      <c r="C8" s="37" t="s">
        <v>45</v>
      </c>
      <c r="D8" s="37" t="s">
        <v>46</v>
      </c>
      <c r="E8" s="245" t="s">
        <v>197</v>
      </c>
      <c r="F8" s="271" t="s">
        <v>212</v>
      </c>
      <c r="G8" s="246" t="s">
        <v>44</v>
      </c>
      <c r="H8" s="246" t="s">
        <v>199</v>
      </c>
      <c r="I8" s="247" t="s">
        <v>213</v>
      </c>
      <c r="J8" s="248"/>
      <c r="K8" s="245" t="s">
        <v>214</v>
      </c>
      <c r="L8" s="246" t="s">
        <v>215</v>
      </c>
      <c r="M8" s="246" t="s">
        <v>216</v>
      </c>
      <c r="N8" s="246" t="s">
        <v>217</v>
      </c>
      <c r="O8" s="246" t="s">
        <v>218</v>
      </c>
      <c r="P8" s="249" t="s">
        <v>204</v>
      </c>
      <c r="Q8" s="251" t="s">
        <v>219</v>
      </c>
      <c r="R8" s="251" t="s">
        <v>16</v>
      </c>
      <c r="S8" s="251" t="s">
        <v>17</v>
      </c>
      <c r="T8" s="251" t="s">
        <v>18</v>
      </c>
    </row>
    <row r="9" ht="14.25" customHeight="1">
      <c r="B9" s="128" t="str">
        <f>IF(ISBLANK('Municipal Info Electric'!B9),"",'Municipal Info Electric'!B9)</f>
        <v>Ardsley</v>
      </c>
      <c r="C9" s="129" t="str">
        <f>IF(ISBLANK('Municipal Info Electric'!C9),"",'Municipal Info Electric'!C9)</f>
        <v>Village</v>
      </c>
      <c r="D9" s="129" t="str">
        <f>IF(ISBLANK('Municipal Info Electric'!D9),"",'Municipal Info Electric'!D9)</f>
        <v>Con Edison</v>
      </c>
      <c r="E9" s="208"/>
      <c r="F9" s="134"/>
      <c r="G9" s="134"/>
      <c r="H9" s="134"/>
      <c r="I9" s="253"/>
      <c r="J9" s="254"/>
      <c r="K9" s="209"/>
      <c r="L9" s="134"/>
      <c r="M9" s="134"/>
      <c r="N9" s="134"/>
      <c r="O9" s="134"/>
      <c r="P9" s="253"/>
      <c r="Q9" s="254"/>
      <c r="R9" s="272"/>
      <c r="S9" s="208"/>
      <c r="T9" s="273"/>
    </row>
    <row r="10" ht="14.25" customHeight="1">
      <c r="B10" s="138" t="str">
        <f>IF(ISBLANK('Municipal Info Electric'!B10),"",'Municipal Info Electric'!B10)</f>
        <v>Bedford</v>
      </c>
      <c r="C10" s="139" t="str">
        <f>IF(ISBLANK('Municipal Info Electric'!C10),"",'Municipal Info Electric'!C10)</f>
        <v>Town</v>
      </c>
      <c r="D10" s="139" t="str">
        <f>IF(ISBLANK('Municipal Info Electric'!D10),"",'Municipal Info Electric'!D10)</f>
        <v>Con Edison</v>
      </c>
      <c r="E10" s="209"/>
      <c r="F10" s="144"/>
      <c r="G10" s="144"/>
      <c r="H10" s="144"/>
      <c r="I10" s="259"/>
      <c r="J10" s="254"/>
      <c r="K10" s="211"/>
      <c r="L10" s="144"/>
      <c r="M10" s="144"/>
      <c r="N10" s="144"/>
      <c r="O10" s="144"/>
      <c r="P10" s="259"/>
      <c r="Q10" s="266"/>
      <c r="R10" s="265"/>
      <c r="S10" s="144"/>
      <c r="T10" s="259"/>
    </row>
    <row r="11" ht="14.25" customHeight="1">
      <c r="B11" s="138" t="str">
        <f>IF(ISBLANK('Municipal Info Electric'!B11),"",'Municipal Info Electric'!B11)</f>
        <v>Croton-on-Hudson</v>
      </c>
      <c r="C11" s="139" t="str">
        <f>IF(ISBLANK('Municipal Info Electric'!C11),"",'Municipal Info Electric'!C11)</f>
        <v>Village</v>
      </c>
      <c r="D11" s="139" t="str">
        <f>IF(ISBLANK('Municipal Info Electric'!D11),"",'Municipal Info Electric'!D11)</f>
        <v>Con Edison</v>
      </c>
      <c r="E11" s="209"/>
      <c r="F11" s="144"/>
      <c r="G11" s="144"/>
      <c r="H11" s="144"/>
      <c r="I11" s="263">
        <v>1.0</v>
      </c>
      <c r="J11" s="254"/>
      <c r="K11" s="260">
        <v>1.0</v>
      </c>
      <c r="L11" s="144"/>
      <c r="M11" s="144"/>
      <c r="N11" s="144"/>
      <c r="O11" s="144"/>
      <c r="P11" s="259"/>
      <c r="Q11" s="266"/>
      <c r="R11" s="265"/>
      <c r="S11" s="144"/>
      <c r="T11" s="259"/>
    </row>
    <row r="12" ht="14.25" customHeight="1">
      <c r="B12" s="138" t="str">
        <f>IF(ISBLANK('Municipal Info Electric'!B12),"",'Municipal Info Electric'!B12)</f>
        <v>Dobbs Ferry</v>
      </c>
      <c r="C12" s="139" t="str">
        <f>IF(ISBLANK('Municipal Info Electric'!C12),"",'Municipal Info Electric'!C12)</f>
        <v>Village</v>
      </c>
      <c r="D12" s="139" t="str">
        <f>IF(ISBLANK('Municipal Info Electric'!D12),"",'Municipal Info Electric'!D12)</f>
        <v>Con Edison</v>
      </c>
      <c r="E12" s="209"/>
      <c r="F12" s="144"/>
      <c r="G12" s="144"/>
      <c r="H12" s="144"/>
      <c r="I12" s="263">
        <v>1.0</v>
      </c>
      <c r="J12" s="254"/>
      <c r="K12" s="211"/>
      <c r="L12" s="142">
        <v>1.0</v>
      </c>
      <c r="M12" s="144"/>
      <c r="N12" s="144"/>
      <c r="O12" s="144"/>
      <c r="P12" s="259"/>
      <c r="Q12" s="266"/>
      <c r="R12" s="265"/>
      <c r="S12" s="144"/>
      <c r="T12" s="259"/>
    </row>
    <row r="13" ht="14.25" customHeight="1">
      <c r="B13" s="138" t="str">
        <f>IF(ISBLANK('Municipal Info Electric'!B13),"",'Municipal Info Electric'!B13)</f>
        <v>Greenburgh</v>
      </c>
      <c r="C13" s="139" t="str">
        <f>IF(ISBLANK('Municipal Info Electric'!C13),"",'Municipal Info Electric'!C13)</f>
        <v>Town</v>
      </c>
      <c r="D13" s="139" t="str">
        <f>IF(ISBLANK('Municipal Info Electric'!D13),"",'Municipal Info Electric'!D13)</f>
        <v>Con Edison</v>
      </c>
      <c r="E13" s="209"/>
      <c r="F13" s="144"/>
      <c r="G13" s="144"/>
      <c r="H13" s="144"/>
      <c r="I13" s="259"/>
      <c r="J13" s="254"/>
      <c r="K13" s="211"/>
      <c r="L13" s="144"/>
      <c r="M13" s="144"/>
      <c r="N13" s="144"/>
      <c r="O13" s="144"/>
      <c r="P13" s="259"/>
      <c r="Q13" s="266"/>
      <c r="R13" s="265"/>
      <c r="S13" s="144"/>
      <c r="T13" s="259"/>
    </row>
    <row r="14" ht="14.25" customHeight="1">
      <c r="B14" s="138" t="str">
        <f>IF(ISBLANK('Municipal Info Electric'!B14),"",'Municipal Info Electric'!B14)</f>
        <v>Hastings-on-Hudson</v>
      </c>
      <c r="C14" s="139" t="str">
        <f>IF(ISBLANK('Municipal Info Electric'!C14),"",'Municipal Info Electric'!C14)</f>
        <v>Village</v>
      </c>
      <c r="D14" s="139" t="str">
        <f>IF(ISBLANK('Municipal Info Electric'!D14),"",'Municipal Info Electric'!D14)</f>
        <v>Con Edison</v>
      </c>
      <c r="E14" s="255">
        <v>1.0</v>
      </c>
      <c r="F14" s="144"/>
      <c r="G14" s="144"/>
      <c r="H14" s="144"/>
      <c r="I14" s="259"/>
      <c r="J14" s="254"/>
      <c r="K14" s="260">
        <v>1.0</v>
      </c>
      <c r="L14" s="144"/>
      <c r="M14" s="144"/>
      <c r="N14" s="144"/>
      <c r="O14" s="144"/>
      <c r="P14" s="259"/>
      <c r="Q14" s="266"/>
      <c r="R14" s="265"/>
      <c r="S14" s="142">
        <v>1.0</v>
      </c>
      <c r="T14" s="259"/>
    </row>
    <row r="15" ht="14.25" customHeight="1">
      <c r="B15" s="138" t="str">
        <f>IF(ISBLANK('Municipal Info Electric'!B15),"",'Municipal Info Electric'!B15)</f>
        <v>Irvington</v>
      </c>
      <c r="C15" s="139" t="str">
        <f>IF(ISBLANK('Municipal Info Electric'!C15),"",'Municipal Info Electric'!C15)</f>
        <v>Village</v>
      </c>
      <c r="D15" s="139" t="str">
        <f>IF(ISBLANK('Municipal Info Electric'!D15),"",'Municipal Info Electric'!D15)</f>
        <v>Con Edison</v>
      </c>
      <c r="E15" s="209"/>
      <c r="F15" s="144"/>
      <c r="G15" s="144"/>
      <c r="H15" s="144"/>
      <c r="I15" s="259"/>
      <c r="J15" s="254"/>
      <c r="K15" s="211"/>
      <c r="L15" s="144"/>
      <c r="M15" s="144"/>
      <c r="N15" s="144"/>
      <c r="O15" s="144"/>
      <c r="P15" s="259"/>
      <c r="Q15" s="266"/>
      <c r="R15" s="265"/>
      <c r="S15" s="144"/>
      <c r="T15" s="259"/>
    </row>
    <row r="16" ht="14.25" customHeight="1">
      <c r="B16" s="138" t="str">
        <f>IF(ISBLANK('Municipal Info Electric'!B16),"",'Municipal Info Electric'!B16)</f>
        <v>Larchmont</v>
      </c>
      <c r="C16" s="139" t="str">
        <f>IF(ISBLANK('Municipal Info Electric'!C16),"",'Municipal Info Electric'!C16)</f>
        <v>Village</v>
      </c>
      <c r="D16" s="139" t="str">
        <f>IF(ISBLANK('Municipal Info Electric'!D16),"",'Municipal Info Electric'!D16)</f>
        <v>Con Edison</v>
      </c>
      <c r="E16" s="209"/>
      <c r="F16" s="144"/>
      <c r="G16" s="144"/>
      <c r="H16" s="144"/>
      <c r="I16" s="263">
        <v>1.0</v>
      </c>
      <c r="J16" s="254"/>
      <c r="K16" s="211"/>
      <c r="L16" s="144"/>
      <c r="M16" s="144"/>
      <c r="N16" s="144"/>
      <c r="O16" s="142">
        <v>1.0</v>
      </c>
      <c r="P16" s="259"/>
      <c r="Q16" s="266"/>
      <c r="R16" s="265"/>
      <c r="S16" s="144"/>
      <c r="T16" s="259"/>
    </row>
    <row r="17" ht="14.25" customHeight="1">
      <c r="B17" s="138" t="str">
        <f>IF(ISBLANK('Municipal Info Electric'!B17),"",'Municipal Info Electric'!B17)</f>
        <v>Mamaroneck</v>
      </c>
      <c r="C17" s="139" t="str">
        <f>IF(ISBLANK('Municipal Info Electric'!C17),"",'Municipal Info Electric'!C17)</f>
        <v>Town</v>
      </c>
      <c r="D17" s="139" t="str">
        <f>IF(ISBLANK('Municipal Info Electric'!D17),"",'Municipal Info Electric'!D17)</f>
        <v>Con Edison</v>
      </c>
      <c r="E17" s="209"/>
      <c r="F17" s="144"/>
      <c r="G17" s="144"/>
      <c r="H17" s="144"/>
      <c r="I17" s="259"/>
      <c r="J17" s="254"/>
      <c r="K17" s="211"/>
      <c r="L17" s="144"/>
      <c r="M17" s="144"/>
      <c r="N17" s="144"/>
      <c r="O17" s="144"/>
      <c r="P17" s="259"/>
      <c r="Q17" s="266"/>
      <c r="R17" s="265"/>
      <c r="S17" s="144"/>
      <c r="T17" s="259"/>
    </row>
    <row r="18" ht="14.25" customHeight="1">
      <c r="B18" s="138" t="str">
        <f>IF(ISBLANK('Municipal Info Electric'!B18),"",'Municipal Info Electric'!B18)</f>
        <v>Mamaroneck</v>
      </c>
      <c r="C18" s="139" t="str">
        <f>IF(ISBLANK('Municipal Info Electric'!C18),"",'Municipal Info Electric'!C18)</f>
        <v>Village</v>
      </c>
      <c r="D18" s="139" t="str">
        <f>IF(ISBLANK('Municipal Info Electric'!D18),"",'Municipal Info Electric'!D18)</f>
        <v>Con Edison</v>
      </c>
      <c r="E18" s="255">
        <v>1.0</v>
      </c>
      <c r="F18" s="144"/>
      <c r="G18" s="144"/>
      <c r="H18" s="144"/>
      <c r="I18" s="259"/>
      <c r="J18" s="254"/>
      <c r="K18" s="211"/>
      <c r="L18" s="144"/>
      <c r="M18" s="144"/>
      <c r="N18" s="142">
        <v>1.0</v>
      </c>
      <c r="O18" s="144"/>
      <c r="P18" s="259"/>
      <c r="Q18" s="266"/>
      <c r="R18" s="262">
        <v>1.0</v>
      </c>
      <c r="S18" s="144"/>
      <c r="T18" s="259"/>
    </row>
    <row r="19" ht="14.25" customHeight="1">
      <c r="B19" s="138" t="str">
        <f>IF(ISBLANK('Municipal Info Electric'!B19),"",'Municipal Info Electric'!B19)</f>
        <v>Mount Kisco</v>
      </c>
      <c r="C19" s="139" t="str">
        <f>IF(ISBLANK('Municipal Info Electric'!C19),"",'Municipal Info Electric'!C19)</f>
        <v>Village</v>
      </c>
      <c r="D19" s="139" t="str">
        <f>IF(ISBLANK('Municipal Info Electric'!D19),"",'Municipal Info Electric'!D19)</f>
        <v>Con Edison</v>
      </c>
      <c r="E19" s="211"/>
      <c r="F19" s="144"/>
      <c r="G19" s="144"/>
      <c r="H19" s="144"/>
      <c r="I19" s="259"/>
      <c r="J19" s="254"/>
      <c r="K19" s="211"/>
      <c r="L19" s="144"/>
      <c r="M19" s="144"/>
      <c r="N19" s="144"/>
      <c r="O19" s="144"/>
      <c r="P19" s="259"/>
      <c r="Q19" s="266"/>
      <c r="R19" s="265"/>
      <c r="S19" s="144"/>
      <c r="T19" s="259"/>
    </row>
    <row r="20" ht="14.25" customHeight="1">
      <c r="B20" s="138" t="str">
        <f>IF(ISBLANK('Municipal Info Electric'!B20),"",'Municipal Info Electric'!B20)</f>
        <v>New Castle</v>
      </c>
      <c r="C20" s="139" t="str">
        <f>IF(ISBLANK('Municipal Info Electric'!C20),"",'Municipal Info Electric'!C20)</f>
        <v>Town</v>
      </c>
      <c r="D20" s="139" t="str">
        <f>IF(ISBLANK('Municipal Info Electric'!D20),"",'Municipal Info Electric'!D20)</f>
        <v>Con Edison</v>
      </c>
      <c r="E20" s="211"/>
      <c r="F20" s="144"/>
      <c r="G20" s="144"/>
      <c r="H20" s="144"/>
      <c r="I20" s="259"/>
      <c r="J20" s="254"/>
      <c r="K20" s="211"/>
      <c r="L20" s="144"/>
      <c r="M20" s="144"/>
      <c r="N20" s="144"/>
      <c r="O20" s="144"/>
      <c r="P20" s="259"/>
      <c r="Q20" s="266"/>
      <c r="R20" s="265"/>
      <c r="S20" s="144"/>
      <c r="T20" s="259"/>
    </row>
    <row r="21" ht="14.25" customHeight="1">
      <c r="B21" s="138" t="str">
        <f>IF(ISBLANK('Municipal Info Electric'!B21),"",'Municipal Info Electric'!B21)</f>
        <v>New Rochelle</v>
      </c>
      <c r="C21" s="139" t="str">
        <f>IF(ISBLANK('Municipal Info Electric'!C21),"",'Municipal Info Electric'!C21)</f>
        <v>City</v>
      </c>
      <c r="D21" s="139" t="str">
        <f>IF(ISBLANK('Municipal Info Electric'!D21),"",'Municipal Info Electric'!D21)</f>
        <v>Con Edison</v>
      </c>
      <c r="E21" s="260">
        <v>3.0</v>
      </c>
      <c r="F21" s="144"/>
      <c r="G21" s="144"/>
      <c r="H21" s="144"/>
      <c r="I21" s="263">
        <v>2.0</v>
      </c>
      <c r="J21" s="254"/>
      <c r="K21" s="260">
        <v>1.0</v>
      </c>
      <c r="L21" s="142">
        <v>1.0</v>
      </c>
      <c r="M21" s="144"/>
      <c r="N21" s="142">
        <v>1.0</v>
      </c>
      <c r="O21" s="144"/>
      <c r="P21" s="263">
        <v>2.0</v>
      </c>
      <c r="Q21" s="274">
        <v>1.0</v>
      </c>
      <c r="R21" s="265"/>
      <c r="S21" s="144"/>
      <c r="T21" s="263">
        <v>2.0</v>
      </c>
    </row>
    <row r="22" ht="14.25" customHeight="1">
      <c r="B22" s="138" t="str">
        <f>IF(ISBLANK('Municipal Info Electric'!B22),"",'Municipal Info Electric'!B22)</f>
        <v>Ossining</v>
      </c>
      <c r="C22" s="139" t="str">
        <f>IF(ISBLANK('Municipal Info Electric'!C22),"",'Municipal Info Electric'!C22)</f>
        <v>Town</v>
      </c>
      <c r="D22" s="139" t="str">
        <f>IF(ISBLANK('Municipal Info Electric'!D22),"",'Municipal Info Electric'!D22)</f>
        <v>Con Edison</v>
      </c>
      <c r="E22" s="209"/>
      <c r="F22" s="144"/>
      <c r="G22" s="144"/>
      <c r="H22" s="144"/>
      <c r="I22" s="259"/>
      <c r="J22" s="254"/>
      <c r="K22" s="211"/>
      <c r="L22" s="144"/>
      <c r="M22" s="144"/>
      <c r="N22" s="144"/>
      <c r="O22" s="144"/>
      <c r="P22" s="259"/>
      <c r="Q22" s="266"/>
      <c r="R22" s="265"/>
      <c r="S22" s="144"/>
      <c r="T22" s="259"/>
    </row>
    <row r="23" ht="14.25" customHeight="1">
      <c r="B23" s="138" t="str">
        <f>IF(ISBLANK('Municipal Info Electric'!B23),"",'Municipal Info Electric'!B23)</f>
        <v>Ossining</v>
      </c>
      <c r="C23" s="139" t="str">
        <f>IF(ISBLANK('Municipal Info Electric'!C23),"",'Municipal Info Electric'!C23)</f>
        <v>Village</v>
      </c>
      <c r="D23" s="139" t="str">
        <f>IF(ISBLANK('Municipal Info Electric'!D23),"",'Municipal Info Electric'!D23)</f>
        <v>Con Edison</v>
      </c>
      <c r="E23" s="209"/>
      <c r="F23" s="144"/>
      <c r="G23" s="144"/>
      <c r="H23" s="144"/>
      <c r="I23" s="259"/>
      <c r="J23" s="254"/>
      <c r="K23" s="211"/>
      <c r="L23" s="144"/>
      <c r="M23" s="144"/>
      <c r="N23" s="144"/>
      <c r="O23" s="144"/>
      <c r="P23" s="259"/>
      <c r="Q23" s="266"/>
      <c r="R23" s="265"/>
      <c r="S23" s="144"/>
      <c r="T23" s="259"/>
    </row>
    <row r="24" ht="14.25" customHeight="1">
      <c r="B24" s="138" t="str">
        <f>IF(ISBLANK('Municipal Info Electric'!B24),"",'Municipal Info Electric'!B24)</f>
        <v>Peekskill</v>
      </c>
      <c r="C24" s="139" t="str">
        <f>IF(ISBLANK('Municipal Info Electric'!C24),"",'Municipal Info Electric'!C24)</f>
        <v>City</v>
      </c>
      <c r="D24" s="139" t="str">
        <f>IF(ISBLANK('Municipal Info Electric'!D24),"",'Municipal Info Electric'!D24)</f>
        <v>Con Edison</v>
      </c>
      <c r="E24" s="209"/>
      <c r="F24" s="144"/>
      <c r="G24" s="144"/>
      <c r="H24" s="144"/>
      <c r="I24" s="263">
        <v>1.0</v>
      </c>
      <c r="J24" s="254"/>
      <c r="K24" s="211"/>
      <c r="L24" s="144"/>
      <c r="M24" s="144"/>
      <c r="N24" s="144"/>
      <c r="O24" s="142">
        <v>1.0</v>
      </c>
      <c r="P24" s="259"/>
      <c r="Q24" s="266"/>
      <c r="R24" s="265"/>
      <c r="S24" s="144"/>
      <c r="T24" s="259"/>
    </row>
    <row r="25" ht="14.25" customHeight="1">
      <c r="B25" s="138" t="str">
        <f>IF(ISBLANK('Municipal Info Electric'!B25),"",'Municipal Info Electric'!B25)</f>
        <v>Pelham, Village</v>
      </c>
      <c r="C25" s="139" t="str">
        <f>IF(ISBLANK('Municipal Info Electric'!C25),"",'Municipal Info Electric'!C25)</f>
        <v>Village</v>
      </c>
      <c r="D25" s="139" t="str">
        <f>IF(ISBLANK('Municipal Info Electric'!D25),"",'Municipal Info Electric'!D25)</f>
        <v>Con Edison</v>
      </c>
      <c r="E25" s="209"/>
      <c r="F25" s="144"/>
      <c r="G25" s="144"/>
      <c r="H25" s="144"/>
      <c r="I25" s="259"/>
      <c r="J25" s="254"/>
      <c r="K25" s="211"/>
      <c r="L25" s="144"/>
      <c r="M25" s="144"/>
      <c r="N25" s="144"/>
      <c r="O25" s="144"/>
      <c r="P25" s="259"/>
      <c r="Q25" s="266"/>
      <c r="R25" s="265"/>
      <c r="S25" s="144"/>
      <c r="T25" s="259"/>
    </row>
    <row r="26" ht="14.25" customHeight="1">
      <c r="B26" s="138" t="str">
        <f>IF(ISBLANK('Municipal Info Electric'!B26),"",'Municipal Info Electric'!B26)</f>
        <v>Pleasantville</v>
      </c>
      <c r="C26" s="139" t="str">
        <f>IF(ISBLANK('Municipal Info Electric'!C26),"",'Municipal Info Electric'!C26)</f>
        <v>Village</v>
      </c>
      <c r="D26" s="139" t="str">
        <f>IF(ISBLANK('Municipal Info Electric'!D26),"",'Municipal Info Electric'!D26)</f>
        <v>Con Edison</v>
      </c>
      <c r="E26" s="209"/>
      <c r="F26" s="144"/>
      <c r="G26" s="144"/>
      <c r="H26" s="144"/>
      <c r="I26" s="259"/>
      <c r="J26" s="254"/>
      <c r="K26" s="211"/>
      <c r="L26" s="144"/>
      <c r="M26" s="144"/>
      <c r="N26" s="144"/>
      <c r="O26" s="144"/>
      <c r="P26" s="259"/>
      <c r="Q26" s="266"/>
      <c r="R26" s="265"/>
      <c r="S26" s="144"/>
      <c r="T26" s="259"/>
    </row>
    <row r="27" ht="14.25" customHeight="1">
      <c r="B27" s="138" t="str">
        <f>IF(ISBLANK('Municipal Info Electric'!B27),"",'Municipal Info Electric'!B27)</f>
        <v>Rye</v>
      </c>
      <c r="C27" s="139" t="str">
        <f>IF(ISBLANK('Municipal Info Electric'!C27),"",'Municipal Info Electric'!C27)</f>
        <v>City</v>
      </c>
      <c r="D27" s="139" t="str">
        <f>IF(ISBLANK('Municipal Info Electric'!D27),"",'Municipal Info Electric'!D27)</f>
        <v>Con Edison</v>
      </c>
      <c r="E27" s="255">
        <v>1.0</v>
      </c>
      <c r="F27" s="144"/>
      <c r="G27" s="144"/>
      <c r="H27" s="144"/>
      <c r="I27" s="259"/>
      <c r="J27" s="254"/>
      <c r="K27" s="260">
        <v>1.0</v>
      </c>
      <c r="L27" s="144"/>
      <c r="M27" s="144"/>
      <c r="N27" s="144"/>
      <c r="O27" s="144"/>
      <c r="P27" s="259"/>
      <c r="Q27" s="266"/>
      <c r="R27" s="262">
        <v>1.0</v>
      </c>
      <c r="S27" s="144"/>
      <c r="T27" s="259"/>
    </row>
    <row r="28" ht="14.25" customHeight="1">
      <c r="B28" s="138" t="str">
        <f>IF(ISBLANK('Municipal Info Electric'!B28),"",'Municipal Info Electric'!B28)</f>
        <v>Rye Brook</v>
      </c>
      <c r="C28" s="139" t="str">
        <f>IF(ISBLANK('Municipal Info Electric'!C28),"",'Municipal Info Electric'!C28)</f>
        <v>Village</v>
      </c>
      <c r="D28" s="139" t="str">
        <f>IF(ISBLANK('Municipal Info Electric'!D28),"",'Municipal Info Electric'!D28)</f>
        <v>Con Edison</v>
      </c>
      <c r="E28" s="209"/>
      <c r="F28" s="144"/>
      <c r="G28" s="144"/>
      <c r="H28" s="144"/>
      <c r="I28" s="259"/>
      <c r="J28" s="254"/>
      <c r="K28" s="211"/>
      <c r="L28" s="144"/>
      <c r="M28" s="144"/>
      <c r="N28" s="144"/>
      <c r="O28" s="144"/>
      <c r="P28" s="259"/>
      <c r="Q28" s="266"/>
      <c r="R28" s="265"/>
      <c r="S28" s="144"/>
      <c r="T28" s="259"/>
    </row>
    <row r="29" ht="14.25" customHeight="1">
      <c r="B29" s="138" t="str">
        <f>IF(ISBLANK('Municipal Info Electric'!B29),"",'Municipal Info Electric'!B29)</f>
        <v>Sleepy Hollow</v>
      </c>
      <c r="C29" s="139" t="str">
        <f>IF(ISBLANK('Municipal Info Electric'!C29),"",'Municipal Info Electric'!C29)</f>
        <v>Village</v>
      </c>
      <c r="D29" s="139" t="str">
        <f>IF(ISBLANK('Municipal Info Electric'!D29),"",'Municipal Info Electric'!D29)</f>
        <v>Con Edison</v>
      </c>
      <c r="E29" s="209"/>
      <c r="F29" s="144"/>
      <c r="G29" s="144"/>
      <c r="H29" s="144"/>
      <c r="I29" s="259"/>
      <c r="J29" s="254"/>
      <c r="K29" s="211"/>
      <c r="L29" s="144"/>
      <c r="M29" s="144"/>
      <c r="N29" s="144"/>
      <c r="O29" s="144"/>
      <c r="P29" s="259"/>
      <c r="Q29" s="266"/>
      <c r="R29" s="265"/>
      <c r="S29" s="144"/>
      <c r="T29" s="259"/>
    </row>
    <row r="30" ht="14.25" customHeight="1">
      <c r="B30" s="138" t="str">
        <f>IF(ISBLANK('Municipal Info Electric'!B30),"",'Municipal Info Electric'!B30)</f>
        <v>Tarrytown</v>
      </c>
      <c r="C30" s="139" t="str">
        <f>IF(ISBLANK('Municipal Info Electric'!C30),"",'Municipal Info Electric'!C30)</f>
        <v>Village</v>
      </c>
      <c r="D30" s="139" t="str">
        <f>IF(ISBLANK('Municipal Info Electric'!D30),"",'Municipal Info Electric'!D30)</f>
        <v>Con Edison</v>
      </c>
      <c r="E30" s="209"/>
      <c r="F30" s="144"/>
      <c r="G30" s="144"/>
      <c r="H30" s="144"/>
      <c r="I30" s="259"/>
      <c r="J30" s="254"/>
      <c r="K30" s="211"/>
      <c r="L30" s="144"/>
      <c r="M30" s="144"/>
      <c r="N30" s="144"/>
      <c r="O30" s="144"/>
      <c r="P30" s="259"/>
      <c r="Q30" s="266"/>
      <c r="R30" s="265"/>
      <c r="S30" s="144"/>
      <c r="T30" s="259"/>
    </row>
    <row r="31" ht="14.25" customHeight="1">
      <c r="B31" s="138" t="str">
        <f>IF(ISBLANK('Municipal Info Electric'!B31),"",'Municipal Info Electric'!B31)</f>
        <v>Tuckahoe</v>
      </c>
      <c r="C31" s="139" t="str">
        <f>IF(ISBLANK('Municipal Info Electric'!C31),"",'Municipal Info Electric'!C31)</f>
        <v>Village</v>
      </c>
      <c r="D31" s="139" t="str">
        <f>IF(ISBLANK('Municipal Info Electric'!D31),"",'Municipal Info Electric'!D31)</f>
        <v>Con Edison</v>
      </c>
      <c r="E31" s="211"/>
      <c r="F31" s="144"/>
      <c r="G31" s="144"/>
      <c r="H31" s="144"/>
      <c r="I31" s="259"/>
      <c r="J31" s="254"/>
      <c r="K31" s="211"/>
      <c r="L31" s="144"/>
      <c r="M31" s="144"/>
      <c r="N31" s="144"/>
      <c r="O31" s="144"/>
      <c r="P31" s="259"/>
      <c r="Q31" s="266"/>
      <c r="R31" s="265"/>
      <c r="S31" s="144"/>
      <c r="T31" s="259"/>
    </row>
    <row r="32" ht="14.25" customHeight="1">
      <c r="B32" s="138" t="str">
        <f>IF(ISBLANK('Municipal Info Electric'!B32),"",'Municipal Info Electric'!B32)</f>
        <v>White Plains</v>
      </c>
      <c r="C32" s="139" t="str">
        <f>IF(ISBLANK('Municipal Info Electric'!C32),"",'Municipal Info Electric'!C32)</f>
        <v>City</v>
      </c>
      <c r="D32" s="139" t="str">
        <f>IF(ISBLANK('Municipal Info Electric'!D32),"",'Municipal Info Electric'!D32)</f>
        <v>Con Edison</v>
      </c>
      <c r="E32" s="260">
        <v>2.0</v>
      </c>
      <c r="F32" s="144"/>
      <c r="G32" s="144"/>
      <c r="H32" s="144"/>
      <c r="I32" s="259"/>
      <c r="J32" s="254"/>
      <c r="K32" s="260">
        <v>1.0</v>
      </c>
      <c r="L32" s="144"/>
      <c r="M32" s="144"/>
      <c r="N32" s="142">
        <v>1.0</v>
      </c>
      <c r="O32" s="144"/>
      <c r="P32" s="259"/>
      <c r="Q32" s="274">
        <v>2.0</v>
      </c>
      <c r="R32" s="265"/>
      <c r="S32" s="144"/>
      <c r="T32" s="259"/>
    </row>
    <row r="33" ht="14.25" customHeight="1">
      <c r="B33" s="138" t="str">
        <f>IF(ISBLANK('Municipal Info Electric'!B33),"",'Municipal Info Electric'!B33)</f>
        <v>Yonkers</v>
      </c>
      <c r="C33" s="139" t="str">
        <f>IF(ISBLANK('Municipal Info Electric'!C33),"",'Municipal Info Electric'!C33)</f>
        <v>City</v>
      </c>
      <c r="D33" s="139" t="str">
        <f>IF(ISBLANK('Municipal Info Electric'!D33),"",'Municipal Info Electric'!D33)</f>
        <v>Con Edison</v>
      </c>
      <c r="E33" s="260">
        <v>2.0</v>
      </c>
      <c r="F33" s="144"/>
      <c r="G33" s="144"/>
      <c r="H33" s="144"/>
      <c r="I33" s="263">
        <v>2.0</v>
      </c>
      <c r="J33" s="254"/>
      <c r="K33" s="260">
        <v>1.0</v>
      </c>
      <c r="L33" s="142">
        <v>2.0</v>
      </c>
      <c r="M33" s="144"/>
      <c r="N33" s="142">
        <v>1.0</v>
      </c>
      <c r="O33" s="144"/>
      <c r="P33" s="259"/>
      <c r="Q33" s="266"/>
      <c r="R33" s="265"/>
      <c r="S33" s="144"/>
      <c r="T33" s="263">
        <v>2.0</v>
      </c>
    </row>
    <row r="34" ht="14.25" customHeight="1">
      <c r="B34" s="138" t="str">
        <f>IF(ISBLANK('Municipal Info Electric'!B34),"",'Municipal Info Electric'!B34)</f>
        <v>Bedford</v>
      </c>
      <c r="C34" s="139" t="str">
        <f>IF(ISBLANK('Municipal Info Electric'!C34),"",'Municipal Info Electric'!C34)</f>
        <v>Town</v>
      </c>
      <c r="D34" s="139" t="str">
        <f>IF(ISBLANK('Municipal Info Electric'!D34),"",'Municipal Info Electric'!D34)</f>
        <v>NYSEG</v>
      </c>
      <c r="E34" s="209"/>
      <c r="F34" s="144"/>
      <c r="G34" s="144"/>
      <c r="H34" s="144"/>
      <c r="I34" s="259"/>
      <c r="J34" s="254"/>
      <c r="K34" s="211"/>
      <c r="L34" s="144"/>
      <c r="M34" s="144"/>
      <c r="N34" s="144"/>
      <c r="O34" s="144"/>
      <c r="P34" s="259"/>
      <c r="Q34" s="266"/>
      <c r="R34" s="265"/>
      <c r="S34" s="144"/>
      <c r="T34" s="259"/>
    </row>
    <row r="35" ht="14.25" customHeight="1">
      <c r="B35" s="138" t="str">
        <f>IF(ISBLANK('Municipal Info Electric'!B35),"",'Municipal Info Electric'!B35)</f>
        <v>Lewisboro</v>
      </c>
      <c r="C35" s="139" t="str">
        <f>IF(ISBLANK('Municipal Info Electric'!C35),"",'Municipal Info Electric'!C35)</f>
        <v>Town</v>
      </c>
      <c r="D35" s="139" t="str">
        <f>IF(ISBLANK('Municipal Info Electric'!D35),"",'Municipal Info Electric'!D35)</f>
        <v>NYSEG</v>
      </c>
      <c r="E35" s="209"/>
      <c r="F35" s="144"/>
      <c r="G35" s="144"/>
      <c r="H35" s="144"/>
      <c r="I35" s="259"/>
      <c r="J35" s="254"/>
      <c r="K35" s="211"/>
      <c r="L35" s="144"/>
      <c r="M35" s="144"/>
      <c r="N35" s="144"/>
      <c r="O35" s="144"/>
      <c r="P35" s="259"/>
      <c r="Q35" s="266"/>
      <c r="R35" s="265"/>
      <c r="S35" s="144"/>
      <c r="T35" s="259"/>
    </row>
    <row r="36" ht="14.25" customHeight="1">
      <c r="B36" s="138" t="str">
        <f>IF(ISBLANK('Municipal Info Electric'!B36),"",'Municipal Info Electric'!B36)</f>
        <v>North Salem</v>
      </c>
      <c r="C36" s="139" t="str">
        <f>IF(ISBLANK('Municipal Info Electric'!C36),"",'Municipal Info Electric'!C36)</f>
        <v>Town</v>
      </c>
      <c r="D36" s="139" t="str">
        <f>IF(ISBLANK('Municipal Info Electric'!D36),"",'Municipal Info Electric'!D36)</f>
        <v>NYSEG</v>
      </c>
      <c r="E36" s="209"/>
      <c r="F36" s="144"/>
      <c r="G36" s="144"/>
      <c r="H36" s="144"/>
      <c r="I36" s="263">
        <v>2.0</v>
      </c>
      <c r="J36" s="254"/>
      <c r="K36" s="211"/>
      <c r="L36" s="144"/>
      <c r="M36" s="144"/>
      <c r="N36" s="144"/>
      <c r="O36" s="144"/>
      <c r="P36" s="263">
        <v>2.0</v>
      </c>
      <c r="Q36" s="266"/>
      <c r="R36" s="265"/>
      <c r="S36" s="144"/>
      <c r="T36" s="259"/>
    </row>
    <row r="37" ht="14.25" customHeight="1">
      <c r="B37" s="138" t="str">
        <f>IF(ISBLANK('Municipal Info Electric'!B37),"",'Municipal Info Electric'!B37)</f>
        <v>Pound Ridge</v>
      </c>
      <c r="C37" s="139" t="str">
        <f>IF(ISBLANK('Municipal Info Electric'!C37),"",'Municipal Info Electric'!C37)</f>
        <v>Town</v>
      </c>
      <c r="D37" s="139" t="str">
        <f>IF(ISBLANK('Municipal Info Electric'!D37),"",'Municipal Info Electric'!D37)</f>
        <v>NYSEG</v>
      </c>
      <c r="E37" s="255">
        <v>1.0</v>
      </c>
      <c r="F37" s="144"/>
      <c r="G37" s="144"/>
      <c r="H37" s="144"/>
      <c r="I37" s="259"/>
      <c r="J37" s="254"/>
      <c r="K37" s="260">
        <v>1.0</v>
      </c>
      <c r="L37" s="144"/>
      <c r="M37" s="144"/>
      <c r="N37" s="144"/>
      <c r="O37" s="144"/>
      <c r="P37" s="259"/>
      <c r="Q37" s="266"/>
      <c r="R37" s="265"/>
      <c r="S37" s="144"/>
      <c r="T37" s="263">
        <v>1.0</v>
      </c>
    </row>
    <row r="38" ht="14.25" customHeight="1">
      <c r="B38" s="138" t="str">
        <f>IF(ISBLANK('Municipal Info Electric'!B38),"",'Municipal Info Electric'!B38)</f>
        <v>Somers</v>
      </c>
      <c r="C38" s="139" t="str">
        <f>IF(ISBLANK('Municipal Info Electric'!C38),"",'Municipal Info Electric'!C38)</f>
        <v>Town</v>
      </c>
      <c r="D38" s="139" t="str">
        <f>IF(ISBLANK('Municipal Info Electric'!D38),"",'Municipal Info Electric'!D38)</f>
        <v>NYSEG</v>
      </c>
      <c r="E38" s="209"/>
      <c r="F38" s="144"/>
      <c r="G38" s="144"/>
      <c r="H38" s="144"/>
      <c r="I38" s="259"/>
      <c r="J38" s="254"/>
      <c r="K38" s="211"/>
      <c r="L38" s="144"/>
      <c r="M38" s="144"/>
      <c r="N38" s="144"/>
      <c r="O38" s="144"/>
      <c r="P38" s="259"/>
      <c r="Q38" s="266"/>
      <c r="R38" s="265"/>
      <c r="S38" s="144"/>
      <c r="T38" s="259"/>
    </row>
    <row r="39" ht="14.25" customHeight="1">
      <c r="B39" s="138" t="str">
        <f>IF(ISBLANK('Municipal Info Electric'!B39),"",'Municipal Info Electric'!B39)</f>
        <v/>
      </c>
      <c r="C39" s="139" t="str">
        <f>IF(ISBLANK('Municipal Info Electric'!C39),"",'Municipal Info Electric'!C39)</f>
        <v/>
      </c>
      <c r="D39" s="139" t="str">
        <f>IF(ISBLANK('Municipal Info Electric'!D39),"",'Municipal Info Electric'!D39)</f>
        <v/>
      </c>
      <c r="E39" s="209"/>
      <c r="F39" s="144"/>
      <c r="G39" s="144"/>
      <c r="H39" s="144"/>
      <c r="I39" s="259"/>
      <c r="J39" s="254"/>
      <c r="K39" s="211"/>
      <c r="L39" s="144"/>
      <c r="M39" s="144"/>
      <c r="N39" s="144"/>
      <c r="O39" s="144"/>
      <c r="P39" s="259"/>
      <c r="Q39" s="266"/>
      <c r="R39" s="265"/>
      <c r="S39" s="144"/>
      <c r="T39" s="259"/>
    </row>
    <row r="40" ht="14.25" customHeight="1">
      <c r="B40" s="138" t="str">
        <f>IF(ISBLANK('Municipal Info Electric'!B40),"",'Municipal Info Electric'!B40)</f>
        <v/>
      </c>
      <c r="C40" s="139" t="str">
        <f>IF(ISBLANK('Municipal Info Electric'!C40),"",'Municipal Info Electric'!C40)</f>
        <v/>
      </c>
      <c r="D40" s="139" t="str">
        <f>IF(ISBLANK('Municipal Info Electric'!D40),"",'Municipal Info Electric'!D40)</f>
        <v/>
      </c>
      <c r="E40" s="209"/>
      <c r="F40" s="144"/>
      <c r="G40" s="144"/>
      <c r="H40" s="144"/>
      <c r="I40" s="259"/>
      <c r="J40" s="254"/>
      <c r="K40" s="211"/>
      <c r="L40" s="144"/>
      <c r="M40" s="144"/>
      <c r="N40" s="144"/>
      <c r="O40" s="144"/>
      <c r="P40" s="259"/>
      <c r="Q40" s="266"/>
      <c r="R40" s="265"/>
      <c r="S40" s="144"/>
      <c r="T40" s="259"/>
    </row>
    <row r="41" ht="14.25" customHeight="1">
      <c r="B41" s="138" t="str">
        <f>IF(ISBLANK('Municipal Info Electric'!B41),"",'Municipal Info Electric'!B41)</f>
        <v/>
      </c>
      <c r="C41" s="139" t="str">
        <f>IF(ISBLANK('Municipal Info Electric'!C41),"",'Municipal Info Electric'!C41)</f>
        <v/>
      </c>
      <c r="D41" s="139" t="str">
        <f>IF(ISBLANK('Municipal Info Electric'!D41),"",'Municipal Info Electric'!D41)</f>
        <v/>
      </c>
      <c r="E41" s="209"/>
      <c r="F41" s="144"/>
      <c r="G41" s="144"/>
      <c r="H41" s="144"/>
      <c r="I41" s="259"/>
      <c r="J41" s="254"/>
      <c r="K41" s="211"/>
      <c r="L41" s="144"/>
      <c r="M41" s="144"/>
      <c r="N41" s="144"/>
      <c r="O41" s="144"/>
      <c r="P41" s="259"/>
      <c r="Q41" s="266"/>
      <c r="R41" s="265"/>
      <c r="S41" s="144"/>
      <c r="T41" s="259"/>
    </row>
    <row r="42" ht="14.25" customHeight="1">
      <c r="B42" s="138" t="str">
        <f>IF(ISBLANK('Municipal Info Electric'!B42),"",'Municipal Info Electric'!B42)</f>
        <v/>
      </c>
      <c r="C42" s="139" t="str">
        <f>IF(ISBLANK('Municipal Info Electric'!C42),"",'Municipal Info Electric'!C42)</f>
        <v/>
      </c>
      <c r="D42" s="139" t="str">
        <f>IF(ISBLANK('Municipal Info Electric'!D42),"",'Municipal Info Electric'!D42)</f>
        <v/>
      </c>
      <c r="E42" s="209"/>
      <c r="F42" s="144"/>
      <c r="G42" s="144"/>
      <c r="H42" s="144"/>
      <c r="I42" s="259"/>
      <c r="J42" s="254"/>
      <c r="K42" s="211"/>
      <c r="L42" s="144"/>
      <c r="M42" s="144"/>
      <c r="N42" s="144"/>
      <c r="O42" s="144"/>
      <c r="P42" s="259"/>
      <c r="Q42" s="266"/>
      <c r="R42" s="265"/>
      <c r="S42" s="144"/>
      <c r="T42" s="259"/>
    </row>
    <row r="43" ht="14.25" customHeight="1">
      <c r="B43" s="138" t="str">
        <f>IF(ISBLANK('Municipal Info Electric'!B43),"",'Municipal Info Electric'!B43)</f>
        <v/>
      </c>
      <c r="C43" s="139" t="str">
        <f>IF(ISBLANK('Municipal Info Electric'!C43),"",'Municipal Info Electric'!C43)</f>
        <v/>
      </c>
      <c r="D43" s="139" t="str">
        <f>IF(ISBLANK('Municipal Info Electric'!D43),"",'Municipal Info Electric'!D43)</f>
        <v/>
      </c>
      <c r="E43" s="211"/>
      <c r="F43" s="144"/>
      <c r="G43" s="144"/>
      <c r="H43" s="144"/>
      <c r="I43" s="259"/>
      <c r="J43" s="254"/>
      <c r="K43" s="211"/>
      <c r="L43" s="144"/>
      <c r="M43" s="144"/>
      <c r="N43" s="144"/>
      <c r="O43" s="144"/>
      <c r="P43" s="259"/>
      <c r="Q43" s="266"/>
      <c r="R43" s="265"/>
      <c r="S43" s="144"/>
      <c r="T43" s="259"/>
    </row>
    <row r="44" ht="14.25" customHeight="1">
      <c r="B44" s="138" t="str">
        <f>IF(ISBLANK('Municipal Info Electric'!B44),"",'Municipal Info Electric'!B44)</f>
        <v/>
      </c>
      <c r="C44" s="139" t="str">
        <f>IF(ISBLANK('Municipal Info Electric'!C44),"",'Municipal Info Electric'!C44)</f>
        <v/>
      </c>
      <c r="D44" s="139" t="str">
        <f>IF(ISBLANK('Municipal Info Electric'!D44),"",'Municipal Info Electric'!D44)</f>
        <v/>
      </c>
      <c r="E44" s="211"/>
      <c r="F44" s="144"/>
      <c r="G44" s="144"/>
      <c r="H44" s="144"/>
      <c r="I44" s="259"/>
      <c r="J44" s="254"/>
      <c r="K44" s="211"/>
      <c r="L44" s="144"/>
      <c r="M44" s="144"/>
      <c r="N44" s="144"/>
      <c r="O44" s="144"/>
      <c r="P44" s="259"/>
      <c r="Q44" s="266"/>
      <c r="R44" s="265"/>
      <c r="S44" s="144"/>
      <c r="T44" s="259"/>
    </row>
    <row r="45" ht="14.25" customHeight="1">
      <c r="B45" s="138" t="str">
        <f>IF(ISBLANK('Municipal Info Electric'!B45),"",'Municipal Info Electric'!B45)</f>
        <v/>
      </c>
      <c r="C45" s="139" t="str">
        <f>IF(ISBLANK('Municipal Info Electric'!C45),"",'Municipal Info Electric'!C45)</f>
        <v/>
      </c>
      <c r="D45" s="139" t="str">
        <f>IF(ISBLANK('Municipal Info Electric'!D45),"",'Municipal Info Electric'!D45)</f>
        <v/>
      </c>
      <c r="E45" s="211"/>
      <c r="F45" s="144"/>
      <c r="G45" s="144"/>
      <c r="H45" s="144"/>
      <c r="I45" s="259"/>
      <c r="J45" s="254"/>
      <c r="K45" s="211"/>
      <c r="L45" s="144"/>
      <c r="M45" s="144"/>
      <c r="N45" s="144"/>
      <c r="O45" s="144"/>
      <c r="P45" s="259"/>
      <c r="Q45" s="266"/>
      <c r="R45" s="265"/>
      <c r="S45" s="144"/>
      <c r="T45" s="259"/>
    </row>
    <row r="46" ht="14.25" customHeight="1">
      <c r="B46" s="138" t="str">
        <f>IF(ISBLANK('Municipal Info Electric'!B46),"",'Municipal Info Electric'!B46)</f>
        <v/>
      </c>
      <c r="C46" s="139" t="str">
        <f>IF(ISBLANK('Municipal Info Electric'!C46),"",'Municipal Info Electric'!C46)</f>
        <v/>
      </c>
      <c r="D46" s="139" t="str">
        <f>IF(ISBLANK('Municipal Info Electric'!D46),"",'Municipal Info Electric'!D46)</f>
        <v/>
      </c>
      <c r="E46" s="211"/>
      <c r="F46" s="144"/>
      <c r="G46" s="144"/>
      <c r="H46" s="144"/>
      <c r="I46" s="259"/>
      <c r="J46" s="254"/>
      <c r="K46" s="211"/>
      <c r="L46" s="144"/>
      <c r="M46" s="144"/>
      <c r="N46" s="144"/>
      <c r="O46" s="144"/>
      <c r="P46" s="259"/>
      <c r="Q46" s="266"/>
      <c r="R46" s="265"/>
      <c r="S46" s="144"/>
      <c r="T46" s="259"/>
    </row>
    <row r="47" ht="14.25" customHeight="1">
      <c r="B47" s="138" t="str">
        <f>IF(ISBLANK('Municipal Info Electric'!B47),"",'Municipal Info Electric'!B47)</f>
        <v/>
      </c>
      <c r="C47" s="139" t="str">
        <f>IF(ISBLANK('Municipal Info Electric'!C47),"",'Municipal Info Electric'!C47)</f>
        <v/>
      </c>
      <c r="D47" s="139" t="str">
        <f>IF(ISBLANK('Municipal Info Electric'!D47),"",'Municipal Info Electric'!D47)</f>
        <v/>
      </c>
      <c r="E47" s="211"/>
      <c r="F47" s="144"/>
      <c r="G47" s="144"/>
      <c r="H47" s="144"/>
      <c r="I47" s="259"/>
      <c r="J47" s="254"/>
      <c r="K47" s="211"/>
      <c r="L47" s="144"/>
      <c r="M47" s="144"/>
      <c r="N47" s="144"/>
      <c r="O47" s="144"/>
      <c r="P47" s="259"/>
      <c r="Q47" s="266"/>
      <c r="R47" s="265"/>
      <c r="S47" s="144"/>
      <c r="T47" s="259"/>
    </row>
    <row r="48" ht="14.25" customHeight="1">
      <c r="B48" s="138" t="str">
        <f>IF(ISBLANK('Municipal Info Electric'!B48),"",'Municipal Info Electric'!B48)</f>
        <v/>
      </c>
      <c r="C48" s="139" t="str">
        <f>IF(ISBLANK('Municipal Info Electric'!C48),"",'Municipal Info Electric'!C48)</f>
        <v/>
      </c>
      <c r="D48" s="139" t="str">
        <f>IF(ISBLANK('Municipal Info Electric'!D48),"",'Municipal Info Electric'!D48)</f>
        <v/>
      </c>
      <c r="E48" s="211"/>
      <c r="F48" s="144"/>
      <c r="G48" s="144"/>
      <c r="H48" s="144"/>
      <c r="I48" s="259"/>
      <c r="J48" s="254"/>
      <c r="K48" s="211"/>
      <c r="L48" s="144"/>
      <c r="M48" s="144"/>
      <c r="N48" s="144"/>
      <c r="O48" s="144"/>
      <c r="P48" s="259"/>
      <c r="Q48" s="266"/>
      <c r="R48" s="265"/>
      <c r="S48" s="144"/>
      <c r="T48" s="259"/>
    </row>
    <row r="49" ht="14.25" customHeight="1">
      <c r="B49" s="138" t="str">
        <f>IF(ISBLANK('Municipal Info Electric'!B49),"",'Municipal Info Electric'!B49)</f>
        <v/>
      </c>
      <c r="C49" s="139" t="str">
        <f>IF(ISBLANK('Municipal Info Electric'!C49),"",'Municipal Info Electric'!C49)</f>
        <v/>
      </c>
      <c r="D49" s="139" t="str">
        <f>IF(ISBLANK('Municipal Info Electric'!D49),"",'Municipal Info Electric'!D49)</f>
        <v/>
      </c>
      <c r="E49" s="211"/>
      <c r="F49" s="144"/>
      <c r="G49" s="144"/>
      <c r="H49" s="144"/>
      <c r="I49" s="259"/>
      <c r="J49" s="254"/>
      <c r="K49" s="211"/>
      <c r="L49" s="144"/>
      <c r="M49" s="144"/>
      <c r="N49" s="144"/>
      <c r="O49" s="144"/>
      <c r="P49" s="259"/>
      <c r="Q49" s="266"/>
      <c r="R49" s="265"/>
      <c r="S49" s="144"/>
      <c r="T49" s="259"/>
    </row>
    <row r="50" ht="14.25" customHeight="1">
      <c r="B50" s="138" t="str">
        <f>IF(ISBLANK('Municipal Info Electric'!B50),"",'Municipal Info Electric'!B50)</f>
        <v/>
      </c>
      <c r="C50" s="139" t="str">
        <f>IF(ISBLANK('Municipal Info Electric'!C50),"",'Municipal Info Electric'!C50)</f>
        <v/>
      </c>
      <c r="D50" s="139" t="str">
        <f>IF(ISBLANK('Municipal Info Electric'!D50),"",'Municipal Info Electric'!D50)</f>
        <v/>
      </c>
      <c r="E50" s="211"/>
      <c r="F50" s="144"/>
      <c r="G50" s="144"/>
      <c r="H50" s="144"/>
      <c r="I50" s="259"/>
      <c r="J50" s="254"/>
      <c r="K50" s="211"/>
      <c r="L50" s="144"/>
      <c r="M50" s="144"/>
      <c r="N50" s="144"/>
      <c r="O50" s="144"/>
      <c r="P50" s="259"/>
      <c r="Q50" s="266"/>
      <c r="R50" s="265"/>
      <c r="S50" s="144"/>
      <c r="T50" s="259"/>
    </row>
    <row r="51" ht="14.25" customHeight="1">
      <c r="B51" s="138" t="str">
        <f>IF(ISBLANK('Municipal Info Electric'!B51),"",'Municipal Info Electric'!B51)</f>
        <v/>
      </c>
      <c r="C51" s="139" t="str">
        <f>IF(ISBLANK('Municipal Info Electric'!C51),"",'Municipal Info Electric'!C51)</f>
        <v/>
      </c>
      <c r="D51" s="139" t="str">
        <f>IF(ISBLANK('Municipal Info Electric'!D51),"",'Municipal Info Electric'!D51)</f>
        <v/>
      </c>
      <c r="E51" s="211"/>
      <c r="F51" s="144"/>
      <c r="G51" s="144"/>
      <c r="H51" s="144"/>
      <c r="I51" s="259"/>
      <c r="J51" s="254"/>
      <c r="K51" s="211"/>
      <c r="L51" s="144"/>
      <c r="M51" s="144"/>
      <c r="N51" s="144"/>
      <c r="O51" s="144"/>
      <c r="P51" s="259"/>
      <c r="Q51" s="266"/>
      <c r="R51" s="265"/>
      <c r="S51" s="144"/>
      <c r="T51" s="259"/>
    </row>
    <row r="52" ht="14.25" customHeight="1">
      <c r="B52" s="138" t="str">
        <f>IF(ISBLANK('Municipal Info Electric'!B52),"",'Municipal Info Electric'!B52)</f>
        <v/>
      </c>
      <c r="C52" s="139" t="str">
        <f>IF(ISBLANK('Municipal Info Electric'!C52),"",'Municipal Info Electric'!C52)</f>
        <v/>
      </c>
      <c r="D52" s="139" t="str">
        <f>IF(ISBLANK('Municipal Info Electric'!D52),"",'Municipal Info Electric'!D52)</f>
        <v/>
      </c>
      <c r="E52" s="211"/>
      <c r="F52" s="144"/>
      <c r="G52" s="144"/>
      <c r="H52" s="144"/>
      <c r="I52" s="259"/>
      <c r="J52" s="254"/>
      <c r="K52" s="211"/>
      <c r="L52" s="144"/>
      <c r="M52" s="144"/>
      <c r="N52" s="144"/>
      <c r="O52" s="144"/>
      <c r="P52" s="259"/>
      <c r="Q52" s="266"/>
      <c r="R52" s="265"/>
      <c r="S52" s="144"/>
      <c r="T52" s="259"/>
    </row>
    <row r="53" ht="14.25" customHeight="1">
      <c r="B53" s="138" t="str">
        <f>IF(ISBLANK('Municipal Info Electric'!B53),"",'Municipal Info Electric'!B53)</f>
        <v/>
      </c>
      <c r="C53" s="139" t="str">
        <f>IF(ISBLANK('Municipal Info Electric'!C53),"",'Municipal Info Electric'!C53)</f>
        <v/>
      </c>
      <c r="D53" s="139" t="str">
        <f>IF(ISBLANK('Municipal Info Electric'!D53),"",'Municipal Info Electric'!D53)</f>
        <v/>
      </c>
      <c r="E53" s="209"/>
      <c r="F53" s="144"/>
      <c r="G53" s="144"/>
      <c r="H53" s="144"/>
      <c r="I53" s="259"/>
      <c r="J53" s="254"/>
      <c r="K53" s="211"/>
      <c r="L53" s="144"/>
      <c r="M53" s="144"/>
      <c r="N53" s="144"/>
      <c r="O53" s="144"/>
      <c r="P53" s="259"/>
      <c r="Q53" s="266"/>
      <c r="R53" s="265"/>
      <c r="S53" s="144"/>
      <c r="T53" s="259"/>
    </row>
    <row r="54" ht="14.25" customHeight="1">
      <c r="B54" s="138" t="str">
        <f>IF(ISBLANK('Municipal Info Electric'!B54),"",'Municipal Info Electric'!B54)</f>
        <v/>
      </c>
      <c r="C54" s="139" t="str">
        <f>IF(ISBLANK('Municipal Info Electric'!C54),"",'Municipal Info Electric'!C54)</f>
        <v/>
      </c>
      <c r="D54" s="139" t="str">
        <f>IF(ISBLANK('Municipal Info Electric'!D54),"",'Municipal Info Electric'!D54)</f>
        <v/>
      </c>
      <c r="E54" s="209"/>
      <c r="F54" s="144"/>
      <c r="G54" s="144"/>
      <c r="H54" s="144"/>
      <c r="I54" s="259"/>
      <c r="J54" s="254"/>
      <c r="K54" s="211"/>
      <c r="L54" s="144"/>
      <c r="M54" s="144"/>
      <c r="N54" s="144"/>
      <c r="O54" s="144"/>
      <c r="P54" s="259"/>
      <c r="Q54" s="266"/>
      <c r="R54" s="265"/>
      <c r="S54" s="144"/>
      <c r="T54" s="259"/>
    </row>
    <row r="55" ht="14.25" customHeight="1">
      <c r="B55" s="138" t="str">
        <f>IF(ISBLANK('Municipal Info Electric'!B55),"",'Municipal Info Electric'!B55)</f>
        <v/>
      </c>
      <c r="C55" s="139" t="str">
        <f>IF(ISBLANK('Municipal Info Electric'!C55),"",'Municipal Info Electric'!C55)</f>
        <v/>
      </c>
      <c r="D55" s="139" t="str">
        <f>IF(ISBLANK('Municipal Info Electric'!D55),"",'Municipal Info Electric'!D55)</f>
        <v/>
      </c>
      <c r="E55" s="209"/>
      <c r="F55" s="144"/>
      <c r="G55" s="144"/>
      <c r="H55" s="144"/>
      <c r="I55" s="259"/>
      <c r="J55" s="254"/>
      <c r="K55" s="211"/>
      <c r="L55" s="144"/>
      <c r="M55" s="144"/>
      <c r="N55" s="144"/>
      <c r="O55" s="144"/>
      <c r="P55" s="259"/>
      <c r="Q55" s="266"/>
      <c r="R55" s="265"/>
      <c r="S55" s="144"/>
      <c r="T55" s="259"/>
    </row>
    <row r="56" ht="14.25" customHeight="1">
      <c r="B56" s="138" t="str">
        <f>IF(ISBLANK('Municipal Info Electric'!B56),"",'Municipal Info Electric'!B56)</f>
        <v/>
      </c>
      <c r="C56" s="139" t="str">
        <f>IF(ISBLANK('Municipal Info Electric'!C56),"",'Municipal Info Electric'!C56)</f>
        <v/>
      </c>
      <c r="D56" s="139" t="str">
        <f>IF(ISBLANK('Municipal Info Electric'!D56),"",'Municipal Info Electric'!D56)</f>
        <v/>
      </c>
      <c r="E56" s="209"/>
      <c r="F56" s="144"/>
      <c r="G56" s="144"/>
      <c r="H56" s="144"/>
      <c r="I56" s="259"/>
      <c r="J56" s="254"/>
      <c r="K56" s="211"/>
      <c r="L56" s="144"/>
      <c r="M56" s="144"/>
      <c r="N56" s="144"/>
      <c r="O56" s="144"/>
      <c r="P56" s="259"/>
      <c r="Q56" s="266"/>
      <c r="R56" s="265"/>
      <c r="S56" s="144"/>
      <c r="T56" s="259"/>
    </row>
    <row r="57" ht="14.25" customHeight="1">
      <c r="B57" s="138" t="str">
        <f>IF(ISBLANK('Municipal Info Electric'!B57),"",'Municipal Info Electric'!B57)</f>
        <v/>
      </c>
      <c r="C57" s="139" t="str">
        <f>IF(ISBLANK('Municipal Info Electric'!C57),"",'Municipal Info Electric'!C57)</f>
        <v/>
      </c>
      <c r="D57" s="139" t="str">
        <f>IF(ISBLANK('Municipal Info Electric'!D57),"",'Municipal Info Electric'!D57)</f>
        <v/>
      </c>
      <c r="E57" s="209"/>
      <c r="F57" s="144"/>
      <c r="G57" s="144"/>
      <c r="H57" s="144"/>
      <c r="I57" s="259"/>
      <c r="J57" s="254"/>
      <c r="K57" s="211"/>
      <c r="L57" s="144"/>
      <c r="M57" s="144"/>
      <c r="N57" s="144"/>
      <c r="O57" s="144"/>
      <c r="P57" s="259"/>
      <c r="Q57" s="266"/>
      <c r="R57" s="265"/>
      <c r="S57" s="144"/>
      <c r="T57" s="259"/>
    </row>
    <row r="58" ht="14.25" customHeight="1">
      <c r="B58" s="138" t="str">
        <f>IF(ISBLANK('Municipal Info Electric'!B58),"",'Municipal Info Electric'!B58)</f>
        <v/>
      </c>
      <c r="C58" s="139" t="str">
        <f>IF(ISBLANK('Municipal Info Electric'!C58),"",'Municipal Info Electric'!C58)</f>
        <v/>
      </c>
      <c r="D58" s="139" t="str">
        <f>IF(ISBLANK('Municipal Info Electric'!D58),"",'Municipal Info Electric'!D58)</f>
        <v/>
      </c>
      <c r="E58" s="209"/>
      <c r="F58" s="144"/>
      <c r="G58" s="144"/>
      <c r="H58" s="144"/>
      <c r="I58" s="259"/>
      <c r="J58" s="254"/>
      <c r="K58" s="211"/>
      <c r="L58" s="144"/>
      <c r="M58" s="144"/>
      <c r="N58" s="144"/>
      <c r="O58" s="144"/>
      <c r="P58" s="259"/>
      <c r="Q58" s="266"/>
      <c r="R58" s="265"/>
      <c r="S58" s="144"/>
      <c r="T58" s="259"/>
    </row>
    <row r="59" ht="14.25" customHeight="1">
      <c r="B59" s="138" t="str">
        <f>IF(ISBLANK('Municipal Info Electric'!B59),"",'Municipal Info Electric'!B59)</f>
        <v/>
      </c>
      <c r="C59" s="139" t="str">
        <f>IF(ISBLANK('Municipal Info Electric'!C59),"",'Municipal Info Electric'!C59)</f>
        <v/>
      </c>
      <c r="D59" s="139" t="str">
        <f>IF(ISBLANK('Municipal Info Electric'!D59),"",'Municipal Info Electric'!D59)</f>
        <v/>
      </c>
      <c r="E59" s="209"/>
      <c r="F59" s="144"/>
      <c r="G59" s="144"/>
      <c r="H59" s="144"/>
      <c r="I59" s="259"/>
      <c r="J59" s="254"/>
      <c r="K59" s="211"/>
      <c r="L59" s="144"/>
      <c r="M59" s="144"/>
      <c r="N59" s="144"/>
      <c r="O59" s="144"/>
      <c r="P59" s="259"/>
      <c r="Q59" s="266"/>
      <c r="R59" s="265"/>
      <c r="S59" s="144"/>
      <c r="T59" s="259"/>
    </row>
    <row r="60" ht="14.25" customHeight="1">
      <c r="B60" s="138" t="str">
        <f>IF(ISBLANK('Municipal Info Electric'!B60),"",'Municipal Info Electric'!B60)</f>
        <v/>
      </c>
      <c r="C60" s="139" t="str">
        <f>IF(ISBLANK('Municipal Info Electric'!C60),"",'Municipal Info Electric'!C60)</f>
        <v/>
      </c>
      <c r="D60" s="139" t="str">
        <f>IF(ISBLANK('Municipal Info Electric'!D60),"",'Municipal Info Electric'!D60)</f>
        <v/>
      </c>
      <c r="E60" s="209"/>
      <c r="F60" s="144"/>
      <c r="G60" s="144"/>
      <c r="H60" s="144"/>
      <c r="I60" s="259"/>
      <c r="J60" s="254"/>
      <c r="K60" s="211"/>
      <c r="L60" s="144"/>
      <c r="M60" s="144"/>
      <c r="N60" s="144"/>
      <c r="O60" s="144"/>
      <c r="P60" s="259"/>
      <c r="Q60" s="266"/>
      <c r="R60" s="265"/>
      <c r="S60" s="144"/>
      <c r="T60" s="259"/>
    </row>
    <row r="61" ht="14.25" customHeight="1">
      <c r="B61" s="138" t="str">
        <f>IF(ISBLANK('Municipal Info Electric'!B61),"",'Municipal Info Electric'!B61)</f>
        <v/>
      </c>
      <c r="C61" s="139" t="str">
        <f>IF(ISBLANK('Municipal Info Electric'!C61),"",'Municipal Info Electric'!C61)</f>
        <v/>
      </c>
      <c r="D61" s="139" t="str">
        <f>IF(ISBLANK('Municipal Info Electric'!D61),"",'Municipal Info Electric'!D61)</f>
        <v/>
      </c>
      <c r="E61" s="211"/>
      <c r="F61" s="144"/>
      <c r="G61" s="144"/>
      <c r="H61" s="144"/>
      <c r="I61" s="259"/>
      <c r="J61" s="254"/>
      <c r="K61" s="211"/>
      <c r="L61" s="144"/>
      <c r="M61" s="144"/>
      <c r="N61" s="144"/>
      <c r="O61" s="144"/>
      <c r="P61" s="259"/>
      <c r="Q61" s="266"/>
      <c r="R61" s="265"/>
      <c r="S61" s="144"/>
      <c r="T61" s="259"/>
    </row>
    <row r="62" ht="14.25" customHeight="1">
      <c r="B62" s="138" t="str">
        <f>IF(ISBLANK('Municipal Info Electric'!B62),"",'Municipal Info Electric'!B62)</f>
        <v/>
      </c>
      <c r="C62" s="139" t="str">
        <f>IF(ISBLANK('Municipal Info Electric'!C62),"",'Municipal Info Electric'!C62)</f>
        <v/>
      </c>
      <c r="D62" s="139" t="str">
        <f>IF(ISBLANK('Municipal Info Electric'!D62),"",'Municipal Info Electric'!D62)</f>
        <v/>
      </c>
      <c r="E62" s="211"/>
      <c r="F62" s="144"/>
      <c r="G62" s="144"/>
      <c r="H62" s="144"/>
      <c r="I62" s="259"/>
      <c r="J62" s="266"/>
      <c r="K62" s="211"/>
      <c r="L62" s="144"/>
      <c r="M62" s="144"/>
      <c r="N62" s="144"/>
      <c r="O62" s="144"/>
      <c r="P62" s="259"/>
      <c r="Q62" s="266"/>
      <c r="R62" s="265"/>
      <c r="S62" s="144"/>
      <c r="T62" s="259"/>
    </row>
    <row r="63" ht="14.25" customHeight="1">
      <c r="B63" s="138" t="str">
        <f>IF(ISBLANK('Municipal Info Electric'!B63),"",'Municipal Info Electric'!B63)</f>
        <v/>
      </c>
      <c r="C63" s="139" t="str">
        <f>IF(ISBLANK('Municipal Info Electric'!C63),"",'Municipal Info Electric'!C63)</f>
        <v/>
      </c>
      <c r="D63" s="139" t="str">
        <f>IF(ISBLANK('Municipal Info Electric'!D63),"",'Municipal Info Electric'!D63)</f>
        <v/>
      </c>
      <c r="E63" s="211"/>
      <c r="F63" s="144"/>
      <c r="G63" s="144"/>
      <c r="H63" s="144"/>
      <c r="I63" s="259"/>
      <c r="J63" s="266"/>
      <c r="K63" s="211"/>
      <c r="L63" s="144"/>
      <c r="M63" s="144"/>
      <c r="N63" s="144"/>
      <c r="O63" s="144"/>
      <c r="P63" s="259"/>
      <c r="Q63" s="266"/>
      <c r="R63" s="265"/>
      <c r="S63" s="144"/>
      <c r="T63" s="259"/>
    </row>
    <row r="64" ht="14.25" customHeight="1">
      <c r="B64" s="138" t="str">
        <f>IF(ISBLANK('Municipal Info Electric'!B64),"",'Municipal Info Electric'!B64)</f>
        <v/>
      </c>
      <c r="C64" s="139" t="str">
        <f>IF(ISBLANK('Municipal Info Electric'!C64),"",'Municipal Info Electric'!C64)</f>
        <v/>
      </c>
      <c r="D64" s="139" t="str">
        <f>IF(ISBLANK('Municipal Info Electric'!D64),"",'Municipal Info Electric'!D64)</f>
        <v/>
      </c>
      <c r="E64" s="209"/>
      <c r="F64" s="144"/>
      <c r="G64" s="144"/>
      <c r="H64" s="144"/>
      <c r="I64" s="259"/>
      <c r="J64" s="266"/>
      <c r="K64" s="211"/>
      <c r="L64" s="144"/>
      <c r="M64" s="144"/>
      <c r="N64" s="144"/>
      <c r="O64" s="144"/>
      <c r="P64" s="259"/>
      <c r="Q64" s="266"/>
      <c r="R64" s="265"/>
      <c r="S64" s="144"/>
      <c r="T64" s="259"/>
    </row>
    <row r="65" ht="14.25" customHeight="1">
      <c r="B65" s="138" t="str">
        <f>IF(ISBLANK('Municipal Info Electric'!B65),"",'Municipal Info Electric'!B65)</f>
        <v/>
      </c>
      <c r="C65" s="139" t="str">
        <f>IF(ISBLANK('Municipal Info Electric'!C65),"",'Municipal Info Electric'!C65)</f>
        <v/>
      </c>
      <c r="D65" s="139" t="str">
        <f>IF(ISBLANK('Municipal Info Electric'!D65),"",'Municipal Info Electric'!D65)</f>
        <v/>
      </c>
      <c r="E65" s="209"/>
      <c r="F65" s="144"/>
      <c r="G65" s="144"/>
      <c r="H65" s="144"/>
      <c r="I65" s="259"/>
      <c r="J65" s="266"/>
      <c r="K65" s="211"/>
      <c r="L65" s="144"/>
      <c r="M65" s="144"/>
      <c r="N65" s="144"/>
      <c r="O65" s="144"/>
      <c r="P65" s="259"/>
      <c r="Q65" s="266"/>
      <c r="R65" s="265"/>
      <c r="S65" s="144"/>
      <c r="T65" s="259"/>
    </row>
    <row r="66" ht="14.25" customHeight="1">
      <c r="B66" s="138" t="str">
        <f>IF(ISBLANK('Municipal Info Electric'!B66),"",'Municipal Info Electric'!B66)</f>
        <v/>
      </c>
      <c r="C66" s="139" t="str">
        <f>IF(ISBLANK('Municipal Info Electric'!C66),"",'Municipal Info Electric'!C66)</f>
        <v/>
      </c>
      <c r="D66" s="139" t="str">
        <f>IF(ISBLANK('Municipal Info Electric'!D66),"",'Municipal Info Electric'!D66)</f>
        <v/>
      </c>
      <c r="E66" s="211"/>
      <c r="F66" s="144"/>
      <c r="G66" s="144"/>
      <c r="H66" s="144"/>
      <c r="I66" s="259"/>
      <c r="J66" s="266"/>
      <c r="K66" s="211"/>
      <c r="L66" s="144"/>
      <c r="M66" s="144"/>
      <c r="N66" s="144"/>
      <c r="O66" s="144"/>
      <c r="P66" s="259"/>
      <c r="Q66" s="266"/>
      <c r="R66" s="265"/>
      <c r="S66" s="144"/>
      <c r="T66" s="259"/>
    </row>
    <row r="67" ht="14.25" customHeight="1">
      <c r="B67" s="138" t="str">
        <f>IF(ISBLANK('Municipal Info Electric'!B67),"",'Municipal Info Electric'!B67)</f>
        <v/>
      </c>
      <c r="C67" s="139" t="str">
        <f>IF(ISBLANK('Municipal Info Electric'!C67),"",'Municipal Info Electric'!C67)</f>
        <v/>
      </c>
      <c r="D67" s="139" t="str">
        <f>IF(ISBLANK('Municipal Info Electric'!D67),"",'Municipal Info Electric'!D67)</f>
        <v/>
      </c>
      <c r="E67" s="211"/>
      <c r="F67" s="144"/>
      <c r="G67" s="144"/>
      <c r="H67" s="144"/>
      <c r="I67" s="259"/>
      <c r="J67" s="266"/>
      <c r="K67" s="211"/>
      <c r="L67" s="144"/>
      <c r="M67" s="144"/>
      <c r="N67" s="144"/>
      <c r="O67" s="144"/>
      <c r="P67" s="259"/>
      <c r="Q67" s="266"/>
      <c r="R67" s="265"/>
      <c r="S67" s="144"/>
      <c r="T67" s="259"/>
    </row>
    <row r="68" ht="14.25" customHeight="1">
      <c r="B68" s="138" t="str">
        <f>IF(ISBLANK('Municipal Info Electric'!B68),"",'Municipal Info Electric'!B68)</f>
        <v/>
      </c>
      <c r="C68" s="139" t="str">
        <f>IF(ISBLANK('Municipal Info Electric'!C68),"",'Municipal Info Electric'!C68)</f>
        <v/>
      </c>
      <c r="D68" s="139" t="str">
        <f>IF(ISBLANK('Municipal Info Electric'!D68),"",'Municipal Info Electric'!D68)</f>
        <v/>
      </c>
      <c r="E68" s="144"/>
      <c r="F68" s="144"/>
      <c r="G68" s="144"/>
      <c r="H68" s="144"/>
      <c r="I68" s="259"/>
      <c r="J68" s="266"/>
      <c r="K68" s="211"/>
      <c r="L68" s="144"/>
      <c r="M68" s="144"/>
      <c r="N68" s="144"/>
      <c r="O68" s="144"/>
      <c r="P68" s="259"/>
      <c r="Q68" s="266"/>
      <c r="R68" s="265"/>
      <c r="S68" s="144"/>
      <c r="T68" s="259"/>
    </row>
    <row r="69" ht="14.25" customHeight="1">
      <c r="A69" s="66" t="s">
        <v>90</v>
      </c>
      <c r="B69" s="113">
        <f>COUNTA(B9:B68)-COUNTBLANK(B9:B68)</f>
        <v>30</v>
      </c>
      <c r="C69" s="147"/>
      <c r="D69" s="147"/>
      <c r="E69" s="113">
        <f t="shared" ref="E69:T69" si="1">SUM(E9:E68)</f>
        <v>11</v>
      </c>
      <c r="F69" s="113">
        <f t="shared" si="1"/>
        <v>0</v>
      </c>
      <c r="G69" s="113">
        <f t="shared" si="1"/>
        <v>0</v>
      </c>
      <c r="H69" s="113">
        <f t="shared" si="1"/>
        <v>0</v>
      </c>
      <c r="I69" s="113">
        <f t="shared" si="1"/>
        <v>10</v>
      </c>
      <c r="J69" s="267">
        <f t="shared" si="1"/>
        <v>0</v>
      </c>
      <c r="K69" s="113">
        <f t="shared" si="1"/>
        <v>7</v>
      </c>
      <c r="L69" s="113">
        <f t="shared" si="1"/>
        <v>4</v>
      </c>
      <c r="M69" s="113">
        <f t="shared" si="1"/>
        <v>0</v>
      </c>
      <c r="N69" s="113">
        <f t="shared" si="1"/>
        <v>4</v>
      </c>
      <c r="O69" s="113">
        <f t="shared" si="1"/>
        <v>2</v>
      </c>
      <c r="P69" s="113">
        <f t="shared" si="1"/>
        <v>4</v>
      </c>
      <c r="Q69" s="268">
        <f t="shared" si="1"/>
        <v>3</v>
      </c>
      <c r="R69" s="268">
        <f t="shared" si="1"/>
        <v>2</v>
      </c>
      <c r="S69" s="268">
        <f t="shared" si="1"/>
        <v>1</v>
      </c>
      <c r="T69" s="275">
        <f t="shared" si="1"/>
        <v>5</v>
      </c>
    </row>
    <row r="70" ht="14.25" customHeight="1"/>
    <row r="71" ht="14.25" customHeight="1"/>
    <row r="72" ht="14.25" customHeight="1"/>
    <row r="73" ht="14.25" customHeight="1"/>
    <row r="74" ht="14.25" customHeight="1">
      <c r="B74" s="276" t="s">
        <v>220</v>
      </c>
    </row>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K7:P7"/>
    <mergeCell ref="Q7:T7"/>
    <mergeCell ref="B74:M79"/>
    <mergeCell ref="A1:P3"/>
    <mergeCell ref="A4:B4"/>
    <mergeCell ref="A5:B5"/>
    <mergeCell ref="E6:P6"/>
    <mergeCell ref="Q6:T6"/>
    <mergeCell ref="E7:I7"/>
    <mergeCell ref="J7:J8"/>
  </mergeCells>
  <printOptions/>
  <pageMargins bottom="0.75" footer="0.0" header="0.0" left="0.7" right="0.7" top="0.75"/>
  <pageSetup orientation="portrait"/>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F0"/>
    <pageSetUpPr/>
  </sheetPr>
  <sheetViews>
    <sheetView workbookViewId="0"/>
  </sheetViews>
  <sheetFormatPr customHeight="1" defaultColWidth="14.43" defaultRowHeight="15.0"/>
  <cols>
    <col customWidth="1" min="1" max="1" width="8.71"/>
    <col customWidth="1" min="2" max="2" width="26.57"/>
    <col customWidth="1" min="3" max="3" width="17.0"/>
    <col customWidth="1" min="4" max="4" width="26.0"/>
    <col customWidth="1" min="5" max="14" width="21.14"/>
    <col customWidth="1" min="15" max="24" width="19.29"/>
    <col customWidth="1" min="25" max="34" width="14.57"/>
  </cols>
  <sheetData>
    <row r="1" ht="14.25" customHeight="1">
      <c r="A1" s="32" t="s">
        <v>221</v>
      </c>
    </row>
    <row r="2" ht="14.25" customHeight="1"/>
    <row r="3" ht="14.25" customHeight="1"/>
    <row r="4" ht="14.25" customHeight="1">
      <c r="A4" s="33" t="s">
        <v>39</v>
      </c>
      <c r="C4" s="34" t="str">
        <f>'CCA Admin Dashboard'!D3</f>
        <v>Sustainable Westchester</v>
      </c>
      <c r="D4" s="35"/>
      <c r="F4" s="36"/>
      <c r="G4" s="36"/>
      <c r="H4" s="36"/>
      <c r="I4" s="36"/>
      <c r="J4" s="36"/>
      <c r="K4" s="36"/>
      <c r="L4" s="36"/>
    </row>
    <row r="5" ht="14.25" customHeight="1">
      <c r="A5" s="32" t="s">
        <v>41</v>
      </c>
      <c r="C5" s="38" t="s">
        <v>26</v>
      </c>
      <c r="D5" s="39">
        <v>2023.0</v>
      </c>
      <c r="F5" s="40"/>
      <c r="G5" s="36"/>
      <c r="H5" s="36"/>
      <c r="I5" s="36"/>
      <c r="J5" s="36"/>
      <c r="K5" s="36"/>
      <c r="L5" s="36"/>
    </row>
    <row r="6" ht="14.25" customHeight="1"/>
    <row r="7" ht="14.25" customHeight="1">
      <c r="C7" s="44"/>
      <c r="D7" s="44"/>
      <c r="E7" s="44"/>
      <c r="F7" s="44"/>
      <c r="G7" s="42"/>
      <c r="H7" s="42"/>
      <c r="I7" s="43"/>
      <c r="J7" s="43"/>
      <c r="K7" s="43"/>
      <c r="L7" s="43"/>
    </row>
    <row r="8" ht="14.25" customHeight="1">
      <c r="B8" s="277" t="s">
        <v>222</v>
      </c>
      <c r="C8" s="277" t="s">
        <v>223</v>
      </c>
      <c r="D8" s="278"/>
      <c r="E8" s="278"/>
    </row>
    <row r="9" ht="14.25" customHeight="1">
      <c r="B9" s="279"/>
      <c r="C9" s="280" t="s">
        <v>224</v>
      </c>
      <c r="D9" s="280" t="s">
        <v>44</v>
      </c>
      <c r="E9" s="128" t="str">
        <f>IF(ISBLANK('Municipal Info Electric'!B9),"",'Municipal Info Electric'!B9)</f>
        <v>Ardsley</v>
      </c>
      <c r="F9" s="129" t="str">
        <f>IF(ISBLANK('Municipal Info Electric'!B10),"",'Municipal Info Electric'!B10)</f>
        <v>Bedford</v>
      </c>
      <c r="G9" s="129" t="str">
        <f>IF(ISBLANK('Municipal Info Electric'!B11),"",'Municipal Info Electric'!B11)</f>
        <v>Croton-on-Hudson</v>
      </c>
      <c r="H9" s="129" t="str">
        <f>IF(ISBLANK('Municipal Info Electric'!B12),"",'Municipal Info Electric'!B12)</f>
        <v>Dobbs Ferry</v>
      </c>
      <c r="I9" s="129" t="str">
        <f>IF(ISBLANK('Municipal Info Electric'!B13),"",'Municipal Info Electric'!B13)</f>
        <v>Greenburgh</v>
      </c>
      <c r="J9" s="129" t="str">
        <f>IF(ISBLANK('Municipal Info Electric'!B14),"",'Municipal Info Electric'!B14)</f>
        <v>Hastings-on-Hudson</v>
      </c>
      <c r="K9" s="129" t="str">
        <f>IF(ISBLANK('Municipal Info Electric'!B15),"",'Municipal Info Electric'!B15)</f>
        <v>Irvington</v>
      </c>
      <c r="L9" s="129" t="str">
        <f>IF(ISBLANK('Municipal Info Electric'!B16),"",'Municipal Info Electric'!B16)</f>
        <v>Larchmont</v>
      </c>
      <c r="M9" s="129" t="str">
        <f>IF(ISBLANK('Municipal Info Electric'!B17),"",'Municipal Info Electric'!B17)</f>
        <v>Mamaroneck</v>
      </c>
      <c r="N9" s="281" t="str">
        <f>IF(ISBLANK('Municipal Info Electric'!B18),"",'Municipal Info Electric'!B18)</f>
        <v>Mamaroneck</v>
      </c>
      <c r="O9" s="128" t="str">
        <f>IF(ISBLANK('Municipal Info Electric'!B19),"",'Municipal Info Electric'!B19)</f>
        <v>Mount Kisco</v>
      </c>
      <c r="P9" s="129" t="str">
        <f>IF(ISBLANK('Municipal Info Electric'!B20),"",'Municipal Info Electric'!B20)</f>
        <v>New Castle</v>
      </c>
      <c r="Q9" s="129" t="str">
        <f>IF(ISBLANK('Municipal Info Electric'!B21),"",'Municipal Info Electric'!B21)</f>
        <v>New Rochelle</v>
      </c>
      <c r="R9" s="129" t="str">
        <f>IF(ISBLANK('Municipal Info Electric'!B22),"",'Municipal Info Electric'!B22)</f>
        <v>Ossining</v>
      </c>
      <c r="S9" s="129" t="str">
        <f>IF(ISBLANK('Municipal Info Electric'!B23),"",'Municipal Info Electric'!B23)</f>
        <v>Ossining</v>
      </c>
      <c r="T9" s="129" t="str">
        <f>IF(ISBLANK('Municipal Info Electric'!B24),"",'Municipal Info Electric'!B24)</f>
        <v>Peekskill</v>
      </c>
      <c r="U9" s="129" t="str">
        <f>IF(ISBLANK('Municipal Info Electric'!B25),"",'Municipal Info Electric'!B25)</f>
        <v>Pelham, Village</v>
      </c>
      <c r="V9" s="129" t="str">
        <f>IF(ISBLANK('Municipal Info Electric'!B26),"",'Municipal Info Electric'!B26)</f>
        <v>Pleasantville</v>
      </c>
      <c r="W9" s="129" t="str">
        <f>IF(ISBLANK('Municipal Info Electric'!B27),"",'Municipal Info Electric'!B27)</f>
        <v>Rye</v>
      </c>
      <c r="X9" s="281" t="str">
        <f>IF(ISBLANK('Municipal Info Electric'!B28),"",'Municipal Info Electric'!B28)</f>
        <v>Rye Brook</v>
      </c>
      <c r="Y9" s="128" t="str">
        <f>IF(ISBLANK('Municipal Info Electric'!B29),"",'Municipal Info Electric'!B29)</f>
        <v>Sleepy Hollow</v>
      </c>
      <c r="Z9" s="129" t="str">
        <f>IF(ISBLANK('Municipal Info Electric'!B30),"",'Municipal Info Electric'!B30)</f>
        <v>Tarrytown</v>
      </c>
      <c r="AA9" s="129" t="str">
        <f>IF(ISBLANK('Municipal Info Electric'!B31),"",'Municipal Info Electric'!B31)</f>
        <v>Tuckahoe</v>
      </c>
      <c r="AB9" s="129" t="str">
        <f>IF(ISBLANK('Municipal Info Electric'!B32),"",'Municipal Info Electric'!B32)</f>
        <v>White Plains</v>
      </c>
      <c r="AC9" s="129" t="str">
        <f>IF(ISBLANK('Municipal Info Electric'!B33),"",'Municipal Info Electric'!B33)</f>
        <v>Yonkers</v>
      </c>
      <c r="AD9" s="129" t="str">
        <f>IF(ISBLANK('Municipal Info Electric'!B34),"",'Municipal Info Electric'!B34)</f>
        <v>Bedford</v>
      </c>
      <c r="AE9" s="129" t="str">
        <f>IF(ISBLANK('Municipal Info Electric'!B35),"",'Municipal Info Electric'!B35)</f>
        <v>Lewisboro</v>
      </c>
      <c r="AF9" s="129" t="str">
        <f>IF(ISBLANK('Municipal Info Electric'!B36),"",'Municipal Info Electric'!B36)</f>
        <v>North Salem</v>
      </c>
      <c r="AG9" s="129" t="str">
        <f>IF(ISBLANK('Municipal Info Electric'!B37),"",'Municipal Info Electric'!B37)</f>
        <v>Pound Ridge</v>
      </c>
      <c r="AH9" s="281" t="str">
        <f>IF(ISBLANK('Municipal Info Electric'!B38),"",'Municipal Info Electric'!B38)</f>
        <v>Somers</v>
      </c>
    </row>
    <row r="10" ht="14.25" customHeight="1">
      <c r="B10" s="279"/>
      <c r="C10" s="280"/>
      <c r="D10" s="280" t="s">
        <v>225</v>
      </c>
      <c r="E10" s="138" t="str">
        <f>IF(ISBLANK('Municipal Info Electric'!C9),"",'Municipal Info Electric'!C9)</f>
        <v>Village</v>
      </c>
      <c r="F10" s="139" t="str">
        <f>IF(ISBLANK('Municipal Info Electric'!C10),"",'Municipal Info Electric'!C10)</f>
        <v>Town</v>
      </c>
      <c r="G10" s="139" t="str">
        <f>IF(ISBLANK('Municipal Info Electric'!C11),"",'Municipal Info Electric'!C11)</f>
        <v>Village</v>
      </c>
      <c r="H10" s="139" t="str">
        <f>IF(ISBLANK('Municipal Info Electric'!C12),"",'Municipal Info Electric'!C12)</f>
        <v>Village</v>
      </c>
      <c r="I10" s="139" t="str">
        <f>IF(ISBLANK('Municipal Info Electric'!C13),"",'Municipal Info Electric'!C13)</f>
        <v>Town</v>
      </c>
      <c r="J10" s="139" t="str">
        <f>IF(ISBLANK('Municipal Info Electric'!C14),"",'Municipal Info Electric'!C14)</f>
        <v>Village</v>
      </c>
      <c r="K10" s="139" t="str">
        <f>IF(ISBLANK('Municipal Info Electric'!C15),"",'Municipal Info Electric'!C15)</f>
        <v>Village</v>
      </c>
      <c r="L10" s="139" t="str">
        <f>IF(ISBLANK('Municipal Info Electric'!C16),"",'Municipal Info Electric'!C16)</f>
        <v>Village</v>
      </c>
      <c r="M10" s="139" t="str">
        <f>IF(ISBLANK('Municipal Info Electric'!C17),"",'Municipal Info Electric'!C17)</f>
        <v>Town</v>
      </c>
      <c r="N10" s="282" t="str">
        <f>IF(ISBLANK('Municipal Info Electric'!C18),"",'Municipal Info Electric'!C18)</f>
        <v>Village</v>
      </c>
      <c r="O10" s="138" t="str">
        <f>IF(ISBLANK('Municipal Info Electric'!C29),"",'Municipal Info Electric'!C29)</f>
        <v>Village</v>
      </c>
      <c r="P10" s="283" t="s">
        <v>58</v>
      </c>
      <c r="Q10" s="283" t="s">
        <v>72</v>
      </c>
      <c r="R10" s="283" t="s">
        <v>58</v>
      </c>
      <c r="S10" s="283" t="s">
        <v>52</v>
      </c>
      <c r="T10" s="283" t="s">
        <v>72</v>
      </c>
      <c r="U10" s="283" t="s">
        <v>52</v>
      </c>
      <c r="V10" s="283" t="s">
        <v>52</v>
      </c>
      <c r="W10" s="283" t="s">
        <v>72</v>
      </c>
      <c r="X10" s="284" t="s">
        <v>52</v>
      </c>
      <c r="Y10" s="138" t="str">
        <f>IF(ISBLANK('Municipal Info Electric'!C29),"",'Municipal Info Electric'!C29)</f>
        <v>Village</v>
      </c>
      <c r="Z10" s="139" t="str">
        <f>IF(ISBLANK('Municipal Info Electric'!C30),"",'Municipal Info Electric'!C30)</f>
        <v>Village</v>
      </c>
      <c r="AA10" s="139" t="str">
        <f>IF(ISBLANK('Municipal Info Electric'!C31),"",'Municipal Info Electric'!C31)</f>
        <v>Village</v>
      </c>
      <c r="AB10" s="139" t="str">
        <f>IF(ISBLANK('Municipal Info Electric'!C32),"",'Municipal Info Electric'!C32)</f>
        <v>City</v>
      </c>
      <c r="AC10" s="139" t="str">
        <f>IF(ISBLANK('Municipal Info Electric'!C33),"",'Municipal Info Electric'!C33)</f>
        <v>City</v>
      </c>
      <c r="AD10" s="139" t="str">
        <f>IF(ISBLANK('Municipal Info Electric'!C34),"",'Municipal Info Electric'!C34)</f>
        <v>Town</v>
      </c>
      <c r="AE10" s="139" t="str">
        <f>IF(ISBLANK('Municipal Info Electric'!C35),"",'Municipal Info Electric'!C35)</f>
        <v>Town</v>
      </c>
      <c r="AF10" s="139" t="str">
        <f>IF(ISBLANK('Municipal Info Electric'!C36),"",'Municipal Info Electric'!C36)</f>
        <v>Town</v>
      </c>
      <c r="AG10" s="139" t="str">
        <f>IF(ISBLANK('Municipal Info Electric'!C37),"",'Municipal Info Electric'!C37)</f>
        <v>Town</v>
      </c>
      <c r="AH10" s="282" t="str">
        <f>IF(ISBLANK('Municipal Info Electric'!C38),"",'Municipal Info Electric'!C38)</f>
        <v>Town</v>
      </c>
    </row>
    <row r="11" ht="14.25" customHeight="1">
      <c r="B11" s="279"/>
      <c r="C11" s="280" t="s">
        <v>226</v>
      </c>
      <c r="D11" s="280" t="s">
        <v>46</v>
      </c>
      <c r="E11" s="285" t="str">
        <f>IF(ISBLANK('Municipal Info Electric'!D9),"",'Municipal Info Electric'!D9)</f>
        <v>Con Edison</v>
      </c>
      <c r="F11" s="286" t="str">
        <f>IF(ISBLANK('Municipal Info Electric'!D10),"",'Municipal Info Electric'!D10)</f>
        <v>Con Edison</v>
      </c>
      <c r="G11" s="286" t="str">
        <f>IF(ISBLANK('Municipal Info Electric'!D11),"",'Municipal Info Electric'!D11)</f>
        <v>Con Edison</v>
      </c>
      <c r="H11" s="286" t="str">
        <f>IF(ISBLANK('Municipal Info Electric'!D12),"",'Municipal Info Electric'!D12)</f>
        <v>Con Edison</v>
      </c>
      <c r="I11" s="286" t="str">
        <f>IF(ISBLANK('Municipal Info Electric'!D13),"",'Municipal Info Electric'!D13)</f>
        <v>Con Edison</v>
      </c>
      <c r="J11" s="286" t="str">
        <f>IF(ISBLANK('Municipal Info Electric'!D14),"",'Municipal Info Electric'!D14)</f>
        <v>Con Edison</v>
      </c>
      <c r="K11" s="286" t="str">
        <f>IF(ISBLANK('Municipal Info Electric'!D15),"",'Municipal Info Electric'!D15)</f>
        <v>Con Edison</v>
      </c>
      <c r="L11" s="286" t="str">
        <f>IF(ISBLANK('Municipal Info Electric'!D16),"",'Municipal Info Electric'!D16)</f>
        <v>Con Edison</v>
      </c>
      <c r="M11" s="286" t="str">
        <f>IF(ISBLANK('Municipal Info Electric'!D17),"",'Municipal Info Electric'!D17)</f>
        <v>Con Edison</v>
      </c>
      <c r="N11" s="287" t="str">
        <f>IF(ISBLANK('Municipal Info Electric'!D18),"",'Municipal Info Electric'!D18)</f>
        <v>Con Edison</v>
      </c>
      <c r="O11" s="285" t="str">
        <f>IF(ISBLANK('Municipal Info Electric'!D29),"",'Municipal Info Electric'!D29)</f>
        <v>Con Edison</v>
      </c>
      <c r="P11" s="286" t="str">
        <f>IF(ISBLANK('Municipal Info Electric'!D30),"",'Municipal Info Electric'!D30)</f>
        <v>Con Edison</v>
      </c>
      <c r="Q11" s="286" t="str">
        <f>IF(ISBLANK('Municipal Info Electric'!D31),"",'Municipal Info Electric'!D31)</f>
        <v>Con Edison</v>
      </c>
      <c r="R11" s="286" t="str">
        <f>IF(ISBLANK('Municipal Info Electric'!D32),"",'Municipal Info Electric'!D32)</f>
        <v>Con Edison</v>
      </c>
      <c r="S11" s="286" t="str">
        <f>IF(ISBLANK('Municipal Info Electric'!D33),"",'Municipal Info Electric'!D33)</f>
        <v>Con Edison</v>
      </c>
      <c r="T11" s="286" t="str">
        <f>IF(ISBLANK('Municipal Info Electric'!D34),"",'Municipal Info Electric'!D34)</f>
        <v>NYSEG</v>
      </c>
      <c r="U11" s="286" t="str">
        <f>IF(ISBLANK('Municipal Info Electric'!D35),"",'Municipal Info Electric'!D35)</f>
        <v>NYSEG</v>
      </c>
      <c r="V11" s="286" t="str">
        <f>IF(ISBLANK('Municipal Info Electric'!D36),"",'Municipal Info Electric'!D36)</f>
        <v>NYSEG</v>
      </c>
      <c r="W11" s="286" t="str">
        <f>IF(ISBLANK('Municipal Info Electric'!D37),"",'Municipal Info Electric'!D37)</f>
        <v>NYSEG</v>
      </c>
      <c r="X11" s="287" t="str">
        <f>IF(ISBLANK('Municipal Info Electric'!D38),"",'Municipal Info Electric'!D38)</f>
        <v>NYSEG</v>
      </c>
      <c r="Y11" s="285" t="str">
        <f>IF(ISBLANK('Municipal Info Electric'!D29),"",'Municipal Info Electric'!D29)</f>
        <v>Con Edison</v>
      </c>
      <c r="Z11" s="286" t="str">
        <f>IF(ISBLANK('Municipal Info Electric'!D30),"",'Municipal Info Electric'!D30)</f>
        <v>Con Edison</v>
      </c>
      <c r="AA11" s="286" t="str">
        <f>IF(ISBLANK('Municipal Info Electric'!D31),"",'Municipal Info Electric'!D31)</f>
        <v>Con Edison</v>
      </c>
      <c r="AB11" s="286" t="str">
        <f>IF(ISBLANK('Municipal Info Electric'!D32),"",'Municipal Info Electric'!D32)</f>
        <v>Con Edison</v>
      </c>
      <c r="AC11" s="286" t="str">
        <f>IF(ISBLANK('Municipal Info Electric'!D33),"",'Municipal Info Electric'!D33)</f>
        <v>Con Edison</v>
      </c>
      <c r="AD11" s="286" t="str">
        <f>IF(ISBLANK('Municipal Info Electric'!D34),"",'Municipal Info Electric'!D34)</f>
        <v>NYSEG</v>
      </c>
      <c r="AE11" s="286" t="str">
        <f>IF(ISBLANK('Municipal Info Electric'!D35),"",'Municipal Info Electric'!D35)</f>
        <v>NYSEG</v>
      </c>
      <c r="AF11" s="286" t="str">
        <f>IF(ISBLANK('Municipal Info Electric'!D36),"",'Municipal Info Electric'!D36)</f>
        <v>NYSEG</v>
      </c>
      <c r="AG11" s="286" t="str">
        <f>IF(ISBLANK('Municipal Info Electric'!D37),"",'Municipal Info Electric'!D37)</f>
        <v>NYSEG</v>
      </c>
      <c r="AH11" s="287" t="str">
        <f>IF(ISBLANK('Municipal Info Electric'!D38),"",'Municipal Info Electric'!D38)</f>
        <v>NYSEG</v>
      </c>
    </row>
    <row r="12" ht="14.25" customHeight="1">
      <c r="B12" s="288"/>
      <c r="C12" s="289"/>
      <c r="D12" s="289"/>
      <c r="E12" s="290"/>
      <c r="F12" s="290"/>
      <c r="G12" s="290"/>
      <c r="H12" s="290"/>
      <c r="I12" s="290"/>
      <c r="J12" s="290"/>
      <c r="K12" s="290"/>
      <c r="L12" s="290"/>
      <c r="M12" s="290"/>
      <c r="N12" s="290"/>
      <c r="O12" s="289"/>
      <c r="P12" s="289"/>
      <c r="Q12" s="289"/>
      <c r="R12" s="289"/>
      <c r="S12" s="289"/>
      <c r="T12" s="289"/>
      <c r="U12" s="289"/>
      <c r="V12" s="289"/>
      <c r="W12" s="289"/>
      <c r="X12" s="289"/>
      <c r="Y12" s="289"/>
      <c r="Z12" s="289"/>
      <c r="AA12" s="289"/>
      <c r="AB12" s="289"/>
      <c r="AC12" s="289"/>
      <c r="AD12" s="289"/>
      <c r="AE12" s="289"/>
      <c r="AF12" s="289"/>
      <c r="AG12" s="289"/>
      <c r="AH12" s="289"/>
    </row>
    <row r="13" ht="14.25" customHeight="1">
      <c r="B13" s="291" t="s">
        <v>227</v>
      </c>
      <c r="C13" s="279"/>
      <c r="D13" s="291" t="s">
        <v>227</v>
      </c>
      <c r="E13" s="279"/>
      <c r="F13" s="279"/>
      <c r="G13" s="279"/>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row>
    <row r="14" ht="14.25" customHeight="1">
      <c r="B14" s="292" t="s">
        <v>228</v>
      </c>
      <c r="C14" s="293">
        <v>861666.3</v>
      </c>
      <c r="D14" s="292" t="str">
        <f t="shared" ref="D14:D15" si="1">B14</f>
        <v>Aggregation</v>
      </c>
      <c r="E14" s="294">
        <v>7703.28</v>
      </c>
      <c r="F14" s="294">
        <v>17386.845</v>
      </c>
      <c r="G14" s="294">
        <v>12519.97</v>
      </c>
      <c r="H14" s="294">
        <v>13881.088</v>
      </c>
      <c r="I14" s="294">
        <v>70801.117</v>
      </c>
      <c r="J14" s="294">
        <v>13498.702</v>
      </c>
      <c r="K14" s="294">
        <v>13625.756</v>
      </c>
      <c r="L14" s="294">
        <v>12653.09</v>
      </c>
      <c r="M14" s="294">
        <v>28733.617</v>
      </c>
      <c r="N14" s="294">
        <v>31037.992</v>
      </c>
      <c r="O14" s="294">
        <v>16968.698</v>
      </c>
      <c r="P14" s="294">
        <v>48162.65</v>
      </c>
      <c r="Q14" s="294">
        <v>93809.649</v>
      </c>
      <c r="R14" s="294">
        <v>18642.983</v>
      </c>
      <c r="S14" s="294">
        <v>26151.363</v>
      </c>
      <c r="T14" s="294">
        <v>24814.049</v>
      </c>
      <c r="U14" s="294">
        <v>10755.106</v>
      </c>
      <c r="V14" s="294">
        <v>13491.774</v>
      </c>
      <c r="W14" s="294">
        <v>40656.407</v>
      </c>
      <c r="X14" s="294">
        <v>19890.614</v>
      </c>
      <c r="Y14" s="294">
        <v>11179.686</v>
      </c>
      <c r="Z14" s="294">
        <v>16384.233</v>
      </c>
      <c r="AA14" s="294">
        <v>8865.94</v>
      </c>
      <c r="AB14" s="294">
        <v>70506.036</v>
      </c>
      <c r="AC14" s="294">
        <v>123246.702</v>
      </c>
      <c r="AD14" s="294">
        <v>22809.876</v>
      </c>
      <c r="AE14" s="294">
        <v>20730.052</v>
      </c>
      <c r="AF14" s="294">
        <v>10936.49</v>
      </c>
      <c r="AG14" s="294">
        <v>11297.599</v>
      </c>
      <c r="AH14" s="294">
        <v>30524.939</v>
      </c>
    </row>
    <row r="15" ht="14.25" customHeight="1">
      <c r="B15" s="292" t="s">
        <v>229</v>
      </c>
      <c r="C15" s="293">
        <v>3986.0</v>
      </c>
      <c r="D15" s="292" t="str">
        <f t="shared" si="1"/>
        <v>Other income</v>
      </c>
      <c r="E15" s="294">
        <v>35.63</v>
      </c>
      <c r="F15" s="294">
        <v>80.43</v>
      </c>
      <c r="G15" s="294">
        <v>57.92</v>
      </c>
      <c r="H15" s="294">
        <v>64.21</v>
      </c>
      <c r="I15" s="294">
        <v>327.52</v>
      </c>
      <c r="J15" s="294">
        <v>62.44</v>
      </c>
      <c r="K15" s="294">
        <v>63.03</v>
      </c>
      <c r="L15" s="294">
        <v>58.53</v>
      </c>
      <c r="M15" s="294">
        <v>132.92</v>
      </c>
      <c r="N15" s="294">
        <v>143.58</v>
      </c>
      <c r="O15" s="294">
        <v>78.5</v>
      </c>
      <c r="P15" s="294">
        <v>222.8</v>
      </c>
      <c r="Q15" s="294">
        <v>433.96</v>
      </c>
      <c r="R15" s="294">
        <v>86.24</v>
      </c>
      <c r="S15" s="294">
        <v>120.97</v>
      </c>
      <c r="T15" s="294">
        <v>114.79</v>
      </c>
      <c r="U15" s="294">
        <v>49.75</v>
      </c>
      <c r="V15" s="294">
        <v>62.41</v>
      </c>
      <c r="W15" s="294">
        <v>188.07</v>
      </c>
      <c r="X15" s="294">
        <v>92.01</v>
      </c>
      <c r="Y15" s="294">
        <v>51.72</v>
      </c>
      <c r="Z15" s="294">
        <v>75.79</v>
      </c>
      <c r="AA15" s="294">
        <v>41.01</v>
      </c>
      <c r="AB15" s="294">
        <v>326.16</v>
      </c>
      <c r="AC15" s="294">
        <v>570.13</v>
      </c>
      <c r="AD15" s="294">
        <v>105.52</v>
      </c>
      <c r="AE15" s="294">
        <v>95.9</v>
      </c>
      <c r="AF15" s="294">
        <v>50.59</v>
      </c>
      <c r="AG15" s="294">
        <v>52.26</v>
      </c>
      <c r="AH15" s="294">
        <v>141.21</v>
      </c>
    </row>
    <row r="16" ht="14.25" customHeight="1">
      <c r="B16" s="291" t="s">
        <v>230</v>
      </c>
      <c r="C16" s="295">
        <f>SUM(C14:C15)</f>
        <v>865652.3</v>
      </c>
      <c r="D16" s="291" t="s">
        <v>230</v>
      </c>
      <c r="E16" s="296">
        <f t="shared" ref="E16:AH16" si="2">SUM(E14:E15)</f>
        <v>7738.91</v>
      </c>
      <c r="F16" s="296">
        <f t="shared" si="2"/>
        <v>17467.275</v>
      </c>
      <c r="G16" s="296">
        <f t="shared" si="2"/>
        <v>12577.89</v>
      </c>
      <c r="H16" s="296">
        <f t="shared" si="2"/>
        <v>13945.298</v>
      </c>
      <c r="I16" s="296">
        <f t="shared" si="2"/>
        <v>71128.637</v>
      </c>
      <c r="J16" s="296">
        <f t="shared" si="2"/>
        <v>13561.142</v>
      </c>
      <c r="K16" s="296">
        <f t="shared" si="2"/>
        <v>13688.786</v>
      </c>
      <c r="L16" s="296">
        <f t="shared" si="2"/>
        <v>12711.62</v>
      </c>
      <c r="M16" s="296">
        <f t="shared" si="2"/>
        <v>28866.537</v>
      </c>
      <c r="N16" s="296">
        <f t="shared" si="2"/>
        <v>31181.572</v>
      </c>
      <c r="O16" s="296">
        <f t="shared" si="2"/>
        <v>17047.198</v>
      </c>
      <c r="P16" s="296">
        <f t="shared" si="2"/>
        <v>48385.45</v>
      </c>
      <c r="Q16" s="296">
        <f t="shared" si="2"/>
        <v>94243.609</v>
      </c>
      <c r="R16" s="296">
        <f t="shared" si="2"/>
        <v>18729.223</v>
      </c>
      <c r="S16" s="296">
        <f t="shared" si="2"/>
        <v>26272.333</v>
      </c>
      <c r="T16" s="296">
        <f t="shared" si="2"/>
        <v>24928.839</v>
      </c>
      <c r="U16" s="296">
        <f t="shared" si="2"/>
        <v>10804.856</v>
      </c>
      <c r="V16" s="296">
        <f t="shared" si="2"/>
        <v>13554.184</v>
      </c>
      <c r="W16" s="296">
        <f t="shared" si="2"/>
        <v>40844.477</v>
      </c>
      <c r="X16" s="296">
        <f t="shared" si="2"/>
        <v>19982.624</v>
      </c>
      <c r="Y16" s="296">
        <f t="shared" si="2"/>
        <v>11231.406</v>
      </c>
      <c r="Z16" s="296">
        <f t="shared" si="2"/>
        <v>16460.023</v>
      </c>
      <c r="AA16" s="296">
        <f t="shared" si="2"/>
        <v>8906.95</v>
      </c>
      <c r="AB16" s="296">
        <f t="shared" si="2"/>
        <v>70832.196</v>
      </c>
      <c r="AC16" s="296">
        <f t="shared" si="2"/>
        <v>123816.832</v>
      </c>
      <c r="AD16" s="296">
        <f t="shared" si="2"/>
        <v>22915.396</v>
      </c>
      <c r="AE16" s="296">
        <f t="shared" si="2"/>
        <v>20825.952</v>
      </c>
      <c r="AF16" s="296">
        <f t="shared" si="2"/>
        <v>10987.08</v>
      </c>
      <c r="AG16" s="296">
        <f t="shared" si="2"/>
        <v>11349.859</v>
      </c>
      <c r="AH16" s="296">
        <f t="shared" si="2"/>
        <v>30666.149</v>
      </c>
    </row>
    <row r="17" ht="14.25" customHeight="1">
      <c r="B17" s="288"/>
      <c r="C17" s="278"/>
      <c r="D17" s="288"/>
      <c r="E17" s="297"/>
      <c r="F17" s="297"/>
      <c r="G17" s="297"/>
      <c r="H17" s="297"/>
      <c r="I17" s="297"/>
      <c r="J17" s="297"/>
      <c r="K17" s="297"/>
      <c r="L17" s="297"/>
      <c r="M17" s="297"/>
      <c r="N17" s="297"/>
      <c r="O17" s="297"/>
      <c r="P17" s="297"/>
      <c r="Q17" s="297"/>
      <c r="R17" s="297"/>
      <c r="S17" s="297"/>
      <c r="T17" s="297"/>
      <c r="U17" s="297"/>
      <c r="V17" s="297"/>
      <c r="W17" s="297"/>
      <c r="X17" s="297"/>
      <c r="Y17" s="297"/>
      <c r="Z17" s="297"/>
      <c r="AA17" s="297"/>
      <c r="AB17" s="297"/>
      <c r="AC17" s="297"/>
      <c r="AD17" s="297"/>
      <c r="AE17" s="297"/>
      <c r="AF17" s="297"/>
      <c r="AG17" s="297"/>
      <c r="AH17" s="297"/>
    </row>
    <row r="18" ht="14.25" customHeight="1">
      <c r="B18" s="291" t="s">
        <v>231</v>
      </c>
      <c r="C18" s="279"/>
      <c r="D18" s="291" t="s">
        <v>231</v>
      </c>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279"/>
    </row>
    <row r="19" ht="14.25" customHeight="1">
      <c r="B19" s="298" t="s">
        <v>232</v>
      </c>
      <c r="C19" s="293">
        <v>18086.76</v>
      </c>
      <c r="D19" s="292" t="str">
        <f t="shared" ref="D19:D25" si="3">B19</f>
        <v>Advertising &amp; Marketing</v>
      </c>
      <c r="E19" s="294">
        <v>90.18</v>
      </c>
      <c r="F19" s="294">
        <v>203.53</v>
      </c>
      <c r="G19" s="294">
        <v>146.56</v>
      </c>
      <c r="H19" s="294">
        <v>162.49</v>
      </c>
      <c r="I19" s="294">
        <v>828.81</v>
      </c>
      <c r="J19" s="294">
        <v>158.02</v>
      </c>
      <c r="K19" s="294">
        <v>159.5</v>
      </c>
      <c r="L19" s="294">
        <v>148.12</v>
      </c>
      <c r="M19" s="294">
        <v>336.36</v>
      </c>
      <c r="N19" s="294">
        <v>363.33</v>
      </c>
      <c r="O19" s="294">
        <v>198.64</v>
      </c>
      <c r="P19" s="294">
        <v>563.8</v>
      </c>
      <c r="Q19" s="294">
        <v>1098.15</v>
      </c>
      <c r="R19" s="294">
        <v>218.24</v>
      </c>
      <c r="S19" s="294">
        <v>306.13</v>
      </c>
      <c r="T19" s="294">
        <v>290.48</v>
      </c>
      <c r="U19" s="294">
        <v>125.9</v>
      </c>
      <c r="V19" s="294">
        <v>157.94</v>
      </c>
      <c r="W19" s="294">
        <v>475.93</v>
      </c>
      <c r="X19" s="294">
        <v>232.84</v>
      </c>
      <c r="Y19" s="294">
        <v>130.87</v>
      </c>
      <c r="Z19" s="294">
        <v>191.8</v>
      </c>
      <c r="AA19" s="294">
        <v>103.79</v>
      </c>
      <c r="AB19" s="294">
        <v>825.35</v>
      </c>
      <c r="AC19" s="294">
        <v>1442.74</v>
      </c>
      <c r="AD19" s="294">
        <v>267.01</v>
      </c>
      <c r="AE19" s="294">
        <v>242.67</v>
      </c>
      <c r="AF19" s="294">
        <v>128.02</v>
      </c>
      <c r="AG19" s="294">
        <v>132.25</v>
      </c>
      <c r="AH19" s="294">
        <v>357.33</v>
      </c>
    </row>
    <row r="20" ht="14.25" customHeight="1">
      <c r="B20" s="299" t="s">
        <v>233</v>
      </c>
      <c r="C20" s="300">
        <v>0.0</v>
      </c>
      <c r="D20" s="292" t="str">
        <f t="shared" si="3"/>
        <v>Contractors</v>
      </c>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2"/>
      <c r="AH20" s="62"/>
    </row>
    <row r="21" ht="14.25" customHeight="1">
      <c r="B21" s="299" t="s">
        <v>234</v>
      </c>
      <c r="C21" s="293">
        <v>29547.73</v>
      </c>
      <c r="D21" s="292" t="str">
        <f t="shared" si="3"/>
        <v>Data Services &amp; IT</v>
      </c>
      <c r="E21" s="294">
        <v>264.16</v>
      </c>
      <c r="F21" s="294">
        <v>596.22</v>
      </c>
      <c r="G21" s="294">
        <v>429.33</v>
      </c>
      <c r="H21" s="294">
        <v>476.0</v>
      </c>
      <c r="I21" s="294">
        <v>2427.87</v>
      </c>
      <c r="J21" s="294">
        <v>462.89</v>
      </c>
      <c r="K21" s="294">
        <v>467.25</v>
      </c>
      <c r="L21" s="294">
        <v>433.89</v>
      </c>
      <c r="M21" s="294">
        <v>985.32</v>
      </c>
      <c r="N21" s="294">
        <v>1064.34</v>
      </c>
      <c r="O21" s="294">
        <v>581.88</v>
      </c>
      <c r="P21" s="294">
        <v>1651.56</v>
      </c>
      <c r="Q21" s="294">
        <v>3216.86</v>
      </c>
      <c r="R21" s="294">
        <v>639.29</v>
      </c>
      <c r="S21" s="294">
        <v>896.77</v>
      </c>
      <c r="T21" s="294">
        <v>850.91</v>
      </c>
      <c r="U21" s="294">
        <v>368.81</v>
      </c>
      <c r="V21" s="294">
        <v>462.65</v>
      </c>
      <c r="W21" s="294">
        <v>1394.16</v>
      </c>
      <c r="X21" s="294">
        <v>682.08</v>
      </c>
      <c r="Y21" s="294">
        <v>383.37</v>
      </c>
      <c r="Z21" s="294">
        <v>561.84</v>
      </c>
      <c r="AA21" s="294">
        <v>304.03</v>
      </c>
      <c r="AB21" s="294">
        <v>2417.75</v>
      </c>
      <c r="AC21" s="294">
        <v>4226.3</v>
      </c>
      <c r="AD21" s="294">
        <v>782.18</v>
      </c>
      <c r="AE21" s="294">
        <v>710.86</v>
      </c>
      <c r="AF21" s="294">
        <v>375.03</v>
      </c>
      <c r="AG21" s="294">
        <v>387.41</v>
      </c>
      <c r="AH21" s="294">
        <v>1046.74</v>
      </c>
    </row>
    <row r="22" ht="14.25" customHeight="1">
      <c r="B22" s="299" t="s">
        <v>235</v>
      </c>
      <c r="C22" s="293">
        <v>12000.0</v>
      </c>
      <c r="D22" s="292" t="str">
        <f t="shared" si="3"/>
        <v>Direct Program Expenses</v>
      </c>
      <c r="E22" s="294">
        <v>107.28</v>
      </c>
      <c r="F22" s="294">
        <v>242.14</v>
      </c>
      <c r="G22" s="294">
        <v>174.36</v>
      </c>
      <c r="H22" s="294">
        <v>193.32</v>
      </c>
      <c r="I22" s="294">
        <v>986.01</v>
      </c>
      <c r="J22" s="294">
        <v>187.99</v>
      </c>
      <c r="K22" s="294">
        <v>189.76</v>
      </c>
      <c r="L22" s="294">
        <v>176.21</v>
      </c>
      <c r="M22" s="294">
        <v>400.16</v>
      </c>
      <c r="N22" s="294">
        <v>432.25</v>
      </c>
      <c r="O22" s="294">
        <v>236.31</v>
      </c>
      <c r="P22" s="294">
        <v>670.74</v>
      </c>
      <c r="Q22" s="294">
        <v>1306.44</v>
      </c>
      <c r="R22" s="294">
        <v>259.63</v>
      </c>
      <c r="S22" s="294">
        <v>364.2</v>
      </c>
      <c r="T22" s="294">
        <v>345.57</v>
      </c>
      <c r="U22" s="294">
        <v>149.78</v>
      </c>
      <c r="V22" s="294">
        <v>187.89</v>
      </c>
      <c r="W22" s="294">
        <v>566.2</v>
      </c>
      <c r="X22" s="294">
        <v>277.01</v>
      </c>
      <c r="Y22" s="294">
        <v>155.69</v>
      </c>
      <c r="Z22" s="294">
        <v>228.18</v>
      </c>
      <c r="AA22" s="294">
        <v>123.47</v>
      </c>
      <c r="AB22" s="294">
        <v>981.9</v>
      </c>
      <c r="AC22" s="294">
        <v>1716.4</v>
      </c>
      <c r="AD22" s="294">
        <v>317.66</v>
      </c>
      <c r="AE22" s="294">
        <v>288.7</v>
      </c>
      <c r="AF22" s="294">
        <v>152.31</v>
      </c>
      <c r="AG22" s="294">
        <v>157.34</v>
      </c>
      <c r="AH22" s="294">
        <v>425.11</v>
      </c>
    </row>
    <row r="23" ht="14.25" customHeight="1">
      <c r="B23" s="299" t="s">
        <v>236</v>
      </c>
      <c r="C23" s="293">
        <v>53498.65</v>
      </c>
      <c r="D23" s="292" t="str">
        <f t="shared" si="3"/>
        <v>Operations</v>
      </c>
      <c r="E23" s="294">
        <v>478.28</v>
      </c>
      <c r="F23" s="294">
        <v>1079.5</v>
      </c>
      <c r="G23" s="294">
        <v>777.33</v>
      </c>
      <c r="H23" s="294">
        <v>861.84</v>
      </c>
      <c r="I23" s="294">
        <v>4395.86</v>
      </c>
      <c r="J23" s="294">
        <v>838.1</v>
      </c>
      <c r="K23" s="294">
        <v>845.99</v>
      </c>
      <c r="L23" s="294">
        <v>785.6</v>
      </c>
      <c r="M23" s="294">
        <v>1784.0</v>
      </c>
      <c r="N23" s="294">
        <v>1927.07</v>
      </c>
      <c r="O23" s="294">
        <v>1053.54</v>
      </c>
      <c r="P23" s="294">
        <v>2990.3</v>
      </c>
      <c r="Q23" s="294">
        <v>5824.4</v>
      </c>
      <c r="R23" s="294">
        <v>1157.49</v>
      </c>
      <c r="S23" s="294">
        <v>1623.67</v>
      </c>
      <c r="T23" s="294">
        <v>1540.64</v>
      </c>
      <c r="U23" s="294">
        <v>667.76</v>
      </c>
      <c r="V23" s="294">
        <v>837.67</v>
      </c>
      <c r="W23" s="294">
        <v>2524.25</v>
      </c>
      <c r="X23" s="294">
        <v>1234.96</v>
      </c>
      <c r="Y23" s="294">
        <v>694.12</v>
      </c>
      <c r="Z23" s="294">
        <v>1017.25</v>
      </c>
      <c r="AA23" s="294">
        <v>550.46</v>
      </c>
      <c r="AB23" s="294">
        <v>4377.54</v>
      </c>
      <c r="AC23" s="294">
        <v>7652.07</v>
      </c>
      <c r="AD23" s="294">
        <v>1416.21</v>
      </c>
      <c r="AE23" s="294">
        <v>1287.08</v>
      </c>
      <c r="AF23" s="294">
        <v>679.02</v>
      </c>
      <c r="AG23" s="294">
        <v>701.44</v>
      </c>
      <c r="AH23" s="294">
        <v>1895.22</v>
      </c>
    </row>
    <row r="24" ht="14.25" customHeight="1">
      <c r="B24" s="299" t="s">
        <v>237</v>
      </c>
      <c r="C24" s="293">
        <v>59212.99</v>
      </c>
      <c r="D24" s="292" t="str">
        <f t="shared" si="3"/>
        <v>Outside Services</v>
      </c>
      <c r="E24" s="294">
        <v>529.36</v>
      </c>
      <c r="F24" s="294">
        <v>1194.81</v>
      </c>
      <c r="G24" s="294">
        <v>860.36</v>
      </c>
      <c r="H24" s="294">
        <v>953.9</v>
      </c>
      <c r="I24" s="294">
        <v>4865.39</v>
      </c>
      <c r="J24" s="294">
        <v>927.62</v>
      </c>
      <c r="K24" s="294">
        <v>936.35</v>
      </c>
      <c r="L24" s="294">
        <v>869.51</v>
      </c>
      <c r="M24" s="294">
        <v>1974.55</v>
      </c>
      <c r="N24" s="294">
        <v>2132.9</v>
      </c>
      <c r="O24" s="294">
        <v>1166.07</v>
      </c>
      <c r="P24" s="294">
        <v>3309.7</v>
      </c>
      <c r="Q24" s="294">
        <v>6446.52</v>
      </c>
      <c r="R24" s="294">
        <v>1281.13</v>
      </c>
      <c r="S24" s="294">
        <v>1797.1</v>
      </c>
      <c r="T24" s="294">
        <v>1705.2</v>
      </c>
      <c r="U24" s="294">
        <v>739.08</v>
      </c>
      <c r="V24" s="294">
        <v>927.14</v>
      </c>
      <c r="W24" s="294">
        <v>2793.87</v>
      </c>
      <c r="X24" s="294">
        <v>1366.87</v>
      </c>
      <c r="Y24" s="294">
        <v>768.26</v>
      </c>
      <c r="Z24" s="294">
        <v>1125.91</v>
      </c>
      <c r="AA24" s="294">
        <v>609.26</v>
      </c>
      <c r="AB24" s="294">
        <v>4845.12</v>
      </c>
      <c r="AC24" s="294">
        <v>8469.41</v>
      </c>
      <c r="AD24" s="294">
        <v>1567.48</v>
      </c>
      <c r="AE24" s="294">
        <v>1424.55</v>
      </c>
      <c r="AF24" s="294">
        <v>751.55</v>
      </c>
      <c r="AG24" s="294">
        <v>776.36</v>
      </c>
      <c r="AH24" s="294">
        <v>2097.65</v>
      </c>
    </row>
    <row r="25" ht="14.25" customHeight="1">
      <c r="B25" s="301" t="s">
        <v>238</v>
      </c>
      <c r="C25" s="293">
        <v>549532.93</v>
      </c>
      <c r="D25" s="292" t="str">
        <f t="shared" si="3"/>
        <v>Salaries and Related</v>
      </c>
      <c r="E25" s="294">
        <v>4912.81</v>
      </c>
      <c r="F25" s="294">
        <v>11088.57</v>
      </c>
      <c r="G25" s="294">
        <v>7984.69</v>
      </c>
      <c r="H25" s="294">
        <v>8852.75</v>
      </c>
      <c r="I25" s="294">
        <v>45153.84</v>
      </c>
      <c r="J25" s="294">
        <v>8608.88</v>
      </c>
      <c r="K25" s="294">
        <v>8689.91</v>
      </c>
      <c r="L25" s="294">
        <v>8069.59</v>
      </c>
      <c r="M25" s="294">
        <v>18325.04</v>
      </c>
      <c r="N25" s="294">
        <v>19794.67</v>
      </c>
      <c r="O25" s="294">
        <v>10821.89</v>
      </c>
      <c r="P25" s="294">
        <v>30716.02</v>
      </c>
      <c r="Q25" s="294">
        <v>59827.67</v>
      </c>
      <c r="R25" s="294">
        <v>11889.68</v>
      </c>
      <c r="S25" s="294">
        <v>16678.19</v>
      </c>
      <c r="T25" s="294">
        <v>15825.31</v>
      </c>
      <c r="U25" s="294">
        <v>6859.13</v>
      </c>
      <c r="V25" s="294">
        <v>8604.46</v>
      </c>
      <c r="W25" s="294">
        <v>25928.87</v>
      </c>
      <c r="X25" s="294">
        <v>12685.36</v>
      </c>
      <c r="Y25" s="294">
        <v>7129.91</v>
      </c>
      <c r="Z25" s="294">
        <v>10449.14</v>
      </c>
      <c r="AA25" s="294">
        <v>5654.31</v>
      </c>
      <c r="AB25" s="294">
        <v>44965.65</v>
      </c>
      <c r="AC25" s="294">
        <v>78601.33</v>
      </c>
      <c r="AD25" s="294">
        <v>14547.14</v>
      </c>
      <c r="AE25" s="294">
        <v>13220.72</v>
      </c>
      <c r="AF25" s="294">
        <v>6974.81</v>
      </c>
      <c r="AG25" s="294">
        <v>7205.11</v>
      </c>
      <c r="AH25" s="294">
        <v>19467.47</v>
      </c>
    </row>
    <row r="26" ht="14.25" customHeight="1">
      <c r="B26" s="291" t="s">
        <v>239</v>
      </c>
      <c r="C26" s="295">
        <f>SUM(C19:C25)</f>
        <v>721879.06</v>
      </c>
      <c r="D26" s="291" t="s">
        <v>239</v>
      </c>
      <c r="E26" s="296">
        <f t="shared" ref="E26:AH26" si="4">SUM(E19:E25)</f>
        <v>6382.07</v>
      </c>
      <c r="F26" s="296">
        <f t="shared" si="4"/>
        <v>14404.77</v>
      </c>
      <c r="G26" s="296">
        <f t="shared" si="4"/>
        <v>10372.63</v>
      </c>
      <c r="H26" s="296">
        <f t="shared" si="4"/>
        <v>11500.3</v>
      </c>
      <c r="I26" s="296">
        <f t="shared" si="4"/>
        <v>58657.78</v>
      </c>
      <c r="J26" s="296">
        <f t="shared" si="4"/>
        <v>11183.5</v>
      </c>
      <c r="K26" s="296">
        <f t="shared" si="4"/>
        <v>11288.76</v>
      </c>
      <c r="L26" s="296">
        <f t="shared" si="4"/>
        <v>10482.92</v>
      </c>
      <c r="M26" s="296">
        <f t="shared" si="4"/>
        <v>23805.43</v>
      </c>
      <c r="N26" s="296">
        <f t="shared" si="4"/>
        <v>25714.56</v>
      </c>
      <c r="O26" s="296">
        <f t="shared" si="4"/>
        <v>14058.33</v>
      </c>
      <c r="P26" s="296">
        <f t="shared" si="4"/>
        <v>39902.12</v>
      </c>
      <c r="Q26" s="296">
        <f t="shared" si="4"/>
        <v>77720.04</v>
      </c>
      <c r="R26" s="296">
        <f t="shared" si="4"/>
        <v>15445.46</v>
      </c>
      <c r="S26" s="296">
        <f t="shared" si="4"/>
        <v>21666.06</v>
      </c>
      <c r="T26" s="296">
        <f t="shared" si="4"/>
        <v>20558.11</v>
      </c>
      <c r="U26" s="296">
        <f t="shared" si="4"/>
        <v>8910.46</v>
      </c>
      <c r="V26" s="296">
        <f t="shared" si="4"/>
        <v>11177.75</v>
      </c>
      <c r="W26" s="296">
        <f t="shared" si="4"/>
        <v>33683.28</v>
      </c>
      <c r="X26" s="296">
        <f t="shared" si="4"/>
        <v>16479.12</v>
      </c>
      <c r="Y26" s="296">
        <f t="shared" si="4"/>
        <v>9262.22</v>
      </c>
      <c r="Z26" s="296">
        <f t="shared" si="4"/>
        <v>13574.12</v>
      </c>
      <c r="AA26" s="296">
        <f t="shared" si="4"/>
        <v>7345.32</v>
      </c>
      <c r="AB26" s="296">
        <f t="shared" si="4"/>
        <v>58413.31</v>
      </c>
      <c r="AC26" s="296">
        <f t="shared" si="4"/>
        <v>102108.25</v>
      </c>
      <c r="AD26" s="296">
        <f t="shared" si="4"/>
        <v>18897.68</v>
      </c>
      <c r="AE26" s="296">
        <f t="shared" si="4"/>
        <v>17174.58</v>
      </c>
      <c r="AF26" s="296">
        <f t="shared" si="4"/>
        <v>9060.74</v>
      </c>
      <c r="AG26" s="296">
        <f t="shared" si="4"/>
        <v>9359.91</v>
      </c>
      <c r="AH26" s="296">
        <f t="shared" si="4"/>
        <v>25289.52</v>
      </c>
    </row>
    <row r="27" ht="14.25" customHeight="1">
      <c r="B27" s="291" t="s">
        <v>240</v>
      </c>
      <c r="C27" s="295">
        <f>C16-C26</f>
        <v>143773.24</v>
      </c>
      <c r="D27" s="291" t="s">
        <v>240</v>
      </c>
      <c r="E27" s="296">
        <f t="shared" ref="E27:AH27" si="5">E16-E26</f>
        <v>1356.84</v>
      </c>
      <c r="F27" s="296">
        <f t="shared" si="5"/>
        <v>3062.505</v>
      </c>
      <c r="G27" s="296">
        <f t="shared" si="5"/>
        <v>2205.26</v>
      </c>
      <c r="H27" s="296">
        <f t="shared" si="5"/>
        <v>2444.998</v>
      </c>
      <c r="I27" s="296">
        <f t="shared" si="5"/>
        <v>12470.857</v>
      </c>
      <c r="J27" s="296">
        <f t="shared" si="5"/>
        <v>2377.642</v>
      </c>
      <c r="K27" s="296">
        <f t="shared" si="5"/>
        <v>2400.026</v>
      </c>
      <c r="L27" s="296">
        <f t="shared" si="5"/>
        <v>2228.7</v>
      </c>
      <c r="M27" s="296">
        <f t="shared" si="5"/>
        <v>5061.107</v>
      </c>
      <c r="N27" s="296">
        <f t="shared" si="5"/>
        <v>5467.012</v>
      </c>
      <c r="O27" s="296">
        <f t="shared" si="5"/>
        <v>2988.868</v>
      </c>
      <c r="P27" s="296">
        <f t="shared" si="5"/>
        <v>8483.33</v>
      </c>
      <c r="Q27" s="296">
        <f t="shared" si="5"/>
        <v>16523.569</v>
      </c>
      <c r="R27" s="296">
        <f t="shared" si="5"/>
        <v>3283.763</v>
      </c>
      <c r="S27" s="296">
        <f t="shared" si="5"/>
        <v>4606.273</v>
      </c>
      <c r="T27" s="296">
        <f t="shared" si="5"/>
        <v>4370.729</v>
      </c>
      <c r="U27" s="296">
        <f t="shared" si="5"/>
        <v>1894.396</v>
      </c>
      <c r="V27" s="296">
        <f t="shared" si="5"/>
        <v>2376.434</v>
      </c>
      <c r="W27" s="296">
        <f t="shared" si="5"/>
        <v>7161.197</v>
      </c>
      <c r="X27" s="296">
        <f t="shared" si="5"/>
        <v>3503.504</v>
      </c>
      <c r="Y27" s="296">
        <f t="shared" si="5"/>
        <v>1969.186</v>
      </c>
      <c r="Z27" s="296">
        <f t="shared" si="5"/>
        <v>2885.903</v>
      </c>
      <c r="AA27" s="296">
        <f t="shared" si="5"/>
        <v>1561.63</v>
      </c>
      <c r="AB27" s="296">
        <f t="shared" si="5"/>
        <v>12418.886</v>
      </c>
      <c r="AC27" s="296">
        <f t="shared" si="5"/>
        <v>21708.582</v>
      </c>
      <c r="AD27" s="296">
        <f t="shared" si="5"/>
        <v>4017.716</v>
      </c>
      <c r="AE27" s="296">
        <f t="shared" si="5"/>
        <v>3651.372</v>
      </c>
      <c r="AF27" s="296">
        <f t="shared" si="5"/>
        <v>1926.34</v>
      </c>
      <c r="AG27" s="296">
        <f t="shared" si="5"/>
        <v>1989.949</v>
      </c>
      <c r="AH27" s="296">
        <f t="shared" si="5"/>
        <v>5376.629</v>
      </c>
    </row>
    <row r="28" ht="14.25" customHeight="1"/>
    <row r="29" ht="14.25" customHeight="1">
      <c r="B29" s="277" t="s">
        <v>222</v>
      </c>
      <c r="C29" s="277" t="s">
        <v>241</v>
      </c>
      <c r="D29" s="278"/>
      <c r="E29" s="278"/>
    </row>
    <row r="30" ht="14.25" customHeight="1">
      <c r="B30" s="279"/>
      <c r="C30" s="280" t="s">
        <v>224</v>
      </c>
      <c r="D30" s="280" t="s">
        <v>44</v>
      </c>
      <c r="E30" s="128" t="str">
        <f>IF(ISBLANK('Municipal Info GAS'!B9),"",'Municipal Info GAS'!B9)</f>
        <v/>
      </c>
      <c r="F30" s="129" t="str">
        <f>IF(ISBLANK('Municipal Info GAS'!B10),"",'Municipal Info GAS'!B10)</f>
        <v/>
      </c>
      <c r="G30" s="129" t="str">
        <f>IF(ISBLANK('Municipal Info GAS'!B11),"",'Municipal Info GAS'!B11)</f>
        <v/>
      </c>
      <c r="H30" s="129" t="str">
        <f>IF(ISBLANK('Municipal Info GAS'!B12),"",'Municipal Info GAS'!B12)</f>
        <v/>
      </c>
      <c r="I30" s="129" t="str">
        <f>IF(ISBLANK('Municipal Info GAS'!B13),"",'Municipal Info GAS'!B13)</f>
        <v/>
      </c>
      <c r="J30" s="129" t="str">
        <f>IF(ISBLANK('Municipal Info GAS'!B14),"",'Municipal Info GAS'!B14)</f>
        <v/>
      </c>
      <c r="K30" s="129" t="str">
        <f>IF(ISBLANK('Municipal Info GAS'!B15),"",'Municipal Info GAS'!B15)</f>
        <v/>
      </c>
      <c r="L30" s="129" t="str">
        <f>IF(ISBLANK('Municipal Info GAS'!B16),"",'Municipal Info GAS'!B16)</f>
        <v/>
      </c>
      <c r="M30" s="129" t="str">
        <f>IF(ISBLANK('Municipal Info GAS'!B17),"",'Municipal Info GAS'!B17)</f>
        <v/>
      </c>
      <c r="N30" s="281" t="str">
        <f>IF(ISBLANK('Municipal Info GAS'!B18),"",'Municipal Info GAS'!B18)</f>
        <v/>
      </c>
      <c r="O30" s="128" t="str">
        <f>IF(ISBLANK('Municipal Info GAS'!B19),"",'Municipal Info GAS'!B19)</f>
        <v/>
      </c>
      <c r="P30" s="129" t="str">
        <f>IF(ISBLANK('Municipal Info GAS'!B20),"",'Municipal Info GAS'!B20)</f>
        <v/>
      </c>
      <c r="Q30" s="129" t="str">
        <f>IF(ISBLANK('Municipal Info GAS'!B21),"",'Municipal Info GAS'!B21)</f>
        <v/>
      </c>
      <c r="R30" s="129" t="str">
        <f>IF(ISBLANK('Municipal Info GAS'!B22),"",'Municipal Info GAS'!B22)</f>
        <v/>
      </c>
      <c r="S30" s="129" t="str">
        <f>IF(ISBLANK('Municipal Info GAS'!B23),"",'Municipal Info GAS'!B23)</f>
        <v/>
      </c>
      <c r="T30" s="129" t="str">
        <f>IF(ISBLANK('Municipal Info GAS'!B24),"",'Municipal Info GAS'!B24)</f>
        <v/>
      </c>
      <c r="U30" s="129" t="str">
        <f>IF(ISBLANK('Municipal Info GAS'!B25),"",'Municipal Info GAS'!B25)</f>
        <v/>
      </c>
      <c r="V30" s="129" t="str">
        <f>IF(ISBLANK('Municipal Info GAS'!B26),"",'Municipal Info GAS'!B26)</f>
        <v/>
      </c>
      <c r="W30" s="129" t="str">
        <f>IF(ISBLANK('Municipal Info GAS'!B27),"",'Municipal Info GAS'!B27)</f>
        <v/>
      </c>
      <c r="X30" s="281" t="str">
        <f>IF(ISBLANK('Municipal Info GAS'!B28),"",'Municipal Info GAS'!B28)</f>
        <v/>
      </c>
    </row>
    <row r="31" ht="14.25" customHeight="1">
      <c r="B31" s="279"/>
      <c r="C31" s="280"/>
      <c r="D31" s="280" t="s">
        <v>225</v>
      </c>
      <c r="E31" s="138" t="str">
        <f>IF(ISBLANK('Municipal Info GAS'!C9),"",'Municipal Info GAS'!C9)</f>
        <v/>
      </c>
      <c r="F31" s="139" t="str">
        <f>IF(ISBLANK('Municipal Info GAS'!C10),"",'Municipal Info GAS'!C10)</f>
        <v/>
      </c>
      <c r="G31" s="139" t="str">
        <f>IF(ISBLANK('Municipal Info GAS'!C11),"",'Municipal Info GAS'!C11)</f>
        <v/>
      </c>
      <c r="H31" s="139" t="str">
        <f>IF(ISBLANK('Municipal Info GAS'!C12),"",'Municipal Info GAS'!C12)</f>
        <v/>
      </c>
      <c r="I31" s="139" t="str">
        <f>IF(ISBLANK('Municipal Info GAS'!C13),"",'Municipal Info GAS'!C13)</f>
        <v/>
      </c>
      <c r="J31" s="139" t="str">
        <f>IF(ISBLANK('Municipal Info GAS'!C14),"",'Municipal Info GAS'!C14)</f>
        <v/>
      </c>
      <c r="K31" s="139" t="str">
        <f>IF(ISBLANK('Municipal Info GAS'!C15),"",'Municipal Info GAS'!C15)</f>
        <v/>
      </c>
      <c r="L31" s="139" t="str">
        <f>IF(ISBLANK('Municipal Info GAS'!C16),"",'Municipal Info GAS'!C16)</f>
        <v/>
      </c>
      <c r="M31" s="139" t="str">
        <f>IF(ISBLANK('Municipal Info GAS'!C17),"",'Municipal Info GAS'!C17)</f>
        <v/>
      </c>
      <c r="N31" s="282" t="str">
        <f>IF(ISBLANK('Municipal Info GAS'!C18),"",'Municipal Info GAS'!C18)</f>
        <v/>
      </c>
      <c r="O31" s="138" t="str">
        <f>IF(ISBLANK('Municipal Info GAS'!C29),"",'Municipal Info GAS'!C29)</f>
        <v/>
      </c>
      <c r="P31" s="139" t="str">
        <f>IF(ISBLANK('Municipal Info GAS'!C30),"",'Municipal Info GAS'!C30)</f>
        <v/>
      </c>
      <c r="Q31" s="139" t="str">
        <f>IF(ISBLANK('Municipal Info GAS'!C31),"",'Municipal Info GAS'!C31)</f>
        <v/>
      </c>
      <c r="R31" s="139" t="str">
        <f>IF(ISBLANK('Municipal Info GAS'!C32),"",'Municipal Info GAS'!C32)</f>
        <v/>
      </c>
      <c r="S31" s="139" t="str">
        <f>IF(ISBLANK('Municipal Info GAS'!C33),"",'Municipal Info GAS'!C33)</f>
        <v/>
      </c>
      <c r="T31" s="139" t="str">
        <f>IF(ISBLANK('Municipal Info GAS'!C34),"",'Municipal Info GAS'!C34)</f>
        <v/>
      </c>
      <c r="U31" s="139" t="str">
        <f>IF(ISBLANK('Municipal Info GAS'!C35),"",'Municipal Info GAS'!C35)</f>
        <v/>
      </c>
      <c r="V31" s="139" t="str">
        <f>IF(ISBLANK('Municipal Info GAS'!C36),"",'Municipal Info GAS'!C36)</f>
        <v/>
      </c>
      <c r="W31" s="139" t="str">
        <f>IF(ISBLANK('Municipal Info GAS'!C37),"",'Municipal Info GAS'!C37)</f>
        <v/>
      </c>
      <c r="X31" s="282" t="str">
        <f>IF(ISBLANK('Municipal Info GAS'!C38),"",'Municipal Info GAS'!C38)</f>
        <v/>
      </c>
    </row>
    <row r="32" ht="14.25" customHeight="1">
      <c r="B32" s="279"/>
      <c r="C32" s="280" t="s">
        <v>226</v>
      </c>
      <c r="D32" s="280" t="s">
        <v>46</v>
      </c>
      <c r="E32" s="285" t="str">
        <f>IF(ISBLANK('Municipal Info GAS'!D9),"",'Municipal Info GAS'!D9)</f>
        <v/>
      </c>
      <c r="F32" s="286" t="str">
        <f>IF(ISBLANK('Municipal Info GAS'!D10),"",'Municipal Info GAS'!D10)</f>
        <v/>
      </c>
      <c r="G32" s="286" t="str">
        <f>IF(ISBLANK('Municipal Info GAS'!D11),"",'Municipal Info GAS'!D11)</f>
        <v/>
      </c>
      <c r="H32" s="286" t="str">
        <f>IF(ISBLANK('Municipal Info GAS'!D12),"",'Municipal Info GAS'!D12)</f>
        <v/>
      </c>
      <c r="I32" s="286" t="str">
        <f>IF(ISBLANK('Municipal Info GAS'!D13),"",'Municipal Info GAS'!D13)</f>
        <v/>
      </c>
      <c r="J32" s="286" t="str">
        <f>IF(ISBLANK('Municipal Info GAS'!D14),"",'Municipal Info GAS'!D14)</f>
        <v/>
      </c>
      <c r="K32" s="286" t="str">
        <f>IF(ISBLANK('Municipal Info GAS'!D15),"",'Municipal Info GAS'!D15)</f>
        <v/>
      </c>
      <c r="L32" s="286" t="str">
        <f>IF(ISBLANK('Municipal Info GAS'!D16),"",'Municipal Info GAS'!D16)</f>
        <v/>
      </c>
      <c r="M32" s="286" t="str">
        <f>IF(ISBLANK('Municipal Info GAS'!D17),"",'Municipal Info GAS'!D17)</f>
        <v/>
      </c>
      <c r="N32" s="287" t="str">
        <f>IF(ISBLANK('Municipal Info GAS'!D18),"",'Municipal Info GAS'!D18)</f>
        <v/>
      </c>
      <c r="O32" s="285" t="str">
        <f>IF(ISBLANK('Municipal Info GAS'!D29),"",'Municipal Info GAS'!D29)</f>
        <v/>
      </c>
      <c r="P32" s="286" t="str">
        <f>IF(ISBLANK('Municipal Info GAS'!D30),"",'Municipal Info GAS'!D30)</f>
        <v/>
      </c>
      <c r="Q32" s="286" t="str">
        <f>IF(ISBLANK('Municipal Info GAS'!D31),"",'Municipal Info GAS'!D31)</f>
        <v/>
      </c>
      <c r="R32" s="286" t="str">
        <f>IF(ISBLANK('Municipal Info GAS'!D32),"",'Municipal Info GAS'!D32)</f>
        <v/>
      </c>
      <c r="S32" s="286" t="str">
        <f>IF(ISBLANK('Municipal Info GAS'!D33),"",'Municipal Info GAS'!D33)</f>
        <v/>
      </c>
      <c r="T32" s="286" t="str">
        <f>IF(ISBLANK('Municipal Info GAS'!D34),"",'Municipal Info GAS'!D34)</f>
        <v/>
      </c>
      <c r="U32" s="286" t="str">
        <f>IF(ISBLANK('Municipal Info GAS'!D35),"",'Municipal Info GAS'!D35)</f>
        <v/>
      </c>
      <c r="V32" s="286" t="str">
        <f>IF(ISBLANK('Municipal Info GAS'!D36),"",'Municipal Info GAS'!D36)</f>
        <v/>
      </c>
      <c r="W32" s="286" t="str">
        <f>IF(ISBLANK('Municipal Info GAS'!D37),"",'Municipal Info GAS'!D37)</f>
        <v/>
      </c>
      <c r="X32" s="287" t="str">
        <f>IF(ISBLANK('Municipal Info GAS'!D38),"",'Municipal Info GAS'!D38)</f>
        <v/>
      </c>
    </row>
    <row r="33" ht="14.25" customHeight="1">
      <c r="B33" s="288"/>
      <c r="C33" s="289"/>
      <c r="D33" s="289"/>
      <c r="E33" s="290"/>
      <c r="F33" s="290"/>
      <c r="G33" s="290"/>
      <c r="H33" s="290"/>
      <c r="I33" s="290"/>
      <c r="J33" s="290"/>
      <c r="K33" s="290"/>
      <c r="L33" s="290"/>
      <c r="M33" s="290"/>
      <c r="N33" s="290"/>
      <c r="O33" s="289"/>
      <c r="P33" s="289"/>
      <c r="Q33" s="289"/>
      <c r="R33" s="289"/>
      <c r="S33" s="289"/>
      <c r="T33" s="289"/>
      <c r="U33" s="289"/>
      <c r="V33" s="289"/>
      <c r="W33" s="289"/>
      <c r="X33" s="289"/>
    </row>
    <row r="34" ht="14.25" customHeight="1">
      <c r="B34" s="291" t="s">
        <v>227</v>
      </c>
      <c r="C34" s="279"/>
      <c r="D34" s="291" t="s">
        <v>227</v>
      </c>
      <c r="E34" s="279"/>
      <c r="F34" s="279"/>
      <c r="G34" s="279"/>
      <c r="H34" s="279"/>
      <c r="I34" s="279"/>
      <c r="J34" s="279"/>
      <c r="K34" s="279"/>
      <c r="L34" s="279"/>
      <c r="M34" s="279"/>
      <c r="N34" s="279"/>
      <c r="O34" s="279"/>
      <c r="P34" s="279"/>
      <c r="Q34" s="279"/>
      <c r="R34" s="279"/>
      <c r="S34" s="279"/>
      <c r="T34" s="279"/>
      <c r="U34" s="279"/>
      <c r="V34" s="279"/>
      <c r="W34" s="279"/>
      <c r="X34" s="279"/>
    </row>
    <row r="35" ht="14.25" customHeight="1">
      <c r="B35" s="292" t="s">
        <v>228</v>
      </c>
      <c r="C35" s="289" t="str">
        <f t="array" ref="C35">SUM(E35:N35+O35:X35+Y35:AH35+#REF!+#REF!+#REF!)</f>
        <v>#REF!</v>
      </c>
      <c r="D35" s="292" t="str">
        <f t="shared" ref="D35:D36" si="6">B35</f>
        <v>Aggregation</v>
      </c>
      <c r="E35" s="62"/>
      <c r="F35" s="62"/>
      <c r="G35" s="62"/>
      <c r="H35" s="62"/>
      <c r="I35" s="62"/>
      <c r="J35" s="62"/>
      <c r="K35" s="62"/>
      <c r="L35" s="62"/>
      <c r="M35" s="62"/>
      <c r="N35" s="62"/>
      <c r="O35" s="62"/>
      <c r="P35" s="62"/>
      <c r="Q35" s="62"/>
      <c r="R35" s="62"/>
      <c r="S35" s="62"/>
      <c r="T35" s="62"/>
      <c r="U35" s="62"/>
      <c r="V35" s="62"/>
      <c r="W35" s="62"/>
      <c r="X35" s="62"/>
    </row>
    <row r="36" ht="14.25" customHeight="1">
      <c r="B36" s="292" t="s">
        <v>229</v>
      </c>
      <c r="C36" s="289" t="str">
        <f t="array" ref="C36">SUM(E36:N36+O36:X36+Y36:AH36+#REF!+#REF!+#REF!)</f>
        <v>#REF!</v>
      </c>
      <c r="D36" s="292" t="str">
        <f t="shared" si="6"/>
        <v>Other income</v>
      </c>
      <c r="E36" s="62"/>
      <c r="F36" s="62"/>
      <c r="G36" s="62"/>
      <c r="H36" s="62"/>
      <c r="I36" s="62"/>
      <c r="J36" s="62"/>
      <c r="K36" s="62"/>
      <c r="L36" s="62"/>
      <c r="M36" s="62"/>
      <c r="N36" s="62"/>
      <c r="O36" s="62"/>
      <c r="P36" s="62"/>
      <c r="Q36" s="62"/>
      <c r="R36" s="62"/>
      <c r="S36" s="62"/>
      <c r="T36" s="62"/>
      <c r="U36" s="62"/>
      <c r="V36" s="62"/>
      <c r="W36" s="62"/>
      <c r="X36" s="62"/>
    </row>
    <row r="37" ht="14.25" customHeight="1">
      <c r="B37" s="291" t="s">
        <v>230</v>
      </c>
      <c r="C37" s="279" t="str">
        <f>SUM(C35:C36)</f>
        <v>#REF!</v>
      </c>
      <c r="D37" s="291" t="s">
        <v>230</v>
      </c>
      <c r="E37" s="279">
        <f t="shared" ref="E37:N37" si="7">SUM(E35:E36)</f>
        <v>0</v>
      </c>
      <c r="F37" s="279">
        <f t="shared" si="7"/>
        <v>0</v>
      </c>
      <c r="G37" s="279">
        <f t="shared" si="7"/>
        <v>0</v>
      </c>
      <c r="H37" s="279">
        <f t="shared" si="7"/>
        <v>0</v>
      </c>
      <c r="I37" s="279">
        <f t="shared" si="7"/>
        <v>0</v>
      </c>
      <c r="J37" s="279">
        <f t="shared" si="7"/>
        <v>0</v>
      </c>
      <c r="K37" s="279">
        <f t="shared" si="7"/>
        <v>0</v>
      </c>
      <c r="L37" s="279">
        <f t="shared" si="7"/>
        <v>0</v>
      </c>
      <c r="M37" s="279">
        <f t="shared" si="7"/>
        <v>0</v>
      </c>
      <c r="N37" s="279">
        <f t="shared" si="7"/>
        <v>0</v>
      </c>
      <c r="O37" s="279" t="s">
        <v>242</v>
      </c>
      <c r="P37" s="279" t="s">
        <v>242</v>
      </c>
      <c r="Q37" s="279" t="s">
        <v>242</v>
      </c>
      <c r="R37" s="279" t="s">
        <v>242</v>
      </c>
      <c r="S37" s="279" t="s">
        <v>242</v>
      </c>
      <c r="T37" s="279" t="s">
        <v>242</v>
      </c>
      <c r="U37" s="279" t="s">
        <v>242</v>
      </c>
      <c r="V37" s="279" t="s">
        <v>242</v>
      </c>
      <c r="W37" s="279" t="s">
        <v>242</v>
      </c>
      <c r="X37" s="279" t="s">
        <v>242</v>
      </c>
    </row>
    <row r="38" ht="14.25" customHeight="1">
      <c r="B38" s="288"/>
      <c r="C38" s="278"/>
      <c r="D38" s="288"/>
      <c r="E38" s="297"/>
      <c r="F38" s="297"/>
      <c r="G38" s="297"/>
      <c r="H38" s="297"/>
      <c r="I38" s="297"/>
      <c r="J38" s="297"/>
      <c r="K38" s="297"/>
      <c r="L38" s="297"/>
      <c r="M38" s="297"/>
      <c r="N38" s="297"/>
      <c r="O38" s="297"/>
      <c r="P38" s="297"/>
      <c r="Q38" s="297"/>
      <c r="R38" s="297"/>
      <c r="S38" s="297"/>
      <c r="T38" s="297"/>
      <c r="U38" s="297"/>
      <c r="V38" s="297"/>
      <c r="W38" s="297"/>
      <c r="X38" s="297"/>
    </row>
    <row r="39" ht="14.25" customHeight="1">
      <c r="B39" s="291" t="s">
        <v>231</v>
      </c>
      <c r="C39" s="279"/>
      <c r="D39" s="291" t="s">
        <v>231</v>
      </c>
      <c r="E39" s="279"/>
      <c r="F39" s="279"/>
      <c r="G39" s="279"/>
      <c r="H39" s="279"/>
      <c r="I39" s="279"/>
      <c r="J39" s="279"/>
      <c r="K39" s="279"/>
      <c r="L39" s="279"/>
      <c r="M39" s="279"/>
      <c r="N39" s="279"/>
      <c r="O39" s="279"/>
      <c r="P39" s="279"/>
      <c r="Q39" s="279"/>
      <c r="R39" s="279"/>
      <c r="S39" s="279"/>
      <c r="T39" s="279"/>
      <c r="U39" s="279"/>
      <c r="V39" s="279"/>
      <c r="W39" s="279"/>
      <c r="X39" s="279"/>
    </row>
    <row r="40" ht="14.25" customHeight="1">
      <c r="B40" s="298" t="s">
        <v>232</v>
      </c>
      <c r="C40" s="289" t="str">
        <f t="array" ref="C40">SUM(E40:N40+O40:X40+Y40:AH40+#REF!+#REF!+#REF!)</f>
        <v>#REF!</v>
      </c>
      <c r="D40" s="292" t="str">
        <f t="shared" ref="D40:D46" si="8">B40</f>
        <v>Advertising &amp; Marketing</v>
      </c>
      <c r="E40" s="62"/>
      <c r="F40" s="62"/>
      <c r="G40" s="62"/>
      <c r="H40" s="62"/>
      <c r="I40" s="62"/>
      <c r="J40" s="62"/>
      <c r="K40" s="62"/>
      <c r="L40" s="62"/>
      <c r="M40" s="62"/>
      <c r="N40" s="62"/>
      <c r="O40" s="62"/>
      <c r="P40" s="62"/>
      <c r="Q40" s="62"/>
      <c r="R40" s="62"/>
      <c r="S40" s="62"/>
      <c r="T40" s="62"/>
      <c r="U40" s="62"/>
      <c r="V40" s="62"/>
      <c r="W40" s="62"/>
      <c r="X40" s="62"/>
    </row>
    <row r="41" ht="14.25" customHeight="1">
      <c r="B41" s="299" t="s">
        <v>233</v>
      </c>
      <c r="C41" s="289" t="str">
        <f t="array" ref="C41">SUM(E41:N41+O41:X41+Y41:AH41+#REF!+#REF!+#REF!)</f>
        <v>#REF!</v>
      </c>
      <c r="D41" s="292" t="str">
        <f t="shared" si="8"/>
        <v>Contractors</v>
      </c>
      <c r="E41" s="62"/>
      <c r="F41" s="62"/>
      <c r="G41" s="62"/>
      <c r="H41" s="62"/>
      <c r="I41" s="62"/>
      <c r="J41" s="62"/>
      <c r="K41" s="62"/>
      <c r="L41" s="62"/>
      <c r="M41" s="62"/>
      <c r="N41" s="62"/>
      <c r="O41" s="62"/>
      <c r="P41" s="62"/>
      <c r="Q41" s="62"/>
      <c r="R41" s="62"/>
      <c r="S41" s="62"/>
      <c r="T41" s="62"/>
      <c r="U41" s="62"/>
      <c r="V41" s="62"/>
      <c r="W41" s="62"/>
      <c r="X41" s="62"/>
    </row>
    <row r="42" ht="14.25" customHeight="1">
      <c r="B42" s="299" t="s">
        <v>234</v>
      </c>
      <c r="C42" s="289" t="str">
        <f t="array" ref="C42">SUM(E42:N42+O42:X42+Y42:AH42+#REF!+#REF!+#REF!)</f>
        <v>#REF!</v>
      </c>
      <c r="D42" s="292" t="str">
        <f t="shared" si="8"/>
        <v>Data Services &amp; IT</v>
      </c>
      <c r="E42" s="62"/>
      <c r="F42" s="62"/>
      <c r="G42" s="62"/>
      <c r="H42" s="62"/>
      <c r="I42" s="62"/>
      <c r="J42" s="62"/>
      <c r="K42" s="62"/>
      <c r="L42" s="62"/>
      <c r="M42" s="62"/>
      <c r="N42" s="62"/>
      <c r="O42" s="62"/>
      <c r="P42" s="62"/>
      <c r="Q42" s="62"/>
      <c r="R42" s="62"/>
      <c r="S42" s="62"/>
      <c r="T42" s="62"/>
      <c r="U42" s="62"/>
      <c r="V42" s="62"/>
      <c r="W42" s="62"/>
      <c r="X42" s="62"/>
    </row>
    <row r="43" ht="14.25" customHeight="1">
      <c r="B43" s="299" t="s">
        <v>235</v>
      </c>
      <c r="C43" s="289" t="str">
        <f t="array" ref="C43">SUM(E43:N43+O43:X43+Y43:AH43+#REF!+#REF!+#REF!)</f>
        <v>#REF!</v>
      </c>
      <c r="D43" s="292" t="str">
        <f t="shared" si="8"/>
        <v>Direct Program Expenses</v>
      </c>
      <c r="E43" s="62"/>
      <c r="F43" s="62"/>
      <c r="G43" s="62"/>
      <c r="H43" s="62"/>
      <c r="I43" s="62"/>
      <c r="J43" s="62"/>
      <c r="K43" s="62"/>
      <c r="L43" s="62"/>
      <c r="M43" s="62"/>
      <c r="N43" s="62"/>
      <c r="O43" s="62"/>
      <c r="P43" s="62"/>
      <c r="Q43" s="62"/>
      <c r="R43" s="62"/>
      <c r="S43" s="62"/>
      <c r="T43" s="62"/>
      <c r="U43" s="62"/>
      <c r="V43" s="62"/>
      <c r="W43" s="62"/>
      <c r="X43" s="62"/>
    </row>
    <row r="44" ht="14.25" customHeight="1">
      <c r="B44" s="299" t="s">
        <v>236</v>
      </c>
      <c r="C44" s="289" t="str">
        <f t="array" ref="C44">SUM(E44:N44+O44:X44+Y44:AH44+#REF!+#REF!+#REF!)</f>
        <v>#REF!</v>
      </c>
      <c r="D44" s="292" t="str">
        <f t="shared" si="8"/>
        <v>Operations</v>
      </c>
      <c r="E44" s="62"/>
      <c r="F44" s="62"/>
      <c r="G44" s="62"/>
      <c r="H44" s="62"/>
      <c r="I44" s="62"/>
      <c r="J44" s="62"/>
      <c r="K44" s="62"/>
      <c r="L44" s="62"/>
      <c r="M44" s="62"/>
      <c r="N44" s="62"/>
      <c r="O44" s="62"/>
      <c r="P44" s="62"/>
      <c r="Q44" s="62"/>
      <c r="R44" s="62"/>
      <c r="S44" s="62"/>
      <c r="T44" s="62"/>
      <c r="U44" s="62"/>
      <c r="V44" s="62"/>
      <c r="W44" s="62"/>
      <c r="X44" s="62"/>
    </row>
    <row r="45" ht="14.25" customHeight="1">
      <c r="B45" s="299" t="s">
        <v>237</v>
      </c>
      <c r="C45" s="289" t="str">
        <f t="array" ref="C45">SUM(E45:N45+O45:X45+Y45:AH45+#REF!+#REF!+#REF!)</f>
        <v>#REF!</v>
      </c>
      <c r="D45" s="292" t="str">
        <f t="shared" si="8"/>
        <v>Outside Services</v>
      </c>
      <c r="E45" s="62"/>
      <c r="F45" s="62"/>
      <c r="G45" s="62"/>
      <c r="H45" s="62"/>
      <c r="I45" s="62"/>
      <c r="J45" s="62"/>
      <c r="K45" s="62"/>
      <c r="L45" s="62"/>
      <c r="M45" s="62"/>
      <c r="N45" s="62"/>
      <c r="O45" s="62"/>
      <c r="P45" s="62"/>
      <c r="Q45" s="62"/>
      <c r="R45" s="62"/>
      <c r="S45" s="62"/>
      <c r="T45" s="62"/>
      <c r="U45" s="62"/>
      <c r="V45" s="62"/>
      <c r="W45" s="62"/>
      <c r="X45" s="62"/>
    </row>
    <row r="46" ht="14.25" customHeight="1">
      <c r="B46" s="301" t="s">
        <v>238</v>
      </c>
      <c r="C46" s="289" t="str">
        <f t="array" ref="C46">SUM(E46:N46+O46:X46+Y46:AH46+#REF!+#REF!+#REF!)</f>
        <v>#REF!</v>
      </c>
      <c r="D46" s="292" t="str">
        <f t="shared" si="8"/>
        <v>Salaries and Related</v>
      </c>
      <c r="E46" s="62"/>
      <c r="F46" s="62"/>
      <c r="G46" s="62"/>
      <c r="H46" s="62"/>
      <c r="I46" s="62"/>
      <c r="J46" s="62"/>
      <c r="K46" s="62"/>
      <c r="L46" s="62"/>
      <c r="M46" s="62"/>
      <c r="N46" s="62"/>
      <c r="O46" s="62"/>
      <c r="P46" s="62"/>
      <c r="Q46" s="62"/>
      <c r="R46" s="62"/>
      <c r="S46" s="62"/>
      <c r="T46" s="62"/>
      <c r="U46" s="62"/>
      <c r="V46" s="62"/>
      <c r="W46" s="62"/>
      <c r="X46" s="62"/>
    </row>
    <row r="47" ht="14.25" customHeight="1">
      <c r="B47" s="291" t="s">
        <v>239</v>
      </c>
      <c r="C47" s="279" t="str">
        <f>SUM(C40:C46)</f>
        <v>#REF!</v>
      </c>
      <c r="D47" s="291" t="s">
        <v>239</v>
      </c>
      <c r="E47" s="279">
        <f t="shared" ref="E47:N47" si="9">SUM(E40:E46)</f>
        <v>0</v>
      </c>
      <c r="F47" s="279">
        <f t="shared" si="9"/>
        <v>0</v>
      </c>
      <c r="G47" s="279">
        <f t="shared" si="9"/>
        <v>0</v>
      </c>
      <c r="H47" s="279">
        <f t="shared" si="9"/>
        <v>0</v>
      </c>
      <c r="I47" s="279">
        <f t="shared" si="9"/>
        <v>0</v>
      </c>
      <c r="J47" s="279">
        <f t="shared" si="9"/>
        <v>0</v>
      </c>
      <c r="K47" s="279">
        <f t="shared" si="9"/>
        <v>0</v>
      </c>
      <c r="L47" s="279">
        <f t="shared" si="9"/>
        <v>0</v>
      </c>
      <c r="M47" s="279">
        <f t="shared" si="9"/>
        <v>0</v>
      </c>
      <c r="N47" s="279">
        <f t="shared" si="9"/>
        <v>0</v>
      </c>
      <c r="O47" s="279" t="s">
        <v>242</v>
      </c>
      <c r="P47" s="279" t="s">
        <v>242</v>
      </c>
      <c r="Q47" s="279" t="s">
        <v>242</v>
      </c>
      <c r="R47" s="279" t="s">
        <v>242</v>
      </c>
      <c r="S47" s="279" t="s">
        <v>242</v>
      </c>
      <c r="T47" s="279" t="s">
        <v>242</v>
      </c>
      <c r="U47" s="279" t="s">
        <v>242</v>
      </c>
      <c r="V47" s="279" t="s">
        <v>242</v>
      </c>
      <c r="W47" s="279" t="s">
        <v>242</v>
      </c>
      <c r="X47" s="279" t="s">
        <v>242</v>
      </c>
    </row>
    <row r="48" ht="14.25" customHeight="1">
      <c r="B48" s="291" t="s">
        <v>240</v>
      </c>
      <c r="C48" s="279" t="str">
        <f>C37-C47</f>
        <v>#REF!</v>
      </c>
      <c r="D48" s="291" t="s">
        <v>240</v>
      </c>
      <c r="E48" s="279">
        <f t="shared" ref="E48:N48" si="10">E37-E47</f>
        <v>0</v>
      </c>
      <c r="F48" s="279">
        <f t="shared" si="10"/>
        <v>0</v>
      </c>
      <c r="G48" s="279">
        <f t="shared" si="10"/>
        <v>0</v>
      </c>
      <c r="H48" s="279">
        <f t="shared" si="10"/>
        <v>0</v>
      </c>
      <c r="I48" s="279">
        <f t="shared" si="10"/>
        <v>0</v>
      </c>
      <c r="J48" s="279">
        <f t="shared" si="10"/>
        <v>0</v>
      </c>
      <c r="K48" s="279">
        <f t="shared" si="10"/>
        <v>0</v>
      </c>
      <c r="L48" s="279">
        <f t="shared" si="10"/>
        <v>0</v>
      </c>
      <c r="M48" s="279">
        <f t="shared" si="10"/>
        <v>0</v>
      </c>
      <c r="N48" s="279">
        <f t="shared" si="10"/>
        <v>0</v>
      </c>
      <c r="O48" s="279" t="s">
        <v>242</v>
      </c>
      <c r="P48" s="279" t="s">
        <v>242</v>
      </c>
      <c r="Q48" s="279" t="s">
        <v>242</v>
      </c>
      <c r="R48" s="279" t="s">
        <v>242</v>
      </c>
      <c r="S48" s="279" t="s">
        <v>242</v>
      </c>
      <c r="T48" s="279" t="s">
        <v>242</v>
      </c>
      <c r="U48" s="279" t="s">
        <v>242</v>
      </c>
      <c r="V48" s="279" t="s">
        <v>242</v>
      </c>
      <c r="W48" s="279" t="s">
        <v>242</v>
      </c>
      <c r="X48" s="279" t="s">
        <v>242</v>
      </c>
    </row>
    <row r="49" ht="14.25" customHeight="1"/>
    <row r="50" ht="14.25" customHeight="1"/>
    <row r="51" ht="14.25" customHeight="1"/>
    <row r="52" ht="14.25" customHeight="1"/>
    <row r="53" ht="14.25" customHeight="1"/>
    <row r="54" ht="14.25" customHeight="1">
      <c r="B54" s="118" t="s">
        <v>243</v>
      </c>
    </row>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4">
    <mergeCell ref="A1:L3"/>
    <mergeCell ref="A4:B4"/>
    <mergeCell ref="A5:B5"/>
    <mergeCell ref="B54:F55"/>
  </mergeCells>
  <printOptions/>
  <pageMargins bottom="0.75" footer="0.0" header="0.0" left="0.7" right="0.7" top="0.75"/>
  <pageSetup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2D050"/>
    <pageSetUpPr/>
  </sheetPr>
  <sheetViews>
    <sheetView workbookViewId="0">
      <pane ySplit="8.0" topLeftCell="A9" activePane="bottomLeft" state="frozen"/>
      <selection activeCell="B10" sqref="B10" pane="bottomLeft"/>
    </sheetView>
  </sheetViews>
  <sheetFormatPr customHeight="1" defaultColWidth="14.43" defaultRowHeight="15.0"/>
  <cols>
    <col customWidth="1" min="1" max="1" width="9.29"/>
    <col customWidth="1" min="2" max="2" width="26.0"/>
    <col customWidth="1" min="3" max="3" width="16.0"/>
    <col customWidth="1" min="4" max="4" width="13.14"/>
    <col customWidth="1" min="5" max="5" width="25.29"/>
    <col customWidth="1" min="6" max="7" width="22.86"/>
    <col customWidth="1" min="8" max="8" width="16.14"/>
    <col customWidth="1" min="9" max="28" width="8.71"/>
  </cols>
  <sheetData>
    <row r="1" ht="14.25" customHeight="1">
      <c r="A1" s="32" t="s">
        <v>38</v>
      </c>
    </row>
    <row r="2" ht="14.25" customHeight="1"/>
    <row r="3" ht="14.25" customHeight="1"/>
    <row r="4" ht="14.25" customHeight="1">
      <c r="A4" s="33" t="s">
        <v>39</v>
      </c>
      <c r="C4" s="34" t="str">
        <f>'CCA Admin Dashboard'!D3</f>
        <v>Sustainable Westchester</v>
      </c>
      <c r="D4" s="35"/>
      <c r="F4" s="36"/>
      <c r="G4" s="36"/>
      <c r="H4" s="37" t="s">
        <v>40</v>
      </c>
      <c r="K4" s="36"/>
      <c r="L4" s="36"/>
      <c r="M4" s="36"/>
    </row>
    <row r="5" ht="14.25" customHeight="1">
      <c r="A5" s="32" t="s">
        <v>41</v>
      </c>
      <c r="C5" s="38" t="s">
        <v>26</v>
      </c>
      <c r="D5" s="39">
        <v>2023.0</v>
      </c>
      <c r="F5" s="40"/>
      <c r="G5" s="40"/>
      <c r="K5" s="36"/>
      <c r="L5" s="36"/>
      <c r="M5" s="36"/>
    </row>
    <row r="6" ht="14.25" customHeight="1"/>
    <row r="7" ht="14.25" customHeight="1">
      <c r="B7" s="41" t="s">
        <v>42</v>
      </c>
      <c r="C7" s="41" t="s">
        <v>42</v>
      </c>
      <c r="D7" s="41" t="s">
        <v>42</v>
      </c>
      <c r="E7" s="41" t="s">
        <v>42</v>
      </c>
      <c r="F7" s="41" t="s">
        <v>42</v>
      </c>
      <c r="G7" s="41" t="s">
        <v>42</v>
      </c>
      <c r="H7" s="41" t="s">
        <v>43</v>
      </c>
      <c r="I7" s="42"/>
      <c r="J7" s="43"/>
      <c r="K7" s="43"/>
      <c r="L7" s="43"/>
      <c r="M7" s="43"/>
      <c r="N7" s="43"/>
      <c r="O7" s="43"/>
      <c r="P7" s="44"/>
      <c r="Q7" s="44"/>
      <c r="R7" s="44"/>
      <c r="S7" s="44"/>
      <c r="V7" s="44"/>
      <c r="W7" s="44"/>
      <c r="X7" s="44"/>
      <c r="Y7" s="44"/>
      <c r="Z7" s="44"/>
      <c r="AA7" s="44"/>
      <c r="AB7" s="44"/>
    </row>
    <row r="8" ht="52.5" customHeight="1">
      <c r="B8" s="45" t="s">
        <v>44</v>
      </c>
      <c r="C8" s="46" t="s">
        <v>45</v>
      </c>
      <c r="D8" s="46" t="s">
        <v>46</v>
      </c>
      <c r="E8" s="46" t="s">
        <v>47</v>
      </c>
      <c r="F8" s="46" t="s">
        <v>48</v>
      </c>
      <c r="G8" s="47" t="s">
        <v>49</v>
      </c>
      <c r="H8" s="48" t="s">
        <v>50</v>
      </c>
      <c r="I8" s="49"/>
      <c r="J8" s="37"/>
      <c r="K8" s="37"/>
      <c r="L8" s="37"/>
      <c r="M8" s="37"/>
      <c r="N8" s="37"/>
      <c r="O8" s="37"/>
      <c r="P8" s="37"/>
      <c r="Q8" s="37"/>
      <c r="R8" s="37"/>
      <c r="S8" s="37"/>
      <c r="T8" s="37"/>
      <c r="U8" s="37"/>
      <c r="V8" s="37"/>
      <c r="W8" s="37"/>
      <c r="X8" s="37"/>
      <c r="Y8" s="37"/>
      <c r="Z8" s="37"/>
      <c r="AA8" s="37"/>
      <c r="AB8" s="37"/>
    </row>
    <row r="9" ht="14.25" customHeight="1">
      <c r="B9" s="50" t="s">
        <v>51</v>
      </c>
      <c r="C9" s="51" t="s">
        <v>52</v>
      </c>
      <c r="D9" s="51" t="s">
        <v>53</v>
      </c>
      <c r="E9" s="51" t="s">
        <v>54</v>
      </c>
      <c r="F9" s="51" t="s">
        <v>55</v>
      </c>
      <c r="G9" s="51" t="s">
        <v>56</v>
      </c>
      <c r="H9" s="52">
        <v>1135.0</v>
      </c>
      <c r="I9" s="53"/>
      <c r="J9" s="54"/>
      <c r="K9" s="54"/>
      <c r="L9" s="54"/>
      <c r="M9" s="55"/>
      <c r="N9" s="55"/>
      <c r="O9" s="55"/>
      <c r="P9" s="55"/>
      <c r="Q9" s="55"/>
      <c r="R9" s="55"/>
      <c r="S9" s="55"/>
      <c r="T9" s="55"/>
      <c r="U9" s="55"/>
      <c r="V9" s="55"/>
    </row>
    <row r="10" ht="14.25" customHeight="1">
      <c r="B10" s="56" t="s">
        <v>57</v>
      </c>
      <c r="C10" s="57" t="s">
        <v>58</v>
      </c>
      <c r="D10" s="57" t="s">
        <v>53</v>
      </c>
      <c r="E10" s="57" t="s">
        <v>59</v>
      </c>
      <c r="F10" s="57" t="s">
        <v>55</v>
      </c>
      <c r="G10" s="57" t="s">
        <v>56</v>
      </c>
      <c r="H10" s="58">
        <v>613.0</v>
      </c>
      <c r="I10" s="53"/>
      <c r="J10" s="54"/>
      <c r="K10" s="54"/>
      <c r="L10" s="54"/>
      <c r="M10" s="55"/>
      <c r="N10" s="55"/>
      <c r="O10" s="55"/>
      <c r="P10" s="55"/>
      <c r="Q10" s="55"/>
      <c r="R10" s="55"/>
      <c r="S10" s="55"/>
      <c r="T10" s="55"/>
      <c r="U10" s="55"/>
      <c r="V10" s="55"/>
    </row>
    <row r="11" ht="14.25" customHeight="1">
      <c r="B11" s="56" t="s">
        <v>60</v>
      </c>
      <c r="C11" s="57" t="s">
        <v>52</v>
      </c>
      <c r="D11" s="57" t="s">
        <v>53</v>
      </c>
      <c r="E11" s="57" t="s">
        <v>59</v>
      </c>
      <c r="F11" s="57" t="s">
        <v>55</v>
      </c>
      <c r="G11" s="57" t="s">
        <v>56</v>
      </c>
      <c r="H11" s="58">
        <v>2347.0</v>
      </c>
      <c r="I11" s="53"/>
      <c r="J11" s="54"/>
      <c r="K11" s="54"/>
      <c r="L11" s="54"/>
      <c r="M11" s="55"/>
      <c r="N11" s="55"/>
      <c r="O11" s="55"/>
      <c r="P11" s="55"/>
      <c r="Q11" s="55"/>
      <c r="R11" s="55"/>
      <c r="S11" s="55"/>
      <c r="T11" s="55"/>
      <c r="U11" s="55"/>
      <c r="V11" s="55"/>
    </row>
    <row r="12" ht="14.25" customHeight="1">
      <c r="B12" s="56" t="s">
        <v>61</v>
      </c>
      <c r="C12" s="57" t="s">
        <v>52</v>
      </c>
      <c r="D12" s="59" t="s">
        <v>53</v>
      </c>
      <c r="E12" s="59" t="s">
        <v>54</v>
      </c>
      <c r="F12" s="57" t="s">
        <v>55</v>
      </c>
      <c r="G12" s="57" t="s">
        <v>56</v>
      </c>
      <c r="H12" s="58">
        <v>3207.0</v>
      </c>
      <c r="I12" s="53"/>
      <c r="J12" s="54"/>
      <c r="K12" s="54"/>
      <c r="L12" s="54"/>
      <c r="M12" s="55"/>
      <c r="N12" s="55"/>
      <c r="O12" s="55"/>
      <c r="P12" s="55"/>
      <c r="Q12" s="55"/>
      <c r="R12" s="55"/>
      <c r="S12" s="55"/>
      <c r="T12" s="55"/>
      <c r="U12" s="55"/>
      <c r="V12" s="55"/>
    </row>
    <row r="13" ht="14.25" customHeight="1">
      <c r="B13" s="56" t="s">
        <v>62</v>
      </c>
      <c r="C13" s="57" t="s">
        <v>58</v>
      </c>
      <c r="D13" s="59" t="s">
        <v>53</v>
      </c>
      <c r="E13" s="59" t="s">
        <v>54</v>
      </c>
      <c r="F13" s="57" t="s">
        <v>55</v>
      </c>
      <c r="G13" s="57" t="s">
        <v>56</v>
      </c>
      <c r="H13" s="58">
        <v>12278.0</v>
      </c>
      <c r="I13" s="53"/>
      <c r="J13" s="54"/>
      <c r="K13" s="54"/>
      <c r="L13" s="54"/>
      <c r="M13" s="55"/>
      <c r="N13" s="55"/>
      <c r="O13" s="55"/>
      <c r="P13" s="55"/>
      <c r="Q13" s="55"/>
      <c r="R13" s="55"/>
      <c r="S13" s="55"/>
      <c r="T13" s="55"/>
      <c r="U13" s="55"/>
      <c r="V13" s="55"/>
    </row>
    <row r="14" ht="14.25" customHeight="1">
      <c r="B14" s="56" t="s">
        <v>63</v>
      </c>
      <c r="C14" s="57" t="s">
        <v>52</v>
      </c>
      <c r="D14" s="57" t="s">
        <v>53</v>
      </c>
      <c r="E14" s="57" t="s">
        <v>54</v>
      </c>
      <c r="F14" s="57" t="s">
        <v>55</v>
      </c>
      <c r="G14" s="57" t="s">
        <v>56</v>
      </c>
      <c r="H14" s="58">
        <v>2566.0</v>
      </c>
      <c r="I14" s="53"/>
      <c r="J14" s="54"/>
      <c r="K14" s="54"/>
      <c r="L14" s="54"/>
      <c r="M14" s="55"/>
      <c r="N14" s="55"/>
      <c r="O14" s="55"/>
      <c r="P14" s="55"/>
      <c r="Q14" s="55"/>
      <c r="R14" s="55"/>
      <c r="S14" s="55"/>
      <c r="T14" s="55"/>
      <c r="U14" s="55"/>
      <c r="V14" s="55"/>
    </row>
    <row r="15" ht="14.25" customHeight="1">
      <c r="B15" s="56" t="s">
        <v>64</v>
      </c>
      <c r="C15" s="57" t="s">
        <v>52</v>
      </c>
      <c r="D15" s="57" t="s">
        <v>53</v>
      </c>
      <c r="E15" s="57" t="s">
        <v>54</v>
      </c>
      <c r="F15" s="57" t="s">
        <v>55</v>
      </c>
      <c r="G15" s="57" t="s">
        <v>56</v>
      </c>
      <c r="H15" s="58">
        <v>1927.0</v>
      </c>
      <c r="I15" s="53"/>
      <c r="J15" s="54"/>
      <c r="K15" s="54"/>
      <c r="L15" s="54"/>
      <c r="M15" s="55"/>
      <c r="N15" s="55"/>
      <c r="O15" s="55"/>
      <c r="P15" s="55"/>
      <c r="Q15" s="55"/>
      <c r="R15" s="55"/>
      <c r="S15" s="55"/>
      <c r="T15" s="55"/>
      <c r="U15" s="55"/>
      <c r="V15" s="55"/>
    </row>
    <row r="16" ht="14.25" customHeight="1">
      <c r="B16" s="56" t="s">
        <v>65</v>
      </c>
      <c r="C16" s="57" t="s">
        <v>52</v>
      </c>
      <c r="D16" s="57" t="s">
        <v>53</v>
      </c>
      <c r="E16" s="57" t="s">
        <v>54</v>
      </c>
      <c r="F16" s="57" t="s">
        <v>55</v>
      </c>
      <c r="G16" s="57" t="s">
        <v>56</v>
      </c>
      <c r="H16" s="58">
        <v>1483.0</v>
      </c>
      <c r="I16" s="53"/>
      <c r="J16" s="54"/>
      <c r="K16" s="54"/>
      <c r="L16" s="54"/>
      <c r="M16" s="55"/>
      <c r="N16" s="55"/>
      <c r="O16" s="55"/>
      <c r="P16" s="55"/>
      <c r="Q16" s="55"/>
      <c r="R16" s="55"/>
      <c r="S16" s="55"/>
      <c r="T16" s="55"/>
      <c r="U16" s="55"/>
      <c r="V16" s="55"/>
    </row>
    <row r="17" ht="14.25" customHeight="1">
      <c r="B17" s="56" t="s">
        <v>66</v>
      </c>
      <c r="C17" s="57" t="s">
        <v>58</v>
      </c>
      <c r="D17" s="57" t="s">
        <v>53</v>
      </c>
      <c r="E17" s="57" t="s">
        <v>54</v>
      </c>
      <c r="F17" s="57" t="s">
        <v>55</v>
      </c>
      <c r="G17" s="57" t="s">
        <v>56</v>
      </c>
      <c r="H17" s="58">
        <v>3956.0</v>
      </c>
      <c r="I17" s="53"/>
      <c r="J17" s="54"/>
      <c r="K17" s="54"/>
      <c r="L17" s="54"/>
      <c r="M17" s="55"/>
      <c r="N17" s="55"/>
      <c r="O17" s="55"/>
      <c r="P17" s="55"/>
      <c r="Q17" s="55"/>
      <c r="R17" s="55"/>
      <c r="S17" s="55"/>
      <c r="T17" s="55"/>
      <c r="U17" s="55"/>
      <c r="V17" s="55"/>
    </row>
    <row r="18" ht="14.25" customHeight="1">
      <c r="B18" s="56" t="s">
        <v>66</v>
      </c>
      <c r="C18" s="57" t="s">
        <v>52</v>
      </c>
      <c r="D18" s="57" t="s">
        <v>53</v>
      </c>
      <c r="E18" s="57" t="s">
        <v>54</v>
      </c>
      <c r="F18" s="57" t="s">
        <v>55</v>
      </c>
      <c r="G18" s="57" t="s">
        <v>56</v>
      </c>
      <c r="H18" s="58">
        <v>5944.0</v>
      </c>
      <c r="I18" s="53"/>
      <c r="J18" s="54"/>
      <c r="K18" s="54"/>
      <c r="L18" s="54"/>
      <c r="M18" s="55"/>
      <c r="N18" s="55"/>
      <c r="O18" s="55"/>
      <c r="P18" s="55"/>
      <c r="Q18" s="55"/>
      <c r="R18" s="55"/>
      <c r="S18" s="55"/>
      <c r="T18" s="55"/>
      <c r="U18" s="55"/>
      <c r="V18" s="55"/>
    </row>
    <row r="19" ht="14.25" customHeight="1">
      <c r="B19" s="56" t="s">
        <v>67</v>
      </c>
      <c r="C19" s="57" t="s">
        <v>52</v>
      </c>
      <c r="D19" s="57" t="s">
        <v>53</v>
      </c>
      <c r="E19" s="57" t="s">
        <v>59</v>
      </c>
      <c r="F19" s="57" t="s">
        <v>55</v>
      </c>
      <c r="G19" s="57" t="s">
        <v>68</v>
      </c>
      <c r="H19" s="58">
        <v>3253.0</v>
      </c>
      <c r="I19" s="53"/>
      <c r="J19" s="54"/>
      <c r="K19" s="54"/>
      <c r="L19" s="54"/>
      <c r="M19" s="55"/>
      <c r="N19" s="55"/>
      <c r="O19" s="55"/>
      <c r="P19" s="55"/>
      <c r="Q19" s="55"/>
      <c r="R19" s="55"/>
      <c r="S19" s="55"/>
      <c r="T19" s="55"/>
      <c r="U19" s="55"/>
      <c r="V19" s="55"/>
    </row>
    <row r="20" ht="14.25" customHeight="1">
      <c r="B20" s="56" t="s">
        <v>69</v>
      </c>
      <c r="C20" s="57" t="s">
        <v>58</v>
      </c>
      <c r="D20" s="57" t="s">
        <v>53</v>
      </c>
      <c r="E20" s="57" t="s">
        <v>70</v>
      </c>
      <c r="F20" s="57" t="s">
        <v>55</v>
      </c>
      <c r="G20" s="57" t="s">
        <v>56</v>
      </c>
      <c r="H20" s="58">
        <v>4722.0</v>
      </c>
      <c r="I20" s="53"/>
      <c r="J20" s="54"/>
      <c r="K20" s="54"/>
      <c r="L20" s="54"/>
      <c r="M20" s="55"/>
      <c r="N20" s="55"/>
      <c r="O20" s="55"/>
      <c r="P20" s="55"/>
      <c r="Q20" s="55"/>
      <c r="R20" s="55"/>
      <c r="S20" s="55"/>
      <c r="T20" s="55"/>
      <c r="U20" s="55"/>
      <c r="V20" s="55"/>
    </row>
    <row r="21" ht="14.25" customHeight="1">
      <c r="B21" s="56" t="s">
        <v>71</v>
      </c>
      <c r="C21" s="57" t="s">
        <v>72</v>
      </c>
      <c r="D21" s="57" t="s">
        <v>53</v>
      </c>
      <c r="E21" s="57" t="s">
        <v>54</v>
      </c>
      <c r="F21" s="57" t="s">
        <v>55</v>
      </c>
      <c r="G21" s="57" t="s">
        <v>56</v>
      </c>
      <c r="H21" s="58">
        <v>19047.0</v>
      </c>
      <c r="I21" s="53"/>
      <c r="J21" s="54"/>
      <c r="K21" s="54"/>
      <c r="L21" s="54"/>
      <c r="M21" s="55"/>
      <c r="N21" s="55"/>
      <c r="O21" s="55"/>
      <c r="P21" s="55"/>
      <c r="Q21" s="55"/>
      <c r="R21" s="55"/>
      <c r="S21" s="55"/>
      <c r="T21" s="55"/>
      <c r="U21" s="55"/>
      <c r="V21" s="55"/>
    </row>
    <row r="22" ht="14.25" customHeight="1">
      <c r="B22" s="56" t="s">
        <v>73</v>
      </c>
      <c r="C22" s="57" t="s">
        <v>58</v>
      </c>
      <c r="D22" s="57" t="s">
        <v>53</v>
      </c>
      <c r="E22" s="57" t="s">
        <v>59</v>
      </c>
      <c r="F22" s="57" t="s">
        <v>55</v>
      </c>
      <c r="G22" s="57" t="s">
        <v>56</v>
      </c>
      <c r="H22" s="58">
        <v>1546.0</v>
      </c>
      <c r="I22" s="53"/>
      <c r="J22" s="54"/>
      <c r="K22" s="54"/>
      <c r="L22" s="54"/>
      <c r="M22" s="55"/>
      <c r="N22" s="55"/>
      <c r="O22" s="55"/>
      <c r="P22" s="55"/>
      <c r="Q22" s="55"/>
      <c r="R22" s="55"/>
      <c r="S22" s="55"/>
      <c r="T22" s="55"/>
      <c r="U22" s="55"/>
      <c r="V22" s="55"/>
    </row>
    <row r="23" ht="14.25" customHeight="1">
      <c r="B23" s="56" t="s">
        <v>73</v>
      </c>
      <c r="C23" s="57" t="s">
        <v>52</v>
      </c>
      <c r="D23" s="57" t="s">
        <v>53</v>
      </c>
      <c r="E23" s="57" t="s">
        <v>59</v>
      </c>
      <c r="F23" s="57" t="s">
        <v>55</v>
      </c>
      <c r="G23" s="57" t="s">
        <v>56</v>
      </c>
      <c r="H23" s="58">
        <v>6379.0</v>
      </c>
      <c r="I23" s="53"/>
      <c r="J23" s="54"/>
      <c r="K23" s="54"/>
      <c r="L23" s="54"/>
      <c r="M23" s="55"/>
      <c r="N23" s="55"/>
      <c r="O23" s="55"/>
      <c r="P23" s="55"/>
      <c r="Q23" s="55"/>
      <c r="R23" s="55"/>
      <c r="S23" s="55"/>
      <c r="T23" s="55"/>
      <c r="U23" s="55"/>
      <c r="V23" s="55"/>
    </row>
    <row r="24">
      <c r="B24" s="56" t="s">
        <v>74</v>
      </c>
      <c r="C24" s="57" t="s">
        <v>72</v>
      </c>
      <c r="D24" s="59" t="s">
        <v>53</v>
      </c>
      <c r="E24" s="59" t="s">
        <v>59</v>
      </c>
      <c r="F24" s="57" t="s">
        <v>55</v>
      </c>
      <c r="G24" s="59" t="s">
        <v>56</v>
      </c>
      <c r="H24" s="58">
        <v>6113.0</v>
      </c>
      <c r="I24" s="53"/>
      <c r="J24" s="54"/>
      <c r="K24" s="54"/>
      <c r="L24" s="54"/>
      <c r="M24" s="55"/>
      <c r="N24" s="55"/>
      <c r="O24" s="55"/>
      <c r="P24" s="55"/>
      <c r="Q24" s="55"/>
      <c r="R24" s="55"/>
      <c r="S24" s="55"/>
      <c r="T24" s="55"/>
      <c r="U24" s="55"/>
      <c r="V24" s="55"/>
    </row>
    <row r="25" ht="14.25" customHeight="1">
      <c r="B25" s="56" t="s">
        <v>75</v>
      </c>
      <c r="C25" s="57" t="s">
        <v>52</v>
      </c>
      <c r="D25" s="57" t="s">
        <v>53</v>
      </c>
      <c r="E25" s="57" t="s">
        <v>54</v>
      </c>
      <c r="F25" s="57" t="s">
        <v>55</v>
      </c>
      <c r="G25" s="57" t="s">
        <v>56</v>
      </c>
      <c r="H25" s="58">
        <v>1898.0</v>
      </c>
      <c r="I25" s="53"/>
      <c r="J25" s="54"/>
      <c r="K25" s="54"/>
      <c r="L25" s="54"/>
      <c r="M25" s="55"/>
      <c r="N25" s="55"/>
      <c r="O25" s="55"/>
      <c r="P25" s="55"/>
      <c r="Q25" s="55"/>
      <c r="R25" s="55"/>
      <c r="S25" s="55"/>
      <c r="T25" s="55"/>
      <c r="U25" s="55"/>
      <c r="V25" s="55"/>
    </row>
    <row r="26" ht="14.25" customHeight="1">
      <c r="B26" s="56" t="s">
        <v>76</v>
      </c>
      <c r="C26" s="57" t="s">
        <v>52</v>
      </c>
      <c r="D26" s="57" t="s">
        <v>53</v>
      </c>
      <c r="E26" s="57" t="s">
        <v>54</v>
      </c>
      <c r="F26" s="57" t="s">
        <v>55</v>
      </c>
      <c r="G26" s="57" t="s">
        <v>56</v>
      </c>
      <c r="H26" s="58">
        <v>2432.0</v>
      </c>
      <c r="I26" s="53"/>
      <c r="J26" s="54"/>
      <c r="K26" s="54"/>
      <c r="L26" s="54"/>
      <c r="M26" s="55"/>
      <c r="N26" s="55"/>
      <c r="O26" s="55"/>
      <c r="P26" s="55"/>
      <c r="Q26" s="55"/>
      <c r="R26" s="55"/>
      <c r="S26" s="55"/>
      <c r="T26" s="55"/>
      <c r="U26" s="55"/>
      <c r="V26" s="55"/>
    </row>
    <row r="27" ht="14.25" customHeight="1">
      <c r="B27" s="56" t="s">
        <v>77</v>
      </c>
      <c r="C27" s="57" t="s">
        <v>72</v>
      </c>
      <c r="D27" s="57" t="s">
        <v>53</v>
      </c>
      <c r="E27" s="57" t="s">
        <v>54</v>
      </c>
      <c r="F27" s="57" t="s">
        <v>55</v>
      </c>
      <c r="G27" s="57" t="s">
        <v>56</v>
      </c>
      <c r="H27" s="58">
        <v>4388.0</v>
      </c>
      <c r="I27" s="53"/>
      <c r="J27" s="54"/>
      <c r="K27" s="54"/>
      <c r="L27" s="54"/>
      <c r="M27" s="55"/>
      <c r="N27" s="55"/>
      <c r="O27" s="55"/>
      <c r="P27" s="55"/>
      <c r="Q27" s="55"/>
      <c r="R27" s="55"/>
      <c r="S27" s="55"/>
      <c r="T27" s="55"/>
      <c r="U27" s="55"/>
      <c r="V27" s="55"/>
    </row>
    <row r="28" ht="14.25" customHeight="1">
      <c r="B28" s="56" t="s">
        <v>78</v>
      </c>
      <c r="C28" s="57" t="s">
        <v>52</v>
      </c>
      <c r="D28" s="59" t="s">
        <v>53</v>
      </c>
      <c r="E28" s="59" t="s">
        <v>54</v>
      </c>
      <c r="F28" s="57" t="s">
        <v>55</v>
      </c>
      <c r="G28" s="59" t="s">
        <v>56</v>
      </c>
      <c r="H28" s="58">
        <v>2745.0</v>
      </c>
      <c r="I28" s="53"/>
      <c r="J28" s="54"/>
      <c r="K28" s="54"/>
      <c r="L28" s="54"/>
      <c r="M28" s="55"/>
      <c r="N28" s="55"/>
      <c r="O28" s="55"/>
      <c r="P28" s="55"/>
      <c r="Q28" s="55"/>
      <c r="R28" s="55"/>
      <c r="S28" s="55"/>
      <c r="T28" s="55"/>
      <c r="U28" s="55"/>
      <c r="V28" s="55"/>
    </row>
    <row r="29" ht="14.25" customHeight="1">
      <c r="B29" s="56" t="s">
        <v>79</v>
      </c>
      <c r="C29" s="57" t="s">
        <v>52</v>
      </c>
      <c r="D29" s="57" t="s">
        <v>53</v>
      </c>
      <c r="E29" s="57" t="s">
        <v>54</v>
      </c>
      <c r="F29" s="57" t="s">
        <v>55</v>
      </c>
      <c r="G29" s="57" t="s">
        <v>56</v>
      </c>
      <c r="H29" s="58">
        <v>2641.0</v>
      </c>
      <c r="I29" s="53"/>
      <c r="J29" s="54"/>
      <c r="K29" s="54"/>
      <c r="L29" s="54"/>
      <c r="M29" s="55"/>
      <c r="N29" s="55"/>
      <c r="O29" s="55"/>
      <c r="P29" s="55"/>
      <c r="Q29" s="55"/>
      <c r="R29" s="55"/>
      <c r="S29" s="55"/>
      <c r="T29" s="55"/>
      <c r="U29" s="55"/>
      <c r="V29" s="55"/>
    </row>
    <row r="30" ht="14.25" customHeight="1">
      <c r="B30" s="56" t="s">
        <v>80</v>
      </c>
      <c r="C30" s="57" t="s">
        <v>52</v>
      </c>
      <c r="D30" s="59" t="s">
        <v>53</v>
      </c>
      <c r="E30" s="59" t="s">
        <v>54</v>
      </c>
      <c r="F30" s="57" t="s">
        <v>55</v>
      </c>
      <c r="G30" s="57" t="s">
        <v>56</v>
      </c>
      <c r="H30" s="58">
        <v>3849.0</v>
      </c>
      <c r="I30" s="53"/>
      <c r="J30" s="54"/>
      <c r="K30" s="54"/>
      <c r="L30" s="54"/>
      <c r="M30" s="55"/>
      <c r="N30" s="55"/>
      <c r="O30" s="55"/>
      <c r="P30" s="55"/>
      <c r="Q30" s="55"/>
      <c r="R30" s="55"/>
      <c r="S30" s="55"/>
      <c r="T30" s="55"/>
      <c r="U30" s="55"/>
      <c r="V30" s="55"/>
    </row>
    <row r="31" ht="14.25" customHeight="1">
      <c r="B31" s="60" t="s">
        <v>81</v>
      </c>
      <c r="C31" s="59" t="s">
        <v>52</v>
      </c>
      <c r="D31" s="59" t="s">
        <v>53</v>
      </c>
      <c r="E31" s="59" t="s">
        <v>54</v>
      </c>
      <c r="F31" s="57" t="s">
        <v>55</v>
      </c>
      <c r="G31" s="59" t="s">
        <v>56</v>
      </c>
      <c r="H31" s="58">
        <v>2245.0</v>
      </c>
      <c r="I31" s="53"/>
      <c r="J31" s="54"/>
      <c r="K31" s="54"/>
      <c r="L31" s="54"/>
      <c r="M31" s="55"/>
      <c r="N31" s="55"/>
      <c r="O31" s="55"/>
      <c r="P31" s="55"/>
      <c r="Q31" s="55"/>
      <c r="R31" s="55"/>
      <c r="S31" s="55"/>
      <c r="T31" s="55"/>
      <c r="U31" s="55"/>
      <c r="V31" s="55"/>
    </row>
    <row r="32" ht="14.25" customHeight="1">
      <c r="B32" s="56" t="s">
        <v>82</v>
      </c>
      <c r="C32" s="57" t="s">
        <v>72</v>
      </c>
      <c r="D32" s="59" t="s">
        <v>53</v>
      </c>
      <c r="E32" s="59" t="s">
        <v>54</v>
      </c>
      <c r="F32" s="57" t="s">
        <v>55</v>
      </c>
      <c r="G32" s="59" t="s">
        <v>56</v>
      </c>
      <c r="H32" s="58">
        <v>16345.0</v>
      </c>
      <c r="I32" s="53"/>
      <c r="J32" s="54"/>
      <c r="K32" s="54"/>
      <c r="L32" s="54"/>
      <c r="M32" s="55"/>
      <c r="N32" s="55"/>
      <c r="O32" s="55"/>
      <c r="P32" s="55"/>
      <c r="Q32" s="55"/>
      <c r="R32" s="55"/>
      <c r="S32" s="55"/>
      <c r="T32" s="55"/>
      <c r="U32" s="55"/>
      <c r="V32" s="55"/>
    </row>
    <row r="33" ht="14.25" customHeight="1">
      <c r="B33" s="56" t="s">
        <v>83</v>
      </c>
      <c r="C33" s="57" t="s">
        <v>72</v>
      </c>
      <c r="D33" s="59" t="s">
        <v>53</v>
      </c>
      <c r="E33" s="59" t="s">
        <v>54</v>
      </c>
      <c r="F33" s="57" t="s">
        <v>55</v>
      </c>
      <c r="G33" s="59" t="s">
        <v>56</v>
      </c>
      <c r="H33" s="58">
        <v>52186.0</v>
      </c>
      <c r="I33" s="53"/>
      <c r="J33" s="54"/>
      <c r="K33" s="54"/>
      <c r="L33" s="54"/>
      <c r="M33" s="55"/>
      <c r="N33" s="55"/>
      <c r="O33" s="55"/>
      <c r="P33" s="55"/>
      <c r="Q33" s="55"/>
      <c r="R33" s="55"/>
      <c r="S33" s="55"/>
      <c r="T33" s="55"/>
      <c r="U33" s="55"/>
      <c r="V33" s="55"/>
    </row>
    <row r="34" ht="15.0" customHeight="1">
      <c r="B34" s="56" t="s">
        <v>57</v>
      </c>
      <c r="C34" s="57" t="s">
        <v>58</v>
      </c>
      <c r="D34" s="57" t="s">
        <v>84</v>
      </c>
      <c r="E34" s="57" t="s">
        <v>85</v>
      </c>
      <c r="F34" s="57" t="s">
        <v>55</v>
      </c>
      <c r="G34" s="57" t="s">
        <v>56</v>
      </c>
      <c r="H34" s="58">
        <v>1812.0</v>
      </c>
      <c r="I34" s="53"/>
      <c r="J34" s="54"/>
      <c r="K34" s="54"/>
      <c r="L34" s="54"/>
      <c r="M34" s="55"/>
      <c r="N34" s="55"/>
      <c r="O34" s="55"/>
      <c r="P34" s="55"/>
      <c r="Q34" s="55"/>
      <c r="R34" s="55"/>
      <c r="S34" s="55"/>
      <c r="T34" s="55"/>
      <c r="U34" s="55"/>
      <c r="V34" s="55"/>
    </row>
    <row r="35" ht="15.0" customHeight="1">
      <c r="B35" s="56" t="s">
        <v>86</v>
      </c>
      <c r="C35" s="57" t="s">
        <v>58</v>
      </c>
      <c r="D35" s="57" t="s">
        <v>84</v>
      </c>
      <c r="E35" s="57" t="s">
        <v>85</v>
      </c>
      <c r="F35" s="57" t="s">
        <v>55</v>
      </c>
      <c r="G35" s="57" t="s">
        <v>56</v>
      </c>
      <c r="H35" s="58">
        <v>1429.0</v>
      </c>
      <c r="I35" s="53"/>
      <c r="J35" s="54"/>
      <c r="K35" s="54"/>
      <c r="L35" s="54"/>
      <c r="M35" s="55"/>
      <c r="N35" s="55"/>
      <c r="O35" s="55"/>
      <c r="P35" s="55"/>
      <c r="Q35" s="55"/>
      <c r="R35" s="55"/>
      <c r="S35" s="55"/>
      <c r="T35" s="55"/>
      <c r="U35" s="55"/>
      <c r="V35" s="55"/>
    </row>
    <row r="36" ht="15.0" customHeight="1">
      <c r="B36" s="56" t="s">
        <v>87</v>
      </c>
      <c r="C36" s="57" t="s">
        <v>58</v>
      </c>
      <c r="D36" s="57" t="s">
        <v>84</v>
      </c>
      <c r="E36" s="57" t="s">
        <v>85</v>
      </c>
      <c r="F36" s="57" t="s">
        <v>55</v>
      </c>
      <c r="G36" s="57" t="s">
        <v>56</v>
      </c>
      <c r="H36" s="58">
        <v>761.0</v>
      </c>
      <c r="I36" s="53"/>
      <c r="J36" s="54"/>
      <c r="K36" s="54"/>
      <c r="L36" s="54"/>
      <c r="M36" s="55"/>
      <c r="N36" s="55"/>
      <c r="O36" s="55"/>
      <c r="P36" s="55"/>
      <c r="Q36" s="55"/>
      <c r="R36" s="55"/>
      <c r="S36" s="55"/>
      <c r="T36" s="55"/>
      <c r="U36" s="55"/>
      <c r="V36" s="55"/>
    </row>
    <row r="37" ht="15.0" customHeight="1">
      <c r="B37" s="56" t="s">
        <v>88</v>
      </c>
      <c r="C37" s="57" t="s">
        <v>58</v>
      </c>
      <c r="D37" s="57" t="s">
        <v>84</v>
      </c>
      <c r="E37" s="57" t="s">
        <v>85</v>
      </c>
      <c r="F37" s="57" t="s">
        <v>55</v>
      </c>
      <c r="G37" s="57" t="s">
        <v>56</v>
      </c>
      <c r="H37" s="58">
        <v>689.0</v>
      </c>
      <c r="I37" s="53"/>
      <c r="J37" s="54"/>
      <c r="K37" s="54"/>
      <c r="L37" s="54"/>
      <c r="M37" s="55"/>
      <c r="N37" s="55"/>
      <c r="O37" s="55"/>
      <c r="P37" s="55"/>
      <c r="Q37" s="55"/>
      <c r="R37" s="55"/>
      <c r="S37" s="55"/>
      <c r="T37" s="55"/>
      <c r="U37" s="55"/>
      <c r="V37" s="55"/>
    </row>
    <row r="38" ht="15.0" customHeight="1">
      <c r="B38" s="56" t="s">
        <v>89</v>
      </c>
      <c r="C38" s="57" t="s">
        <v>58</v>
      </c>
      <c r="D38" s="59" t="s">
        <v>84</v>
      </c>
      <c r="E38" s="57" t="s">
        <v>85</v>
      </c>
      <c r="F38" s="57" t="s">
        <v>55</v>
      </c>
      <c r="G38" s="57" t="s">
        <v>68</v>
      </c>
      <c r="H38" s="58">
        <v>2186.0</v>
      </c>
      <c r="I38" s="53"/>
      <c r="J38" s="54"/>
      <c r="K38" s="54"/>
      <c r="L38" s="54"/>
      <c r="M38" s="55"/>
      <c r="N38" s="55"/>
      <c r="O38" s="55"/>
      <c r="P38" s="55"/>
      <c r="Q38" s="55"/>
      <c r="R38" s="55"/>
      <c r="S38" s="55"/>
      <c r="T38" s="55"/>
      <c r="U38" s="55"/>
      <c r="V38" s="55"/>
    </row>
    <row r="39" ht="15.0" customHeight="1">
      <c r="B39" s="61"/>
      <c r="C39" s="62"/>
      <c r="D39" s="62"/>
      <c r="E39" s="62"/>
      <c r="F39" s="62"/>
      <c r="G39" s="62"/>
      <c r="H39" s="58"/>
      <c r="I39" s="53"/>
      <c r="J39" s="54"/>
      <c r="K39" s="54"/>
      <c r="L39" s="54"/>
      <c r="M39" s="55"/>
      <c r="N39" s="55"/>
      <c r="O39" s="55"/>
      <c r="P39" s="55"/>
      <c r="Q39" s="55"/>
      <c r="R39" s="55"/>
      <c r="S39" s="55"/>
      <c r="T39" s="55"/>
      <c r="U39" s="55"/>
      <c r="V39" s="55"/>
    </row>
    <row r="40" ht="14.25" customHeight="1">
      <c r="B40" s="61"/>
      <c r="C40" s="62"/>
      <c r="D40" s="62"/>
      <c r="E40" s="62"/>
      <c r="F40" s="62"/>
      <c r="G40" s="62"/>
      <c r="H40" s="58"/>
      <c r="I40" s="53"/>
      <c r="J40" s="54"/>
      <c r="K40" s="54"/>
      <c r="L40" s="54"/>
      <c r="M40" s="55"/>
      <c r="N40" s="55"/>
      <c r="O40" s="55"/>
      <c r="P40" s="55"/>
      <c r="Q40" s="55"/>
      <c r="R40" s="55"/>
      <c r="S40" s="55"/>
      <c r="T40" s="55"/>
      <c r="U40" s="55"/>
      <c r="V40" s="55"/>
    </row>
    <row r="41" ht="14.25" customHeight="1">
      <c r="B41" s="61"/>
      <c r="C41" s="62"/>
      <c r="D41" s="62"/>
      <c r="E41" s="62"/>
      <c r="F41" s="62"/>
      <c r="G41" s="62"/>
      <c r="H41" s="58"/>
      <c r="I41" s="53"/>
      <c r="J41" s="54"/>
      <c r="K41" s="54"/>
      <c r="L41" s="54"/>
      <c r="M41" s="55"/>
      <c r="N41" s="55"/>
      <c r="O41" s="55"/>
      <c r="P41" s="55"/>
      <c r="Q41" s="55"/>
      <c r="R41" s="55"/>
      <c r="S41" s="55"/>
      <c r="T41" s="55"/>
      <c r="U41" s="55"/>
      <c r="V41" s="55"/>
    </row>
    <row r="42" ht="14.25" customHeight="1">
      <c r="B42" s="61"/>
      <c r="C42" s="62"/>
      <c r="D42" s="62"/>
      <c r="E42" s="62"/>
      <c r="F42" s="62"/>
      <c r="G42" s="62"/>
      <c r="H42" s="58"/>
      <c r="I42" s="53"/>
      <c r="J42" s="54"/>
      <c r="K42" s="54"/>
      <c r="L42" s="54"/>
      <c r="M42" s="55"/>
      <c r="N42" s="55"/>
      <c r="O42" s="55"/>
      <c r="P42" s="55"/>
      <c r="Q42" s="55"/>
      <c r="R42" s="55"/>
      <c r="S42" s="55"/>
      <c r="T42" s="55"/>
      <c r="U42" s="55"/>
      <c r="V42" s="55"/>
    </row>
    <row r="43" ht="14.25" customHeight="1">
      <c r="B43" s="61"/>
      <c r="C43" s="62"/>
      <c r="D43" s="62"/>
      <c r="E43" s="62"/>
      <c r="F43" s="62"/>
      <c r="G43" s="62"/>
      <c r="H43" s="58"/>
      <c r="I43" s="53"/>
      <c r="J43" s="54"/>
      <c r="K43" s="54"/>
      <c r="L43" s="54"/>
      <c r="M43" s="55"/>
      <c r="N43" s="55"/>
      <c r="O43" s="55"/>
      <c r="P43" s="55"/>
      <c r="Q43" s="55"/>
      <c r="R43" s="55"/>
      <c r="S43" s="55"/>
      <c r="T43" s="55"/>
      <c r="U43" s="55"/>
      <c r="V43" s="55"/>
    </row>
    <row r="44" ht="14.25" customHeight="1">
      <c r="B44" s="61"/>
      <c r="C44" s="62"/>
      <c r="D44" s="62"/>
      <c r="E44" s="62"/>
      <c r="F44" s="62"/>
      <c r="G44" s="62"/>
      <c r="H44" s="58"/>
      <c r="I44" s="53"/>
      <c r="J44" s="54"/>
      <c r="K44" s="54"/>
      <c r="L44" s="54"/>
      <c r="M44" s="55"/>
      <c r="N44" s="55"/>
      <c r="O44" s="55"/>
      <c r="P44" s="55"/>
      <c r="Q44" s="55"/>
      <c r="R44" s="55"/>
      <c r="S44" s="55"/>
      <c r="T44" s="55"/>
      <c r="U44" s="55"/>
      <c r="V44" s="55"/>
    </row>
    <row r="45" ht="14.25" customHeight="1">
      <c r="B45" s="61"/>
      <c r="C45" s="62"/>
      <c r="D45" s="62"/>
      <c r="E45" s="62"/>
      <c r="F45" s="62"/>
      <c r="G45" s="62"/>
      <c r="H45" s="58"/>
      <c r="I45" s="53"/>
      <c r="J45" s="54"/>
      <c r="K45" s="54"/>
      <c r="L45" s="54"/>
      <c r="M45" s="55"/>
      <c r="N45" s="55"/>
      <c r="O45" s="55"/>
      <c r="P45" s="55"/>
      <c r="Q45" s="55"/>
      <c r="R45" s="55"/>
      <c r="S45" s="55"/>
      <c r="T45" s="55"/>
      <c r="U45" s="55"/>
      <c r="V45" s="55"/>
    </row>
    <row r="46" ht="14.25" customHeight="1">
      <c r="B46" s="61"/>
      <c r="C46" s="62"/>
      <c r="D46" s="62"/>
      <c r="E46" s="62"/>
      <c r="F46" s="62"/>
      <c r="G46" s="62"/>
      <c r="H46" s="58"/>
      <c r="I46" s="53"/>
      <c r="J46" s="54"/>
      <c r="K46" s="54"/>
      <c r="L46" s="54"/>
      <c r="M46" s="55"/>
      <c r="N46" s="55"/>
      <c r="O46" s="55"/>
      <c r="P46" s="55"/>
      <c r="Q46" s="55"/>
      <c r="R46" s="55"/>
      <c r="S46" s="55"/>
      <c r="T46" s="55"/>
      <c r="U46" s="55"/>
      <c r="V46" s="55"/>
    </row>
    <row r="47" ht="14.25" customHeight="1">
      <c r="B47" s="61"/>
      <c r="C47" s="62"/>
      <c r="D47" s="62"/>
      <c r="E47" s="62"/>
      <c r="F47" s="62"/>
      <c r="G47" s="62"/>
      <c r="H47" s="58"/>
      <c r="I47" s="53"/>
      <c r="J47" s="54"/>
      <c r="K47" s="54"/>
      <c r="L47" s="54"/>
      <c r="M47" s="55"/>
      <c r="N47" s="55"/>
      <c r="O47" s="55"/>
      <c r="P47" s="55"/>
      <c r="Q47" s="55"/>
      <c r="R47" s="55"/>
      <c r="S47" s="55"/>
      <c r="T47" s="55"/>
      <c r="U47" s="55"/>
      <c r="V47" s="55"/>
    </row>
    <row r="48" ht="14.25" customHeight="1">
      <c r="B48" s="61"/>
      <c r="C48" s="62"/>
      <c r="D48" s="62"/>
      <c r="E48" s="62"/>
      <c r="F48" s="62"/>
      <c r="G48" s="62"/>
      <c r="H48" s="58"/>
      <c r="I48" s="53"/>
      <c r="J48" s="54"/>
      <c r="K48" s="54"/>
      <c r="L48" s="54"/>
      <c r="M48" s="55"/>
      <c r="N48" s="55"/>
      <c r="O48" s="55"/>
      <c r="P48" s="55"/>
      <c r="Q48" s="55"/>
      <c r="R48" s="55"/>
      <c r="S48" s="55"/>
      <c r="T48" s="55"/>
      <c r="U48" s="55"/>
      <c r="V48" s="55"/>
    </row>
    <row r="49" ht="14.25" customHeight="1">
      <c r="B49" s="61"/>
      <c r="C49" s="62"/>
      <c r="D49" s="62"/>
      <c r="E49" s="62"/>
      <c r="F49" s="62"/>
      <c r="G49" s="62"/>
      <c r="H49" s="58"/>
      <c r="I49" s="53"/>
      <c r="J49" s="54"/>
      <c r="K49" s="54"/>
      <c r="L49" s="54"/>
      <c r="M49" s="55"/>
      <c r="N49" s="55"/>
      <c r="O49" s="55"/>
      <c r="P49" s="55"/>
      <c r="Q49" s="55"/>
      <c r="R49" s="55"/>
      <c r="S49" s="55"/>
      <c r="T49" s="55"/>
      <c r="U49" s="55"/>
      <c r="V49" s="55"/>
    </row>
    <row r="50" ht="14.25" customHeight="1">
      <c r="B50" s="61"/>
      <c r="C50" s="62"/>
      <c r="D50" s="62"/>
      <c r="E50" s="62"/>
      <c r="F50" s="62"/>
      <c r="G50" s="62"/>
      <c r="H50" s="58"/>
      <c r="I50" s="53"/>
      <c r="J50" s="54"/>
      <c r="K50" s="54"/>
      <c r="L50" s="54"/>
      <c r="M50" s="55"/>
      <c r="N50" s="55"/>
      <c r="O50" s="55"/>
      <c r="P50" s="55"/>
      <c r="Q50" s="55"/>
      <c r="R50" s="55"/>
      <c r="S50" s="55"/>
      <c r="T50" s="55"/>
      <c r="U50" s="55"/>
      <c r="V50" s="55"/>
    </row>
    <row r="51" ht="14.25" customHeight="1">
      <c r="B51" s="61"/>
      <c r="C51" s="62"/>
      <c r="D51" s="62"/>
      <c r="E51" s="62"/>
      <c r="F51" s="62"/>
      <c r="G51" s="62"/>
      <c r="H51" s="58"/>
      <c r="I51" s="53"/>
      <c r="J51" s="54"/>
      <c r="K51" s="54"/>
      <c r="L51" s="54"/>
      <c r="M51" s="55"/>
      <c r="N51" s="55"/>
      <c r="O51" s="55"/>
      <c r="P51" s="55"/>
      <c r="Q51" s="55"/>
      <c r="R51" s="55"/>
      <c r="S51" s="55"/>
      <c r="T51" s="55"/>
      <c r="U51" s="55"/>
      <c r="V51" s="55"/>
    </row>
    <row r="52" ht="14.25" customHeight="1">
      <c r="B52" s="61"/>
      <c r="C52" s="62"/>
      <c r="D52" s="62"/>
      <c r="E52" s="62"/>
      <c r="F52" s="62"/>
      <c r="G52" s="62"/>
      <c r="H52" s="58"/>
      <c r="I52" s="53"/>
      <c r="J52" s="54"/>
      <c r="K52" s="54"/>
      <c r="L52" s="54"/>
      <c r="M52" s="55"/>
      <c r="N52" s="55"/>
      <c r="O52" s="55"/>
      <c r="P52" s="55"/>
      <c r="Q52" s="55"/>
      <c r="R52" s="55"/>
      <c r="S52" s="55"/>
      <c r="T52" s="55"/>
      <c r="U52" s="55"/>
      <c r="V52" s="55"/>
    </row>
    <row r="53" ht="14.25" customHeight="1">
      <c r="B53" s="61"/>
      <c r="C53" s="62"/>
      <c r="D53" s="62"/>
      <c r="E53" s="62"/>
      <c r="F53" s="62"/>
      <c r="G53" s="62"/>
      <c r="H53" s="58"/>
      <c r="I53" s="53"/>
      <c r="J53" s="54"/>
      <c r="K53" s="54"/>
      <c r="L53" s="54"/>
      <c r="M53" s="55"/>
      <c r="N53" s="55"/>
      <c r="O53" s="55"/>
      <c r="P53" s="55"/>
      <c r="Q53" s="55"/>
      <c r="R53" s="55"/>
      <c r="S53" s="55"/>
      <c r="T53" s="55"/>
      <c r="U53" s="55"/>
      <c r="V53" s="55"/>
    </row>
    <row r="54" ht="14.25" customHeight="1">
      <c r="B54" s="61"/>
      <c r="C54" s="62"/>
      <c r="D54" s="62"/>
      <c r="E54" s="62"/>
      <c r="F54" s="62"/>
      <c r="G54" s="62"/>
      <c r="H54" s="58"/>
      <c r="I54" s="53"/>
      <c r="J54" s="54"/>
      <c r="K54" s="54"/>
      <c r="L54" s="54"/>
      <c r="M54" s="55"/>
      <c r="N54" s="55"/>
      <c r="O54" s="55"/>
      <c r="P54" s="55"/>
      <c r="Q54" s="55"/>
      <c r="R54" s="55"/>
      <c r="S54" s="55"/>
      <c r="T54" s="55"/>
      <c r="U54" s="55"/>
      <c r="V54" s="55"/>
    </row>
    <row r="55" ht="14.25" customHeight="1">
      <c r="B55" s="61"/>
      <c r="C55" s="62"/>
      <c r="D55" s="62"/>
      <c r="E55" s="62"/>
      <c r="F55" s="62"/>
      <c r="G55" s="62"/>
      <c r="H55" s="58"/>
      <c r="I55" s="53"/>
      <c r="J55" s="54"/>
      <c r="K55" s="54"/>
      <c r="L55" s="54"/>
      <c r="M55" s="55"/>
      <c r="N55" s="55"/>
      <c r="O55" s="55"/>
      <c r="P55" s="55"/>
      <c r="Q55" s="55"/>
      <c r="R55" s="55"/>
      <c r="S55" s="55"/>
      <c r="T55" s="55"/>
      <c r="U55" s="55"/>
      <c r="V55" s="55"/>
    </row>
    <row r="56" ht="14.25" customHeight="1">
      <c r="B56" s="61"/>
      <c r="C56" s="62"/>
      <c r="D56" s="62"/>
      <c r="E56" s="62"/>
      <c r="F56" s="62"/>
      <c r="G56" s="62"/>
      <c r="H56" s="58"/>
      <c r="I56" s="53"/>
      <c r="J56" s="54"/>
      <c r="K56" s="54"/>
      <c r="L56" s="54"/>
      <c r="M56" s="55"/>
      <c r="N56" s="55"/>
      <c r="O56" s="55"/>
      <c r="P56" s="55"/>
      <c r="Q56" s="55"/>
      <c r="R56" s="55"/>
      <c r="S56" s="55"/>
      <c r="T56" s="55"/>
      <c r="U56" s="55"/>
      <c r="V56" s="55"/>
    </row>
    <row r="57" ht="14.25" customHeight="1">
      <c r="B57" s="61"/>
      <c r="C57" s="62"/>
      <c r="D57" s="62"/>
      <c r="E57" s="62"/>
      <c r="F57" s="62"/>
      <c r="G57" s="62"/>
      <c r="H57" s="58"/>
      <c r="I57" s="53"/>
      <c r="J57" s="54"/>
      <c r="K57" s="54"/>
      <c r="L57" s="54"/>
      <c r="M57" s="55"/>
      <c r="N57" s="55"/>
      <c r="O57" s="55"/>
      <c r="P57" s="55"/>
      <c r="Q57" s="55"/>
      <c r="R57" s="55"/>
      <c r="S57" s="55"/>
      <c r="T57" s="55"/>
      <c r="U57" s="55"/>
      <c r="V57" s="55"/>
    </row>
    <row r="58" ht="14.25" customHeight="1">
      <c r="B58" s="61"/>
      <c r="C58" s="62"/>
      <c r="D58" s="62"/>
      <c r="E58" s="62"/>
      <c r="F58" s="62"/>
      <c r="G58" s="62"/>
      <c r="H58" s="58"/>
      <c r="I58" s="53"/>
      <c r="J58" s="54"/>
      <c r="K58" s="54"/>
      <c r="L58" s="54"/>
      <c r="M58" s="55"/>
      <c r="N58" s="55"/>
      <c r="O58" s="55"/>
      <c r="P58" s="55"/>
      <c r="Q58" s="55"/>
      <c r="R58" s="55"/>
      <c r="S58" s="55"/>
      <c r="T58" s="55"/>
      <c r="U58" s="55"/>
      <c r="V58" s="55"/>
    </row>
    <row r="59" ht="14.25" customHeight="1">
      <c r="B59" s="61"/>
      <c r="C59" s="62"/>
      <c r="D59" s="62"/>
      <c r="E59" s="62"/>
      <c r="F59" s="62"/>
      <c r="G59" s="62"/>
      <c r="H59" s="58"/>
      <c r="I59" s="53"/>
      <c r="J59" s="54"/>
      <c r="K59" s="54"/>
      <c r="L59" s="54"/>
      <c r="M59" s="55"/>
      <c r="N59" s="55"/>
      <c r="O59" s="55"/>
      <c r="P59" s="55"/>
      <c r="Q59" s="55"/>
      <c r="R59" s="55"/>
      <c r="S59" s="55"/>
      <c r="T59" s="55"/>
      <c r="U59" s="55"/>
      <c r="V59" s="55"/>
    </row>
    <row r="60" ht="14.25" customHeight="1">
      <c r="B60" s="61"/>
      <c r="C60" s="62"/>
      <c r="D60" s="62"/>
      <c r="E60" s="62"/>
      <c r="F60" s="62"/>
      <c r="G60" s="62"/>
      <c r="H60" s="58"/>
      <c r="I60" s="53"/>
      <c r="J60" s="54"/>
      <c r="K60" s="54"/>
      <c r="L60" s="54"/>
      <c r="M60" s="55"/>
      <c r="N60" s="55"/>
      <c r="O60" s="55"/>
      <c r="P60" s="55"/>
      <c r="Q60" s="55"/>
      <c r="R60" s="55"/>
      <c r="S60" s="55"/>
      <c r="T60" s="55"/>
      <c r="U60" s="55"/>
      <c r="V60" s="55"/>
    </row>
    <row r="61" ht="14.25" customHeight="1">
      <c r="B61" s="61"/>
      <c r="C61" s="62"/>
      <c r="D61" s="62"/>
      <c r="E61" s="62"/>
      <c r="F61" s="62"/>
      <c r="G61" s="62"/>
      <c r="H61" s="58"/>
      <c r="I61" s="53"/>
      <c r="J61" s="54"/>
      <c r="K61" s="54"/>
      <c r="L61" s="54"/>
      <c r="M61" s="55"/>
      <c r="N61" s="55"/>
      <c r="O61" s="55"/>
      <c r="P61" s="55"/>
      <c r="Q61" s="55"/>
      <c r="R61" s="55"/>
      <c r="S61" s="55"/>
      <c r="T61" s="55"/>
      <c r="U61" s="55"/>
      <c r="V61" s="55"/>
    </row>
    <row r="62" ht="14.25" customHeight="1">
      <c r="B62" s="61"/>
      <c r="C62" s="62"/>
      <c r="D62" s="62"/>
      <c r="E62" s="62"/>
      <c r="F62" s="62"/>
      <c r="G62" s="62"/>
      <c r="H62" s="58"/>
      <c r="I62" s="53"/>
      <c r="J62" s="54"/>
      <c r="K62" s="54"/>
      <c r="L62" s="54"/>
      <c r="M62" s="55"/>
      <c r="N62" s="55"/>
      <c r="O62" s="55"/>
      <c r="P62" s="55"/>
      <c r="Q62" s="55"/>
      <c r="R62" s="55"/>
      <c r="S62" s="55"/>
      <c r="T62" s="55"/>
      <c r="U62" s="55"/>
      <c r="V62" s="55"/>
    </row>
    <row r="63" ht="14.25" customHeight="1">
      <c r="B63" s="61"/>
      <c r="C63" s="62"/>
      <c r="D63" s="62"/>
      <c r="E63" s="62"/>
      <c r="F63" s="62"/>
      <c r="G63" s="62"/>
      <c r="H63" s="58"/>
      <c r="I63" s="53"/>
      <c r="J63" s="54"/>
      <c r="K63" s="54"/>
      <c r="L63" s="54"/>
      <c r="M63" s="55"/>
      <c r="N63" s="55"/>
      <c r="O63" s="55"/>
      <c r="P63" s="55"/>
      <c r="Q63" s="55"/>
      <c r="R63" s="55"/>
      <c r="S63" s="55"/>
      <c r="T63" s="55"/>
      <c r="U63" s="55"/>
      <c r="V63" s="55"/>
    </row>
    <row r="64" ht="14.25" customHeight="1">
      <c r="B64" s="61"/>
      <c r="C64" s="62"/>
      <c r="D64" s="62"/>
      <c r="E64" s="62"/>
      <c r="F64" s="62"/>
      <c r="G64" s="62"/>
      <c r="H64" s="58"/>
      <c r="I64" s="53"/>
      <c r="J64" s="54"/>
      <c r="K64" s="54"/>
      <c r="L64" s="54"/>
      <c r="M64" s="55"/>
      <c r="N64" s="55"/>
      <c r="O64" s="55"/>
      <c r="P64" s="55"/>
      <c r="Q64" s="55"/>
      <c r="R64" s="55"/>
      <c r="S64" s="55"/>
      <c r="T64" s="55"/>
      <c r="U64" s="55"/>
      <c r="V64" s="55"/>
    </row>
    <row r="65" ht="14.25" customHeight="1">
      <c r="B65" s="61"/>
      <c r="C65" s="62"/>
      <c r="D65" s="62"/>
      <c r="E65" s="62"/>
      <c r="F65" s="62"/>
      <c r="G65" s="62"/>
      <c r="H65" s="58"/>
      <c r="I65" s="53"/>
      <c r="J65" s="54"/>
      <c r="K65" s="54"/>
      <c r="L65" s="54"/>
      <c r="M65" s="55"/>
      <c r="N65" s="55"/>
      <c r="O65" s="55"/>
      <c r="P65" s="55"/>
      <c r="Q65" s="55"/>
      <c r="R65" s="55"/>
      <c r="S65" s="55"/>
      <c r="T65" s="55"/>
      <c r="U65" s="55"/>
      <c r="V65" s="55"/>
    </row>
    <row r="66" ht="14.25" customHeight="1">
      <c r="B66" s="61"/>
      <c r="C66" s="62"/>
      <c r="D66" s="62"/>
      <c r="E66" s="62"/>
      <c r="F66" s="62"/>
      <c r="G66" s="62"/>
      <c r="H66" s="58"/>
      <c r="I66" s="53"/>
      <c r="J66" s="54"/>
      <c r="K66" s="54"/>
      <c r="L66" s="54"/>
      <c r="M66" s="55"/>
      <c r="N66" s="55"/>
      <c r="O66" s="55"/>
      <c r="P66" s="55"/>
      <c r="Q66" s="55"/>
      <c r="R66" s="55"/>
      <c r="S66" s="55"/>
      <c r="T66" s="55"/>
      <c r="U66" s="55"/>
      <c r="V66" s="55"/>
    </row>
    <row r="67" ht="14.25" customHeight="1">
      <c r="B67" s="61"/>
      <c r="C67" s="62"/>
      <c r="D67" s="62"/>
      <c r="E67" s="62"/>
      <c r="F67" s="62"/>
      <c r="G67" s="62"/>
      <c r="H67" s="58"/>
      <c r="I67" s="53"/>
      <c r="J67" s="54"/>
      <c r="K67" s="54"/>
      <c r="L67" s="54"/>
      <c r="M67" s="55"/>
      <c r="N67" s="55"/>
      <c r="O67" s="55"/>
      <c r="P67" s="55"/>
      <c r="Q67" s="55"/>
      <c r="R67" s="55"/>
      <c r="S67" s="55"/>
      <c r="T67" s="55"/>
      <c r="U67" s="55"/>
      <c r="V67" s="55"/>
    </row>
    <row r="68" ht="14.25" customHeight="1">
      <c r="B68" s="63"/>
      <c r="C68" s="64"/>
      <c r="D68" s="64"/>
      <c r="E68" s="64"/>
      <c r="F68" s="64"/>
      <c r="G68" s="64"/>
      <c r="H68" s="65"/>
      <c r="I68" s="53"/>
      <c r="J68" s="54"/>
      <c r="K68" s="54"/>
      <c r="L68" s="54"/>
      <c r="M68" s="55"/>
      <c r="N68" s="55"/>
      <c r="O68" s="55"/>
      <c r="P68" s="55"/>
      <c r="Q68" s="55"/>
      <c r="R68" s="55"/>
      <c r="S68" s="55"/>
      <c r="T68" s="55"/>
      <c r="U68" s="55"/>
      <c r="V68" s="55"/>
    </row>
    <row r="69" ht="14.25" customHeight="1">
      <c r="A69" s="66" t="s">
        <v>90</v>
      </c>
      <c r="B69" s="67">
        <f>COUNTA(B9:B68)</f>
        <v>30</v>
      </c>
      <c r="C69" s="68"/>
      <c r="D69" s="68"/>
      <c r="E69" s="68"/>
      <c r="F69" s="68"/>
      <c r="G69" s="69"/>
      <c r="H69" s="70">
        <f>SUM(H9:H68)</f>
        <v>172122</v>
      </c>
      <c r="I69" s="71"/>
      <c r="J69" s="53"/>
      <c r="K69" s="53"/>
      <c r="L69" s="53"/>
      <c r="M69" s="53"/>
      <c r="N69" s="53"/>
      <c r="O69" s="53"/>
      <c r="P69" s="53"/>
      <c r="Q69" s="53"/>
      <c r="R69" s="53"/>
      <c r="S69" s="53"/>
      <c r="T69" s="53"/>
      <c r="U69" s="53"/>
      <c r="V69" s="55"/>
      <c r="W69" s="55"/>
      <c r="X69" s="55"/>
      <c r="Y69" s="55"/>
      <c r="Z69" s="55"/>
      <c r="AA69" s="55"/>
      <c r="AB69" s="55"/>
    </row>
    <row r="70" ht="14.25" customHeight="1">
      <c r="B70" s="30" t="s">
        <v>91</v>
      </c>
    </row>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4">
    <mergeCell ref="A1:M3"/>
    <mergeCell ref="A4:B4"/>
    <mergeCell ref="H4:J5"/>
    <mergeCell ref="A5:B5"/>
  </mergeCells>
  <printOptions/>
  <pageMargins bottom="0.75" footer="0.0" header="0.0" left="0.7" right="0.7"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2D050"/>
    <pageSetUpPr/>
  </sheetPr>
  <sheetViews>
    <sheetView workbookViewId="0">
      <pane ySplit="8.0" topLeftCell="A9" activePane="bottomLeft" state="frozen"/>
      <selection activeCell="B10" sqref="B10" pane="bottomLeft"/>
    </sheetView>
  </sheetViews>
  <sheetFormatPr customHeight="1" defaultColWidth="14.43" defaultRowHeight="15.0"/>
  <cols>
    <col customWidth="1" min="1" max="1" width="12.86"/>
    <col customWidth="1" min="2" max="2" width="22.86"/>
    <col customWidth="1" min="3" max="3" width="16.86"/>
    <col customWidth="1" min="4" max="4" width="13.14"/>
    <col customWidth="1" min="5" max="41" width="12.0"/>
    <col customWidth="1" min="42" max="42" width="10.14"/>
    <col customWidth="1" min="43" max="44" width="11.86"/>
  </cols>
  <sheetData>
    <row r="1" ht="14.25" customHeight="1">
      <c r="A1" s="30" t="s">
        <v>92</v>
      </c>
      <c r="B1" s="32"/>
      <c r="C1" s="32"/>
      <c r="D1" s="32"/>
      <c r="E1" s="32"/>
      <c r="F1" s="32"/>
      <c r="G1" s="32"/>
      <c r="H1" s="32"/>
      <c r="I1" s="32"/>
      <c r="J1" s="32"/>
      <c r="K1" s="32"/>
      <c r="L1" s="32"/>
      <c r="M1" s="32"/>
      <c r="N1" s="32"/>
      <c r="O1" s="32"/>
    </row>
    <row r="2" ht="14.25" customHeight="1">
      <c r="A2" s="32"/>
      <c r="B2" s="32"/>
      <c r="C2" s="32"/>
      <c r="D2" s="32"/>
      <c r="E2" s="32"/>
      <c r="F2" s="32"/>
      <c r="G2" s="32"/>
      <c r="H2" s="32"/>
      <c r="I2" s="32"/>
      <c r="J2" s="32"/>
      <c r="K2" s="32"/>
      <c r="L2" s="32"/>
      <c r="M2" s="32"/>
      <c r="N2" s="32"/>
      <c r="O2" s="32"/>
    </row>
    <row r="3" ht="14.25" customHeight="1">
      <c r="A3" s="32"/>
      <c r="B3" s="32"/>
      <c r="C3" s="32"/>
      <c r="D3" s="32"/>
      <c r="E3" s="32"/>
      <c r="F3" s="32"/>
      <c r="G3" s="32"/>
      <c r="H3" s="32"/>
      <c r="I3" s="32"/>
      <c r="J3" s="32"/>
      <c r="K3" s="32"/>
      <c r="L3" s="32"/>
      <c r="M3" s="32"/>
      <c r="N3" s="32"/>
      <c r="O3" s="32"/>
    </row>
    <row r="4" ht="14.25" customHeight="1">
      <c r="A4" s="33" t="s">
        <v>39</v>
      </c>
      <c r="C4" s="34" t="str">
        <f>'CCA Admin Dashboard'!D3</f>
        <v>Sustainable Westchester</v>
      </c>
      <c r="D4" s="35"/>
      <c r="F4" s="36"/>
      <c r="G4" s="36"/>
      <c r="H4" s="36"/>
      <c r="I4" s="36"/>
      <c r="J4" s="36"/>
      <c r="K4" s="36"/>
      <c r="L4" s="36"/>
      <c r="M4" s="36"/>
      <c r="N4" s="36"/>
      <c r="O4" s="36"/>
      <c r="P4" s="36"/>
      <c r="Q4" s="36"/>
      <c r="R4" s="36"/>
      <c r="S4" s="36"/>
      <c r="T4" s="72"/>
      <c r="U4" s="72"/>
      <c r="V4" s="72"/>
      <c r="W4" s="72"/>
    </row>
    <row r="5" ht="14.25" customHeight="1">
      <c r="A5" s="32" t="s">
        <v>93</v>
      </c>
      <c r="C5" s="73" t="s">
        <v>21</v>
      </c>
      <c r="D5" s="39">
        <v>2023.0</v>
      </c>
      <c r="E5" s="41" t="s">
        <v>94</v>
      </c>
      <c r="F5" s="74" t="s">
        <v>43</v>
      </c>
      <c r="G5" s="74" t="s">
        <v>43</v>
      </c>
      <c r="H5" s="74" t="s">
        <v>43</v>
      </c>
      <c r="I5" s="74" t="s">
        <v>43</v>
      </c>
      <c r="J5" s="74" t="s">
        <v>43</v>
      </c>
      <c r="K5" s="74" t="s">
        <v>43</v>
      </c>
      <c r="L5" s="74" t="s">
        <v>43</v>
      </c>
      <c r="M5" s="74" t="s">
        <v>43</v>
      </c>
      <c r="N5" s="74" t="s">
        <v>43</v>
      </c>
      <c r="O5" s="36"/>
      <c r="P5" s="36"/>
      <c r="Q5" s="36"/>
      <c r="R5" s="36"/>
      <c r="S5" s="36"/>
      <c r="T5" s="36"/>
      <c r="U5" s="72"/>
      <c r="V5" s="72"/>
      <c r="W5" s="72"/>
      <c r="X5" s="72"/>
    </row>
    <row r="6" ht="14.25" customHeight="1">
      <c r="B6" s="75"/>
      <c r="C6" s="75"/>
      <c r="D6" s="75"/>
      <c r="E6" s="75"/>
      <c r="F6" s="76" t="s">
        <v>95</v>
      </c>
      <c r="G6" s="77"/>
      <c r="H6" s="77"/>
      <c r="I6" s="77"/>
      <c r="J6" s="77"/>
      <c r="K6" s="77"/>
      <c r="L6" s="77"/>
      <c r="M6" s="77"/>
      <c r="N6" s="77"/>
      <c r="O6" s="77"/>
      <c r="P6" s="77"/>
      <c r="Q6" s="77"/>
      <c r="R6" s="77"/>
      <c r="S6" s="77"/>
      <c r="T6" s="77"/>
      <c r="U6" s="77"/>
      <c r="V6" s="77"/>
      <c r="W6" s="77"/>
      <c r="X6" s="77"/>
      <c r="Y6" s="77"/>
      <c r="Z6" s="77"/>
      <c r="AA6" s="77"/>
      <c r="AB6" s="77"/>
      <c r="AC6" s="77"/>
      <c r="AD6" s="77"/>
      <c r="AE6" s="77"/>
      <c r="AF6" s="77"/>
      <c r="AG6" s="77"/>
      <c r="AH6" s="77"/>
      <c r="AI6" s="77"/>
      <c r="AJ6" s="77"/>
      <c r="AK6" s="77"/>
      <c r="AL6" s="77"/>
      <c r="AM6" s="77"/>
      <c r="AN6" s="77"/>
      <c r="AO6" s="78"/>
      <c r="AP6" s="75"/>
      <c r="AQ6" s="75"/>
      <c r="AR6" s="75"/>
    </row>
    <row r="7" ht="14.25" customHeight="1">
      <c r="C7" s="44"/>
      <c r="D7" s="44"/>
      <c r="E7" s="44"/>
      <c r="F7" s="79" t="s">
        <v>96</v>
      </c>
      <c r="G7" s="80"/>
      <c r="H7" s="81"/>
      <c r="I7" s="82" t="s">
        <v>97</v>
      </c>
      <c r="J7" s="80"/>
      <c r="K7" s="81"/>
      <c r="L7" s="82" t="s">
        <v>98</v>
      </c>
      <c r="M7" s="80"/>
      <c r="N7" s="81"/>
      <c r="O7" s="83" t="s">
        <v>99</v>
      </c>
      <c r="P7" s="77"/>
      <c r="Q7" s="78"/>
      <c r="R7" s="83" t="s">
        <v>100</v>
      </c>
      <c r="S7" s="77"/>
      <c r="T7" s="78"/>
      <c r="U7" s="83" t="s">
        <v>101</v>
      </c>
      <c r="V7" s="77"/>
      <c r="W7" s="78"/>
      <c r="X7" s="83" t="s">
        <v>102</v>
      </c>
      <c r="Y7" s="77"/>
      <c r="Z7" s="78"/>
      <c r="AA7" s="83" t="s">
        <v>103</v>
      </c>
      <c r="AB7" s="77"/>
      <c r="AC7" s="78"/>
      <c r="AD7" s="83" t="s">
        <v>104</v>
      </c>
      <c r="AE7" s="77"/>
      <c r="AF7" s="78"/>
      <c r="AG7" s="83" t="s">
        <v>105</v>
      </c>
      <c r="AH7" s="77"/>
      <c r="AI7" s="78"/>
      <c r="AJ7" s="83" t="s">
        <v>106</v>
      </c>
      <c r="AK7" s="77"/>
      <c r="AL7" s="78"/>
      <c r="AM7" s="83" t="s">
        <v>107</v>
      </c>
      <c r="AN7" s="77"/>
      <c r="AO7" s="78"/>
      <c r="AP7" s="44"/>
      <c r="AQ7" s="44"/>
      <c r="AR7" s="44"/>
    </row>
    <row r="8" ht="48.0" customHeight="1">
      <c r="B8" s="49" t="s">
        <v>44</v>
      </c>
      <c r="C8" s="84" t="s">
        <v>45</v>
      </c>
      <c r="D8" s="84" t="s">
        <v>46</v>
      </c>
      <c r="E8" s="85" t="s">
        <v>108</v>
      </c>
      <c r="F8" s="86" t="s">
        <v>109</v>
      </c>
      <c r="G8" s="87" t="s">
        <v>110</v>
      </c>
      <c r="H8" s="88" t="s">
        <v>111</v>
      </c>
      <c r="I8" s="86" t="s">
        <v>109</v>
      </c>
      <c r="J8" s="89" t="s">
        <v>110</v>
      </c>
      <c r="K8" s="88" t="s">
        <v>111</v>
      </c>
      <c r="L8" s="86" t="s">
        <v>109</v>
      </c>
      <c r="M8" s="87" t="s">
        <v>110</v>
      </c>
      <c r="N8" s="88" t="s">
        <v>111</v>
      </c>
      <c r="O8" s="90" t="s">
        <v>109</v>
      </c>
      <c r="P8" s="91" t="s">
        <v>112</v>
      </c>
      <c r="Q8" s="91" t="s">
        <v>111</v>
      </c>
      <c r="R8" s="90" t="s">
        <v>109</v>
      </c>
      <c r="S8" s="91" t="s">
        <v>110</v>
      </c>
      <c r="T8" s="91" t="s">
        <v>111</v>
      </c>
      <c r="U8" s="90" t="s">
        <v>109</v>
      </c>
      <c r="V8" s="91" t="s">
        <v>110</v>
      </c>
      <c r="W8" s="91" t="s">
        <v>111</v>
      </c>
      <c r="X8" s="90" t="s">
        <v>109</v>
      </c>
      <c r="Y8" s="91" t="s">
        <v>110</v>
      </c>
      <c r="Z8" s="91" t="s">
        <v>111</v>
      </c>
      <c r="AA8" s="90" t="s">
        <v>109</v>
      </c>
      <c r="AB8" s="91" t="s">
        <v>110</v>
      </c>
      <c r="AC8" s="91" t="s">
        <v>111</v>
      </c>
      <c r="AD8" s="90" t="s">
        <v>109</v>
      </c>
      <c r="AE8" s="91" t="s">
        <v>110</v>
      </c>
      <c r="AF8" s="91" t="s">
        <v>111</v>
      </c>
      <c r="AG8" s="90" t="s">
        <v>109</v>
      </c>
      <c r="AH8" s="91" t="s">
        <v>110</v>
      </c>
      <c r="AI8" s="91" t="s">
        <v>111</v>
      </c>
      <c r="AJ8" s="90" t="s">
        <v>109</v>
      </c>
      <c r="AK8" s="91" t="s">
        <v>110</v>
      </c>
      <c r="AL8" s="91" t="s">
        <v>111</v>
      </c>
      <c r="AM8" s="90" t="s">
        <v>109</v>
      </c>
      <c r="AN8" s="91" t="s">
        <v>110</v>
      </c>
      <c r="AO8" s="92" t="s">
        <v>111</v>
      </c>
      <c r="AP8" s="93" t="s">
        <v>113</v>
      </c>
      <c r="AQ8" s="94" t="s">
        <v>114</v>
      </c>
      <c r="AR8" s="95"/>
    </row>
    <row r="9" ht="14.25" customHeight="1">
      <c r="B9" s="96" t="str">
        <f>IF(ISBLANK('Municipal Info Electric'!B9),"",'Municipal Info Electric'!B9)</f>
        <v>Ardsley</v>
      </c>
      <c r="C9" s="97" t="str">
        <f>IF(ISBLANK('Municipal Info Electric'!C9),"",'Municipal Info Electric'!C9)</f>
        <v>Village</v>
      </c>
      <c r="D9" s="97" t="str">
        <f>IF(ISBLANK('Municipal Info Electric'!D9),"",'Municipal Info Electric'!D9)</f>
        <v>Con Edison</v>
      </c>
      <c r="E9" s="98">
        <f>IF(ISBLANK('Municipal Info Electric'!H9),"",'Municipal Info Electric'!H9)</f>
        <v>1135</v>
      </c>
      <c r="F9" s="99">
        <v>681429.0</v>
      </c>
      <c r="G9" s="99">
        <v>13442.0</v>
      </c>
      <c r="H9" s="100">
        <v>936.0</v>
      </c>
      <c r="I9" s="99">
        <v>663628.0</v>
      </c>
      <c r="J9" s="99">
        <v>13892.0</v>
      </c>
      <c r="K9" s="100">
        <v>924.0</v>
      </c>
      <c r="L9" s="99">
        <v>580262.0</v>
      </c>
      <c r="M9" s="99">
        <v>12328.0</v>
      </c>
      <c r="N9" s="101">
        <v>927.0</v>
      </c>
      <c r="O9" s="101">
        <v>466722.0</v>
      </c>
      <c r="P9" s="101">
        <v>7541.0</v>
      </c>
      <c r="Q9" s="101">
        <v>1011.0</v>
      </c>
      <c r="R9" s="100">
        <v>457413.0</v>
      </c>
      <c r="S9" s="100">
        <v>7371.0</v>
      </c>
      <c r="T9" s="100">
        <v>1003.0</v>
      </c>
      <c r="U9" s="100">
        <v>557253.0</v>
      </c>
      <c r="V9" s="100">
        <v>9569.0</v>
      </c>
      <c r="W9" s="100">
        <v>989.0</v>
      </c>
      <c r="X9" s="100">
        <v>748734.0</v>
      </c>
      <c r="Y9" s="100">
        <v>12769.0</v>
      </c>
      <c r="Z9" s="100">
        <v>959.0</v>
      </c>
      <c r="AA9" s="100">
        <v>836671.0</v>
      </c>
      <c r="AB9" s="100">
        <v>15465.0</v>
      </c>
      <c r="AC9" s="100">
        <v>983.0</v>
      </c>
      <c r="AD9" s="100">
        <v>819374.0</v>
      </c>
      <c r="AE9" s="100">
        <v>14866.0</v>
      </c>
      <c r="AF9" s="100">
        <v>972.0</v>
      </c>
      <c r="AG9" s="102">
        <v>560517.0</v>
      </c>
      <c r="AH9" s="102">
        <v>12393.0</v>
      </c>
      <c r="AI9" s="102">
        <v>955.0</v>
      </c>
      <c r="AJ9" s="102">
        <v>478377.0</v>
      </c>
      <c r="AK9" s="102">
        <v>9869.0</v>
      </c>
      <c r="AL9" s="102">
        <v>938.0</v>
      </c>
      <c r="AM9" s="102">
        <v>708643.0</v>
      </c>
      <c r="AN9" s="102">
        <v>14752.0</v>
      </c>
      <c r="AO9" s="102">
        <v>968.0</v>
      </c>
      <c r="AP9" s="103">
        <f t="shared" ref="AP9:AP68" si="1">IF(ISBLANK(F9),"",SUM(G9+J9+M9+P9+S9+V9+Y9+AB9+AE9+AH9+AK9+AN9))</f>
        <v>144257</v>
      </c>
      <c r="AQ9" s="104">
        <f t="shared" ref="AQ9:AQ68" si="2">IF(ISBLANK(F9),"",SUM(F9+I9+L9+O9+R9+U9+X9+AA9+AD9+AG9+AJ9+AM9))</f>
        <v>7559023</v>
      </c>
      <c r="AR9" s="105">
        <f t="shared" ref="AR9:AR38" si="3">SUM(AP9:AQ9)</f>
        <v>7703280</v>
      </c>
    </row>
    <row r="10" ht="14.25" customHeight="1">
      <c r="B10" s="106" t="str">
        <f>IF(ISBLANK('Municipal Info Electric'!B10),"",'Municipal Info Electric'!B10)</f>
        <v>Bedford</v>
      </c>
      <c r="C10" s="107" t="str">
        <f>IF(ISBLANK('Municipal Info Electric'!C10),"",'Municipal Info Electric'!C10)</f>
        <v>Town</v>
      </c>
      <c r="D10" s="107" t="str">
        <f>IF(ISBLANK('Municipal Info Electric'!D10),"",'Municipal Info Electric'!D10)</f>
        <v>Con Edison</v>
      </c>
      <c r="E10" s="107">
        <f>IF(ISBLANK('Municipal Info Electric'!H10),"",'Municipal Info Electric'!H10)</f>
        <v>613</v>
      </c>
      <c r="F10" s="99">
        <v>884405.0</v>
      </c>
      <c r="G10" s="99">
        <v>5605.0</v>
      </c>
      <c r="H10" s="100">
        <v>511.0</v>
      </c>
      <c r="I10" s="99">
        <v>771966.0</v>
      </c>
      <c r="J10" s="99">
        <v>4990.0</v>
      </c>
      <c r="K10" s="100">
        <v>502.0</v>
      </c>
      <c r="L10" s="99">
        <v>702361.0</v>
      </c>
      <c r="M10" s="99">
        <v>4688.0</v>
      </c>
      <c r="N10" s="101">
        <v>490.0</v>
      </c>
      <c r="O10" s="108">
        <v>564460.0</v>
      </c>
      <c r="P10" s="108">
        <v>7698.0</v>
      </c>
      <c r="Q10" s="108">
        <v>546.0</v>
      </c>
      <c r="R10" s="109">
        <v>594019.0</v>
      </c>
      <c r="S10" s="109">
        <v>10664.0</v>
      </c>
      <c r="T10" s="109">
        <v>542.0</v>
      </c>
      <c r="U10" s="109">
        <v>703653.0</v>
      </c>
      <c r="V10" s="109">
        <v>12131.0</v>
      </c>
      <c r="W10" s="109">
        <v>528.0</v>
      </c>
      <c r="X10" s="109">
        <v>1001428.0</v>
      </c>
      <c r="Y10" s="109">
        <v>20340.0</v>
      </c>
      <c r="Z10" s="109">
        <v>516.0</v>
      </c>
      <c r="AA10" s="109">
        <v>888484.0</v>
      </c>
      <c r="AB10" s="109">
        <v>15980.0</v>
      </c>
      <c r="AC10" s="109">
        <v>532.0</v>
      </c>
      <c r="AD10" s="109">
        <v>834090.0</v>
      </c>
      <c r="AE10" s="109">
        <v>14716.0</v>
      </c>
      <c r="AF10" s="109">
        <v>525.0</v>
      </c>
      <c r="AG10" s="110">
        <v>638213.0</v>
      </c>
      <c r="AH10" s="110">
        <v>10123.0</v>
      </c>
      <c r="AI10" s="110">
        <v>515.0</v>
      </c>
      <c r="AJ10" s="110">
        <v>634694.0</v>
      </c>
      <c r="AK10" s="110">
        <v>10859.0</v>
      </c>
      <c r="AL10" s="110">
        <v>512.0</v>
      </c>
      <c r="AM10" s="110">
        <v>9039084.0</v>
      </c>
      <c r="AN10" s="110">
        <v>12194.0</v>
      </c>
      <c r="AO10" s="110">
        <v>528.0</v>
      </c>
      <c r="AP10" s="111">
        <f t="shared" si="1"/>
        <v>129988</v>
      </c>
      <c r="AQ10" s="104">
        <f t="shared" si="2"/>
        <v>17256857</v>
      </c>
      <c r="AR10" s="105">
        <f t="shared" si="3"/>
        <v>17386845</v>
      </c>
    </row>
    <row r="11" ht="14.25" customHeight="1">
      <c r="B11" s="106" t="str">
        <f>IF(ISBLANK('Municipal Info Electric'!B11),"",'Municipal Info Electric'!B11)</f>
        <v>Croton-on-Hudson</v>
      </c>
      <c r="C11" s="107" t="str">
        <f>IF(ISBLANK('Municipal Info Electric'!C11),"",'Municipal Info Electric'!C11)</f>
        <v>Village</v>
      </c>
      <c r="D11" s="107" t="str">
        <f>IF(ISBLANK('Municipal Info Electric'!D11),"",'Municipal Info Electric'!D11)</f>
        <v>Con Edison</v>
      </c>
      <c r="E11" s="107">
        <f>IF(ISBLANK('Municipal Info Electric'!H11),"",'Municipal Info Electric'!H11)</f>
        <v>2347</v>
      </c>
      <c r="F11" s="99">
        <v>985606.0</v>
      </c>
      <c r="G11" s="99">
        <v>19997.0</v>
      </c>
      <c r="H11" s="100">
        <v>1473.0</v>
      </c>
      <c r="I11" s="99">
        <v>783503.0</v>
      </c>
      <c r="J11" s="99">
        <v>16771.0</v>
      </c>
      <c r="K11" s="100">
        <v>1463.0</v>
      </c>
      <c r="L11" s="99">
        <v>985873.0</v>
      </c>
      <c r="M11" s="99">
        <v>17110.0</v>
      </c>
      <c r="N11" s="101">
        <v>1943.0</v>
      </c>
      <c r="O11" s="108">
        <v>814056.0</v>
      </c>
      <c r="P11" s="108">
        <v>9222.0</v>
      </c>
      <c r="Q11" s="108">
        <v>2090.0</v>
      </c>
      <c r="R11" s="109">
        <v>758498.0</v>
      </c>
      <c r="S11" s="109">
        <v>9612.0</v>
      </c>
      <c r="T11" s="109">
        <v>2070.0</v>
      </c>
      <c r="U11" s="109">
        <v>889057.0</v>
      </c>
      <c r="V11" s="109">
        <v>10795.0</v>
      </c>
      <c r="W11" s="109">
        <v>2017.0</v>
      </c>
      <c r="X11" s="109">
        <v>1483044.0</v>
      </c>
      <c r="Y11" s="109">
        <v>17588.0</v>
      </c>
      <c r="Z11" s="109">
        <v>1988.0</v>
      </c>
      <c r="AA11" s="109">
        <v>1359885.0</v>
      </c>
      <c r="AB11" s="109">
        <v>18270.0</v>
      </c>
      <c r="AC11" s="109">
        <v>2028.0</v>
      </c>
      <c r="AD11" s="109">
        <v>1297219.0</v>
      </c>
      <c r="AE11" s="109">
        <v>20587.0</v>
      </c>
      <c r="AF11" s="109">
        <v>2005.0</v>
      </c>
      <c r="AG11" s="110">
        <v>873155.0</v>
      </c>
      <c r="AH11" s="110">
        <v>13668.0</v>
      </c>
      <c r="AI11" s="110">
        <v>1986.0</v>
      </c>
      <c r="AJ11" s="110">
        <v>993815.0</v>
      </c>
      <c r="AK11" s="110">
        <v>15364.0</v>
      </c>
      <c r="AL11" s="110">
        <v>1976.0</v>
      </c>
      <c r="AM11" s="110">
        <v>1109204.0</v>
      </c>
      <c r="AN11" s="110">
        <v>18071.0</v>
      </c>
      <c r="AO11" s="110">
        <v>2054.0</v>
      </c>
      <c r="AP11" s="111">
        <f t="shared" si="1"/>
        <v>187055</v>
      </c>
      <c r="AQ11" s="104">
        <f t="shared" si="2"/>
        <v>12332915</v>
      </c>
      <c r="AR11" s="105">
        <f t="shared" si="3"/>
        <v>12519970</v>
      </c>
    </row>
    <row r="12" ht="14.25" customHeight="1">
      <c r="B12" s="106" t="str">
        <f>IF(ISBLANK('Municipal Info Electric'!B12),"",'Municipal Info Electric'!B12)</f>
        <v>Dobbs Ferry</v>
      </c>
      <c r="C12" s="107" t="str">
        <f>IF(ISBLANK('Municipal Info Electric'!C12),"",'Municipal Info Electric'!C12)</f>
        <v>Village</v>
      </c>
      <c r="D12" s="107" t="str">
        <f>IF(ISBLANK('Municipal Info Electric'!D12),"",'Municipal Info Electric'!D12)</f>
        <v>Con Edison</v>
      </c>
      <c r="E12" s="107">
        <f>IF(ISBLANK('Municipal Info Electric'!H12),"",'Municipal Info Electric'!H12)</f>
        <v>3207</v>
      </c>
      <c r="F12" s="99">
        <v>274291.0</v>
      </c>
      <c r="G12" s="99">
        <v>3066.0</v>
      </c>
      <c r="H12" s="100">
        <v>887.0</v>
      </c>
      <c r="I12" s="99">
        <v>385081.0</v>
      </c>
      <c r="J12" s="99">
        <v>2495.0</v>
      </c>
      <c r="K12" s="100">
        <v>871.0</v>
      </c>
      <c r="L12" s="99">
        <v>1145191.0</v>
      </c>
      <c r="M12" s="99">
        <v>13177.0</v>
      </c>
      <c r="N12" s="101">
        <v>2516.0</v>
      </c>
      <c r="O12" s="108">
        <v>1017289.0</v>
      </c>
      <c r="P12" s="108">
        <v>10242.0</v>
      </c>
      <c r="Q12" s="108">
        <v>2818.0</v>
      </c>
      <c r="R12" s="109">
        <v>1135585.0</v>
      </c>
      <c r="S12" s="109">
        <v>11546.0</v>
      </c>
      <c r="T12" s="109">
        <v>2784.0</v>
      </c>
      <c r="U12" s="109">
        <v>1161755.0</v>
      </c>
      <c r="V12" s="109">
        <v>12896.0</v>
      </c>
      <c r="W12" s="109">
        <v>2749.0</v>
      </c>
      <c r="X12" s="109">
        <v>1678717.0</v>
      </c>
      <c r="Y12" s="109">
        <v>20715.0</v>
      </c>
      <c r="Z12" s="109">
        <v>2693.0</v>
      </c>
      <c r="AA12" s="109">
        <v>1783565.0</v>
      </c>
      <c r="AB12" s="109">
        <v>26543.0</v>
      </c>
      <c r="AC12" s="109">
        <v>2751.0</v>
      </c>
      <c r="AD12" s="109">
        <v>1578888.0</v>
      </c>
      <c r="AE12" s="109">
        <v>22041.0</v>
      </c>
      <c r="AF12" s="109">
        <v>2703.0</v>
      </c>
      <c r="AG12" s="110">
        <v>1088148.0</v>
      </c>
      <c r="AH12" s="110">
        <v>16648.0</v>
      </c>
      <c r="AI12" s="110">
        <v>2663.0</v>
      </c>
      <c r="AJ12" s="110">
        <v>1038653.0</v>
      </c>
      <c r="AK12" s="110">
        <v>15539.0</v>
      </c>
      <c r="AL12" s="110">
        <v>2628.0</v>
      </c>
      <c r="AM12" s="110">
        <v>1419613.0</v>
      </c>
      <c r="AN12" s="110">
        <v>19404.0</v>
      </c>
      <c r="AO12" s="110">
        <v>2789.0</v>
      </c>
      <c r="AP12" s="111">
        <f t="shared" si="1"/>
        <v>174312</v>
      </c>
      <c r="AQ12" s="104">
        <f t="shared" si="2"/>
        <v>13706776</v>
      </c>
      <c r="AR12" s="105">
        <f t="shared" si="3"/>
        <v>13881088</v>
      </c>
    </row>
    <row r="13" ht="14.25" customHeight="1">
      <c r="B13" s="106" t="str">
        <f>IF(ISBLANK('Municipal Info Electric'!B13),"",'Municipal Info Electric'!B13)</f>
        <v>Greenburgh</v>
      </c>
      <c r="C13" s="107" t="str">
        <f>IF(ISBLANK('Municipal Info Electric'!C13),"",'Municipal Info Electric'!C13)</f>
        <v>Town</v>
      </c>
      <c r="D13" s="107" t="str">
        <f>IF(ISBLANK('Municipal Info Electric'!D13),"",'Municipal Info Electric'!D13)</f>
        <v>Con Edison</v>
      </c>
      <c r="E13" s="107">
        <f>IF(ISBLANK('Municipal Info Electric'!H13),"",'Municipal Info Electric'!H13)</f>
        <v>12278</v>
      </c>
      <c r="F13" s="99">
        <v>6486431.0</v>
      </c>
      <c r="G13" s="99">
        <v>84578.0</v>
      </c>
      <c r="H13" s="100">
        <v>9270.0</v>
      </c>
      <c r="I13" s="99">
        <v>5668313.0</v>
      </c>
      <c r="J13" s="99">
        <v>75972.0</v>
      </c>
      <c r="K13" s="100">
        <v>9089.0</v>
      </c>
      <c r="L13" s="99">
        <v>6486015.0</v>
      </c>
      <c r="M13" s="99">
        <v>95063.0</v>
      </c>
      <c r="N13" s="101">
        <v>9645.0</v>
      </c>
      <c r="O13" s="108">
        <v>4491756.0</v>
      </c>
      <c r="P13" s="108">
        <v>46730.0</v>
      </c>
      <c r="Q13" s="108">
        <v>10727.0</v>
      </c>
      <c r="R13" s="109">
        <v>4706366.0</v>
      </c>
      <c r="S13" s="109">
        <v>61983.0</v>
      </c>
      <c r="T13" s="109">
        <v>10540.0</v>
      </c>
      <c r="U13" s="109">
        <v>4857669.0</v>
      </c>
      <c r="V13" s="109">
        <v>66371.0</v>
      </c>
      <c r="W13" s="109">
        <v>10264.0</v>
      </c>
      <c r="X13" s="109">
        <v>6772730.0</v>
      </c>
      <c r="Y13" s="109">
        <v>95541.0</v>
      </c>
      <c r="Z13" s="109">
        <v>10016.0</v>
      </c>
      <c r="AA13" s="109">
        <v>7413442.0</v>
      </c>
      <c r="AB13" s="109">
        <v>101853.0</v>
      </c>
      <c r="AC13" s="109">
        <v>10110.0</v>
      </c>
      <c r="AD13" s="109">
        <v>6688903.0</v>
      </c>
      <c r="AE13" s="109">
        <v>93099.0</v>
      </c>
      <c r="AF13" s="109">
        <v>9973.0</v>
      </c>
      <c r="AG13" s="110">
        <v>4887824.0</v>
      </c>
      <c r="AH13" s="110">
        <v>69143.0</v>
      </c>
      <c r="AI13" s="110">
        <v>9787.0</v>
      </c>
      <c r="AJ13" s="110">
        <v>4605570.0</v>
      </c>
      <c r="AK13" s="110">
        <v>69688.0</v>
      </c>
      <c r="AL13" s="110">
        <v>9778.0</v>
      </c>
      <c r="AM13" s="110">
        <v>6780403.0</v>
      </c>
      <c r="AN13" s="110">
        <v>95674.0</v>
      </c>
      <c r="AO13" s="110">
        <v>10119.0</v>
      </c>
      <c r="AP13" s="111">
        <f t="shared" si="1"/>
        <v>955695</v>
      </c>
      <c r="AQ13" s="104">
        <f t="shared" si="2"/>
        <v>69845422</v>
      </c>
      <c r="AR13" s="105">
        <f t="shared" si="3"/>
        <v>70801117</v>
      </c>
    </row>
    <row r="14" ht="14.25" customHeight="1">
      <c r="B14" s="106" t="str">
        <f>IF(ISBLANK('Municipal Info Electric'!B14),"",'Municipal Info Electric'!B14)</f>
        <v>Hastings-on-Hudson</v>
      </c>
      <c r="C14" s="107" t="str">
        <f>IF(ISBLANK('Municipal Info Electric'!C14),"",'Municipal Info Electric'!C14)</f>
        <v>Village</v>
      </c>
      <c r="D14" s="107" t="str">
        <f>IF(ISBLANK('Municipal Info Electric'!D14),"",'Municipal Info Electric'!D14)</f>
        <v>Con Edison</v>
      </c>
      <c r="E14" s="107">
        <f>IF(ISBLANK('Municipal Info Electric'!H14),"",'Municipal Info Electric'!H14)</f>
        <v>2566</v>
      </c>
      <c r="F14" s="99">
        <v>1246368.0</v>
      </c>
      <c r="G14" s="99">
        <v>8807.0</v>
      </c>
      <c r="H14" s="100">
        <v>2167.0</v>
      </c>
      <c r="I14" s="99">
        <v>1064375.0</v>
      </c>
      <c r="J14" s="99">
        <v>7676.0</v>
      </c>
      <c r="K14" s="100">
        <v>2147.0</v>
      </c>
      <c r="L14" s="99">
        <v>1076982.0</v>
      </c>
      <c r="M14" s="99">
        <v>7642.0</v>
      </c>
      <c r="N14" s="101">
        <v>2135.0</v>
      </c>
      <c r="O14" s="108">
        <v>824427.0</v>
      </c>
      <c r="P14" s="108">
        <v>4667.0</v>
      </c>
      <c r="Q14" s="108">
        <v>2306.0</v>
      </c>
      <c r="R14" s="109">
        <v>849394.0</v>
      </c>
      <c r="S14" s="109">
        <v>8113.0</v>
      </c>
      <c r="T14" s="109">
        <v>2285.0</v>
      </c>
      <c r="U14" s="109">
        <v>893476.0</v>
      </c>
      <c r="V14" s="109">
        <v>8748.0</v>
      </c>
      <c r="W14" s="109">
        <v>2246.0</v>
      </c>
      <c r="X14" s="109">
        <v>1490189.0</v>
      </c>
      <c r="Y14" s="109">
        <v>15485.0</v>
      </c>
      <c r="Z14" s="109">
        <v>2203.0</v>
      </c>
      <c r="AA14" s="109">
        <v>1359512.0</v>
      </c>
      <c r="AB14" s="109">
        <v>13182.0</v>
      </c>
      <c r="AC14" s="109">
        <v>2225.0</v>
      </c>
      <c r="AD14" s="109">
        <v>1318360.0</v>
      </c>
      <c r="AE14" s="109">
        <v>12391.0</v>
      </c>
      <c r="AF14" s="109">
        <v>2197.0</v>
      </c>
      <c r="AG14" s="110">
        <v>983999.0</v>
      </c>
      <c r="AH14" s="110">
        <v>7679.0</v>
      </c>
      <c r="AI14" s="110">
        <v>2172.0</v>
      </c>
      <c r="AJ14" s="110">
        <v>1039924.0</v>
      </c>
      <c r="AK14" s="110">
        <v>8461.0</v>
      </c>
      <c r="AL14" s="110">
        <v>2151.0</v>
      </c>
      <c r="AM14" s="110">
        <v>1237424.0</v>
      </c>
      <c r="AN14" s="110">
        <v>11421.0</v>
      </c>
      <c r="AO14" s="110">
        <v>2236.0</v>
      </c>
      <c r="AP14" s="111">
        <f t="shared" si="1"/>
        <v>114272</v>
      </c>
      <c r="AQ14" s="104">
        <f t="shared" si="2"/>
        <v>13384430</v>
      </c>
      <c r="AR14" s="105">
        <f t="shared" si="3"/>
        <v>13498702</v>
      </c>
    </row>
    <row r="15" ht="14.25" customHeight="1">
      <c r="B15" s="106" t="str">
        <f>IF(ISBLANK('Municipal Info Electric'!B15),"",'Municipal Info Electric'!B15)</f>
        <v>Irvington</v>
      </c>
      <c r="C15" s="107" t="str">
        <f>IF(ISBLANK('Municipal Info Electric'!C15),"",'Municipal Info Electric'!C15)</f>
        <v>Village</v>
      </c>
      <c r="D15" s="107" t="str">
        <f>IF(ISBLANK('Municipal Info Electric'!D15),"",'Municipal Info Electric'!D15)</f>
        <v>Con Edison</v>
      </c>
      <c r="E15" s="107">
        <f>IF(ISBLANK('Municipal Info Electric'!H15),"",'Municipal Info Electric'!H15)</f>
        <v>1927</v>
      </c>
      <c r="F15" s="99">
        <v>1185142.0</v>
      </c>
      <c r="G15" s="99">
        <v>25378.0</v>
      </c>
      <c r="H15" s="100">
        <v>1576.0</v>
      </c>
      <c r="I15" s="99">
        <v>1141592.0</v>
      </c>
      <c r="J15" s="99">
        <v>29837.0</v>
      </c>
      <c r="K15" s="100">
        <v>1552.0</v>
      </c>
      <c r="L15" s="99">
        <v>993839.0</v>
      </c>
      <c r="M15" s="99">
        <v>22636.0</v>
      </c>
      <c r="N15" s="101">
        <v>1538.0</v>
      </c>
      <c r="O15" s="108">
        <v>818437.0</v>
      </c>
      <c r="P15" s="108">
        <v>17940.0</v>
      </c>
      <c r="Q15" s="108">
        <v>1669.0</v>
      </c>
      <c r="R15" s="109">
        <v>844000.0</v>
      </c>
      <c r="S15" s="109">
        <v>17897.0</v>
      </c>
      <c r="T15" s="109">
        <v>1652.0</v>
      </c>
      <c r="U15" s="109">
        <v>1029410.0</v>
      </c>
      <c r="V15" s="109">
        <v>21669.0</v>
      </c>
      <c r="W15" s="109">
        <v>1622.0</v>
      </c>
      <c r="X15" s="109">
        <v>1375562.0</v>
      </c>
      <c r="Y15" s="109">
        <v>31874.0</v>
      </c>
      <c r="Z15" s="109">
        <v>1580.0</v>
      </c>
      <c r="AA15" s="109">
        <v>1465227.0</v>
      </c>
      <c r="AB15" s="109">
        <v>36293.0</v>
      </c>
      <c r="AC15" s="109">
        <v>1612.0</v>
      </c>
      <c r="AD15" s="109">
        <v>1442695.0</v>
      </c>
      <c r="AE15" s="109">
        <v>35961.0</v>
      </c>
      <c r="AF15" s="109">
        <v>1587.0</v>
      </c>
      <c r="AG15" s="110">
        <v>944068.0</v>
      </c>
      <c r="AH15" s="110">
        <v>22255.0</v>
      </c>
      <c r="AI15" s="110">
        <v>1567.0</v>
      </c>
      <c r="AJ15" s="110">
        <v>852257.0</v>
      </c>
      <c r="AK15" s="110">
        <v>20314.0</v>
      </c>
      <c r="AL15" s="110">
        <v>1547.0</v>
      </c>
      <c r="AM15" s="110">
        <v>1224533.0</v>
      </c>
      <c r="AN15" s="110">
        <v>26940.0</v>
      </c>
      <c r="AO15" s="110">
        <v>1571.0</v>
      </c>
      <c r="AP15" s="111">
        <f t="shared" si="1"/>
        <v>308994</v>
      </c>
      <c r="AQ15" s="104">
        <f t="shared" si="2"/>
        <v>13316762</v>
      </c>
      <c r="AR15" s="105">
        <f t="shared" si="3"/>
        <v>13625756</v>
      </c>
    </row>
    <row r="16" ht="14.25" customHeight="1">
      <c r="B16" s="106" t="str">
        <f>IF(ISBLANK('Municipal Info Electric'!B16),"",'Municipal Info Electric'!B16)</f>
        <v>Larchmont</v>
      </c>
      <c r="C16" s="107" t="str">
        <f>IF(ISBLANK('Municipal Info Electric'!C16),"",'Municipal Info Electric'!C16)</f>
        <v>Village</v>
      </c>
      <c r="D16" s="107" t="str">
        <f>IF(ISBLANK('Municipal Info Electric'!D16),"",'Municipal Info Electric'!D16)</f>
        <v>Con Edison</v>
      </c>
      <c r="E16" s="107">
        <f>IF(ISBLANK('Municipal Info Electric'!H16),"",'Municipal Info Electric'!H16)</f>
        <v>1483</v>
      </c>
      <c r="F16" s="99">
        <v>828395.0</v>
      </c>
      <c r="G16" s="99">
        <v>10513.0</v>
      </c>
      <c r="H16" s="100">
        <v>829.0</v>
      </c>
      <c r="I16" s="99">
        <v>935231.0</v>
      </c>
      <c r="J16" s="99">
        <v>11451.0</v>
      </c>
      <c r="K16" s="100">
        <v>1219.0</v>
      </c>
      <c r="L16" s="99">
        <v>892949.0</v>
      </c>
      <c r="M16" s="99">
        <v>9893.0</v>
      </c>
      <c r="N16" s="101">
        <v>1206.0</v>
      </c>
      <c r="O16" s="108">
        <v>766159.0</v>
      </c>
      <c r="P16" s="108">
        <v>10484.0</v>
      </c>
      <c r="Q16" s="108">
        <v>1340.0</v>
      </c>
      <c r="R16" s="109">
        <v>826636.0</v>
      </c>
      <c r="S16" s="109">
        <v>11361.0</v>
      </c>
      <c r="T16" s="109">
        <v>1332.0</v>
      </c>
      <c r="U16" s="109">
        <v>999557.0</v>
      </c>
      <c r="V16" s="109">
        <v>13341.0</v>
      </c>
      <c r="W16" s="109">
        <v>1298.0</v>
      </c>
      <c r="X16" s="109">
        <v>1501170.0</v>
      </c>
      <c r="Y16" s="109">
        <v>21335.0</v>
      </c>
      <c r="Z16" s="109">
        <v>1279.0</v>
      </c>
      <c r="AA16" s="109">
        <v>1440862.0</v>
      </c>
      <c r="AB16" s="109">
        <v>20092.0</v>
      </c>
      <c r="AC16" s="109">
        <v>1286.0</v>
      </c>
      <c r="AD16" s="109">
        <v>1378521.0</v>
      </c>
      <c r="AE16" s="109">
        <v>19498.0</v>
      </c>
      <c r="AF16" s="109">
        <v>1276.0</v>
      </c>
      <c r="AG16" s="110">
        <v>900720.0</v>
      </c>
      <c r="AH16" s="110">
        <v>12534.0</v>
      </c>
      <c r="AI16" s="110">
        <v>1257.0</v>
      </c>
      <c r="AJ16" s="110">
        <v>865278.0</v>
      </c>
      <c r="AK16" s="110">
        <v>12869.0</v>
      </c>
      <c r="AL16" s="110">
        <v>1246.0</v>
      </c>
      <c r="AM16" s="110">
        <v>1147809.0</v>
      </c>
      <c r="AN16" s="110">
        <v>16432.0</v>
      </c>
      <c r="AO16" s="110">
        <v>1307.0</v>
      </c>
      <c r="AP16" s="111">
        <f t="shared" si="1"/>
        <v>169803</v>
      </c>
      <c r="AQ16" s="104">
        <f t="shared" si="2"/>
        <v>12483287</v>
      </c>
      <c r="AR16" s="105">
        <f t="shared" si="3"/>
        <v>12653090</v>
      </c>
    </row>
    <row r="17" ht="14.25" customHeight="1">
      <c r="B17" s="106" t="str">
        <f>IF(ISBLANK('Municipal Info Electric'!B17),"",'Municipal Info Electric'!B17)</f>
        <v>Mamaroneck</v>
      </c>
      <c r="C17" s="107" t="str">
        <f>IF(ISBLANK('Municipal Info Electric'!C17),"",'Municipal Info Electric'!C17)</f>
        <v>Town</v>
      </c>
      <c r="D17" s="107" t="str">
        <f>IF(ISBLANK('Municipal Info Electric'!D17),"",'Municipal Info Electric'!D17)</f>
        <v>Con Edison</v>
      </c>
      <c r="E17" s="107">
        <f>IF(ISBLANK('Municipal Info Electric'!H17),"",'Municipal Info Electric'!H17)</f>
        <v>3956</v>
      </c>
      <c r="F17" s="99">
        <v>2526549.0</v>
      </c>
      <c r="G17" s="99">
        <v>44523.0</v>
      </c>
      <c r="H17" s="100">
        <v>3300.0</v>
      </c>
      <c r="I17" s="99">
        <v>2146315.0</v>
      </c>
      <c r="J17" s="99">
        <v>37942.0</v>
      </c>
      <c r="K17" s="100">
        <v>3270.0</v>
      </c>
      <c r="L17" s="99">
        <v>2031483.0</v>
      </c>
      <c r="M17" s="99">
        <v>40587.0</v>
      </c>
      <c r="N17" s="101">
        <v>3239.0</v>
      </c>
      <c r="O17" s="108">
        <v>1753988.0</v>
      </c>
      <c r="P17" s="108">
        <v>30889.0</v>
      </c>
      <c r="Q17" s="108">
        <v>3516.0</v>
      </c>
      <c r="R17" s="109">
        <v>1795390.0</v>
      </c>
      <c r="S17" s="109">
        <v>33515.0</v>
      </c>
      <c r="T17" s="109">
        <v>3485.0</v>
      </c>
      <c r="U17" s="109">
        <v>2151687.0</v>
      </c>
      <c r="V17" s="109">
        <v>41987.0</v>
      </c>
      <c r="W17" s="109">
        <v>3405.0</v>
      </c>
      <c r="X17" s="109">
        <v>3399177.0</v>
      </c>
      <c r="Y17" s="109">
        <v>62878.0</v>
      </c>
      <c r="Z17" s="109">
        <v>3354.0</v>
      </c>
      <c r="AA17" s="109">
        <v>3184987.0</v>
      </c>
      <c r="AB17" s="109">
        <v>57946.0</v>
      </c>
      <c r="AC17" s="109">
        <v>3378.0</v>
      </c>
      <c r="AD17" s="109">
        <v>2986294.0</v>
      </c>
      <c r="AE17" s="109">
        <v>55891.0</v>
      </c>
      <c r="AF17" s="109">
        <v>3340.0</v>
      </c>
      <c r="AG17" s="110">
        <v>2032699.0</v>
      </c>
      <c r="AH17" s="110">
        <v>39406.0</v>
      </c>
      <c r="AI17" s="110">
        <v>3294.0</v>
      </c>
      <c r="AJ17" s="110">
        <v>1838664.0</v>
      </c>
      <c r="AK17" s="110">
        <v>39193.0</v>
      </c>
      <c r="AL17" s="110">
        <v>3257.0</v>
      </c>
      <c r="AM17" s="110">
        <v>2353532.0</v>
      </c>
      <c r="AN17" s="110">
        <v>48095.0</v>
      </c>
      <c r="AO17" s="110">
        <v>3340.0</v>
      </c>
      <c r="AP17" s="111">
        <f t="shared" si="1"/>
        <v>532852</v>
      </c>
      <c r="AQ17" s="104">
        <f t="shared" si="2"/>
        <v>28200765</v>
      </c>
      <c r="AR17" s="105">
        <f t="shared" si="3"/>
        <v>28733617</v>
      </c>
    </row>
    <row r="18" ht="14.25" customHeight="1">
      <c r="B18" s="106" t="str">
        <f>IF(ISBLANK('Municipal Info Electric'!B18),"",'Municipal Info Electric'!B18)</f>
        <v>Mamaroneck</v>
      </c>
      <c r="C18" s="107" t="str">
        <f>IF(ISBLANK('Municipal Info Electric'!C18),"",'Municipal Info Electric'!C18)</f>
        <v>Village</v>
      </c>
      <c r="D18" s="107" t="str">
        <f>IF(ISBLANK('Municipal Info Electric'!D18),"",'Municipal Info Electric'!D18)</f>
        <v>Con Edison</v>
      </c>
      <c r="E18" s="107">
        <f>IF(ISBLANK('Municipal Info Electric'!H18),"",'Municipal Info Electric'!H18)</f>
        <v>5944</v>
      </c>
      <c r="F18" s="99">
        <v>2803280.0</v>
      </c>
      <c r="G18" s="99">
        <v>38833.0</v>
      </c>
      <c r="H18" s="100">
        <v>4810.0</v>
      </c>
      <c r="I18" s="99">
        <v>2437014.0</v>
      </c>
      <c r="J18" s="99">
        <v>40201.0</v>
      </c>
      <c r="K18" s="100">
        <v>4733.0</v>
      </c>
      <c r="L18" s="99">
        <v>2261874.0</v>
      </c>
      <c r="M18" s="99">
        <v>40041.0</v>
      </c>
      <c r="N18" s="101">
        <v>4672.0</v>
      </c>
      <c r="O18" s="108">
        <v>1830784.0</v>
      </c>
      <c r="P18" s="108">
        <v>21805.0</v>
      </c>
      <c r="Q18" s="108">
        <v>5193.0</v>
      </c>
      <c r="R18" s="109">
        <v>1901582.0</v>
      </c>
      <c r="S18" s="109">
        <v>24256.0</v>
      </c>
      <c r="T18" s="109">
        <v>5148.0</v>
      </c>
      <c r="U18" s="109">
        <v>2269513.0</v>
      </c>
      <c r="V18" s="109">
        <v>29223.0</v>
      </c>
      <c r="W18" s="109">
        <v>5021.0</v>
      </c>
      <c r="X18" s="109">
        <v>3588454.0</v>
      </c>
      <c r="Y18" s="109">
        <v>46047.0</v>
      </c>
      <c r="Z18" s="109">
        <v>4908.0</v>
      </c>
      <c r="AA18" s="109">
        <v>3354281.0</v>
      </c>
      <c r="AB18" s="109">
        <v>44790.0</v>
      </c>
      <c r="AC18" s="109">
        <v>5028.0</v>
      </c>
      <c r="AD18" s="109">
        <v>3302730.0</v>
      </c>
      <c r="AE18" s="109">
        <v>45804.0</v>
      </c>
      <c r="AF18" s="109">
        <v>4945.0</v>
      </c>
      <c r="AG18" s="110">
        <v>2229584.0</v>
      </c>
      <c r="AH18" s="110">
        <v>36774.0</v>
      </c>
      <c r="AI18" s="110">
        <v>4850.0</v>
      </c>
      <c r="AJ18" s="110">
        <v>2020084.0</v>
      </c>
      <c r="AK18" s="110">
        <v>31845.0</v>
      </c>
      <c r="AL18" s="110">
        <v>4765.0</v>
      </c>
      <c r="AM18" s="110">
        <v>2598627.0</v>
      </c>
      <c r="AN18" s="110">
        <v>40566.0</v>
      </c>
      <c r="AO18" s="110">
        <v>4998.0</v>
      </c>
      <c r="AP18" s="111">
        <f t="shared" si="1"/>
        <v>440185</v>
      </c>
      <c r="AQ18" s="104">
        <f t="shared" si="2"/>
        <v>30597807</v>
      </c>
      <c r="AR18" s="105">
        <f t="shared" si="3"/>
        <v>31037992</v>
      </c>
    </row>
    <row r="19" ht="14.25" customHeight="1">
      <c r="B19" s="106" t="str">
        <f>IF(ISBLANK('Municipal Info Electric'!B19),"",'Municipal Info Electric'!B19)</f>
        <v>Mount Kisco</v>
      </c>
      <c r="C19" s="107" t="str">
        <f>IF(ISBLANK('Municipal Info Electric'!C19),"",'Municipal Info Electric'!C19)</f>
        <v>Village</v>
      </c>
      <c r="D19" s="107" t="str">
        <f>IF(ISBLANK('Municipal Info Electric'!D19),"",'Municipal Info Electric'!D19)</f>
        <v>Con Edison</v>
      </c>
      <c r="E19" s="107">
        <f>IF(ISBLANK('Municipal Info Electric'!H19),"",'Municipal Info Electric'!H19)</f>
        <v>3253</v>
      </c>
      <c r="F19" s="99">
        <v>13979.0</v>
      </c>
      <c r="G19" s="99">
        <v>1572357.0</v>
      </c>
      <c r="H19" s="100">
        <v>2775.0</v>
      </c>
      <c r="I19" s="99">
        <v>12408.0</v>
      </c>
      <c r="J19" s="99">
        <v>1372806.0</v>
      </c>
      <c r="K19" s="100">
        <v>2749.0</v>
      </c>
      <c r="L19" s="99">
        <v>10248.0</v>
      </c>
      <c r="M19" s="99">
        <v>1254491.0</v>
      </c>
      <c r="N19" s="101">
        <v>2697.0</v>
      </c>
      <c r="O19" s="108">
        <v>111807.0</v>
      </c>
      <c r="P19" s="108">
        <v>955414.0</v>
      </c>
      <c r="Q19" s="108">
        <v>3005.0</v>
      </c>
      <c r="R19" s="109">
        <v>109428.0</v>
      </c>
      <c r="S19" s="109">
        <v>946129.0</v>
      </c>
      <c r="T19" s="109">
        <v>2972.0</v>
      </c>
      <c r="U19" s="109">
        <v>130976.0</v>
      </c>
      <c r="V19" s="109">
        <v>1107731.0</v>
      </c>
      <c r="W19" s="109">
        <v>2896.0</v>
      </c>
      <c r="X19" s="109">
        <v>216042.0</v>
      </c>
      <c r="Y19" s="109">
        <v>1832446.0</v>
      </c>
      <c r="Z19" s="109">
        <v>2853.0</v>
      </c>
      <c r="AA19" s="109">
        <v>176259.0</v>
      </c>
      <c r="AB19" s="109">
        <v>1507773.0</v>
      </c>
      <c r="AC19" s="109">
        <v>2928.0</v>
      </c>
      <c r="AD19" s="109">
        <v>168233.0</v>
      </c>
      <c r="AE19" s="109">
        <v>1426405.0</v>
      </c>
      <c r="AF19" s="109">
        <v>2895.0</v>
      </c>
      <c r="AG19" s="110">
        <v>129836.0</v>
      </c>
      <c r="AH19" s="110">
        <v>1106916.0</v>
      </c>
      <c r="AI19" s="110">
        <v>2862.0</v>
      </c>
      <c r="AJ19" s="110">
        <v>133130.0</v>
      </c>
      <c r="AK19" s="110">
        <v>1132675.0</v>
      </c>
      <c r="AL19" s="110">
        <v>2833.0</v>
      </c>
      <c r="AM19" s="110">
        <v>216279.0</v>
      </c>
      <c r="AN19" s="110">
        <v>1324930.0</v>
      </c>
      <c r="AO19" s="110">
        <v>2929.0</v>
      </c>
      <c r="AP19" s="111">
        <f t="shared" si="1"/>
        <v>15540073</v>
      </c>
      <c r="AQ19" s="104">
        <f t="shared" si="2"/>
        <v>1428625</v>
      </c>
      <c r="AR19" s="105">
        <f t="shared" si="3"/>
        <v>16968698</v>
      </c>
    </row>
    <row r="20" ht="14.25" customHeight="1">
      <c r="B20" s="106" t="str">
        <f>IF(ISBLANK('Municipal Info Electric'!B20),"",'Municipal Info Electric'!B20)</f>
        <v>New Castle</v>
      </c>
      <c r="C20" s="107" t="str">
        <f>IF(ISBLANK('Municipal Info Electric'!C20),"",'Municipal Info Electric'!C20)</f>
        <v>Town</v>
      </c>
      <c r="D20" s="107" t="str">
        <f>IF(ISBLANK('Municipal Info Electric'!D20),"",'Municipal Info Electric'!D20)</f>
        <v>Con Edison</v>
      </c>
      <c r="E20" s="107">
        <f>IF(ISBLANK('Municipal Info Electric'!H20),"",'Municipal Info Electric'!H20)</f>
        <v>4722</v>
      </c>
      <c r="F20" s="99">
        <v>4316515.0</v>
      </c>
      <c r="G20" s="99">
        <v>82936.0</v>
      </c>
      <c r="H20" s="100">
        <v>4029.0</v>
      </c>
      <c r="I20" s="99">
        <v>4063121.0</v>
      </c>
      <c r="J20" s="99">
        <v>81573.0</v>
      </c>
      <c r="K20" s="100">
        <v>3972.0</v>
      </c>
      <c r="L20" s="99">
        <v>3512688.0</v>
      </c>
      <c r="M20" s="99">
        <v>73696.0</v>
      </c>
      <c r="N20" s="101">
        <v>3925.0</v>
      </c>
      <c r="O20" s="108">
        <v>2940567.0</v>
      </c>
      <c r="P20" s="108">
        <v>55343.0</v>
      </c>
      <c r="Q20" s="108">
        <v>4212.0</v>
      </c>
      <c r="R20" s="109">
        <v>3015306.0</v>
      </c>
      <c r="S20" s="109">
        <v>69656.0</v>
      </c>
      <c r="T20" s="109">
        <v>4179.0</v>
      </c>
      <c r="U20" s="109">
        <v>3768836.0</v>
      </c>
      <c r="V20" s="109">
        <v>88945.0</v>
      </c>
      <c r="W20" s="109">
        <v>4063.0</v>
      </c>
      <c r="X20" s="109">
        <v>5272082.0</v>
      </c>
      <c r="Y20" s="109">
        <v>126966.0</v>
      </c>
      <c r="Z20" s="109">
        <v>3974.0</v>
      </c>
      <c r="AA20" s="109">
        <v>4683072.0</v>
      </c>
      <c r="AB20" s="109">
        <v>118385.0</v>
      </c>
      <c r="AC20" s="109">
        <v>4034.0</v>
      </c>
      <c r="AD20" s="109">
        <v>4538767.0</v>
      </c>
      <c r="AE20" s="109">
        <v>115300.0</v>
      </c>
      <c r="AF20" s="109">
        <v>3978.0</v>
      </c>
      <c r="AG20" s="110">
        <v>3292016.0</v>
      </c>
      <c r="AH20" s="110">
        <v>88138.0</v>
      </c>
      <c r="AI20" s="110">
        <v>3912.0</v>
      </c>
      <c r="AJ20" s="110">
        <v>3298229.0</v>
      </c>
      <c r="AK20" s="110">
        <v>86569.0</v>
      </c>
      <c r="AL20" s="110">
        <v>3884.0</v>
      </c>
      <c r="AM20" s="110">
        <v>4366865.0</v>
      </c>
      <c r="AN20" s="110">
        <v>107079.0</v>
      </c>
      <c r="AO20" s="110">
        <v>3993.0</v>
      </c>
      <c r="AP20" s="111">
        <f t="shared" si="1"/>
        <v>1094586</v>
      </c>
      <c r="AQ20" s="104">
        <f t="shared" si="2"/>
        <v>47068064</v>
      </c>
      <c r="AR20" s="105">
        <f t="shared" si="3"/>
        <v>48162650</v>
      </c>
    </row>
    <row r="21" ht="14.25" customHeight="1">
      <c r="B21" s="106" t="str">
        <f>IF(ISBLANK('Municipal Info Electric'!B21),"",'Municipal Info Electric'!B21)</f>
        <v>New Rochelle</v>
      </c>
      <c r="C21" s="107" t="str">
        <f>IF(ISBLANK('Municipal Info Electric'!C21),"",'Municipal Info Electric'!C21)</f>
        <v>City</v>
      </c>
      <c r="D21" s="107" t="str">
        <f>IF(ISBLANK('Municipal Info Electric'!D21),"",'Municipal Info Electric'!D21)</f>
        <v>Con Edison</v>
      </c>
      <c r="E21" s="107">
        <f>IF(ISBLANK('Municipal Info Electric'!H21),"",'Municipal Info Electric'!H21)</f>
        <v>19047</v>
      </c>
      <c r="F21" s="99">
        <v>7166319.0</v>
      </c>
      <c r="G21" s="99">
        <v>72536.0</v>
      </c>
      <c r="H21" s="100">
        <v>14520.0</v>
      </c>
      <c r="I21" s="99">
        <v>6847550.0</v>
      </c>
      <c r="J21" s="99">
        <v>77235.0</v>
      </c>
      <c r="K21" s="100">
        <v>14223.0</v>
      </c>
      <c r="L21" s="99">
        <v>7260006.0</v>
      </c>
      <c r="M21" s="99">
        <v>99302.0</v>
      </c>
      <c r="N21" s="101">
        <v>14976.0</v>
      </c>
      <c r="O21" s="108">
        <v>6096006.0</v>
      </c>
      <c r="P21" s="108">
        <v>59270.0</v>
      </c>
      <c r="Q21" s="108">
        <v>16947.0</v>
      </c>
      <c r="R21" s="109">
        <v>5997614.0</v>
      </c>
      <c r="S21" s="109">
        <v>68049.0</v>
      </c>
      <c r="T21" s="109">
        <v>16686.0</v>
      </c>
      <c r="U21" s="109">
        <v>6742489.0</v>
      </c>
      <c r="V21" s="109">
        <v>80921.0</v>
      </c>
      <c r="W21" s="109">
        <v>16276.0</v>
      </c>
      <c r="X21" s="109">
        <v>1.0253649E7</v>
      </c>
      <c r="Y21" s="109">
        <v>131228.0</v>
      </c>
      <c r="Z21" s="109">
        <v>15930.0</v>
      </c>
      <c r="AA21" s="109">
        <v>1.04474E7</v>
      </c>
      <c r="AB21" s="109">
        <v>137869.0</v>
      </c>
      <c r="AC21" s="109">
        <v>16496.0</v>
      </c>
      <c r="AD21" s="109">
        <v>9955631.0</v>
      </c>
      <c r="AE21" s="109">
        <v>129451.0</v>
      </c>
      <c r="AF21" s="109">
        <v>16226.0</v>
      </c>
      <c r="AG21" s="110">
        <v>6930660.0</v>
      </c>
      <c r="AH21" s="110">
        <v>84600.0</v>
      </c>
      <c r="AI21" s="110">
        <v>15922.0</v>
      </c>
      <c r="AJ21" s="110">
        <v>6460232.0</v>
      </c>
      <c r="AK21" s="110">
        <v>78952.0</v>
      </c>
      <c r="AL21" s="110">
        <v>15723.0</v>
      </c>
      <c r="AM21" s="110">
        <v>8528499.0</v>
      </c>
      <c r="AN21" s="110">
        <v>104181.0</v>
      </c>
      <c r="AO21" s="110">
        <v>17045.0</v>
      </c>
      <c r="AP21" s="111">
        <f t="shared" si="1"/>
        <v>1123594</v>
      </c>
      <c r="AQ21" s="104">
        <f t="shared" si="2"/>
        <v>92686055</v>
      </c>
      <c r="AR21" s="105">
        <f t="shared" si="3"/>
        <v>93809649</v>
      </c>
    </row>
    <row r="22" ht="14.25" customHeight="1">
      <c r="B22" s="106" t="str">
        <f>IF(ISBLANK('Municipal Info Electric'!B22),"",'Municipal Info Electric'!B22)</f>
        <v>Ossining</v>
      </c>
      <c r="C22" s="107" t="str">
        <f>IF(ISBLANK('Municipal Info Electric'!C22),"",'Municipal Info Electric'!C22)</f>
        <v>Town</v>
      </c>
      <c r="D22" s="107" t="str">
        <f>IF(ISBLANK('Municipal Info Electric'!D22),"",'Municipal Info Electric'!D22)</f>
        <v>Con Edison</v>
      </c>
      <c r="E22" s="107">
        <f>IF(ISBLANK('Municipal Info Electric'!H22),"",'Municipal Info Electric'!H22)</f>
        <v>1546</v>
      </c>
      <c r="F22" s="99">
        <v>4316515.0</v>
      </c>
      <c r="G22" s="99">
        <v>82936.0</v>
      </c>
      <c r="H22" s="100">
        <v>1299.0</v>
      </c>
      <c r="I22" s="99">
        <v>4063121.0</v>
      </c>
      <c r="J22" s="99">
        <v>81573.0</v>
      </c>
      <c r="K22" s="100">
        <v>1279.0</v>
      </c>
      <c r="L22" s="99">
        <v>3512688.0</v>
      </c>
      <c r="M22" s="99">
        <v>73696.0</v>
      </c>
      <c r="N22" s="101">
        <v>1263.0</v>
      </c>
      <c r="O22" s="108">
        <v>553089.0</v>
      </c>
      <c r="P22" s="108">
        <v>15312.0</v>
      </c>
      <c r="Q22" s="108">
        <v>1385.0</v>
      </c>
      <c r="R22" s="109">
        <v>502258.0</v>
      </c>
      <c r="S22" s="109">
        <v>16195.0</v>
      </c>
      <c r="T22" s="109">
        <v>1368.0</v>
      </c>
      <c r="U22" s="109">
        <v>610001.0</v>
      </c>
      <c r="V22" s="109">
        <v>18427.0</v>
      </c>
      <c r="W22" s="109">
        <v>1336.0</v>
      </c>
      <c r="X22" s="109">
        <v>857545.0</v>
      </c>
      <c r="Y22" s="109">
        <v>32044.0</v>
      </c>
      <c r="Z22" s="109">
        <v>1310.0</v>
      </c>
      <c r="AA22" s="109">
        <v>940744.0</v>
      </c>
      <c r="AB22" s="109">
        <v>35185.0</v>
      </c>
      <c r="AC22" s="109">
        <v>1341.0</v>
      </c>
      <c r="AD22" s="109">
        <v>898734.0</v>
      </c>
      <c r="AE22" s="109">
        <v>33513.0</v>
      </c>
      <c r="AF22" s="109">
        <v>1321.0</v>
      </c>
      <c r="AG22" s="110">
        <v>604167.0</v>
      </c>
      <c r="AH22" s="110">
        <v>20811.0</v>
      </c>
      <c r="AI22" s="110">
        <v>1309.0</v>
      </c>
      <c r="AJ22" s="110">
        <v>547437.0</v>
      </c>
      <c r="AK22" s="110">
        <v>19238.0</v>
      </c>
      <c r="AL22" s="110">
        <v>1292.0</v>
      </c>
      <c r="AM22" s="110">
        <v>779035.0</v>
      </c>
      <c r="AN22" s="110">
        <v>28719.0</v>
      </c>
      <c r="AO22" s="110">
        <v>1339.0</v>
      </c>
      <c r="AP22" s="111">
        <f t="shared" si="1"/>
        <v>457649</v>
      </c>
      <c r="AQ22" s="104">
        <f t="shared" si="2"/>
        <v>18185334</v>
      </c>
      <c r="AR22" s="105">
        <f t="shared" si="3"/>
        <v>18642983</v>
      </c>
    </row>
    <row r="23" ht="14.25" customHeight="1">
      <c r="B23" s="106" t="str">
        <f>IF(ISBLANK('Municipal Info Electric'!B23),"",'Municipal Info Electric'!B23)</f>
        <v>Ossining</v>
      </c>
      <c r="C23" s="107" t="str">
        <f>IF(ISBLANK('Municipal Info Electric'!C23),"",'Municipal Info Electric'!C23)</f>
        <v>Village</v>
      </c>
      <c r="D23" s="107" t="str">
        <f>IF(ISBLANK('Municipal Info Electric'!D23),"",'Municipal Info Electric'!D23)</f>
        <v>Con Edison</v>
      </c>
      <c r="E23" s="107">
        <f>IF(ISBLANK('Municipal Info Electric'!H23),"",'Municipal Info Electric'!H23)</f>
        <v>6379</v>
      </c>
      <c r="F23" s="99">
        <v>2482713.0</v>
      </c>
      <c r="G23" s="99">
        <v>27704.0</v>
      </c>
      <c r="H23" s="100">
        <v>5366.0</v>
      </c>
      <c r="I23" s="99">
        <v>2270479.0</v>
      </c>
      <c r="J23" s="99">
        <v>24770.0</v>
      </c>
      <c r="K23" s="100">
        <v>5242.0</v>
      </c>
      <c r="L23" s="99">
        <v>2023293.0</v>
      </c>
      <c r="M23" s="99">
        <v>33325.0</v>
      </c>
      <c r="N23" s="101">
        <v>5144.0</v>
      </c>
      <c r="O23" s="108">
        <v>1730503.0</v>
      </c>
      <c r="P23" s="108">
        <v>29265.0</v>
      </c>
      <c r="Q23" s="108">
        <v>5740.0</v>
      </c>
      <c r="R23" s="109">
        <v>1531863.0</v>
      </c>
      <c r="S23" s="109">
        <v>29851.0</v>
      </c>
      <c r="T23" s="109">
        <v>5622.0</v>
      </c>
      <c r="U23" s="109">
        <v>1747264.0</v>
      </c>
      <c r="V23" s="109">
        <v>35424.0</v>
      </c>
      <c r="W23" s="109">
        <v>5520.0</v>
      </c>
      <c r="X23" s="109">
        <v>2432837.0</v>
      </c>
      <c r="Y23" s="109">
        <v>44930.0</v>
      </c>
      <c r="Z23" s="109">
        <v>5392.0</v>
      </c>
      <c r="AA23" s="109">
        <v>2886342.0</v>
      </c>
      <c r="AB23" s="109">
        <v>51995.0</v>
      </c>
      <c r="AC23" s="109">
        <v>5582.0</v>
      </c>
      <c r="AD23" s="109">
        <v>2613141.0</v>
      </c>
      <c r="AE23" s="109">
        <v>50435.0</v>
      </c>
      <c r="AF23" s="109">
        <v>5481.0</v>
      </c>
      <c r="AG23" s="110">
        <v>1868157.0</v>
      </c>
      <c r="AH23" s="110">
        <v>37986.0</v>
      </c>
      <c r="AI23" s="110">
        <v>5375.0</v>
      </c>
      <c r="AJ23" s="110">
        <v>1660568.0</v>
      </c>
      <c r="AK23" s="110">
        <v>34060.0</v>
      </c>
      <c r="AL23" s="110">
        <v>5272.0</v>
      </c>
      <c r="AM23" s="110">
        <v>2456820.0</v>
      </c>
      <c r="AN23" s="110">
        <v>47638.0</v>
      </c>
      <c r="AO23" s="110">
        <v>5553.0</v>
      </c>
      <c r="AP23" s="111">
        <f t="shared" si="1"/>
        <v>447383</v>
      </c>
      <c r="AQ23" s="104">
        <f t="shared" si="2"/>
        <v>25703980</v>
      </c>
      <c r="AR23" s="105">
        <f t="shared" si="3"/>
        <v>26151363</v>
      </c>
    </row>
    <row r="24" ht="14.25" customHeight="1">
      <c r="B24" s="106" t="str">
        <f>IF(ISBLANK('Municipal Info Electric'!B24),"",'Municipal Info Electric'!B24)</f>
        <v>Peekskill</v>
      </c>
      <c r="C24" s="107" t="str">
        <f>IF(ISBLANK('Municipal Info Electric'!C24),"",'Municipal Info Electric'!C24)</f>
        <v>City</v>
      </c>
      <c r="D24" s="107" t="str">
        <f>IF(ISBLANK('Municipal Info Electric'!D24),"",'Municipal Info Electric'!D24)</f>
        <v>Con Edison</v>
      </c>
      <c r="E24" s="107">
        <f>IF(ISBLANK('Municipal Info Electric'!H24),"",'Municipal Info Electric'!H24)</f>
        <v>6113</v>
      </c>
      <c r="F24" s="99">
        <v>2443984.0</v>
      </c>
      <c r="G24" s="99">
        <v>34560.0</v>
      </c>
      <c r="H24" s="100">
        <v>4980.0</v>
      </c>
      <c r="I24" s="99">
        <v>1864735.0</v>
      </c>
      <c r="J24" s="99">
        <v>29264.0</v>
      </c>
      <c r="K24" s="100">
        <v>4834.0</v>
      </c>
      <c r="L24" s="99">
        <v>2237289.0</v>
      </c>
      <c r="M24" s="99">
        <v>32573.0</v>
      </c>
      <c r="N24" s="101">
        <v>4759.0</v>
      </c>
      <c r="O24" s="108">
        <v>1363760.0</v>
      </c>
      <c r="P24" s="108">
        <v>14729.0</v>
      </c>
      <c r="Q24" s="108">
        <v>5417.0</v>
      </c>
      <c r="R24" s="109">
        <v>1769560.0</v>
      </c>
      <c r="S24" s="109">
        <v>17411.0</v>
      </c>
      <c r="T24" s="109">
        <v>5352.0</v>
      </c>
      <c r="U24" s="109">
        <v>1745771.0</v>
      </c>
      <c r="V24" s="109">
        <v>17136.0</v>
      </c>
      <c r="W24" s="109">
        <v>5217.0</v>
      </c>
      <c r="X24" s="109">
        <v>2628529.0</v>
      </c>
      <c r="Y24" s="109">
        <v>33078.0</v>
      </c>
      <c r="Z24" s="109">
        <v>5129.0</v>
      </c>
      <c r="AA24" s="109">
        <v>2283910.0</v>
      </c>
      <c r="AB24" s="109">
        <v>27987.0</v>
      </c>
      <c r="AC24" s="109">
        <v>5346.0</v>
      </c>
      <c r="AD24" s="109">
        <v>2179902.0</v>
      </c>
      <c r="AE24" s="109">
        <v>28284.0</v>
      </c>
      <c r="AF24" s="109">
        <v>5249.0</v>
      </c>
      <c r="AG24" s="110">
        <v>1718553.2</v>
      </c>
      <c r="AH24" s="110">
        <v>23833.0</v>
      </c>
      <c r="AI24" s="110">
        <v>5159.0</v>
      </c>
      <c r="AJ24" s="110">
        <v>1849847.8</v>
      </c>
      <c r="AK24" s="110">
        <v>25955.0</v>
      </c>
      <c r="AL24" s="110">
        <v>5070.0</v>
      </c>
      <c r="AM24" s="110">
        <v>2410141.1</v>
      </c>
      <c r="AN24" s="110">
        <v>33257.0</v>
      </c>
      <c r="AO24" s="110">
        <v>5343.0</v>
      </c>
      <c r="AP24" s="111">
        <f t="shared" si="1"/>
        <v>318067</v>
      </c>
      <c r="AQ24" s="104">
        <f t="shared" si="2"/>
        <v>24495982.1</v>
      </c>
      <c r="AR24" s="105">
        <f t="shared" si="3"/>
        <v>24814049.1</v>
      </c>
    </row>
    <row r="25" ht="14.25" customHeight="1">
      <c r="B25" s="106" t="str">
        <f>IF(ISBLANK('Municipal Info Electric'!B25),"",'Municipal Info Electric'!B25)</f>
        <v>Pelham, Village</v>
      </c>
      <c r="C25" s="107" t="str">
        <f>IF(ISBLANK('Municipal Info Electric'!C25),"",'Municipal Info Electric'!C25)</f>
        <v>Village</v>
      </c>
      <c r="D25" s="107" t="str">
        <f>IF(ISBLANK('Municipal Info Electric'!D25),"",'Municipal Info Electric'!D25)</f>
        <v>Con Edison</v>
      </c>
      <c r="E25" s="107">
        <f>IF(ISBLANK('Municipal Info Electric'!H25),"",'Municipal Info Electric'!H25)</f>
        <v>1898</v>
      </c>
      <c r="F25" s="99">
        <v>945115.0</v>
      </c>
      <c r="G25" s="99">
        <v>16493.0</v>
      </c>
      <c r="H25" s="100">
        <v>1506.0</v>
      </c>
      <c r="I25" s="99">
        <v>867328.0</v>
      </c>
      <c r="J25" s="99">
        <v>15363.0</v>
      </c>
      <c r="K25" s="100">
        <v>1498.0</v>
      </c>
      <c r="L25" s="99">
        <v>723141.0</v>
      </c>
      <c r="M25" s="99">
        <v>13698.0</v>
      </c>
      <c r="N25" s="101">
        <v>1482.0</v>
      </c>
      <c r="O25" s="108">
        <v>616924.0</v>
      </c>
      <c r="P25" s="108">
        <v>8390.0</v>
      </c>
      <c r="Q25" s="108">
        <v>1646.0</v>
      </c>
      <c r="R25" s="109">
        <v>648105.0</v>
      </c>
      <c r="S25" s="109">
        <v>8934.0</v>
      </c>
      <c r="T25" s="109">
        <v>1624.0</v>
      </c>
      <c r="U25" s="109">
        <v>793958.0</v>
      </c>
      <c r="V25" s="109">
        <v>10626.0</v>
      </c>
      <c r="W25" s="109">
        <v>1580.0</v>
      </c>
      <c r="X25" s="109">
        <v>1355319.0</v>
      </c>
      <c r="Y25" s="109">
        <v>20829.0</v>
      </c>
      <c r="Z25" s="109">
        <v>1553.0</v>
      </c>
      <c r="AA25" s="109">
        <v>1094959.0</v>
      </c>
      <c r="AB25" s="109">
        <v>19166.0</v>
      </c>
      <c r="AC25" s="109">
        <v>1587.0</v>
      </c>
      <c r="AD25" s="109">
        <v>1048811.0</v>
      </c>
      <c r="AE25" s="109">
        <v>18059.0</v>
      </c>
      <c r="AF25" s="109">
        <v>1564.0</v>
      </c>
      <c r="AG25" s="110">
        <v>736859.0</v>
      </c>
      <c r="AH25" s="110">
        <v>12420.0</v>
      </c>
      <c r="AI25" s="110">
        <v>1533.0</v>
      </c>
      <c r="AJ25" s="110">
        <v>716969.0</v>
      </c>
      <c r="AK25" s="110">
        <v>12175.0</v>
      </c>
      <c r="AL25" s="110">
        <v>1519.0</v>
      </c>
      <c r="AM25" s="110">
        <v>1031194.0</v>
      </c>
      <c r="AN25" s="110">
        <v>20271.0</v>
      </c>
      <c r="AO25" s="110">
        <v>1626.0</v>
      </c>
      <c r="AP25" s="111">
        <f t="shared" si="1"/>
        <v>176424</v>
      </c>
      <c r="AQ25" s="104">
        <f t="shared" si="2"/>
        <v>10578682</v>
      </c>
      <c r="AR25" s="105">
        <f t="shared" si="3"/>
        <v>10755106</v>
      </c>
    </row>
    <row r="26" ht="14.25" customHeight="1">
      <c r="B26" s="106" t="str">
        <f>IF(ISBLANK('Municipal Info Electric'!B26),"",'Municipal Info Electric'!B26)</f>
        <v>Pleasantville</v>
      </c>
      <c r="C26" s="107" t="str">
        <f>IF(ISBLANK('Municipal Info Electric'!C26),"",'Municipal Info Electric'!C26)</f>
        <v>Village</v>
      </c>
      <c r="D26" s="107" t="str">
        <f>IF(ISBLANK('Municipal Info Electric'!D26),"",'Municipal Info Electric'!D26)</f>
        <v>Con Edison</v>
      </c>
      <c r="E26" s="107">
        <f>IF(ISBLANK('Municipal Info Electric'!H26),"",'Municipal Info Electric'!H26)</f>
        <v>2432</v>
      </c>
      <c r="F26" s="99">
        <v>1169976.0</v>
      </c>
      <c r="G26" s="99">
        <v>31891.0</v>
      </c>
      <c r="H26" s="100">
        <v>2073.0</v>
      </c>
      <c r="I26" s="99">
        <v>163358.0</v>
      </c>
      <c r="J26" s="99">
        <v>3987.0</v>
      </c>
      <c r="K26" s="100">
        <v>2051.0</v>
      </c>
      <c r="L26" s="99">
        <v>1799514.0</v>
      </c>
      <c r="M26" s="99">
        <v>45827.0</v>
      </c>
      <c r="N26" s="101">
        <v>2040.0</v>
      </c>
      <c r="O26" s="108">
        <v>798923.0</v>
      </c>
      <c r="P26" s="108">
        <v>15348.0</v>
      </c>
      <c r="Q26" s="108">
        <v>2265.0</v>
      </c>
      <c r="R26" s="109">
        <v>831672.0</v>
      </c>
      <c r="S26" s="109">
        <v>16973.0</v>
      </c>
      <c r="T26" s="109">
        <v>2235.0</v>
      </c>
      <c r="U26" s="109">
        <v>1065224.0</v>
      </c>
      <c r="V26" s="109">
        <v>20362.0</v>
      </c>
      <c r="W26" s="109">
        <v>2146.0</v>
      </c>
      <c r="X26" s="109">
        <v>1531340.0</v>
      </c>
      <c r="Y26" s="109">
        <v>31760.0</v>
      </c>
      <c r="Z26" s="109">
        <v>2103.0</v>
      </c>
      <c r="AA26" s="109">
        <v>1268631.0</v>
      </c>
      <c r="AB26" s="109">
        <v>25354.0</v>
      </c>
      <c r="AC26" s="109">
        <v>2206.0</v>
      </c>
      <c r="AD26" s="109">
        <v>1248715.0</v>
      </c>
      <c r="AE26" s="109">
        <v>29995.0</v>
      </c>
      <c r="AF26" s="109">
        <v>2179.0</v>
      </c>
      <c r="AG26" s="110">
        <v>917661.0</v>
      </c>
      <c r="AH26" s="110">
        <v>22999.0</v>
      </c>
      <c r="AI26" s="110">
        <v>2152.0</v>
      </c>
      <c r="AJ26" s="110">
        <v>1115958.0</v>
      </c>
      <c r="AK26" s="110">
        <v>27422.0</v>
      </c>
      <c r="AL26" s="110">
        <v>2129.0</v>
      </c>
      <c r="AM26" s="110">
        <v>1279139.0</v>
      </c>
      <c r="AN26" s="110">
        <v>29745.0</v>
      </c>
      <c r="AO26" s="110">
        <v>2221.0</v>
      </c>
      <c r="AP26" s="111">
        <f t="shared" si="1"/>
        <v>301663</v>
      </c>
      <c r="AQ26" s="104">
        <f t="shared" si="2"/>
        <v>13190111</v>
      </c>
      <c r="AR26" s="105">
        <f t="shared" si="3"/>
        <v>13491774</v>
      </c>
    </row>
    <row r="27" ht="14.25" customHeight="1">
      <c r="B27" s="106" t="str">
        <f>IF(ISBLANK('Municipal Info Electric'!B27),"",'Municipal Info Electric'!B27)</f>
        <v>Rye</v>
      </c>
      <c r="C27" s="107" t="str">
        <f>IF(ISBLANK('Municipal Info Electric'!C27),"",'Municipal Info Electric'!C27)</f>
        <v>City</v>
      </c>
      <c r="D27" s="107" t="str">
        <f>IF(ISBLANK('Municipal Info Electric'!D27),"",'Municipal Info Electric'!D27)</f>
        <v>Con Edison</v>
      </c>
      <c r="E27" s="107">
        <f>IF(ISBLANK('Municipal Info Electric'!H27),"",'Municipal Info Electric'!H27)</f>
        <v>4388</v>
      </c>
      <c r="F27" s="99">
        <v>3029211.0</v>
      </c>
      <c r="G27" s="99">
        <v>47931.0</v>
      </c>
      <c r="H27" s="100">
        <v>3559.0</v>
      </c>
      <c r="I27" s="99">
        <v>3066454.0</v>
      </c>
      <c r="J27" s="99">
        <v>58434.0</v>
      </c>
      <c r="K27" s="100">
        <v>3516.0</v>
      </c>
      <c r="L27" s="99">
        <v>2801776.0</v>
      </c>
      <c r="M27" s="99">
        <v>55894.0</v>
      </c>
      <c r="N27" s="101">
        <v>3481.0</v>
      </c>
      <c r="O27" s="108">
        <v>2448909.0</v>
      </c>
      <c r="P27" s="108">
        <v>43774.0</v>
      </c>
      <c r="Q27" s="108">
        <v>3874.0</v>
      </c>
      <c r="R27" s="109">
        <v>3070811.0</v>
      </c>
      <c r="S27" s="109">
        <v>63286.0</v>
      </c>
      <c r="T27" s="109">
        <v>3822.0</v>
      </c>
      <c r="U27" s="109">
        <v>3315491.0</v>
      </c>
      <c r="V27" s="109">
        <v>51553.0</v>
      </c>
      <c r="W27" s="109">
        <v>3705.0</v>
      </c>
      <c r="X27" s="109">
        <v>4601625.0</v>
      </c>
      <c r="Y27" s="109">
        <v>69447.0</v>
      </c>
      <c r="Z27" s="109">
        <v>3628.0</v>
      </c>
      <c r="AA27" s="109">
        <v>4650871.0</v>
      </c>
      <c r="AB27" s="109">
        <v>68429.0</v>
      </c>
      <c r="AC27" s="109">
        <v>3690.0</v>
      </c>
      <c r="AD27" s="109">
        <v>4044534.0</v>
      </c>
      <c r="AE27" s="109">
        <v>62680.0</v>
      </c>
      <c r="AF27" s="109">
        <v>3630.0</v>
      </c>
      <c r="AG27" s="110">
        <v>2703398.0</v>
      </c>
      <c r="AH27" s="110">
        <v>51832.0</v>
      </c>
      <c r="AI27" s="110">
        <v>3584.0</v>
      </c>
      <c r="AJ27" s="110">
        <v>2755836.0</v>
      </c>
      <c r="AK27" s="110">
        <v>57874.0</v>
      </c>
      <c r="AL27" s="110">
        <v>3554.0</v>
      </c>
      <c r="AM27" s="110">
        <v>3470133.0</v>
      </c>
      <c r="AN27" s="110">
        <v>66224.0</v>
      </c>
      <c r="AO27" s="110">
        <v>3729.0</v>
      </c>
      <c r="AP27" s="111">
        <f t="shared" si="1"/>
        <v>697358</v>
      </c>
      <c r="AQ27" s="104">
        <f t="shared" si="2"/>
        <v>39959049</v>
      </c>
      <c r="AR27" s="105">
        <f t="shared" si="3"/>
        <v>40656407</v>
      </c>
    </row>
    <row r="28" ht="14.25" customHeight="1">
      <c r="B28" s="106" t="str">
        <f>IF(ISBLANK('Municipal Info Electric'!B28),"",'Municipal Info Electric'!B28)</f>
        <v>Rye Brook</v>
      </c>
      <c r="C28" s="107" t="str">
        <f>IF(ISBLANK('Municipal Info Electric'!C28),"",'Municipal Info Electric'!C28)</f>
        <v>Village</v>
      </c>
      <c r="D28" s="107" t="str">
        <f>IF(ISBLANK('Municipal Info Electric'!D28),"",'Municipal Info Electric'!D28)</f>
        <v>Con Edison</v>
      </c>
      <c r="E28" s="107">
        <f>IF(ISBLANK('Municipal Info Electric'!H28),"",'Municipal Info Electric'!H28)</f>
        <v>2745</v>
      </c>
      <c r="F28" s="99">
        <v>1623726.0</v>
      </c>
      <c r="G28" s="99">
        <v>41236.0</v>
      </c>
      <c r="H28" s="100">
        <v>2342.0</v>
      </c>
      <c r="I28" s="99">
        <v>1561005.0</v>
      </c>
      <c r="J28" s="99">
        <v>40408.0</v>
      </c>
      <c r="K28" s="100">
        <v>2310.0</v>
      </c>
      <c r="L28" s="99">
        <v>1466025.0</v>
      </c>
      <c r="M28" s="99">
        <v>36672.0</v>
      </c>
      <c r="N28" s="101">
        <v>2298.0</v>
      </c>
      <c r="O28" s="108">
        <v>1213418.0</v>
      </c>
      <c r="P28" s="108">
        <v>29856.0</v>
      </c>
      <c r="Q28" s="108">
        <v>2458.0</v>
      </c>
      <c r="R28" s="109">
        <v>1155352.0</v>
      </c>
      <c r="S28" s="109">
        <v>31013.0</v>
      </c>
      <c r="T28" s="109">
        <v>2438.0</v>
      </c>
      <c r="U28" s="109">
        <v>1472035.0</v>
      </c>
      <c r="V28" s="109">
        <v>41509.0</v>
      </c>
      <c r="W28" s="109">
        <v>2405.0</v>
      </c>
      <c r="X28" s="109">
        <v>1718417.0</v>
      </c>
      <c r="Y28" s="109">
        <v>43831.0</v>
      </c>
      <c r="Z28" s="109">
        <v>2333.0</v>
      </c>
      <c r="AA28" s="109">
        <v>3668655.0</v>
      </c>
      <c r="AB28" s="109">
        <v>89841.0</v>
      </c>
      <c r="AC28" s="109">
        <v>2302.0</v>
      </c>
      <c r="AD28" s="109">
        <v>1795729.0</v>
      </c>
      <c r="AE28" s="109">
        <v>53415.0</v>
      </c>
      <c r="AF28" s="109">
        <v>2319.0</v>
      </c>
      <c r="AG28" s="110">
        <v>1613543.0</v>
      </c>
      <c r="AH28" s="110">
        <v>58128.0</v>
      </c>
      <c r="AI28" s="110">
        <v>2292.0</v>
      </c>
      <c r="AJ28" s="110">
        <v>544278.0</v>
      </c>
      <c r="AK28" s="110">
        <v>19508.0</v>
      </c>
      <c r="AL28" s="110">
        <v>2297.0</v>
      </c>
      <c r="AM28" s="110">
        <v>1521050.0</v>
      </c>
      <c r="AN28" s="110">
        <v>51964.0</v>
      </c>
      <c r="AO28" s="110">
        <v>2325.0</v>
      </c>
      <c r="AP28" s="111">
        <f t="shared" si="1"/>
        <v>537381</v>
      </c>
      <c r="AQ28" s="104">
        <f t="shared" si="2"/>
        <v>19353233</v>
      </c>
      <c r="AR28" s="105">
        <f t="shared" si="3"/>
        <v>19890614</v>
      </c>
    </row>
    <row r="29" ht="14.25" customHeight="1">
      <c r="B29" s="106" t="str">
        <f>IF(ISBLANK('Municipal Info Electric'!B29),"",'Municipal Info Electric'!B29)</f>
        <v>Sleepy Hollow</v>
      </c>
      <c r="C29" s="107" t="str">
        <f>IF(ISBLANK('Municipal Info Electric'!C29),"",'Municipal Info Electric'!C29)</f>
        <v>Village</v>
      </c>
      <c r="D29" s="107" t="str">
        <f>IF(ISBLANK('Municipal Info Electric'!D29),"",'Municipal Info Electric'!D29)</f>
        <v>Con Edison</v>
      </c>
      <c r="E29" s="107">
        <f>IF(ISBLANK('Municipal Info Electric'!H29),"",'Municipal Info Electric'!H29)</f>
        <v>2641</v>
      </c>
      <c r="F29" s="99">
        <v>951269.0</v>
      </c>
      <c r="G29" s="99">
        <v>6644.0</v>
      </c>
      <c r="H29" s="100">
        <v>1994.0</v>
      </c>
      <c r="I29" s="99">
        <v>869703.0</v>
      </c>
      <c r="J29" s="99">
        <v>5914.0</v>
      </c>
      <c r="K29" s="100">
        <v>1954.0</v>
      </c>
      <c r="L29" s="99">
        <v>894882.0</v>
      </c>
      <c r="M29" s="99">
        <v>7924.0</v>
      </c>
      <c r="N29" s="101">
        <v>1924.0</v>
      </c>
      <c r="O29" s="108">
        <v>761163.0</v>
      </c>
      <c r="P29" s="108">
        <v>6183.0</v>
      </c>
      <c r="Q29" s="108">
        <v>2391.0</v>
      </c>
      <c r="R29" s="109">
        <v>700767.0</v>
      </c>
      <c r="S29" s="109">
        <v>5912.0</v>
      </c>
      <c r="T29" s="109">
        <v>2347.0</v>
      </c>
      <c r="U29" s="109">
        <v>733338.0</v>
      </c>
      <c r="V29" s="109">
        <v>6598.0</v>
      </c>
      <c r="W29" s="109">
        <v>2298.0</v>
      </c>
      <c r="X29" s="109">
        <v>931195.0</v>
      </c>
      <c r="Y29" s="109">
        <v>10819.0</v>
      </c>
      <c r="Z29" s="109">
        <v>2213.0</v>
      </c>
      <c r="AA29" s="109">
        <v>2424467.0</v>
      </c>
      <c r="AB29" s="109">
        <v>25485.0</v>
      </c>
      <c r="AC29" s="109">
        <v>2156.0</v>
      </c>
      <c r="AD29" s="109">
        <v>863427.0</v>
      </c>
      <c r="AE29" s="109">
        <v>12342.0</v>
      </c>
      <c r="AF29" s="109">
        <v>2273.0</v>
      </c>
      <c r="AG29" s="110">
        <v>905604.0</v>
      </c>
      <c r="AH29" s="110">
        <v>9979.0</v>
      </c>
      <c r="AI29" s="110">
        <v>2238.0</v>
      </c>
      <c r="AJ29" s="110">
        <v>23601.0</v>
      </c>
      <c r="AK29" s="110">
        <v>1634.0</v>
      </c>
      <c r="AL29" s="110">
        <v>2351.0</v>
      </c>
      <c r="AM29" s="110">
        <v>1008172.0</v>
      </c>
      <c r="AN29" s="110">
        <v>12664.0</v>
      </c>
      <c r="AO29" s="110">
        <v>2317.0</v>
      </c>
      <c r="AP29" s="111">
        <f t="shared" si="1"/>
        <v>112098</v>
      </c>
      <c r="AQ29" s="104">
        <f t="shared" si="2"/>
        <v>11067588</v>
      </c>
      <c r="AR29" s="105">
        <f t="shared" si="3"/>
        <v>11179686</v>
      </c>
    </row>
    <row r="30" ht="14.25" customHeight="1">
      <c r="B30" s="106" t="str">
        <f>IF(ISBLANK('Municipal Info Electric'!B30),"",'Municipal Info Electric'!B30)</f>
        <v>Tarrytown</v>
      </c>
      <c r="C30" s="107" t="str">
        <f>IF(ISBLANK('Municipal Info Electric'!C30),"",'Municipal Info Electric'!C30)</f>
        <v>Village</v>
      </c>
      <c r="D30" s="107" t="str">
        <f>IF(ISBLANK('Municipal Info Electric'!D30),"",'Municipal Info Electric'!D30)</f>
        <v>Con Edison</v>
      </c>
      <c r="E30" s="107">
        <f>IF(ISBLANK('Municipal Info Electric'!H30),"",'Municipal Info Electric'!H30)</f>
        <v>3849</v>
      </c>
      <c r="F30" s="99">
        <v>1517421.0</v>
      </c>
      <c r="G30" s="99">
        <v>13899.0</v>
      </c>
      <c r="H30" s="100">
        <v>3102.0</v>
      </c>
      <c r="I30" s="99">
        <v>1405481.0</v>
      </c>
      <c r="J30" s="99">
        <v>12428.0</v>
      </c>
      <c r="K30" s="100">
        <v>3058.0</v>
      </c>
      <c r="L30" s="99">
        <v>1380406.0</v>
      </c>
      <c r="M30" s="99">
        <v>12545.0</v>
      </c>
      <c r="N30" s="101">
        <v>3028.0</v>
      </c>
      <c r="O30" s="108">
        <v>1075827.0</v>
      </c>
      <c r="P30" s="108">
        <v>7184.0</v>
      </c>
      <c r="Q30" s="108">
        <v>3391.0</v>
      </c>
      <c r="R30" s="109">
        <v>975601.0</v>
      </c>
      <c r="S30" s="109">
        <v>6434.0</v>
      </c>
      <c r="T30" s="109">
        <v>3336.0</v>
      </c>
      <c r="U30" s="109">
        <v>1094681.0</v>
      </c>
      <c r="V30" s="109">
        <v>9338.0</v>
      </c>
      <c r="W30" s="109">
        <v>3281.0</v>
      </c>
      <c r="X30" s="109">
        <v>1382206.0</v>
      </c>
      <c r="Y30" s="109">
        <v>10927.0</v>
      </c>
      <c r="Z30" s="109">
        <v>3172.0</v>
      </c>
      <c r="AA30" s="109">
        <v>3358463.0</v>
      </c>
      <c r="AB30" s="109">
        <v>29255.0</v>
      </c>
      <c r="AC30" s="109">
        <v>3100.0</v>
      </c>
      <c r="AD30" s="109">
        <v>1365382.0</v>
      </c>
      <c r="AE30" s="109">
        <v>12739.0</v>
      </c>
      <c r="AF30" s="109">
        <v>3124.0</v>
      </c>
      <c r="AG30" s="110">
        <v>1203144.0</v>
      </c>
      <c r="AH30" s="110">
        <v>12539.0</v>
      </c>
      <c r="AI30" s="110">
        <v>3094.0</v>
      </c>
      <c r="AJ30" s="110">
        <v>141431.0</v>
      </c>
      <c r="AK30" s="110">
        <v>0.0</v>
      </c>
      <c r="AL30" s="110">
        <v>3225.0</v>
      </c>
      <c r="AM30" s="110">
        <v>1344991.0</v>
      </c>
      <c r="AN30" s="110">
        <v>11911.0</v>
      </c>
      <c r="AO30" s="110">
        <v>3221.0</v>
      </c>
      <c r="AP30" s="111">
        <f t="shared" si="1"/>
        <v>139199</v>
      </c>
      <c r="AQ30" s="104">
        <f t="shared" si="2"/>
        <v>16245034</v>
      </c>
      <c r="AR30" s="105">
        <f t="shared" si="3"/>
        <v>16384233</v>
      </c>
    </row>
    <row r="31" ht="14.25" customHeight="1">
      <c r="B31" s="106" t="str">
        <f>IF(ISBLANK('Municipal Info Electric'!B31),"",'Municipal Info Electric'!B31)</f>
        <v>Tuckahoe</v>
      </c>
      <c r="C31" s="107" t="str">
        <f>IF(ISBLANK('Municipal Info Electric'!C31),"",'Municipal Info Electric'!C31)</f>
        <v>Village</v>
      </c>
      <c r="D31" s="107" t="str">
        <f>IF(ISBLANK('Municipal Info Electric'!D31),"",'Municipal Info Electric'!D31)</f>
        <v>Con Edison</v>
      </c>
      <c r="E31" s="107">
        <f>IF(ISBLANK('Municipal Info Electric'!H31),"",'Municipal Info Electric'!H31)</f>
        <v>2245</v>
      </c>
      <c r="F31" s="99">
        <v>767924.0</v>
      </c>
      <c r="G31" s="99">
        <v>9796.0</v>
      </c>
      <c r="H31" s="100">
        <v>1799.0</v>
      </c>
      <c r="I31" s="99">
        <v>55223.0</v>
      </c>
      <c r="J31" s="99"/>
      <c r="K31" s="100">
        <v>1780.0</v>
      </c>
      <c r="L31" s="99">
        <v>1232187.0</v>
      </c>
      <c r="M31" s="99">
        <v>19705.0</v>
      </c>
      <c r="N31" s="101">
        <v>1766.0</v>
      </c>
      <c r="O31" s="108">
        <v>539346.0</v>
      </c>
      <c r="P31" s="108">
        <v>5155.0</v>
      </c>
      <c r="Q31" s="108">
        <v>1954.0</v>
      </c>
      <c r="R31" s="109">
        <v>552927.0</v>
      </c>
      <c r="S31" s="109">
        <v>5311.0</v>
      </c>
      <c r="T31" s="109">
        <v>1929.0</v>
      </c>
      <c r="U31" s="109">
        <v>739899.0</v>
      </c>
      <c r="V31" s="109">
        <v>9101.0</v>
      </c>
      <c r="W31" s="109">
        <v>1884.0</v>
      </c>
      <c r="X31" s="109">
        <v>1079839.0</v>
      </c>
      <c r="Y31" s="109">
        <v>16325.0</v>
      </c>
      <c r="Z31" s="109">
        <v>1847.0</v>
      </c>
      <c r="AA31" s="109">
        <v>912432.0</v>
      </c>
      <c r="AB31" s="109">
        <v>14068.0</v>
      </c>
      <c r="AC31" s="109">
        <v>1889.0</v>
      </c>
      <c r="AD31" s="109">
        <v>874094.0</v>
      </c>
      <c r="AE31" s="109">
        <v>14715.0</v>
      </c>
      <c r="AF31" s="109">
        <v>1842.0</v>
      </c>
      <c r="AG31" s="110">
        <v>587468.0</v>
      </c>
      <c r="AH31" s="110">
        <v>10914.0</v>
      </c>
      <c r="AI31" s="110">
        <v>1799.0</v>
      </c>
      <c r="AJ31" s="110">
        <v>671313.0</v>
      </c>
      <c r="AK31" s="110">
        <v>13173.0</v>
      </c>
      <c r="AL31" s="110">
        <v>1722.0</v>
      </c>
      <c r="AM31" s="110">
        <v>721112.0</v>
      </c>
      <c r="AN31" s="110">
        <v>13913.0</v>
      </c>
      <c r="AO31" s="110">
        <v>1881.0</v>
      </c>
      <c r="AP31" s="111">
        <f t="shared" si="1"/>
        <v>132176</v>
      </c>
      <c r="AQ31" s="104">
        <f t="shared" si="2"/>
        <v>8733764</v>
      </c>
      <c r="AR31" s="105">
        <f t="shared" si="3"/>
        <v>8865940</v>
      </c>
    </row>
    <row r="32" ht="14.25" customHeight="1">
      <c r="B32" s="106" t="str">
        <f>IF(ISBLANK('Municipal Info Electric'!B32),"",'Municipal Info Electric'!B32)</f>
        <v>White Plains</v>
      </c>
      <c r="C32" s="107" t="str">
        <f>IF(ISBLANK('Municipal Info Electric'!C32),"",'Municipal Info Electric'!C32)</f>
        <v>City</v>
      </c>
      <c r="D32" s="107" t="str">
        <f>IF(ISBLANK('Municipal Info Electric'!D32),"",'Municipal Info Electric'!D32)</f>
        <v>Con Edison</v>
      </c>
      <c r="E32" s="107">
        <f>IF(ISBLANK('Municipal Info Electric'!H32),"",'Municipal Info Electric'!H32)</f>
        <v>16345</v>
      </c>
      <c r="F32" s="99">
        <v>4804116.0</v>
      </c>
      <c r="G32" s="99">
        <v>48342.0</v>
      </c>
      <c r="H32" s="100">
        <v>12903.0</v>
      </c>
      <c r="I32" s="99">
        <v>6101003.0</v>
      </c>
      <c r="J32" s="99">
        <v>79196.0</v>
      </c>
      <c r="K32" s="100">
        <v>12684.0</v>
      </c>
      <c r="L32" s="99">
        <v>5455831.0</v>
      </c>
      <c r="M32" s="99">
        <v>77370.0</v>
      </c>
      <c r="N32" s="101">
        <v>12490.0</v>
      </c>
      <c r="O32" s="108">
        <v>4721260.0</v>
      </c>
      <c r="P32" s="108">
        <v>63688.0</v>
      </c>
      <c r="Q32" s="108">
        <v>14410.0</v>
      </c>
      <c r="R32" s="109">
        <v>5438403.0</v>
      </c>
      <c r="S32" s="109">
        <v>89623.0</v>
      </c>
      <c r="T32" s="109">
        <v>14136.0</v>
      </c>
      <c r="U32" s="109">
        <v>4948988.0</v>
      </c>
      <c r="V32" s="109">
        <v>76589.0</v>
      </c>
      <c r="W32" s="109">
        <v>13734.0</v>
      </c>
      <c r="X32" s="109">
        <v>7043966.0</v>
      </c>
      <c r="Y32" s="109">
        <v>117210.0</v>
      </c>
      <c r="Z32" s="109">
        <v>13341.0</v>
      </c>
      <c r="AA32" s="109">
        <v>7455082.0</v>
      </c>
      <c r="AB32" s="109">
        <v>114160.0</v>
      </c>
      <c r="AC32" s="109">
        <v>13444.0</v>
      </c>
      <c r="AD32" s="109">
        <v>6811651.0</v>
      </c>
      <c r="AE32" s="109">
        <v>106196.0</v>
      </c>
      <c r="AF32" s="109">
        <v>13399.0</v>
      </c>
      <c r="AG32" s="110">
        <v>5221700.0</v>
      </c>
      <c r="AH32" s="110">
        <v>80365.0</v>
      </c>
      <c r="AI32" s="110">
        <v>13148.0</v>
      </c>
      <c r="AJ32" s="110">
        <v>5103001.0</v>
      </c>
      <c r="AK32" s="110">
        <v>82213.0</v>
      </c>
      <c r="AL32" s="110">
        <v>12986.0</v>
      </c>
      <c r="AM32" s="110">
        <v>6367338.0</v>
      </c>
      <c r="AN32" s="110">
        <v>98745.0</v>
      </c>
      <c r="AO32" s="110">
        <v>13963.0</v>
      </c>
      <c r="AP32" s="111">
        <f t="shared" si="1"/>
        <v>1033697</v>
      </c>
      <c r="AQ32" s="104">
        <f t="shared" si="2"/>
        <v>69472339</v>
      </c>
      <c r="AR32" s="105">
        <f t="shared" si="3"/>
        <v>70506036</v>
      </c>
    </row>
    <row r="33" ht="14.25" customHeight="1">
      <c r="B33" s="106" t="str">
        <f>IF(ISBLANK('Municipal Info Electric'!B33),"",'Municipal Info Electric'!B33)</f>
        <v>Yonkers</v>
      </c>
      <c r="C33" s="107" t="str">
        <f>IF(ISBLANK('Municipal Info Electric'!C33),"",'Municipal Info Electric'!C33)</f>
        <v>City</v>
      </c>
      <c r="D33" s="107" t="str">
        <f>IF(ISBLANK('Municipal Info Electric'!D33),"",'Municipal Info Electric'!D33)</f>
        <v>Con Edison</v>
      </c>
      <c r="E33" s="107">
        <f>IF(ISBLANK('Municipal Info Electric'!H33),"",'Municipal Info Electric'!H33)</f>
        <v>52186</v>
      </c>
      <c r="F33" s="99">
        <v>1.470122E7</v>
      </c>
      <c r="G33" s="99">
        <v>157303.0</v>
      </c>
      <c r="H33" s="100">
        <v>36422.0</v>
      </c>
      <c r="I33" s="99">
        <v>1.3101526E7</v>
      </c>
      <c r="J33" s="99">
        <v>144404.0</v>
      </c>
      <c r="K33" s="100">
        <v>38708.0</v>
      </c>
      <c r="L33" s="99">
        <v>1.4883241E7</v>
      </c>
      <c r="M33" s="99">
        <v>166955.0</v>
      </c>
      <c r="N33" s="101">
        <v>38519.0</v>
      </c>
      <c r="O33" s="108">
        <v>1.1347536E7</v>
      </c>
      <c r="P33" s="108">
        <v>137464.0</v>
      </c>
      <c r="Q33" s="108">
        <v>40876.0</v>
      </c>
      <c r="R33" s="109">
        <v>1.1365198E7</v>
      </c>
      <c r="S33" s="109">
        <v>143092.0</v>
      </c>
      <c r="T33" s="109">
        <v>40412.0</v>
      </c>
      <c r="U33" s="109">
        <v>1.3278197E7</v>
      </c>
      <c r="V33" s="109">
        <v>167018.0</v>
      </c>
      <c r="W33" s="109">
        <v>39867.0</v>
      </c>
      <c r="X33" s="109">
        <v>725736.0</v>
      </c>
      <c r="Y33" s="109">
        <v>8608.0</v>
      </c>
      <c r="Z33" s="109">
        <v>39304.0</v>
      </c>
      <c r="AA33" s="109">
        <v>623383.0</v>
      </c>
      <c r="AB33" s="109">
        <v>6810.0</v>
      </c>
      <c r="AC33" s="109">
        <v>38761.0</v>
      </c>
      <c r="AD33" s="109">
        <v>573856.0</v>
      </c>
      <c r="AE33" s="109">
        <v>6655.0</v>
      </c>
      <c r="AF33" s="109">
        <v>38750.0</v>
      </c>
      <c r="AG33" s="110">
        <v>1.3561966E7</v>
      </c>
      <c r="AH33" s="110">
        <v>214112.0</v>
      </c>
      <c r="AI33" s="110">
        <v>41319.0</v>
      </c>
      <c r="AJ33" s="110">
        <v>1.2412252E7</v>
      </c>
      <c r="AK33" s="110">
        <v>188582.0</v>
      </c>
      <c r="AL33" s="110">
        <v>40802.0</v>
      </c>
      <c r="AM33" s="110">
        <v>1.5083821E7</v>
      </c>
      <c r="AN33" s="110">
        <v>247767.0</v>
      </c>
      <c r="AO33" s="110">
        <v>38225.0</v>
      </c>
      <c r="AP33" s="111">
        <f t="shared" si="1"/>
        <v>1588770</v>
      </c>
      <c r="AQ33" s="104">
        <f t="shared" si="2"/>
        <v>121657932</v>
      </c>
      <c r="AR33" s="105">
        <f t="shared" si="3"/>
        <v>123246702</v>
      </c>
    </row>
    <row r="34" ht="14.25" customHeight="1">
      <c r="B34" s="106" t="str">
        <f>IF(ISBLANK('Municipal Info Electric'!B34),"",'Municipal Info Electric'!B34)</f>
        <v>Bedford</v>
      </c>
      <c r="C34" s="107" t="str">
        <f>IF(ISBLANK('Municipal Info Electric'!C34),"",'Municipal Info Electric'!C34)</f>
        <v>Town</v>
      </c>
      <c r="D34" s="107" t="str">
        <f>IF(ISBLANK('Municipal Info Electric'!D34),"",'Municipal Info Electric'!D34)</f>
        <v>NYSEG</v>
      </c>
      <c r="E34" s="107">
        <f>IF(ISBLANK('Municipal Info Electric'!H34),"",'Municipal Info Electric'!H34)</f>
        <v>1812</v>
      </c>
      <c r="F34" s="99">
        <v>2077901.0</v>
      </c>
      <c r="G34" s="99">
        <v>37959.0</v>
      </c>
      <c r="H34" s="100">
        <v>1747.0</v>
      </c>
      <c r="I34" s="99">
        <v>1737328.0</v>
      </c>
      <c r="J34" s="99">
        <v>58246.0</v>
      </c>
      <c r="K34" s="100">
        <v>1953.0</v>
      </c>
      <c r="L34" s="99">
        <v>1874158.0</v>
      </c>
      <c r="M34" s="99">
        <v>57231.0</v>
      </c>
      <c r="N34" s="101">
        <v>1948.0</v>
      </c>
      <c r="O34" s="108">
        <v>1591680.0</v>
      </c>
      <c r="P34" s="108">
        <v>49614.0</v>
      </c>
      <c r="Q34" s="108">
        <v>1990.0</v>
      </c>
      <c r="R34" s="109">
        <v>1467219.0</v>
      </c>
      <c r="S34" s="109">
        <v>38681.0</v>
      </c>
      <c r="T34" s="109">
        <v>1980.0</v>
      </c>
      <c r="U34" s="109">
        <v>1883267.0</v>
      </c>
      <c r="V34" s="109">
        <v>51171.0</v>
      </c>
      <c r="W34" s="109">
        <v>1965.0</v>
      </c>
      <c r="X34" s="109">
        <v>1947618.0</v>
      </c>
      <c r="Y34" s="109">
        <v>52405.0</v>
      </c>
      <c r="Z34" s="109">
        <v>1897.0</v>
      </c>
      <c r="AA34" s="109">
        <v>2325837.0</v>
      </c>
      <c r="AB34" s="109">
        <v>61759.0</v>
      </c>
      <c r="AC34" s="109">
        <v>1873.0</v>
      </c>
      <c r="AD34" s="109">
        <v>2282671.0</v>
      </c>
      <c r="AE34" s="109">
        <v>52500.0</v>
      </c>
      <c r="AF34" s="109">
        <v>1850.0</v>
      </c>
      <c r="AG34" s="110">
        <v>1567479.0</v>
      </c>
      <c r="AH34" s="110">
        <v>49140.0</v>
      </c>
      <c r="AI34" s="110">
        <v>1870.0</v>
      </c>
      <c r="AJ34" s="110">
        <v>1477205.0</v>
      </c>
      <c r="AK34" s="110">
        <v>38476.0</v>
      </c>
      <c r="AL34" s="110">
        <v>1858.0</v>
      </c>
      <c r="AM34" s="110">
        <v>1949980.0</v>
      </c>
      <c r="AN34" s="110">
        <v>80351.0</v>
      </c>
      <c r="AO34" s="110">
        <v>1852.0</v>
      </c>
      <c r="AP34" s="111">
        <f t="shared" si="1"/>
        <v>627533</v>
      </c>
      <c r="AQ34" s="104">
        <f t="shared" si="2"/>
        <v>22182343</v>
      </c>
      <c r="AR34" s="105">
        <f t="shared" si="3"/>
        <v>22809876</v>
      </c>
    </row>
    <row r="35" ht="14.25" customHeight="1">
      <c r="B35" s="106" t="str">
        <f>IF(ISBLANK('Municipal Info Electric'!B35),"",'Municipal Info Electric'!B35)</f>
        <v>Lewisboro</v>
      </c>
      <c r="C35" s="107" t="str">
        <f>IF(ISBLANK('Municipal Info Electric'!C35),"",'Municipal Info Electric'!C35)</f>
        <v>Town</v>
      </c>
      <c r="D35" s="107" t="str">
        <f>IF(ISBLANK('Municipal Info Electric'!D35),"",'Municipal Info Electric'!D35)</f>
        <v>NYSEG</v>
      </c>
      <c r="E35" s="107">
        <f>IF(ISBLANK('Municipal Info Electric'!H35),"",'Municipal Info Electric'!H35)</f>
        <v>1429</v>
      </c>
      <c r="F35" s="99">
        <v>1828202.0</v>
      </c>
      <c r="G35" s="99">
        <v>232258.0</v>
      </c>
      <c r="H35" s="100">
        <v>1588.0</v>
      </c>
      <c r="I35" s="99">
        <v>1411723.0</v>
      </c>
      <c r="J35" s="99">
        <v>224991.0</v>
      </c>
      <c r="K35" s="100">
        <v>1649.0</v>
      </c>
      <c r="L35" s="99">
        <v>1601546.0</v>
      </c>
      <c r="M35" s="99">
        <v>243742.0</v>
      </c>
      <c r="N35" s="101">
        <v>1652.0</v>
      </c>
      <c r="O35" s="108">
        <v>1267283.0</v>
      </c>
      <c r="P35" s="108">
        <v>189622.0</v>
      </c>
      <c r="Q35" s="108">
        <v>1727.0</v>
      </c>
      <c r="R35" s="109">
        <v>1163280.0</v>
      </c>
      <c r="S35" s="109">
        <v>171527.0</v>
      </c>
      <c r="T35" s="109">
        <v>1715.0</v>
      </c>
      <c r="U35" s="109">
        <v>1655924.0</v>
      </c>
      <c r="V35" s="109">
        <v>199990.0</v>
      </c>
      <c r="W35" s="109">
        <v>1700.0</v>
      </c>
      <c r="X35" s="109">
        <v>1557728.0</v>
      </c>
      <c r="Y35" s="109">
        <v>246037.0</v>
      </c>
      <c r="Z35" s="109">
        <v>1672.0</v>
      </c>
      <c r="AA35" s="109">
        <v>1853184.0</v>
      </c>
      <c r="AB35" s="109">
        <v>248543.0</v>
      </c>
      <c r="AC35" s="109">
        <v>1659.0</v>
      </c>
      <c r="AD35" s="109">
        <v>1638082.0</v>
      </c>
      <c r="AE35" s="109">
        <v>224335.0</v>
      </c>
      <c r="AF35" s="109">
        <v>1640.0</v>
      </c>
      <c r="AG35" s="110">
        <v>1275169.0</v>
      </c>
      <c r="AH35" s="110">
        <v>197193.0</v>
      </c>
      <c r="AI35" s="110">
        <v>1638.0</v>
      </c>
      <c r="AJ35" s="110">
        <v>1222333.0</v>
      </c>
      <c r="AK35" s="110">
        <v>191949.0</v>
      </c>
      <c r="AL35" s="110">
        <v>1629.0</v>
      </c>
      <c r="AM35" s="110">
        <v>1629531.0</v>
      </c>
      <c r="AN35" s="110">
        <v>255880.0</v>
      </c>
      <c r="AO35" s="110">
        <v>1619.0</v>
      </c>
      <c r="AP35" s="111">
        <f t="shared" si="1"/>
        <v>2626067</v>
      </c>
      <c r="AQ35" s="104">
        <f t="shared" si="2"/>
        <v>18103985</v>
      </c>
      <c r="AR35" s="105">
        <f t="shared" si="3"/>
        <v>20730052</v>
      </c>
    </row>
    <row r="36" ht="14.25" customHeight="1">
      <c r="B36" s="106" t="str">
        <f>IF(ISBLANK('Municipal Info Electric'!B36),"",'Municipal Info Electric'!B36)</f>
        <v>North Salem</v>
      </c>
      <c r="C36" s="107" t="str">
        <f>IF(ISBLANK('Municipal Info Electric'!C36),"",'Municipal Info Electric'!C36)</f>
        <v>Town</v>
      </c>
      <c r="D36" s="107" t="str">
        <f>IF(ISBLANK('Municipal Info Electric'!D36),"",'Municipal Info Electric'!D36)</f>
        <v>NYSEG</v>
      </c>
      <c r="E36" s="107">
        <f>IF(ISBLANK('Municipal Info Electric'!H36),"",'Municipal Info Electric'!H36)</f>
        <v>761</v>
      </c>
      <c r="F36" s="99">
        <v>731007.0</v>
      </c>
      <c r="G36" s="99">
        <v>144052.0</v>
      </c>
      <c r="H36" s="100">
        <v>886.0</v>
      </c>
      <c r="I36" s="99">
        <v>858840.0</v>
      </c>
      <c r="J36" s="99">
        <v>184358.0</v>
      </c>
      <c r="K36" s="100">
        <v>893.0</v>
      </c>
      <c r="L36" s="99">
        <v>786906.0</v>
      </c>
      <c r="M36" s="99">
        <v>182421.0</v>
      </c>
      <c r="N36" s="101">
        <v>905.0</v>
      </c>
      <c r="O36" s="108">
        <v>492312.0</v>
      </c>
      <c r="P36" s="108">
        <v>106373.0</v>
      </c>
      <c r="Q36" s="108">
        <v>915.0</v>
      </c>
      <c r="R36" s="109">
        <v>782543.0</v>
      </c>
      <c r="S36" s="109">
        <v>141971.0</v>
      </c>
      <c r="T36" s="109">
        <v>916.0</v>
      </c>
      <c r="U36" s="109">
        <v>794669.0</v>
      </c>
      <c r="V36" s="109">
        <v>156004.0</v>
      </c>
      <c r="W36" s="109">
        <v>914.0</v>
      </c>
      <c r="X36" s="109">
        <v>794225.0</v>
      </c>
      <c r="Y36" s="109">
        <v>179096.0</v>
      </c>
      <c r="Z36" s="109">
        <v>911.0</v>
      </c>
      <c r="AA36" s="109">
        <v>838895.0</v>
      </c>
      <c r="AB36" s="109">
        <v>187086.0</v>
      </c>
      <c r="AC36" s="109">
        <v>902.0</v>
      </c>
      <c r="AD36" s="109">
        <v>755141.0</v>
      </c>
      <c r="AE36" s="109">
        <v>162826.0</v>
      </c>
      <c r="AF36" s="109">
        <v>894.0</v>
      </c>
      <c r="AG36" s="110">
        <v>674616.0</v>
      </c>
      <c r="AH36" s="110">
        <v>154791.0</v>
      </c>
      <c r="AI36" s="110">
        <v>888.0</v>
      </c>
      <c r="AJ36" s="110">
        <v>709126.0</v>
      </c>
      <c r="AK36" s="110">
        <v>171794.0</v>
      </c>
      <c r="AL36" s="110">
        <v>882.0</v>
      </c>
      <c r="AM36" s="110">
        <v>755157.0</v>
      </c>
      <c r="AN36" s="110">
        <v>192281.0</v>
      </c>
      <c r="AO36" s="110">
        <v>870.0</v>
      </c>
      <c r="AP36" s="111">
        <f t="shared" si="1"/>
        <v>1963053</v>
      </c>
      <c r="AQ36" s="104">
        <f t="shared" si="2"/>
        <v>8973437</v>
      </c>
      <c r="AR36" s="105">
        <f t="shared" si="3"/>
        <v>10936490</v>
      </c>
    </row>
    <row r="37" ht="14.25" customHeight="1">
      <c r="B37" s="106" t="str">
        <f>IF(ISBLANK('Municipal Info Electric'!B37),"",'Municipal Info Electric'!B37)</f>
        <v>Pound Ridge</v>
      </c>
      <c r="C37" s="107" t="str">
        <f>IF(ISBLANK('Municipal Info Electric'!C37),"",'Municipal Info Electric'!C37)</f>
        <v>Town</v>
      </c>
      <c r="D37" s="107" t="str">
        <f>IF(ISBLANK('Municipal Info Electric'!D37),"",'Municipal Info Electric'!D37)</f>
        <v>NYSEG</v>
      </c>
      <c r="E37" s="107">
        <f>IF(ISBLANK('Municipal Info Electric'!H37),"",'Municipal Info Electric'!H37)</f>
        <v>689</v>
      </c>
      <c r="F37" s="99">
        <v>973658.0</v>
      </c>
      <c r="G37" s="99">
        <v>21579.0</v>
      </c>
      <c r="H37" s="100">
        <v>691.0</v>
      </c>
      <c r="I37" s="99">
        <v>845136.0</v>
      </c>
      <c r="J37" s="99">
        <v>24268.0</v>
      </c>
      <c r="K37" s="100">
        <v>749.0</v>
      </c>
      <c r="L37" s="99">
        <v>924399.0</v>
      </c>
      <c r="M37" s="99">
        <v>38119.0</v>
      </c>
      <c r="N37" s="101">
        <v>741.0</v>
      </c>
      <c r="O37" s="108">
        <v>774655.0</v>
      </c>
      <c r="P37" s="108">
        <v>25434.0</v>
      </c>
      <c r="Q37" s="108">
        <v>756.0</v>
      </c>
      <c r="R37" s="109">
        <v>674642.0</v>
      </c>
      <c r="S37" s="109">
        <v>27289.0</v>
      </c>
      <c r="T37" s="109">
        <v>751.0</v>
      </c>
      <c r="U37" s="109">
        <v>1020462.0</v>
      </c>
      <c r="V37" s="109">
        <v>39762.0</v>
      </c>
      <c r="W37" s="109">
        <v>748.0</v>
      </c>
      <c r="X37" s="109">
        <v>961593.0</v>
      </c>
      <c r="Y37" s="109">
        <v>35678.0</v>
      </c>
      <c r="Z37" s="109">
        <v>735.0</v>
      </c>
      <c r="AA37" s="109">
        <v>1158114.0</v>
      </c>
      <c r="AB37" s="109">
        <v>39649.0</v>
      </c>
      <c r="AC37" s="109">
        <v>726.0</v>
      </c>
      <c r="AD37" s="109">
        <v>1068862.0</v>
      </c>
      <c r="AE37" s="109">
        <v>35978.0</v>
      </c>
      <c r="AF37" s="109">
        <v>720.0</v>
      </c>
      <c r="AG37" s="110">
        <v>785413.0</v>
      </c>
      <c r="AH37" s="110">
        <v>35318.0</v>
      </c>
      <c r="AI37" s="110">
        <v>727.0</v>
      </c>
      <c r="AJ37" s="110">
        <v>740319.0</v>
      </c>
      <c r="AK37" s="110">
        <v>29571.0</v>
      </c>
      <c r="AL37" s="110">
        <v>722.0</v>
      </c>
      <c r="AM37" s="110">
        <v>969905.0</v>
      </c>
      <c r="AN37" s="110">
        <v>47796.0</v>
      </c>
      <c r="AO37" s="110">
        <v>720.0</v>
      </c>
      <c r="AP37" s="111">
        <f t="shared" si="1"/>
        <v>400441</v>
      </c>
      <c r="AQ37" s="104">
        <f t="shared" si="2"/>
        <v>10897158</v>
      </c>
      <c r="AR37" s="105">
        <f t="shared" si="3"/>
        <v>11297599</v>
      </c>
    </row>
    <row r="38" ht="14.25" customHeight="1">
      <c r="B38" s="106" t="str">
        <f>IF(ISBLANK('Municipal Info Electric'!B38),"",'Municipal Info Electric'!B38)</f>
        <v>Somers</v>
      </c>
      <c r="C38" s="107" t="str">
        <f>IF(ISBLANK('Municipal Info Electric'!C38),"",'Municipal Info Electric'!C38)</f>
        <v>Town</v>
      </c>
      <c r="D38" s="107" t="str">
        <f>IF(ISBLANK('Municipal Info Electric'!D38),"",'Municipal Info Electric'!D38)</f>
        <v>NYSEG</v>
      </c>
      <c r="E38" s="107">
        <f>IF(ISBLANK('Municipal Info Electric'!H38),"",'Municipal Info Electric'!H38)</f>
        <v>2186</v>
      </c>
      <c r="F38" s="99">
        <v>56691.0</v>
      </c>
      <c r="G38" s="99">
        <v>2894247.0</v>
      </c>
      <c r="H38" s="100">
        <v>2347.0</v>
      </c>
      <c r="I38" s="99">
        <v>40557.0</v>
      </c>
      <c r="J38" s="99">
        <v>2579745.0</v>
      </c>
      <c r="K38" s="100">
        <v>2517.0</v>
      </c>
      <c r="L38" s="99">
        <v>42340.0</v>
      </c>
      <c r="M38" s="99">
        <v>2747084.0</v>
      </c>
      <c r="N38" s="101">
        <v>2521.0</v>
      </c>
      <c r="O38" s="108">
        <v>19992.0</v>
      </c>
      <c r="P38" s="108">
        <v>2050116.0</v>
      </c>
      <c r="Q38" s="108">
        <v>2581.0</v>
      </c>
      <c r="R38" s="109">
        <v>14900.0</v>
      </c>
      <c r="S38" s="109">
        <v>2076193.0</v>
      </c>
      <c r="T38" s="109">
        <v>2568.0</v>
      </c>
      <c r="U38" s="109">
        <v>10559.0</v>
      </c>
      <c r="V38" s="109">
        <v>2482658.0</v>
      </c>
      <c r="W38" s="109">
        <v>2562.0</v>
      </c>
      <c r="X38" s="109">
        <v>5369.0</v>
      </c>
      <c r="Y38" s="109">
        <v>2557689.0</v>
      </c>
      <c r="Z38" s="109">
        <v>2442.0</v>
      </c>
      <c r="AA38" s="109">
        <v>6336.0</v>
      </c>
      <c r="AB38" s="109">
        <v>2881590.0</v>
      </c>
      <c r="AC38" s="109">
        <v>2418.0</v>
      </c>
      <c r="AD38" s="109">
        <v>4441.0</v>
      </c>
      <c r="AE38" s="109">
        <v>2935062.0</v>
      </c>
      <c r="AF38" s="109">
        <v>2392.0</v>
      </c>
      <c r="AG38" s="110">
        <v>8846.0</v>
      </c>
      <c r="AH38" s="110">
        <v>2045230.0</v>
      </c>
      <c r="AI38" s="110">
        <v>2475.0</v>
      </c>
      <c r="AJ38" s="110">
        <v>13275.0</v>
      </c>
      <c r="AK38" s="110">
        <v>2307085.0</v>
      </c>
      <c r="AL38" s="110">
        <v>2459.0</v>
      </c>
      <c r="AM38" s="110">
        <v>23179.0</v>
      </c>
      <c r="AN38" s="110">
        <v>2721755.0</v>
      </c>
      <c r="AO38" s="110">
        <v>2426.0</v>
      </c>
      <c r="AP38" s="111">
        <f t="shared" si="1"/>
        <v>30278454</v>
      </c>
      <c r="AQ38" s="104">
        <f t="shared" si="2"/>
        <v>246485</v>
      </c>
      <c r="AR38" s="105">
        <f t="shared" si="3"/>
        <v>30524939</v>
      </c>
    </row>
    <row r="39" ht="14.25" customHeight="1">
      <c r="B39" s="106" t="str">
        <f>IF(ISBLANK('Municipal Info Electric'!B39),"",'Municipal Info Electric'!B39)</f>
        <v/>
      </c>
      <c r="C39" s="107" t="str">
        <f>IF(ISBLANK('Municipal Info Electric'!C39),"",'Municipal Info Electric'!C39)</f>
        <v/>
      </c>
      <c r="D39" s="107" t="str">
        <f>IF(ISBLANK('Municipal Info Electric'!D39),"",'Municipal Info Electric'!D39)</f>
        <v/>
      </c>
      <c r="E39" s="107" t="str">
        <f>IF(ISBLANK('Municipal Info Electric'!H39),"",'Municipal Info Electric'!H39)</f>
        <v/>
      </c>
      <c r="F39" s="112"/>
      <c r="G39" s="109"/>
      <c r="H39" s="100"/>
      <c r="I39" s="109"/>
      <c r="J39" s="109"/>
      <c r="K39" s="109"/>
      <c r="L39" s="109"/>
      <c r="M39" s="109"/>
      <c r="N39" s="108"/>
      <c r="O39" s="108"/>
      <c r="P39" s="108"/>
      <c r="Q39" s="108"/>
      <c r="R39" s="109"/>
      <c r="S39" s="109"/>
      <c r="T39" s="109"/>
      <c r="U39" s="109"/>
      <c r="V39" s="109"/>
      <c r="W39" s="109"/>
      <c r="X39" s="109"/>
      <c r="Y39" s="109"/>
      <c r="Z39" s="109"/>
      <c r="AA39" s="109"/>
      <c r="AB39" s="109"/>
      <c r="AC39" s="109"/>
      <c r="AD39" s="109"/>
      <c r="AE39" s="109"/>
      <c r="AF39" s="109"/>
      <c r="AG39" s="109"/>
      <c r="AH39" s="109"/>
      <c r="AI39" s="109"/>
      <c r="AJ39" s="110"/>
      <c r="AK39" s="109"/>
      <c r="AL39" s="109"/>
      <c r="AM39" s="109"/>
      <c r="AN39" s="109"/>
      <c r="AO39" s="109"/>
      <c r="AP39" s="111" t="str">
        <f t="shared" si="1"/>
        <v/>
      </c>
      <c r="AQ39" s="104" t="str">
        <f t="shared" si="2"/>
        <v/>
      </c>
      <c r="AR39" s="105"/>
    </row>
    <row r="40" ht="14.25" customHeight="1">
      <c r="B40" s="106" t="str">
        <f>IF(ISBLANK('Municipal Info Electric'!B40),"",'Municipal Info Electric'!B40)</f>
        <v/>
      </c>
      <c r="C40" s="107" t="str">
        <f>IF(ISBLANK('Municipal Info Electric'!C40),"",'Municipal Info Electric'!C40)</f>
        <v/>
      </c>
      <c r="D40" s="107" t="str">
        <f>IF(ISBLANK('Municipal Info Electric'!D40),"",'Municipal Info Electric'!D40)</f>
        <v/>
      </c>
      <c r="E40" s="107" t="str">
        <f>IF(ISBLANK('Municipal Info Electric'!H40),"",'Municipal Info Electric'!H40)</f>
        <v/>
      </c>
      <c r="F40" s="112"/>
      <c r="G40" s="109"/>
      <c r="H40" s="100"/>
      <c r="I40" s="109"/>
      <c r="J40" s="109"/>
      <c r="K40" s="109"/>
      <c r="L40" s="109"/>
      <c r="M40" s="109"/>
      <c r="N40" s="108"/>
      <c r="O40" s="108"/>
      <c r="P40" s="108"/>
      <c r="Q40" s="108"/>
      <c r="R40" s="109"/>
      <c r="S40" s="109"/>
      <c r="T40" s="109"/>
      <c r="U40" s="109"/>
      <c r="V40" s="109"/>
      <c r="W40" s="109"/>
      <c r="X40" s="109"/>
      <c r="Y40" s="109"/>
      <c r="Z40" s="109"/>
      <c r="AA40" s="109"/>
      <c r="AB40" s="109"/>
      <c r="AC40" s="109"/>
      <c r="AD40" s="109"/>
      <c r="AE40" s="109"/>
      <c r="AF40" s="109"/>
      <c r="AG40" s="109"/>
      <c r="AH40" s="109"/>
      <c r="AI40" s="109"/>
      <c r="AJ40" s="109"/>
      <c r="AK40" s="109"/>
      <c r="AL40" s="109"/>
      <c r="AM40" s="109"/>
      <c r="AN40" s="109"/>
      <c r="AO40" s="109"/>
      <c r="AP40" s="111" t="str">
        <f t="shared" si="1"/>
        <v/>
      </c>
      <c r="AQ40" s="104" t="str">
        <f t="shared" si="2"/>
        <v/>
      </c>
      <c r="AR40" s="105"/>
    </row>
    <row r="41" ht="14.25" customHeight="1">
      <c r="B41" s="106" t="str">
        <f>IF(ISBLANK('Municipal Info Electric'!B41),"",'Municipal Info Electric'!B41)</f>
        <v/>
      </c>
      <c r="C41" s="107" t="str">
        <f>IF(ISBLANK('Municipal Info Electric'!C41),"",'Municipal Info Electric'!C41)</f>
        <v/>
      </c>
      <c r="D41" s="107" t="str">
        <f>IF(ISBLANK('Municipal Info Electric'!D41),"",'Municipal Info Electric'!D41)</f>
        <v/>
      </c>
      <c r="E41" s="107" t="str">
        <f>IF(ISBLANK('Municipal Info Electric'!H41),"",'Municipal Info Electric'!H41)</f>
        <v/>
      </c>
      <c r="F41" s="112"/>
      <c r="G41" s="109"/>
      <c r="H41" s="100"/>
      <c r="I41" s="109"/>
      <c r="J41" s="109"/>
      <c r="K41" s="109"/>
      <c r="L41" s="109"/>
      <c r="M41" s="109"/>
      <c r="N41" s="108"/>
      <c r="O41" s="108"/>
      <c r="P41" s="108"/>
      <c r="Q41" s="108"/>
      <c r="R41" s="109"/>
      <c r="S41" s="109"/>
      <c r="T41" s="109"/>
      <c r="U41" s="109"/>
      <c r="V41" s="109"/>
      <c r="W41" s="109"/>
      <c r="X41" s="109"/>
      <c r="Y41" s="109"/>
      <c r="Z41" s="109"/>
      <c r="AA41" s="109"/>
      <c r="AB41" s="109"/>
      <c r="AC41" s="109"/>
      <c r="AD41" s="109"/>
      <c r="AE41" s="109"/>
      <c r="AF41" s="109"/>
      <c r="AG41" s="109"/>
      <c r="AH41" s="109"/>
      <c r="AI41" s="109"/>
      <c r="AJ41" s="109"/>
      <c r="AK41" s="109"/>
      <c r="AL41" s="109"/>
      <c r="AM41" s="109"/>
      <c r="AN41" s="109"/>
      <c r="AO41" s="109"/>
      <c r="AP41" s="111" t="str">
        <f t="shared" si="1"/>
        <v/>
      </c>
      <c r="AQ41" s="104" t="str">
        <f t="shared" si="2"/>
        <v/>
      </c>
      <c r="AR41" s="105"/>
    </row>
    <row r="42" ht="14.25" customHeight="1">
      <c r="B42" s="106" t="str">
        <f>IF(ISBLANK('Municipal Info Electric'!B42),"",'Municipal Info Electric'!B42)</f>
        <v/>
      </c>
      <c r="C42" s="107" t="str">
        <f>IF(ISBLANK('Municipal Info Electric'!C42),"",'Municipal Info Electric'!C42)</f>
        <v/>
      </c>
      <c r="D42" s="107" t="str">
        <f>IF(ISBLANK('Municipal Info Electric'!D42),"",'Municipal Info Electric'!D42)</f>
        <v/>
      </c>
      <c r="E42" s="107" t="str">
        <f>IF(ISBLANK('Municipal Info Electric'!H42),"",'Municipal Info Electric'!H42)</f>
        <v/>
      </c>
      <c r="F42" s="112"/>
      <c r="G42" s="109"/>
      <c r="H42" s="100"/>
      <c r="I42" s="109"/>
      <c r="J42" s="109"/>
      <c r="K42" s="109"/>
      <c r="L42" s="109"/>
      <c r="M42" s="109"/>
      <c r="N42" s="108"/>
      <c r="O42" s="108"/>
      <c r="P42" s="108"/>
      <c r="Q42" s="108"/>
      <c r="R42" s="109"/>
      <c r="S42" s="109"/>
      <c r="T42" s="109"/>
      <c r="U42" s="109"/>
      <c r="V42" s="109"/>
      <c r="W42" s="109"/>
      <c r="X42" s="109"/>
      <c r="Y42" s="109"/>
      <c r="Z42" s="109"/>
      <c r="AA42" s="109"/>
      <c r="AB42" s="109"/>
      <c r="AC42" s="109"/>
      <c r="AD42" s="109"/>
      <c r="AE42" s="109"/>
      <c r="AF42" s="109"/>
      <c r="AG42" s="109"/>
      <c r="AH42" s="109"/>
      <c r="AI42" s="109"/>
      <c r="AJ42" s="109"/>
      <c r="AK42" s="109"/>
      <c r="AL42" s="109"/>
      <c r="AM42" s="109"/>
      <c r="AN42" s="109"/>
      <c r="AO42" s="109"/>
      <c r="AP42" s="111" t="str">
        <f t="shared" si="1"/>
        <v/>
      </c>
      <c r="AQ42" s="104" t="str">
        <f t="shared" si="2"/>
        <v/>
      </c>
      <c r="AR42" s="105"/>
    </row>
    <row r="43" ht="14.25" customHeight="1">
      <c r="B43" s="106" t="str">
        <f>IF(ISBLANK('Municipal Info Electric'!B43),"",'Municipal Info Electric'!B43)</f>
        <v/>
      </c>
      <c r="C43" s="107" t="str">
        <f>IF(ISBLANK('Municipal Info Electric'!C43),"",'Municipal Info Electric'!C43)</f>
        <v/>
      </c>
      <c r="D43" s="107" t="str">
        <f>IF(ISBLANK('Municipal Info Electric'!D43),"",'Municipal Info Electric'!D43)</f>
        <v/>
      </c>
      <c r="E43" s="107" t="str">
        <f>IF(ISBLANK('Municipal Info Electric'!H43),"",'Municipal Info Electric'!H43)</f>
        <v/>
      </c>
      <c r="F43" s="112"/>
      <c r="G43" s="109"/>
      <c r="H43" s="100"/>
      <c r="I43" s="109"/>
      <c r="J43" s="109"/>
      <c r="K43" s="109"/>
      <c r="L43" s="109"/>
      <c r="M43" s="109"/>
      <c r="N43" s="108"/>
      <c r="O43" s="108"/>
      <c r="P43" s="108"/>
      <c r="Q43" s="108"/>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11" t="str">
        <f t="shared" si="1"/>
        <v/>
      </c>
      <c r="AQ43" s="104" t="str">
        <f t="shared" si="2"/>
        <v/>
      </c>
      <c r="AR43" s="105"/>
    </row>
    <row r="44" ht="14.25" customHeight="1">
      <c r="B44" s="106" t="str">
        <f>IF(ISBLANK('Municipal Info Electric'!B44),"",'Municipal Info Electric'!B44)</f>
        <v/>
      </c>
      <c r="C44" s="107" t="str">
        <f>IF(ISBLANK('Municipal Info Electric'!C44),"",'Municipal Info Electric'!C44)</f>
        <v/>
      </c>
      <c r="D44" s="107" t="str">
        <f>IF(ISBLANK('Municipal Info Electric'!D44),"",'Municipal Info Electric'!D44)</f>
        <v/>
      </c>
      <c r="E44" s="107" t="str">
        <f>IF(ISBLANK('Municipal Info Electric'!H44),"",'Municipal Info Electric'!H44)</f>
        <v/>
      </c>
      <c r="F44" s="112"/>
      <c r="G44" s="109"/>
      <c r="H44" s="100"/>
      <c r="I44" s="109"/>
      <c r="J44" s="109"/>
      <c r="K44" s="109"/>
      <c r="L44" s="109"/>
      <c r="M44" s="109"/>
      <c r="N44" s="108"/>
      <c r="O44" s="108"/>
      <c r="P44" s="108"/>
      <c r="Q44" s="108"/>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11" t="str">
        <f t="shared" si="1"/>
        <v/>
      </c>
      <c r="AQ44" s="104" t="str">
        <f t="shared" si="2"/>
        <v/>
      </c>
      <c r="AR44" s="105"/>
    </row>
    <row r="45" ht="14.25" customHeight="1">
      <c r="B45" s="106" t="str">
        <f>IF(ISBLANK('Municipal Info Electric'!B45),"",'Municipal Info Electric'!B45)</f>
        <v/>
      </c>
      <c r="C45" s="107" t="str">
        <f>IF(ISBLANK('Municipal Info Electric'!C45),"",'Municipal Info Electric'!C45)</f>
        <v/>
      </c>
      <c r="D45" s="107" t="str">
        <f>IF(ISBLANK('Municipal Info Electric'!D45),"",'Municipal Info Electric'!D45)</f>
        <v/>
      </c>
      <c r="E45" s="107" t="str">
        <f>IF(ISBLANK('Municipal Info Electric'!H45),"",'Municipal Info Electric'!H45)</f>
        <v/>
      </c>
      <c r="F45" s="112"/>
      <c r="G45" s="109"/>
      <c r="H45" s="100"/>
      <c r="I45" s="109"/>
      <c r="J45" s="109"/>
      <c r="K45" s="109"/>
      <c r="L45" s="109"/>
      <c r="M45" s="109"/>
      <c r="N45" s="108"/>
      <c r="O45" s="108"/>
      <c r="P45" s="108"/>
      <c r="Q45" s="108"/>
      <c r="R45" s="109"/>
      <c r="S45" s="109"/>
      <c r="T45" s="109"/>
      <c r="U45" s="109"/>
      <c r="V45" s="109"/>
      <c r="W45" s="109"/>
      <c r="X45" s="109"/>
      <c r="Y45" s="109"/>
      <c r="Z45" s="109"/>
      <c r="AA45" s="109"/>
      <c r="AB45" s="109"/>
      <c r="AC45" s="109"/>
      <c r="AD45" s="109"/>
      <c r="AE45" s="109"/>
      <c r="AF45" s="109"/>
      <c r="AG45" s="109"/>
      <c r="AH45" s="109"/>
      <c r="AI45" s="109"/>
      <c r="AJ45" s="109"/>
      <c r="AK45" s="109"/>
      <c r="AL45" s="109"/>
      <c r="AM45" s="109"/>
      <c r="AN45" s="109"/>
      <c r="AO45" s="109"/>
      <c r="AP45" s="111" t="str">
        <f t="shared" si="1"/>
        <v/>
      </c>
      <c r="AQ45" s="104" t="str">
        <f t="shared" si="2"/>
        <v/>
      </c>
      <c r="AR45" s="105"/>
    </row>
    <row r="46" ht="14.25" customHeight="1">
      <c r="B46" s="106" t="str">
        <f>IF(ISBLANK('Municipal Info Electric'!B46),"",'Municipal Info Electric'!B46)</f>
        <v/>
      </c>
      <c r="C46" s="107" t="str">
        <f>IF(ISBLANK('Municipal Info Electric'!C46),"",'Municipal Info Electric'!C46)</f>
        <v/>
      </c>
      <c r="D46" s="107" t="str">
        <f>IF(ISBLANK('Municipal Info Electric'!D46),"",'Municipal Info Electric'!D46)</f>
        <v/>
      </c>
      <c r="E46" s="107" t="str">
        <f>IF(ISBLANK('Municipal Info Electric'!H46),"",'Municipal Info Electric'!H46)</f>
        <v/>
      </c>
      <c r="F46" s="112"/>
      <c r="G46" s="109"/>
      <c r="H46" s="100"/>
      <c r="I46" s="109"/>
      <c r="J46" s="109"/>
      <c r="K46" s="109"/>
      <c r="L46" s="109"/>
      <c r="M46" s="109"/>
      <c r="N46" s="108"/>
      <c r="O46" s="108"/>
      <c r="P46" s="108"/>
      <c r="Q46" s="108"/>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11" t="str">
        <f t="shared" si="1"/>
        <v/>
      </c>
      <c r="AQ46" s="104" t="str">
        <f t="shared" si="2"/>
        <v/>
      </c>
      <c r="AR46" s="105"/>
    </row>
    <row r="47" ht="14.25" customHeight="1">
      <c r="B47" s="106" t="str">
        <f>IF(ISBLANK('Municipal Info Electric'!B47),"",'Municipal Info Electric'!B47)</f>
        <v/>
      </c>
      <c r="C47" s="107" t="str">
        <f>IF(ISBLANK('Municipal Info Electric'!C47),"",'Municipal Info Electric'!C47)</f>
        <v/>
      </c>
      <c r="D47" s="107" t="str">
        <f>IF(ISBLANK('Municipal Info Electric'!D47),"",'Municipal Info Electric'!D47)</f>
        <v/>
      </c>
      <c r="E47" s="107" t="str">
        <f>IF(ISBLANK('Municipal Info Electric'!H47),"",'Municipal Info Electric'!H47)</f>
        <v/>
      </c>
      <c r="F47" s="112"/>
      <c r="G47" s="109"/>
      <c r="H47" s="100"/>
      <c r="I47" s="109"/>
      <c r="J47" s="109"/>
      <c r="K47" s="109"/>
      <c r="L47" s="109"/>
      <c r="M47" s="109"/>
      <c r="N47" s="108"/>
      <c r="O47" s="108"/>
      <c r="P47" s="108"/>
      <c r="Q47" s="108"/>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11" t="str">
        <f t="shared" si="1"/>
        <v/>
      </c>
      <c r="AQ47" s="104" t="str">
        <f t="shared" si="2"/>
        <v/>
      </c>
      <c r="AR47" s="105"/>
    </row>
    <row r="48" ht="14.25" customHeight="1">
      <c r="B48" s="106" t="str">
        <f>IF(ISBLANK('Municipal Info Electric'!B48),"",'Municipal Info Electric'!B48)</f>
        <v/>
      </c>
      <c r="C48" s="107" t="str">
        <f>IF(ISBLANK('Municipal Info Electric'!C48),"",'Municipal Info Electric'!C48)</f>
        <v/>
      </c>
      <c r="D48" s="107" t="str">
        <f>IF(ISBLANK('Municipal Info Electric'!D48),"",'Municipal Info Electric'!D48)</f>
        <v/>
      </c>
      <c r="E48" s="107" t="str">
        <f>IF(ISBLANK('Municipal Info Electric'!H48),"",'Municipal Info Electric'!H48)</f>
        <v/>
      </c>
      <c r="F48" s="112"/>
      <c r="G48" s="109"/>
      <c r="H48" s="100"/>
      <c r="I48" s="109"/>
      <c r="J48" s="109"/>
      <c r="K48" s="109"/>
      <c r="L48" s="109"/>
      <c r="M48" s="109"/>
      <c r="N48" s="108"/>
      <c r="O48" s="108"/>
      <c r="P48" s="108"/>
      <c r="Q48" s="108"/>
      <c r="R48" s="109"/>
      <c r="S48" s="109"/>
      <c r="T48" s="109"/>
      <c r="U48" s="109"/>
      <c r="V48" s="109"/>
      <c r="W48" s="109"/>
      <c r="X48" s="109"/>
      <c r="Y48" s="109"/>
      <c r="Z48" s="109"/>
      <c r="AA48" s="109"/>
      <c r="AB48" s="109"/>
      <c r="AC48" s="109"/>
      <c r="AD48" s="109"/>
      <c r="AE48" s="109"/>
      <c r="AF48" s="109"/>
      <c r="AG48" s="109"/>
      <c r="AH48" s="109"/>
      <c r="AI48" s="109"/>
      <c r="AJ48" s="109"/>
      <c r="AK48" s="109"/>
      <c r="AL48" s="109"/>
      <c r="AM48" s="109"/>
      <c r="AN48" s="109"/>
      <c r="AO48" s="109"/>
      <c r="AP48" s="111" t="str">
        <f t="shared" si="1"/>
        <v/>
      </c>
      <c r="AQ48" s="104" t="str">
        <f t="shared" si="2"/>
        <v/>
      </c>
      <c r="AR48" s="105"/>
    </row>
    <row r="49" ht="14.25" customHeight="1">
      <c r="B49" s="106" t="str">
        <f>IF(ISBLANK('Municipal Info Electric'!B49),"",'Municipal Info Electric'!B49)</f>
        <v/>
      </c>
      <c r="C49" s="107" t="str">
        <f>IF(ISBLANK('Municipal Info Electric'!C49),"",'Municipal Info Electric'!C49)</f>
        <v/>
      </c>
      <c r="D49" s="107" t="str">
        <f>IF(ISBLANK('Municipal Info Electric'!D49),"",'Municipal Info Electric'!D49)</f>
        <v/>
      </c>
      <c r="E49" s="107" t="str">
        <f>IF(ISBLANK('Municipal Info Electric'!H49),"",'Municipal Info Electric'!H49)</f>
        <v/>
      </c>
      <c r="F49" s="112"/>
      <c r="G49" s="109"/>
      <c r="H49" s="100"/>
      <c r="I49" s="109"/>
      <c r="J49" s="109"/>
      <c r="K49" s="109"/>
      <c r="L49" s="109"/>
      <c r="M49" s="109"/>
      <c r="N49" s="108"/>
      <c r="O49" s="108"/>
      <c r="P49" s="108"/>
      <c r="Q49" s="108"/>
      <c r="R49" s="109"/>
      <c r="S49" s="109"/>
      <c r="T49" s="109"/>
      <c r="U49" s="109"/>
      <c r="V49" s="109"/>
      <c r="W49" s="109"/>
      <c r="X49" s="109"/>
      <c r="Y49" s="109"/>
      <c r="Z49" s="109"/>
      <c r="AA49" s="109"/>
      <c r="AB49" s="109"/>
      <c r="AC49" s="109"/>
      <c r="AD49" s="109"/>
      <c r="AE49" s="109"/>
      <c r="AF49" s="109"/>
      <c r="AG49" s="109"/>
      <c r="AH49" s="109"/>
      <c r="AI49" s="109"/>
      <c r="AJ49" s="109"/>
      <c r="AK49" s="109"/>
      <c r="AL49" s="109"/>
      <c r="AM49" s="109"/>
      <c r="AN49" s="109"/>
      <c r="AO49" s="109"/>
      <c r="AP49" s="111" t="str">
        <f t="shared" si="1"/>
        <v/>
      </c>
      <c r="AQ49" s="104" t="str">
        <f t="shared" si="2"/>
        <v/>
      </c>
      <c r="AR49" s="105"/>
    </row>
    <row r="50" ht="14.25" customHeight="1">
      <c r="B50" s="106" t="str">
        <f>IF(ISBLANK('Municipal Info Electric'!B50),"",'Municipal Info Electric'!B50)</f>
        <v/>
      </c>
      <c r="C50" s="107" t="str">
        <f>IF(ISBLANK('Municipal Info Electric'!C50),"",'Municipal Info Electric'!C50)</f>
        <v/>
      </c>
      <c r="D50" s="107" t="str">
        <f>IF(ISBLANK('Municipal Info Electric'!D50),"",'Municipal Info Electric'!D50)</f>
        <v/>
      </c>
      <c r="E50" s="107" t="str">
        <f>IF(ISBLANK('Municipal Info Electric'!H50),"",'Municipal Info Electric'!H50)</f>
        <v/>
      </c>
      <c r="F50" s="112"/>
      <c r="G50" s="109"/>
      <c r="H50" s="100"/>
      <c r="I50" s="109"/>
      <c r="J50" s="109"/>
      <c r="K50" s="109"/>
      <c r="L50" s="109"/>
      <c r="M50" s="109"/>
      <c r="N50" s="108"/>
      <c r="O50" s="108"/>
      <c r="P50" s="108"/>
      <c r="Q50" s="108"/>
      <c r="R50" s="109"/>
      <c r="S50" s="109"/>
      <c r="T50" s="109"/>
      <c r="U50" s="109"/>
      <c r="V50" s="109"/>
      <c r="W50" s="109"/>
      <c r="X50" s="109"/>
      <c r="Y50" s="109"/>
      <c r="Z50" s="109"/>
      <c r="AA50" s="109"/>
      <c r="AB50" s="109"/>
      <c r="AC50" s="109"/>
      <c r="AD50" s="109"/>
      <c r="AE50" s="109"/>
      <c r="AF50" s="109"/>
      <c r="AG50" s="109"/>
      <c r="AH50" s="109"/>
      <c r="AI50" s="109"/>
      <c r="AJ50" s="109"/>
      <c r="AK50" s="109"/>
      <c r="AL50" s="109"/>
      <c r="AM50" s="109"/>
      <c r="AN50" s="109"/>
      <c r="AO50" s="109"/>
      <c r="AP50" s="111" t="str">
        <f t="shared" si="1"/>
        <v/>
      </c>
      <c r="AQ50" s="104" t="str">
        <f t="shared" si="2"/>
        <v/>
      </c>
      <c r="AR50" s="105"/>
    </row>
    <row r="51" ht="14.25" customHeight="1">
      <c r="B51" s="106" t="str">
        <f>IF(ISBLANK('Municipal Info Electric'!B51),"",'Municipal Info Electric'!B51)</f>
        <v/>
      </c>
      <c r="C51" s="107" t="str">
        <f>IF(ISBLANK('Municipal Info Electric'!C51),"",'Municipal Info Electric'!C51)</f>
        <v/>
      </c>
      <c r="D51" s="107" t="str">
        <f>IF(ISBLANK('Municipal Info Electric'!D51),"",'Municipal Info Electric'!D51)</f>
        <v/>
      </c>
      <c r="E51" s="107" t="str">
        <f>IF(ISBLANK('Municipal Info Electric'!H51),"",'Municipal Info Electric'!H51)</f>
        <v/>
      </c>
      <c r="F51" s="112"/>
      <c r="G51" s="109"/>
      <c r="H51" s="100"/>
      <c r="I51" s="109"/>
      <c r="J51" s="109"/>
      <c r="K51" s="109"/>
      <c r="L51" s="109"/>
      <c r="M51" s="109"/>
      <c r="N51" s="108"/>
      <c r="O51" s="108"/>
      <c r="P51" s="108"/>
      <c r="Q51" s="108"/>
      <c r="R51" s="109"/>
      <c r="S51" s="109"/>
      <c r="T51" s="109"/>
      <c r="U51" s="109"/>
      <c r="V51" s="109"/>
      <c r="W51" s="109"/>
      <c r="X51" s="109"/>
      <c r="Y51" s="109"/>
      <c r="Z51" s="109"/>
      <c r="AA51" s="109"/>
      <c r="AB51" s="109"/>
      <c r="AC51" s="109"/>
      <c r="AD51" s="109"/>
      <c r="AE51" s="109"/>
      <c r="AF51" s="109"/>
      <c r="AG51" s="109"/>
      <c r="AH51" s="109"/>
      <c r="AI51" s="109"/>
      <c r="AJ51" s="109"/>
      <c r="AK51" s="109"/>
      <c r="AL51" s="109"/>
      <c r="AM51" s="109"/>
      <c r="AN51" s="109"/>
      <c r="AO51" s="109"/>
      <c r="AP51" s="111" t="str">
        <f t="shared" si="1"/>
        <v/>
      </c>
      <c r="AQ51" s="104" t="str">
        <f t="shared" si="2"/>
        <v/>
      </c>
      <c r="AR51" s="105"/>
    </row>
    <row r="52" ht="14.25" customHeight="1">
      <c r="B52" s="106" t="str">
        <f>IF(ISBLANK('Municipal Info Electric'!B52),"",'Municipal Info Electric'!B52)</f>
        <v/>
      </c>
      <c r="C52" s="107" t="str">
        <f>IF(ISBLANK('Municipal Info Electric'!C52),"",'Municipal Info Electric'!C52)</f>
        <v/>
      </c>
      <c r="D52" s="107" t="str">
        <f>IF(ISBLANK('Municipal Info Electric'!D52),"",'Municipal Info Electric'!D52)</f>
        <v/>
      </c>
      <c r="E52" s="107" t="str">
        <f>IF(ISBLANK('Municipal Info Electric'!H52),"",'Municipal Info Electric'!H52)</f>
        <v/>
      </c>
      <c r="F52" s="112"/>
      <c r="G52" s="109"/>
      <c r="H52" s="100"/>
      <c r="I52" s="109"/>
      <c r="J52" s="109"/>
      <c r="K52" s="109"/>
      <c r="L52" s="109"/>
      <c r="M52" s="109"/>
      <c r="N52" s="108"/>
      <c r="O52" s="108"/>
      <c r="P52" s="108"/>
      <c r="Q52" s="108"/>
      <c r="R52" s="109"/>
      <c r="S52" s="109"/>
      <c r="T52" s="109"/>
      <c r="U52" s="109"/>
      <c r="V52" s="109"/>
      <c r="W52" s="109"/>
      <c r="X52" s="109"/>
      <c r="Y52" s="109"/>
      <c r="Z52" s="109"/>
      <c r="AA52" s="109"/>
      <c r="AB52" s="109"/>
      <c r="AC52" s="109"/>
      <c r="AD52" s="109"/>
      <c r="AE52" s="109"/>
      <c r="AF52" s="109"/>
      <c r="AG52" s="109"/>
      <c r="AH52" s="109"/>
      <c r="AI52" s="109"/>
      <c r="AJ52" s="109"/>
      <c r="AK52" s="109"/>
      <c r="AL52" s="109"/>
      <c r="AM52" s="109"/>
      <c r="AN52" s="109"/>
      <c r="AO52" s="109"/>
      <c r="AP52" s="111" t="str">
        <f t="shared" si="1"/>
        <v/>
      </c>
      <c r="AQ52" s="104" t="str">
        <f t="shared" si="2"/>
        <v/>
      </c>
      <c r="AR52" s="105"/>
    </row>
    <row r="53" ht="14.25" customHeight="1">
      <c r="B53" s="106" t="str">
        <f>IF(ISBLANK('Municipal Info Electric'!B53),"",'Municipal Info Electric'!B53)</f>
        <v/>
      </c>
      <c r="C53" s="107" t="str">
        <f>IF(ISBLANK('Municipal Info Electric'!C53),"",'Municipal Info Electric'!C53)</f>
        <v/>
      </c>
      <c r="D53" s="107" t="str">
        <f>IF(ISBLANK('Municipal Info Electric'!D53),"",'Municipal Info Electric'!D53)</f>
        <v/>
      </c>
      <c r="E53" s="107" t="str">
        <f>IF(ISBLANK('Municipal Info Electric'!H53),"",'Municipal Info Electric'!H53)</f>
        <v/>
      </c>
      <c r="F53" s="112"/>
      <c r="G53" s="109"/>
      <c r="H53" s="100"/>
      <c r="I53" s="109"/>
      <c r="J53" s="109"/>
      <c r="K53" s="109"/>
      <c r="L53" s="109"/>
      <c r="M53" s="109"/>
      <c r="N53" s="108"/>
      <c r="O53" s="108"/>
      <c r="P53" s="108"/>
      <c r="Q53" s="108"/>
      <c r="R53" s="109"/>
      <c r="S53" s="109"/>
      <c r="T53" s="109"/>
      <c r="U53" s="109"/>
      <c r="V53" s="109"/>
      <c r="W53" s="109"/>
      <c r="X53" s="109"/>
      <c r="Y53" s="109"/>
      <c r="Z53" s="109"/>
      <c r="AA53" s="109"/>
      <c r="AB53" s="109"/>
      <c r="AC53" s="109"/>
      <c r="AD53" s="109"/>
      <c r="AE53" s="109"/>
      <c r="AF53" s="109"/>
      <c r="AG53" s="109"/>
      <c r="AH53" s="109"/>
      <c r="AI53" s="109"/>
      <c r="AJ53" s="109"/>
      <c r="AK53" s="109"/>
      <c r="AL53" s="109"/>
      <c r="AM53" s="109"/>
      <c r="AN53" s="109"/>
      <c r="AO53" s="109"/>
      <c r="AP53" s="111" t="str">
        <f t="shared" si="1"/>
        <v/>
      </c>
      <c r="AQ53" s="104" t="str">
        <f t="shared" si="2"/>
        <v/>
      </c>
      <c r="AR53" s="105"/>
    </row>
    <row r="54" ht="14.25" customHeight="1">
      <c r="B54" s="106" t="str">
        <f>IF(ISBLANK('Municipal Info Electric'!B54),"",'Municipal Info Electric'!B54)</f>
        <v/>
      </c>
      <c r="C54" s="107" t="str">
        <f>IF(ISBLANK('Municipal Info Electric'!C54),"",'Municipal Info Electric'!C54)</f>
        <v/>
      </c>
      <c r="D54" s="107" t="str">
        <f>IF(ISBLANK('Municipal Info Electric'!D54),"",'Municipal Info Electric'!D54)</f>
        <v/>
      </c>
      <c r="E54" s="107" t="str">
        <f>IF(ISBLANK('Municipal Info Electric'!H54),"",'Municipal Info Electric'!H54)</f>
        <v/>
      </c>
      <c r="F54" s="112"/>
      <c r="G54" s="109"/>
      <c r="H54" s="100"/>
      <c r="I54" s="109"/>
      <c r="J54" s="109"/>
      <c r="K54" s="109"/>
      <c r="L54" s="109"/>
      <c r="M54" s="109"/>
      <c r="N54" s="108"/>
      <c r="O54" s="108"/>
      <c r="P54" s="108"/>
      <c r="Q54" s="108"/>
      <c r="R54" s="109"/>
      <c r="S54" s="109"/>
      <c r="T54" s="109"/>
      <c r="U54" s="109"/>
      <c r="V54" s="109"/>
      <c r="W54" s="109"/>
      <c r="X54" s="109"/>
      <c r="Y54" s="109"/>
      <c r="Z54" s="109"/>
      <c r="AA54" s="109"/>
      <c r="AB54" s="109"/>
      <c r="AC54" s="109"/>
      <c r="AD54" s="109"/>
      <c r="AE54" s="109"/>
      <c r="AF54" s="109"/>
      <c r="AG54" s="109"/>
      <c r="AH54" s="109"/>
      <c r="AI54" s="109"/>
      <c r="AJ54" s="109"/>
      <c r="AK54" s="109"/>
      <c r="AL54" s="109"/>
      <c r="AM54" s="109"/>
      <c r="AN54" s="109"/>
      <c r="AO54" s="109"/>
      <c r="AP54" s="111" t="str">
        <f t="shared" si="1"/>
        <v/>
      </c>
      <c r="AQ54" s="104" t="str">
        <f t="shared" si="2"/>
        <v/>
      </c>
      <c r="AR54" s="105"/>
    </row>
    <row r="55" ht="14.25" customHeight="1">
      <c r="B55" s="106" t="str">
        <f>IF(ISBLANK('Municipal Info Electric'!B55),"",'Municipal Info Electric'!B55)</f>
        <v/>
      </c>
      <c r="C55" s="107" t="str">
        <f>IF(ISBLANK('Municipal Info Electric'!C55),"",'Municipal Info Electric'!C55)</f>
        <v/>
      </c>
      <c r="D55" s="107" t="str">
        <f>IF(ISBLANK('Municipal Info Electric'!D55),"",'Municipal Info Electric'!D55)</f>
        <v/>
      </c>
      <c r="E55" s="107" t="str">
        <f>IF(ISBLANK('Municipal Info Electric'!H55),"",'Municipal Info Electric'!H55)</f>
        <v/>
      </c>
      <c r="F55" s="112"/>
      <c r="G55" s="109"/>
      <c r="H55" s="100"/>
      <c r="I55" s="109"/>
      <c r="J55" s="109"/>
      <c r="K55" s="109"/>
      <c r="L55" s="109"/>
      <c r="M55" s="109"/>
      <c r="N55" s="108"/>
      <c r="O55" s="108"/>
      <c r="P55" s="108"/>
      <c r="Q55" s="108"/>
      <c r="R55" s="109"/>
      <c r="S55" s="109"/>
      <c r="T55" s="109"/>
      <c r="U55" s="109"/>
      <c r="V55" s="109"/>
      <c r="W55" s="109"/>
      <c r="X55" s="109"/>
      <c r="Y55" s="109"/>
      <c r="Z55" s="109"/>
      <c r="AA55" s="109"/>
      <c r="AB55" s="109"/>
      <c r="AC55" s="109"/>
      <c r="AD55" s="109"/>
      <c r="AE55" s="109"/>
      <c r="AF55" s="109"/>
      <c r="AG55" s="109"/>
      <c r="AH55" s="109"/>
      <c r="AI55" s="109"/>
      <c r="AJ55" s="109"/>
      <c r="AK55" s="109"/>
      <c r="AL55" s="109"/>
      <c r="AM55" s="109"/>
      <c r="AN55" s="109"/>
      <c r="AO55" s="109"/>
      <c r="AP55" s="111" t="str">
        <f t="shared" si="1"/>
        <v/>
      </c>
      <c r="AQ55" s="104" t="str">
        <f t="shared" si="2"/>
        <v/>
      </c>
      <c r="AR55" s="105"/>
    </row>
    <row r="56" ht="14.25" customHeight="1">
      <c r="B56" s="106" t="str">
        <f>IF(ISBLANK('Municipal Info Electric'!B56),"",'Municipal Info Electric'!B56)</f>
        <v/>
      </c>
      <c r="C56" s="107" t="str">
        <f>IF(ISBLANK('Municipal Info Electric'!C56),"",'Municipal Info Electric'!C56)</f>
        <v/>
      </c>
      <c r="D56" s="107" t="str">
        <f>IF(ISBLANK('Municipal Info Electric'!D56),"",'Municipal Info Electric'!D56)</f>
        <v/>
      </c>
      <c r="E56" s="107" t="str">
        <f>IF(ISBLANK('Municipal Info Electric'!H56),"",'Municipal Info Electric'!H56)</f>
        <v/>
      </c>
      <c r="F56" s="112"/>
      <c r="G56" s="109"/>
      <c r="H56" s="100"/>
      <c r="I56" s="109"/>
      <c r="J56" s="109"/>
      <c r="K56" s="109"/>
      <c r="L56" s="109"/>
      <c r="M56" s="109"/>
      <c r="N56" s="108"/>
      <c r="O56" s="108"/>
      <c r="P56" s="108"/>
      <c r="Q56" s="108"/>
      <c r="R56" s="109"/>
      <c r="S56" s="109"/>
      <c r="T56" s="109"/>
      <c r="U56" s="109"/>
      <c r="V56" s="109"/>
      <c r="W56" s="109"/>
      <c r="X56" s="109"/>
      <c r="Y56" s="109"/>
      <c r="Z56" s="109"/>
      <c r="AA56" s="109"/>
      <c r="AB56" s="109"/>
      <c r="AC56" s="109"/>
      <c r="AD56" s="109"/>
      <c r="AE56" s="109"/>
      <c r="AF56" s="109"/>
      <c r="AG56" s="109"/>
      <c r="AH56" s="109"/>
      <c r="AI56" s="109"/>
      <c r="AJ56" s="109"/>
      <c r="AK56" s="109"/>
      <c r="AL56" s="109"/>
      <c r="AM56" s="109"/>
      <c r="AN56" s="109"/>
      <c r="AO56" s="109"/>
      <c r="AP56" s="111" t="str">
        <f t="shared" si="1"/>
        <v/>
      </c>
      <c r="AQ56" s="104" t="str">
        <f t="shared" si="2"/>
        <v/>
      </c>
      <c r="AR56" s="105"/>
    </row>
    <row r="57" ht="14.25" customHeight="1">
      <c r="B57" s="106" t="str">
        <f>IF(ISBLANK('Municipal Info Electric'!B57),"",'Municipal Info Electric'!B57)</f>
        <v/>
      </c>
      <c r="C57" s="107" t="str">
        <f>IF(ISBLANK('Municipal Info Electric'!C57),"",'Municipal Info Electric'!C57)</f>
        <v/>
      </c>
      <c r="D57" s="107" t="str">
        <f>IF(ISBLANK('Municipal Info Electric'!D57),"",'Municipal Info Electric'!D57)</f>
        <v/>
      </c>
      <c r="E57" s="107" t="str">
        <f>IF(ISBLANK('Municipal Info Electric'!H57),"",'Municipal Info Electric'!H57)</f>
        <v/>
      </c>
      <c r="F57" s="112"/>
      <c r="G57" s="109"/>
      <c r="H57" s="100"/>
      <c r="I57" s="109"/>
      <c r="J57" s="109"/>
      <c r="K57" s="109"/>
      <c r="L57" s="109"/>
      <c r="M57" s="109"/>
      <c r="N57" s="108"/>
      <c r="O57" s="108"/>
      <c r="P57" s="108"/>
      <c r="Q57" s="108"/>
      <c r="R57" s="109"/>
      <c r="S57" s="109"/>
      <c r="T57" s="109"/>
      <c r="U57" s="109"/>
      <c r="V57" s="109"/>
      <c r="W57" s="109"/>
      <c r="X57" s="109"/>
      <c r="Y57" s="109"/>
      <c r="Z57" s="109"/>
      <c r="AA57" s="109"/>
      <c r="AB57" s="109"/>
      <c r="AC57" s="109"/>
      <c r="AD57" s="109"/>
      <c r="AE57" s="109"/>
      <c r="AF57" s="109"/>
      <c r="AG57" s="109"/>
      <c r="AH57" s="109"/>
      <c r="AI57" s="109"/>
      <c r="AJ57" s="109"/>
      <c r="AK57" s="109"/>
      <c r="AL57" s="109"/>
      <c r="AM57" s="109"/>
      <c r="AN57" s="109"/>
      <c r="AO57" s="109"/>
      <c r="AP57" s="111" t="str">
        <f t="shared" si="1"/>
        <v/>
      </c>
      <c r="AQ57" s="104" t="str">
        <f t="shared" si="2"/>
        <v/>
      </c>
      <c r="AR57" s="105"/>
    </row>
    <row r="58" ht="14.25" customHeight="1">
      <c r="B58" s="106" t="str">
        <f>IF(ISBLANK('Municipal Info Electric'!B58),"",'Municipal Info Electric'!B58)</f>
        <v/>
      </c>
      <c r="C58" s="107" t="str">
        <f>IF(ISBLANK('Municipal Info Electric'!C58),"",'Municipal Info Electric'!C58)</f>
        <v/>
      </c>
      <c r="D58" s="107" t="str">
        <f>IF(ISBLANK('Municipal Info Electric'!D58),"",'Municipal Info Electric'!D58)</f>
        <v/>
      </c>
      <c r="E58" s="107" t="str">
        <f>IF(ISBLANK('Municipal Info Electric'!H58),"",'Municipal Info Electric'!H58)</f>
        <v/>
      </c>
      <c r="F58" s="112"/>
      <c r="G58" s="109"/>
      <c r="H58" s="100"/>
      <c r="I58" s="109"/>
      <c r="J58" s="109"/>
      <c r="K58" s="109"/>
      <c r="L58" s="109"/>
      <c r="M58" s="109"/>
      <c r="N58" s="108"/>
      <c r="O58" s="108"/>
      <c r="P58" s="108"/>
      <c r="Q58" s="108"/>
      <c r="R58" s="109"/>
      <c r="S58" s="109"/>
      <c r="T58" s="109"/>
      <c r="U58" s="109"/>
      <c r="V58" s="109"/>
      <c r="W58" s="109"/>
      <c r="X58" s="109"/>
      <c r="Y58" s="109"/>
      <c r="Z58" s="109"/>
      <c r="AA58" s="109"/>
      <c r="AB58" s="109"/>
      <c r="AC58" s="109"/>
      <c r="AD58" s="109"/>
      <c r="AE58" s="109"/>
      <c r="AF58" s="109"/>
      <c r="AG58" s="109"/>
      <c r="AH58" s="109"/>
      <c r="AI58" s="109"/>
      <c r="AJ58" s="109"/>
      <c r="AK58" s="109"/>
      <c r="AL58" s="109"/>
      <c r="AM58" s="109"/>
      <c r="AN58" s="109"/>
      <c r="AO58" s="109"/>
      <c r="AP58" s="111" t="str">
        <f t="shared" si="1"/>
        <v/>
      </c>
      <c r="AQ58" s="104" t="str">
        <f t="shared" si="2"/>
        <v/>
      </c>
      <c r="AR58" s="105"/>
    </row>
    <row r="59" ht="14.25" customHeight="1">
      <c r="B59" s="106" t="str">
        <f>IF(ISBLANK('Municipal Info Electric'!B59),"",'Municipal Info Electric'!B59)</f>
        <v/>
      </c>
      <c r="C59" s="107" t="str">
        <f>IF(ISBLANK('Municipal Info Electric'!C59),"",'Municipal Info Electric'!C59)</f>
        <v/>
      </c>
      <c r="D59" s="107" t="str">
        <f>IF(ISBLANK('Municipal Info Electric'!D59),"",'Municipal Info Electric'!D59)</f>
        <v/>
      </c>
      <c r="E59" s="107" t="str">
        <f>IF(ISBLANK('Municipal Info Electric'!H59),"",'Municipal Info Electric'!H59)</f>
        <v/>
      </c>
      <c r="F59" s="112"/>
      <c r="G59" s="109"/>
      <c r="H59" s="100"/>
      <c r="I59" s="109"/>
      <c r="J59" s="109"/>
      <c r="K59" s="109"/>
      <c r="L59" s="109"/>
      <c r="M59" s="109"/>
      <c r="N59" s="108"/>
      <c r="O59" s="108"/>
      <c r="P59" s="108"/>
      <c r="Q59" s="108"/>
      <c r="R59" s="109"/>
      <c r="S59" s="109"/>
      <c r="T59" s="109"/>
      <c r="U59" s="109"/>
      <c r="V59" s="109"/>
      <c r="W59" s="109"/>
      <c r="X59" s="109"/>
      <c r="Y59" s="109"/>
      <c r="Z59" s="109"/>
      <c r="AA59" s="109"/>
      <c r="AB59" s="109"/>
      <c r="AC59" s="109"/>
      <c r="AD59" s="109"/>
      <c r="AE59" s="109"/>
      <c r="AF59" s="109"/>
      <c r="AG59" s="109"/>
      <c r="AH59" s="109"/>
      <c r="AI59" s="109"/>
      <c r="AJ59" s="109"/>
      <c r="AK59" s="109"/>
      <c r="AL59" s="109"/>
      <c r="AM59" s="109"/>
      <c r="AN59" s="109"/>
      <c r="AO59" s="109"/>
      <c r="AP59" s="111" t="str">
        <f t="shared" si="1"/>
        <v/>
      </c>
      <c r="AQ59" s="104" t="str">
        <f t="shared" si="2"/>
        <v/>
      </c>
      <c r="AR59" s="105"/>
    </row>
    <row r="60" ht="14.25" customHeight="1">
      <c r="B60" s="106" t="str">
        <f>IF(ISBLANK('Municipal Info Electric'!B60),"",'Municipal Info Electric'!B60)</f>
        <v/>
      </c>
      <c r="C60" s="107" t="str">
        <f>IF(ISBLANK('Municipal Info Electric'!C60),"",'Municipal Info Electric'!C60)</f>
        <v/>
      </c>
      <c r="D60" s="107" t="str">
        <f>IF(ISBLANK('Municipal Info Electric'!D60),"",'Municipal Info Electric'!D60)</f>
        <v/>
      </c>
      <c r="E60" s="107" t="str">
        <f>IF(ISBLANK('Municipal Info Electric'!H60),"",'Municipal Info Electric'!H60)</f>
        <v/>
      </c>
      <c r="F60" s="112"/>
      <c r="G60" s="109"/>
      <c r="H60" s="100"/>
      <c r="I60" s="109"/>
      <c r="J60" s="109"/>
      <c r="K60" s="109"/>
      <c r="L60" s="109"/>
      <c r="M60" s="109"/>
      <c r="N60" s="108"/>
      <c r="O60" s="108"/>
      <c r="P60" s="108"/>
      <c r="Q60" s="108"/>
      <c r="R60" s="109"/>
      <c r="S60" s="109"/>
      <c r="T60" s="109"/>
      <c r="U60" s="109"/>
      <c r="V60" s="109"/>
      <c r="W60" s="109"/>
      <c r="X60" s="109"/>
      <c r="Y60" s="109"/>
      <c r="Z60" s="109"/>
      <c r="AA60" s="109"/>
      <c r="AB60" s="109"/>
      <c r="AC60" s="109"/>
      <c r="AD60" s="109"/>
      <c r="AE60" s="109"/>
      <c r="AF60" s="109"/>
      <c r="AG60" s="109"/>
      <c r="AH60" s="109"/>
      <c r="AI60" s="109"/>
      <c r="AJ60" s="109"/>
      <c r="AK60" s="109"/>
      <c r="AL60" s="109"/>
      <c r="AM60" s="109"/>
      <c r="AN60" s="109"/>
      <c r="AO60" s="109"/>
      <c r="AP60" s="111" t="str">
        <f t="shared" si="1"/>
        <v/>
      </c>
      <c r="AQ60" s="104" t="str">
        <f t="shared" si="2"/>
        <v/>
      </c>
      <c r="AR60" s="105"/>
    </row>
    <row r="61" ht="14.25" customHeight="1">
      <c r="B61" s="106" t="str">
        <f>IF(ISBLANK('Municipal Info Electric'!B61),"",'Municipal Info Electric'!B61)</f>
        <v/>
      </c>
      <c r="C61" s="107" t="str">
        <f>IF(ISBLANK('Municipal Info Electric'!C61),"",'Municipal Info Electric'!C61)</f>
        <v/>
      </c>
      <c r="D61" s="107" t="str">
        <f>IF(ISBLANK('Municipal Info Electric'!D61),"",'Municipal Info Electric'!D61)</f>
        <v/>
      </c>
      <c r="E61" s="107" t="str">
        <f>IF(ISBLANK('Municipal Info Electric'!H61),"",'Municipal Info Electric'!H61)</f>
        <v/>
      </c>
      <c r="F61" s="112"/>
      <c r="G61" s="109"/>
      <c r="H61" s="100"/>
      <c r="I61" s="109"/>
      <c r="J61" s="109"/>
      <c r="K61" s="109"/>
      <c r="L61" s="109"/>
      <c r="M61" s="109"/>
      <c r="N61" s="108"/>
      <c r="O61" s="108"/>
      <c r="P61" s="108"/>
      <c r="Q61" s="108"/>
      <c r="R61" s="109"/>
      <c r="S61" s="109"/>
      <c r="T61" s="109"/>
      <c r="U61" s="109"/>
      <c r="V61" s="109"/>
      <c r="W61" s="109"/>
      <c r="X61" s="109"/>
      <c r="Y61" s="109"/>
      <c r="Z61" s="109"/>
      <c r="AA61" s="109"/>
      <c r="AB61" s="109"/>
      <c r="AC61" s="109"/>
      <c r="AD61" s="109"/>
      <c r="AE61" s="109"/>
      <c r="AF61" s="109"/>
      <c r="AG61" s="109"/>
      <c r="AH61" s="109"/>
      <c r="AI61" s="109"/>
      <c r="AJ61" s="109"/>
      <c r="AK61" s="109"/>
      <c r="AL61" s="109"/>
      <c r="AM61" s="109"/>
      <c r="AN61" s="109"/>
      <c r="AO61" s="109"/>
      <c r="AP61" s="111" t="str">
        <f t="shared" si="1"/>
        <v/>
      </c>
      <c r="AQ61" s="104" t="str">
        <f t="shared" si="2"/>
        <v/>
      </c>
      <c r="AR61" s="105"/>
    </row>
    <row r="62" ht="14.25" customHeight="1">
      <c r="B62" s="106" t="str">
        <f>IF(ISBLANK('Municipal Info Electric'!B62),"",'Municipal Info Electric'!B62)</f>
        <v/>
      </c>
      <c r="C62" s="107" t="str">
        <f>IF(ISBLANK('Municipal Info Electric'!C62),"",'Municipal Info Electric'!C62)</f>
        <v/>
      </c>
      <c r="D62" s="107" t="str">
        <f>IF(ISBLANK('Municipal Info Electric'!D62),"",'Municipal Info Electric'!D62)</f>
        <v/>
      </c>
      <c r="E62" s="107" t="str">
        <f>IF(ISBLANK('Municipal Info Electric'!H62),"",'Municipal Info Electric'!H62)</f>
        <v/>
      </c>
      <c r="F62" s="112"/>
      <c r="G62" s="109"/>
      <c r="H62" s="100"/>
      <c r="I62" s="109"/>
      <c r="J62" s="109"/>
      <c r="K62" s="109"/>
      <c r="L62" s="109"/>
      <c r="M62" s="109"/>
      <c r="N62" s="108"/>
      <c r="O62" s="108"/>
      <c r="P62" s="108"/>
      <c r="Q62" s="108"/>
      <c r="R62" s="109"/>
      <c r="S62" s="109"/>
      <c r="T62" s="109"/>
      <c r="U62" s="109"/>
      <c r="V62" s="109"/>
      <c r="W62" s="109"/>
      <c r="X62" s="109"/>
      <c r="Y62" s="109"/>
      <c r="Z62" s="109"/>
      <c r="AA62" s="109"/>
      <c r="AB62" s="109"/>
      <c r="AC62" s="109"/>
      <c r="AD62" s="109"/>
      <c r="AE62" s="109"/>
      <c r="AF62" s="109"/>
      <c r="AG62" s="109"/>
      <c r="AH62" s="109"/>
      <c r="AI62" s="109"/>
      <c r="AJ62" s="109"/>
      <c r="AK62" s="109"/>
      <c r="AL62" s="109"/>
      <c r="AM62" s="109"/>
      <c r="AN62" s="109"/>
      <c r="AO62" s="109"/>
      <c r="AP62" s="111" t="str">
        <f t="shared" si="1"/>
        <v/>
      </c>
      <c r="AQ62" s="104" t="str">
        <f t="shared" si="2"/>
        <v/>
      </c>
      <c r="AR62" s="105"/>
    </row>
    <row r="63" ht="14.25" customHeight="1">
      <c r="B63" s="106" t="str">
        <f>IF(ISBLANK('Municipal Info Electric'!B63),"",'Municipal Info Electric'!B63)</f>
        <v/>
      </c>
      <c r="C63" s="107" t="str">
        <f>IF(ISBLANK('Municipal Info Electric'!C63),"",'Municipal Info Electric'!C63)</f>
        <v/>
      </c>
      <c r="D63" s="107" t="str">
        <f>IF(ISBLANK('Municipal Info Electric'!D63),"",'Municipal Info Electric'!D63)</f>
        <v/>
      </c>
      <c r="E63" s="107" t="str">
        <f>IF(ISBLANK('Municipal Info Electric'!H63),"",'Municipal Info Electric'!H63)</f>
        <v/>
      </c>
      <c r="F63" s="112"/>
      <c r="G63" s="109"/>
      <c r="H63" s="100"/>
      <c r="I63" s="109"/>
      <c r="J63" s="109"/>
      <c r="K63" s="109"/>
      <c r="L63" s="109"/>
      <c r="M63" s="109"/>
      <c r="N63" s="108"/>
      <c r="O63" s="108"/>
      <c r="P63" s="108"/>
      <c r="Q63" s="108"/>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11" t="str">
        <f t="shared" si="1"/>
        <v/>
      </c>
      <c r="AQ63" s="104" t="str">
        <f t="shared" si="2"/>
        <v/>
      </c>
      <c r="AR63" s="105"/>
    </row>
    <row r="64" ht="14.25" customHeight="1">
      <c r="B64" s="106" t="str">
        <f>IF(ISBLANK('Municipal Info Electric'!B64),"",'Municipal Info Electric'!B64)</f>
        <v/>
      </c>
      <c r="C64" s="107" t="str">
        <f>IF(ISBLANK('Municipal Info Electric'!C64),"",'Municipal Info Electric'!C64)</f>
        <v/>
      </c>
      <c r="D64" s="107" t="str">
        <f>IF(ISBLANK('Municipal Info Electric'!D64),"",'Municipal Info Electric'!D64)</f>
        <v/>
      </c>
      <c r="E64" s="107" t="str">
        <f>IF(ISBLANK('Municipal Info Electric'!H64),"",'Municipal Info Electric'!H64)</f>
        <v/>
      </c>
      <c r="F64" s="112"/>
      <c r="G64" s="109"/>
      <c r="H64" s="100"/>
      <c r="I64" s="109"/>
      <c r="J64" s="109"/>
      <c r="K64" s="109"/>
      <c r="L64" s="109"/>
      <c r="M64" s="109"/>
      <c r="N64" s="108"/>
      <c r="O64" s="108"/>
      <c r="P64" s="108"/>
      <c r="Q64" s="108"/>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11" t="str">
        <f t="shared" si="1"/>
        <v/>
      </c>
      <c r="AQ64" s="104" t="str">
        <f t="shared" si="2"/>
        <v/>
      </c>
      <c r="AR64" s="105"/>
    </row>
    <row r="65" ht="14.25" customHeight="1">
      <c r="B65" s="106" t="str">
        <f>IF(ISBLANK('Municipal Info Electric'!B65),"",'Municipal Info Electric'!B65)</f>
        <v/>
      </c>
      <c r="C65" s="107" t="str">
        <f>IF(ISBLANK('Municipal Info Electric'!C65),"",'Municipal Info Electric'!C65)</f>
        <v/>
      </c>
      <c r="D65" s="107" t="str">
        <f>IF(ISBLANK('Municipal Info Electric'!D65),"",'Municipal Info Electric'!D65)</f>
        <v/>
      </c>
      <c r="E65" s="107" t="str">
        <f>IF(ISBLANK('Municipal Info Electric'!H65),"",'Municipal Info Electric'!H65)</f>
        <v/>
      </c>
      <c r="F65" s="112"/>
      <c r="G65" s="109"/>
      <c r="H65" s="100"/>
      <c r="I65" s="109"/>
      <c r="J65" s="109"/>
      <c r="K65" s="109"/>
      <c r="L65" s="109"/>
      <c r="M65" s="109"/>
      <c r="N65" s="108"/>
      <c r="O65" s="108"/>
      <c r="P65" s="108"/>
      <c r="Q65" s="108"/>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11" t="str">
        <f t="shared" si="1"/>
        <v/>
      </c>
      <c r="AQ65" s="104" t="str">
        <f t="shared" si="2"/>
        <v/>
      </c>
      <c r="AR65" s="105"/>
    </row>
    <row r="66" ht="14.25" customHeight="1">
      <c r="B66" s="106" t="str">
        <f>IF(ISBLANK('Municipal Info Electric'!B66),"",'Municipal Info Electric'!B66)</f>
        <v/>
      </c>
      <c r="C66" s="107" t="str">
        <f>IF(ISBLANK('Municipal Info Electric'!C66),"",'Municipal Info Electric'!C66)</f>
        <v/>
      </c>
      <c r="D66" s="107" t="str">
        <f>IF(ISBLANK('Municipal Info Electric'!D66),"",'Municipal Info Electric'!D66)</f>
        <v/>
      </c>
      <c r="E66" s="107" t="str">
        <f>IF(ISBLANK('Municipal Info Electric'!H66),"",'Municipal Info Electric'!H66)</f>
        <v/>
      </c>
      <c r="F66" s="112"/>
      <c r="G66" s="109"/>
      <c r="H66" s="100"/>
      <c r="I66" s="109"/>
      <c r="J66" s="109"/>
      <c r="K66" s="109"/>
      <c r="L66" s="109"/>
      <c r="M66" s="109"/>
      <c r="N66" s="108"/>
      <c r="O66" s="108"/>
      <c r="P66" s="108"/>
      <c r="Q66" s="108"/>
      <c r="R66" s="109"/>
      <c r="S66" s="109"/>
      <c r="T66" s="109"/>
      <c r="U66" s="109"/>
      <c r="V66" s="109"/>
      <c r="W66" s="109"/>
      <c r="X66" s="109"/>
      <c r="Y66" s="109"/>
      <c r="Z66" s="109"/>
      <c r="AA66" s="109"/>
      <c r="AB66" s="109"/>
      <c r="AC66" s="109"/>
      <c r="AD66" s="109"/>
      <c r="AE66" s="109"/>
      <c r="AF66" s="109"/>
      <c r="AG66" s="109"/>
      <c r="AH66" s="109"/>
      <c r="AI66" s="109"/>
      <c r="AJ66" s="109"/>
      <c r="AK66" s="109"/>
      <c r="AL66" s="109"/>
      <c r="AM66" s="109"/>
      <c r="AN66" s="109"/>
      <c r="AO66" s="109"/>
      <c r="AP66" s="111" t="str">
        <f t="shared" si="1"/>
        <v/>
      </c>
      <c r="AQ66" s="104" t="str">
        <f t="shared" si="2"/>
        <v/>
      </c>
      <c r="AR66" s="105"/>
    </row>
    <row r="67" ht="14.25" customHeight="1">
      <c r="B67" s="106" t="str">
        <f>IF(ISBLANK('Municipal Info Electric'!B67),"",'Municipal Info Electric'!B67)</f>
        <v/>
      </c>
      <c r="C67" s="107" t="str">
        <f>IF(ISBLANK('Municipal Info Electric'!C67),"",'Municipal Info Electric'!C67)</f>
        <v/>
      </c>
      <c r="D67" s="107" t="str">
        <f>IF(ISBLANK('Municipal Info Electric'!D67),"",'Municipal Info Electric'!D67)</f>
        <v/>
      </c>
      <c r="E67" s="107" t="str">
        <f>IF(ISBLANK('Municipal Info Electric'!H67),"",'Municipal Info Electric'!H67)</f>
        <v/>
      </c>
      <c r="F67" s="112"/>
      <c r="G67" s="109"/>
      <c r="H67" s="100"/>
      <c r="I67" s="109"/>
      <c r="J67" s="109"/>
      <c r="K67" s="109"/>
      <c r="L67" s="109"/>
      <c r="M67" s="109"/>
      <c r="N67" s="108"/>
      <c r="O67" s="108"/>
      <c r="P67" s="108"/>
      <c r="Q67" s="108"/>
      <c r="R67" s="109"/>
      <c r="S67" s="109"/>
      <c r="T67" s="109"/>
      <c r="U67" s="109"/>
      <c r="V67" s="109"/>
      <c r="W67" s="109"/>
      <c r="X67" s="109"/>
      <c r="Y67" s="109"/>
      <c r="Z67" s="109"/>
      <c r="AA67" s="109"/>
      <c r="AB67" s="109"/>
      <c r="AC67" s="109"/>
      <c r="AD67" s="109"/>
      <c r="AE67" s="109"/>
      <c r="AF67" s="109"/>
      <c r="AG67" s="109"/>
      <c r="AH67" s="109"/>
      <c r="AI67" s="109"/>
      <c r="AJ67" s="109"/>
      <c r="AK67" s="109"/>
      <c r="AL67" s="109"/>
      <c r="AM67" s="109"/>
      <c r="AN67" s="109"/>
      <c r="AO67" s="109"/>
      <c r="AP67" s="111" t="str">
        <f t="shared" si="1"/>
        <v/>
      </c>
      <c r="AQ67" s="104" t="str">
        <f t="shared" si="2"/>
        <v/>
      </c>
      <c r="AR67" s="105"/>
    </row>
    <row r="68" ht="14.25" customHeight="1">
      <c r="B68" s="106" t="str">
        <f>IF(ISBLANK('Municipal Info Electric'!B68),"",'Municipal Info Electric'!B68)</f>
        <v/>
      </c>
      <c r="C68" s="107" t="str">
        <f>IF(ISBLANK('Municipal Info Electric'!C68),"",'Municipal Info Electric'!C68)</f>
        <v/>
      </c>
      <c r="D68" s="107" t="str">
        <f>IF(ISBLANK('Municipal Info Electric'!D68),"",'Municipal Info Electric'!D68)</f>
        <v/>
      </c>
      <c r="E68" s="107" t="str">
        <f>IF(ISBLANK('Municipal Info Electric'!H68),"",'Municipal Info Electric'!H68)</f>
        <v/>
      </c>
      <c r="F68" s="109"/>
      <c r="G68" s="109"/>
      <c r="H68" s="100"/>
      <c r="I68" s="109"/>
      <c r="J68" s="109"/>
      <c r="K68" s="109"/>
      <c r="L68" s="109"/>
      <c r="M68" s="109"/>
      <c r="N68" s="108"/>
      <c r="O68" s="108"/>
      <c r="P68" s="108"/>
      <c r="Q68" s="108"/>
      <c r="R68" s="109"/>
      <c r="S68" s="109"/>
      <c r="T68" s="109"/>
      <c r="U68" s="109"/>
      <c r="V68" s="109"/>
      <c r="W68" s="109"/>
      <c r="X68" s="109"/>
      <c r="Y68" s="109"/>
      <c r="Z68" s="109"/>
      <c r="AA68" s="109"/>
      <c r="AB68" s="109"/>
      <c r="AC68" s="109"/>
      <c r="AD68" s="109"/>
      <c r="AE68" s="109"/>
      <c r="AF68" s="109"/>
      <c r="AG68" s="109"/>
      <c r="AH68" s="109"/>
      <c r="AI68" s="109"/>
      <c r="AJ68" s="109"/>
      <c r="AK68" s="109"/>
      <c r="AL68" s="109"/>
      <c r="AM68" s="109"/>
      <c r="AN68" s="109"/>
      <c r="AO68" s="109"/>
      <c r="AP68" s="111" t="str">
        <f t="shared" si="1"/>
        <v/>
      </c>
      <c r="AQ68" s="104" t="str">
        <f t="shared" si="2"/>
        <v/>
      </c>
      <c r="AR68" s="105"/>
    </row>
    <row r="69" ht="14.25" customHeight="1">
      <c r="A69" s="66" t="s">
        <v>90</v>
      </c>
      <c r="B69" s="113">
        <f>COUNTA(B9:B68)</f>
        <v>60</v>
      </c>
      <c r="C69" s="114"/>
      <c r="D69" s="114"/>
      <c r="E69" s="114">
        <f t="shared" ref="E69:AQ69" si="4">SUM(E9:E68)</f>
        <v>172122</v>
      </c>
      <c r="F69" s="115">
        <f t="shared" si="4"/>
        <v>73819358</v>
      </c>
      <c r="G69" s="115">
        <f t="shared" si="4"/>
        <v>5831401</v>
      </c>
      <c r="H69" s="115">
        <f t="shared" si="4"/>
        <v>131687</v>
      </c>
      <c r="I69" s="115">
        <f t="shared" si="4"/>
        <v>67203097</v>
      </c>
      <c r="J69" s="115">
        <f t="shared" si="4"/>
        <v>5340190</v>
      </c>
      <c r="K69" s="115">
        <f t="shared" si="4"/>
        <v>133389</v>
      </c>
      <c r="L69" s="115">
        <f t="shared" si="4"/>
        <v>71579393</v>
      </c>
      <c r="M69" s="115">
        <f t="shared" si="4"/>
        <v>5535435</v>
      </c>
      <c r="N69" s="115">
        <f t="shared" si="4"/>
        <v>135870</v>
      </c>
      <c r="O69" s="115">
        <f t="shared" si="4"/>
        <v>53813038</v>
      </c>
      <c r="P69" s="115">
        <f t="shared" si="4"/>
        <v>4034752</v>
      </c>
      <c r="Q69" s="115">
        <f t="shared" si="4"/>
        <v>149156</v>
      </c>
      <c r="R69" s="115">
        <f t="shared" si="4"/>
        <v>55636332</v>
      </c>
      <c r="S69" s="115">
        <f t="shared" si="4"/>
        <v>4169848</v>
      </c>
      <c r="T69" s="115">
        <f t="shared" si="4"/>
        <v>147229</v>
      </c>
      <c r="U69" s="115">
        <f t="shared" si="4"/>
        <v>63065059</v>
      </c>
      <c r="V69" s="115">
        <f t="shared" si="4"/>
        <v>4897593</v>
      </c>
      <c r="W69" s="115">
        <f t="shared" si="4"/>
        <v>144236</v>
      </c>
      <c r="X69" s="115">
        <f t="shared" si="4"/>
        <v>70336065</v>
      </c>
      <c r="Y69" s="115">
        <f t="shared" si="4"/>
        <v>5945925</v>
      </c>
      <c r="Z69" s="115">
        <f t="shared" si="4"/>
        <v>141235</v>
      </c>
      <c r="AA69" s="115">
        <f t="shared" si="4"/>
        <v>76143952</v>
      </c>
      <c r="AB69" s="115">
        <f t="shared" si="4"/>
        <v>6040803</v>
      </c>
      <c r="AC69" s="115">
        <f t="shared" si="4"/>
        <v>142373</v>
      </c>
      <c r="AD69" s="115">
        <f t="shared" si="4"/>
        <v>66376878</v>
      </c>
      <c r="AE69" s="115">
        <f t="shared" si="4"/>
        <v>5845739</v>
      </c>
      <c r="AF69" s="115">
        <f t="shared" si="4"/>
        <v>141249</v>
      </c>
      <c r="AG69" s="115">
        <f t="shared" si="4"/>
        <v>61445182.2</v>
      </c>
      <c r="AH69" s="115">
        <f t="shared" si="4"/>
        <v>4557867</v>
      </c>
      <c r="AI69" s="115">
        <f t="shared" si="4"/>
        <v>142342</v>
      </c>
      <c r="AJ69" s="115">
        <f t="shared" si="4"/>
        <v>55963656.8</v>
      </c>
      <c r="AK69" s="115">
        <f t="shared" si="4"/>
        <v>4752906</v>
      </c>
      <c r="AL69" s="115">
        <f t="shared" si="4"/>
        <v>141007</v>
      </c>
      <c r="AM69" s="115">
        <f t="shared" si="4"/>
        <v>83531213.1</v>
      </c>
      <c r="AN69" s="115">
        <f t="shared" si="4"/>
        <v>5800620</v>
      </c>
      <c r="AO69" s="115">
        <f t="shared" si="4"/>
        <v>143107</v>
      </c>
      <c r="AP69" s="115">
        <f t="shared" si="4"/>
        <v>62753079</v>
      </c>
      <c r="AQ69" s="115">
        <f t="shared" si="4"/>
        <v>798913224.1</v>
      </c>
      <c r="AR69" s="116"/>
    </row>
    <row r="70" ht="14.25" customHeight="1">
      <c r="A70" s="66"/>
      <c r="B70" s="53" t="s">
        <v>115</v>
      </c>
      <c r="C70" s="53"/>
      <c r="D70" s="53"/>
      <c r="E70" s="53"/>
      <c r="F70" s="53"/>
      <c r="G70" s="53"/>
      <c r="H70" s="53"/>
      <c r="I70" s="53"/>
      <c r="J70" s="117"/>
      <c r="K70" s="53"/>
      <c r="L70" s="53"/>
      <c r="M70" s="53"/>
      <c r="N70" s="53"/>
      <c r="O70" s="53"/>
      <c r="P70" s="53"/>
      <c r="Q70" s="53"/>
      <c r="R70" s="53"/>
      <c r="S70" s="53"/>
      <c r="T70" s="55"/>
      <c r="AP70" s="117"/>
      <c r="AQ70" s="53"/>
      <c r="AR70" s="53"/>
    </row>
    <row r="71" ht="14.25" customHeight="1">
      <c r="A71" s="66"/>
      <c r="B71" s="53"/>
      <c r="C71" s="53"/>
      <c r="D71" s="53"/>
      <c r="E71" s="53"/>
      <c r="F71" s="53"/>
      <c r="G71" s="53"/>
      <c r="H71" s="53"/>
      <c r="I71" s="53"/>
      <c r="J71" s="53"/>
      <c r="K71" s="53"/>
      <c r="L71" s="53"/>
      <c r="M71" s="53"/>
      <c r="N71" s="53"/>
      <c r="O71" s="53"/>
      <c r="P71" s="53"/>
      <c r="Q71" s="53"/>
      <c r="R71" s="53"/>
      <c r="S71" s="53"/>
      <c r="T71" s="55"/>
      <c r="U71" s="53"/>
      <c r="V71" s="53"/>
      <c r="W71" s="55"/>
      <c r="X71" s="55"/>
      <c r="Y71" s="53"/>
    </row>
    <row r="72" ht="14.25" customHeight="1">
      <c r="A72" s="66"/>
    </row>
    <row r="73" ht="14.25" customHeight="1"/>
    <row r="74" ht="14.25" customHeight="1">
      <c r="B74" s="118" t="s">
        <v>116</v>
      </c>
    </row>
    <row r="75" ht="14.25" customHeight="1">
      <c r="B75" s="119"/>
      <c r="C75" s="119"/>
      <c r="D75" s="119"/>
      <c r="E75" s="119"/>
      <c r="F75" s="119"/>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6">
    <mergeCell ref="R7:T7"/>
    <mergeCell ref="U7:W7"/>
    <mergeCell ref="B74:I74"/>
    <mergeCell ref="X7:Z7"/>
    <mergeCell ref="AA7:AC7"/>
    <mergeCell ref="AD7:AF7"/>
    <mergeCell ref="AG7:AI7"/>
    <mergeCell ref="AJ7:AL7"/>
    <mergeCell ref="AM7:AO7"/>
    <mergeCell ref="A4:B4"/>
    <mergeCell ref="A5:B5"/>
    <mergeCell ref="F6:AO6"/>
    <mergeCell ref="F7:H7"/>
    <mergeCell ref="I7:K7"/>
    <mergeCell ref="L7:N7"/>
    <mergeCell ref="O7:Q7"/>
  </mergeCells>
  <printOptions/>
  <pageMargins bottom="0.75" footer="0.0" header="0.0" left="0.7" right="0.7" top="0.75"/>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2D050"/>
    <pageSetUpPr/>
  </sheetPr>
  <sheetViews>
    <sheetView workbookViewId="0">
      <pane ySplit="8.0" topLeftCell="A9" activePane="bottomLeft" state="frozen"/>
      <selection activeCell="B10" sqref="B10" pane="bottomLeft"/>
    </sheetView>
  </sheetViews>
  <sheetFormatPr customHeight="1" defaultColWidth="14.43" defaultRowHeight="15.0"/>
  <cols>
    <col customWidth="1" min="1" max="1" width="8.71"/>
    <col customWidth="1" min="2" max="2" width="22.57"/>
    <col customWidth="1" min="3" max="3" width="15.14"/>
    <col customWidth="1" min="4" max="4" width="12.86"/>
    <col customWidth="1" min="5" max="5" width="11.29"/>
    <col customWidth="1" min="6" max="6" width="12.29"/>
    <col customWidth="1" min="7" max="7" width="11.57"/>
    <col customWidth="1" min="8" max="8" width="15.86"/>
    <col customWidth="1" min="9" max="9" width="11.71"/>
    <col customWidth="1" min="10" max="10" width="10.71"/>
    <col customWidth="1" min="11" max="11" width="17.71"/>
    <col customWidth="1" min="12" max="12" width="15.0"/>
    <col customWidth="1" min="13" max="13" width="14.57"/>
    <col customWidth="1" min="14" max="14" width="14.0"/>
    <col customWidth="1" min="15" max="15" width="15.43"/>
    <col customWidth="1" min="24" max="26" width="8.71"/>
  </cols>
  <sheetData>
    <row r="1" ht="14.25" customHeight="1">
      <c r="A1" s="32" t="s">
        <v>117</v>
      </c>
      <c r="K1" s="32"/>
      <c r="L1" s="32"/>
      <c r="M1" s="32"/>
      <c r="N1" s="32"/>
    </row>
    <row r="2" ht="14.25" customHeight="1">
      <c r="K2" s="32"/>
      <c r="L2" s="32"/>
      <c r="M2" s="32"/>
      <c r="N2" s="32"/>
    </row>
    <row r="3" ht="14.25" customHeight="1">
      <c r="K3" s="32"/>
      <c r="L3" s="32"/>
      <c r="M3" s="32"/>
      <c r="N3" s="32"/>
    </row>
    <row r="4" ht="14.25" customHeight="1">
      <c r="A4" s="33" t="s">
        <v>39</v>
      </c>
      <c r="C4" s="34" t="str">
        <f>'CCA Admin Dashboard'!D3</f>
        <v>Sustainable Westchester</v>
      </c>
      <c r="D4" s="35"/>
      <c r="F4" s="36"/>
      <c r="G4" s="36"/>
      <c r="H4" s="120" t="s">
        <v>118</v>
      </c>
    </row>
    <row r="5" ht="22.5" customHeight="1">
      <c r="A5" s="32" t="s">
        <v>119</v>
      </c>
      <c r="C5" s="73" t="s">
        <v>21</v>
      </c>
      <c r="D5" s="39">
        <v>2023.0</v>
      </c>
      <c r="F5" s="40"/>
      <c r="G5" s="36"/>
      <c r="P5" s="120" t="s">
        <v>120</v>
      </c>
    </row>
    <row r="6" ht="19.5" customHeight="1">
      <c r="B6" s="74" t="s">
        <v>94</v>
      </c>
      <c r="C6" s="74" t="s">
        <v>94</v>
      </c>
      <c r="D6" s="74" t="s">
        <v>94</v>
      </c>
      <c r="E6" s="74" t="s">
        <v>94</v>
      </c>
      <c r="F6" s="74" t="s">
        <v>94</v>
      </c>
      <c r="G6" s="41" t="s">
        <v>94</v>
      </c>
      <c r="H6" s="41" t="s">
        <v>121</v>
      </c>
      <c r="I6" s="41" t="s">
        <v>122</v>
      </c>
      <c r="J6" s="41" t="s">
        <v>122</v>
      </c>
      <c r="K6" s="41" t="s">
        <v>42</v>
      </c>
      <c r="L6" s="41" t="s">
        <v>94</v>
      </c>
      <c r="M6" s="41" t="s">
        <v>94</v>
      </c>
      <c r="N6" s="41" t="s">
        <v>123</v>
      </c>
      <c r="O6" s="41" t="s">
        <v>123</v>
      </c>
      <c r="P6" s="41" t="s">
        <v>42</v>
      </c>
      <c r="Q6" s="41" t="s">
        <v>42</v>
      </c>
      <c r="R6" s="41" t="s">
        <v>42</v>
      </c>
      <c r="S6" s="41" t="s">
        <v>42</v>
      </c>
      <c r="T6" s="41" t="s">
        <v>42</v>
      </c>
      <c r="U6" s="41" t="s">
        <v>42</v>
      </c>
      <c r="V6" s="41" t="s">
        <v>42</v>
      </c>
      <c r="W6" s="41" t="s">
        <v>42</v>
      </c>
    </row>
    <row r="7" ht="21.75" customHeight="1">
      <c r="B7" s="121" t="s">
        <v>124</v>
      </c>
      <c r="C7" s="44"/>
      <c r="D7" s="44"/>
      <c r="E7" s="83"/>
      <c r="F7" s="122" t="s">
        <v>125</v>
      </c>
      <c r="G7" s="77"/>
      <c r="H7" s="77"/>
      <c r="I7" s="77"/>
      <c r="J7" s="78"/>
      <c r="K7" s="123" t="s">
        <v>126</v>
      </c>
      <c r="L7" s="77"/>
      <c r="M7" s="77"/>
      <c r="N7" s="77"/>
      <c r="O7" s="77"/>
      <c r="P7" s="124" t="s">
        <v>127</v>
      </c>
      <c r="Q7" s="77"/>
      <c r="R7" s="77"/>
      <c r="S7" s="77"/>
      <c r="T7" s="77"/>
      <c r="U7" s="77"/>
      <c r="V7" s="77"/>
      <c r="W7" s="78"/>
    </row>
    <row r="8" ht="66.75" customHeight="1">
      <c r="B8" s="49" t="s">
        <v>44</v>
      </c>
      <c r="C8" s="84" t="s">
        <v>45</v>
      </c>
      <c r="D8" s="84" t="s">
        <v>46</v>
      </c>
      <c r="E8" s="125" t="s">
        <v>128</v>
      </c>
      <c r="F8" s="126" t="s">
        <v>129</v>
      </c>
      <c r="G8" s="126" t="s">
        <v>130</v>
      </c>
      <c r="H8" s="126" t="s">
        <v>131</v>
      </c>
      <c r="I8" s="127" t="s">
        <v>132</v>
      </c>
      <c r="J8" s="127" t="s">
        <v>133</v>
      </c>
      <c r="K8" s="91" t="s">
        <v>49</v>
      </c>
      <c r="L8" s="126" t="s">
        <v>134</v>
      </c>
      <c r="M8" s="126" t="s">
        <v>135</v>
      </c>
      <c r="N8" s="126" t="s">
        <v>136</v>
      </c>
      <c r="O8" s="127" t="s">
        <v>137</v>
      </c>
      <c r="P8" s="90" t="s">
        <v>138</v>
      </c>
      <c r="Q8" s="90" t="s">
        <v>139</v>
      </c>
      <c r="R8" s="90" t="s">
        <v>140</v>
      </c>
      <c r="S8" s="90" t="s">
        <v>141</v>
      </c>
      <c r="T8" s="90" t="s">
        <v>142</v>
      </c>
      <c r="U8" s="90" t="s">
        <v>143</v>
      </c>
      <c r="V8" s="90" t="s">
        <v>144</v>
      </c>
      <c r="W8" s="127" t="s">
        <v>145</v>
      </c>
    </row>
    <row r="9" ht="14.25" customHeight="1">
      <c r="B9" s="128" t="str">
        <f>IF(ISBLANK('Municipal Info Electric'!B9),"",'Municipal Info Electric'!B9)</f>
        <v>Ardsley</v>
      </c>
      <c r="C9" s="129" t="str">
        <f>IF(ISBLANK('Municipal Info Electric'!C9),"",'Municipal Info Electric'!C9)</f>
        <v>Village</v>
      </c>
      <c r="D9" s="129" t="str">
        <f>IF(ISBLANK('Municipal Info Electric'!D9),"",'Municipal Info Electric'!D9)</f>
        <v>Con Edison</v>
      </c>
      <c r="E9" s="130">
        <f>IF(ISBLANK('Municipal Info Electric'!H9),"",'Municipal Info Electric'!H9)</f>
        <v>1135</v>
      </c>
      <c r="F9" s="131">
        <f>'Monthly Electric Supply (kWh)'!AI9</f>
        <v>955</v>
      </c>
      <c r="G9" s="131">
        <f>'Monthly Electric Supply (kWh)'!AO9</f>
        <v>968</v>
      </c>
      <c r="H9" s="132">
        <v>0.07929515418502203</v>
      </c>
      <c r="I9" s="133">
        <v>22.0</v>
      </c>
      <c r="J9" s="134"/>
      <c r="K9" s="111" t="str">
        <f>IF(ISBLANK('Municipal Info Electric'!G9),"",'Municipal Info Electric'!G9)</f>
        <v>100% Renewable</v>
      </c>
      <c r="L9" s="111">
        <f>SUM('Monthly Electric Supply (kWh)'!AH9,'Monthly Electric Supply (kWh)'!AK9,'Monthly Electric Supply (kWh)'!AN9)</f>
        <v>37014</v>
      </c>
      <c r="M9" s="111">
        <f>SUM('Monthly Electric Supply (kWh)'!AG9,'Monthly Electric Supply (kWh)'!AJ9,'Monthly Electric Supply (kWh)'!AM9)</f>
        <v>1747537</v>
      </c>
      <c r="N9" s="111">
        <f t="shared" ref="N9:N68" si="1">IF(LEN(B9)=0,"",L9+M9)</f>
        <v>1784551</v>
      </c>
      <c r="O9" s="135">
        <f t="shared" ref="O9:O68" si="2">IF(LEN(N9)=0,"",IF(N9=0,"",M9/N9))</f>
        <v>0.9792586483</v>
      </c>
      <c r="P9" s="136">
        <v>0.13364</v>
      </c>
      <c r="Q9" s="136">
        <v>0.13364</v>
      </c>
      <c r="R9" s="136"/>
      <c r="S9" s="136"/>
      <c r="T9" s="136">
        <v>0.15128</v>
      </c>
      <c r="U9" s="136">
        <v>0.15128</v>
      </c>
      <c r="V9" s="136">
        <v>0.09556</v>
      </c>
      <c r="W9" s="137">
        <v>0.09299</v>
      </c>
    </row>
    <row r="10" ht="14.25" customHeight="1">
      <c r="B10" s="138" t="str">
        <f>IF(ISBLANK('Municipal Info Electric'!B10),"",'Municipal Info Electric'!B10)</f>
        <v>Bedford</v>
      </c>
      <c r="C10" s="139" t="str">
        <f>IF(ISBLANK('Municipal Info Electric'!C10),"",'Municipal Info Electric'!C10)</f>
        <v>Town</v>
      </c>
      <c r="D10" s="139" t="str">
        <f>IF(ISBLANK('Municipal Info Electric'!D10),"",'Municipal Info Electric'!D10)</f>
        <v>Con Edison</v>
      </c>
      <c r="E10" s="140">
        <f>IF(ISBLANK('Municipal Info Electric'!H10),"",'Municipal Info Electric'!H10)</f>
        <v>613</v>
      </c>
      <c r="F10" s="131">
        <f>'Monthly Electric Supply (kWh)'!AI10</f>
        <v>515</v>
      </c>
      <c r="G10" s="131">
        <f>'Monthly Electric Supply (kWh)'!AO10</f>
        <v>528</v>
      </c>
      <c r="H10" s="141">
        <v>0.057003257328990226</v>
      </c>
      <c r="I10" s="142">
        <v>2.0</v>
      </c>
      <c r="J10" s="134"/>
      <c r="K10" s="111" t="str">
        <f>IF(ISBLANK('Municipal Info Electric'!G10),"",'Municipal Info Electric'!G10)</f>
        <v>100% Renewable</v>
      </c>
      <c r="L10" s="111">
        <f>SUM('Monthly Electric Supply (kWh)'!AH10,'Monthly Electric Supply (kWh)'!AK10,'Monthly Electric Supply (kWh)'!AN10)</f>
        <v>33176</v>
      </c>
      <c r="M10" s="111">
        <f>SUM('Monthly Electric Supply (kWh)'!AG10,'Monthly Electric Supply (kWh)'!AJ10,'Monthly Electric Supply (kWh)'!AM10)</f>
        <v>10311991</v>
      </c>
      <c r="N10" s="111">
        <f t="shared" si="1"/>
        <v>10345167</v>
      </c>
      <c r="O10" s="135">
        <f t="shared" si="2"/>
        <v>0.9967930919</v>
      </c>
      <c r="P10" s="136">
        <v>0.13364</v>
      </c>
      <c r="Q10" s="136">
        <v>0.13364</v>
      </c>
      <c r="R10" s="136"/>
      <c r="S10" s="136"/>
      <c r="T10" s="136">
        <v>0.15128</v>
      </c>
      <c r="U10" s="136">
        <v>0.15128</v>
      </c>
      <c r="V10" s="136">
        <v>0.09639</v>
      </c>
      <c r="W10" s="137">
        <v>0.09365</v>
      </c>
    </row>
    <row r="11" ht="14.25" customHeight="1">
      <c r="B11" s="138" t="str">
        <f>IF(ISBLANK('Municipal Info Electric'!B11),"",'Municipal Info Electric'!B11)</f>
        <v>Croton-on-Hudson</v>
      </c>
      <c r="C11" s="139" t="str">
        <f>IF(ISBLANK('Municipal Info Electric'!C11),"",'Municipal Info Electric'!C11)</f>
        <v>Village</v>
      </c>
      <c r="D11" s="139" t="str">
        <f>IF(ISBLANK('Municipal Info Electric'!D11),"",'Municipal Info Electric'!D11)</f>
        <v>Con Edison</v>
      </c>
      <c r="E11" s="140">
        <f>IF(ISBLANK('Municipal Info Electric'!H11),"",'Municipal Info Electric'!H11)</f>
        <v>2347</v>
      </c>
      <c r="F11" s="131">
        <f>'Monthly Electric Supply (kWh)'!AI11</f>
        <v>1986</v>
      </c>
      <c r="G11" s="131">
        <f>'Monthly Electric Supply (kWh)'!AO11</f>
        <v>2054</v>
      </c>
      <c r="H11" s="141">
        <v>0.06090289608177172</v>
      </c>
      <c r="I11" s="142">
        <v>12.0</v>
      </c>
      <c r="J11" s="134"/>
      <c r="K11" s="111" t="str">
        <f>IF(ISBLANK('Municipal Info Electric'!G11),"",'Municipal Info Electric'!G11)</f>
        <v>100% Renewable</v>
      </c>
      <c r="L11" s="111">
        <f>SUM('Monthly Electric Supply (kWh)'!AH11,'Monthly Electric Supply (kWh)'!AK11,'Monthly Electric Supply (kWh)'!AN11)</f>
        <v>47103</v>
      </c>
      <c r="M11" s="111">
        <f>SUM('Monthly Electric Supply (kWh)'!AG11,'Monthly Electric Supply (kWh)'!AJ11,'Monthly Electric Supply (kWh)'!AM11)</f>
        <v>2976174</v>
      </c>
      <c r="N11" s="111">
        <f t="shared" si="1"/>
        <v>3023277</v>
      </c>
      <c r="O11" s="135">
        <f t="shared" si="2"/>
        <v>0.9844198861</v>
      </c>
      <c r="P11" s="136">
        <v>0.13364</v>
      </c>
      <c r="Q11" s="136">
        <v>0.13364</v>
      </c>
      <c r="R11" s="136"/>
      <c r="S11" s="136"/>
      <c r="T11" s="136">
        <v>0.15128</v>
      </c>
      <c r="U11" s="136">
        <v>0.15128</v>
      </c>
      <c r="V11" s="136">
        <v>0.09639</v>
      </c>
      <c r="W11" s="137">
        <v>0.09365</v>
      </c>
    </row>
    <row r="12" ht="14.25" customHeight="1">
      <c r="B12" s="138" t="str">
        <f>IF(ISBLANK('Municipal Info Electric'!B12),"",'Municipal Info Electric'!B12)</f>
        <v>Dobbs Ferry</v>
      </c>
      <c r="C12" s="139" t="str">
        <f>IF(ISBLANK('Municipal Info Electric'!C12),"",'Municipal Info Electric'!C12)</f>
        <v>Village</v>
      </c>
      <c r="D12" s="139" t="str">
        <f>IF(ISBLANK('Municipal Info Electric'!D12),"",'Municipal Info Electric'!D12)</f>
        <v>Con Edison</v>
      </c>
      <c r="E12" s="140">
        <f>IF(ISBLANK('Municipal Info Electric'!H12),"",'Municipal Info Electric'!H12)</f>
        <v>3207</v>
      </c>
      <c r="F12" s="131">
        <f>'Monthly Electric Supply (kWh)'!AI12</f>
        <v>2663</v>
      </c>
      <c r="G12" s="131">
        <f>'Monthly Electric Supply (kWh)'!AO12</f>
        <v>2789</v>
      </c>
      <c r="H12" s="141">
        <v>0.0545681322107889</v>
      </c>
      <c r="I12" s="142">
        <v>16.0</v>
      </c>
      <c r="J12" s="134"/>
      <c r="K12" s="111" t="str">
        <f>IF(ISBLANK('Municipal Info Electric'!G12),"",'Municipal Info Electric'!G12)</f>
        <v>100% Renewable</v>
      </c>
      <c r="L12" s="111">
        <f>SUM('Monthly Electric Supply (kWh)'!AH12,'Monthly Electric Supply (kWh)'!AK12,'Monthly Electric Supply (kWh)'!AN12)</f>
        <v>51591</v>
      </c>
      <c r="M12" s="111">
        <f>SUM('Monthly Electric Supply (kWh)'!AG12,'Monthly Electric Supply (kWh)'!AJ12,'Monthly Electric Supply (kWh)'!AM12)</f>
        <v>3546414</v>
      </c>
      <c r="N12" s="111">
        <f t="shared" si="1"/>
        <v>3598005</v>
      </c>
      <c r="O12" s="135">
        <f t="shared" si="2"/>
        <v>0.9856612206</v>
      </c>
      <c r="P12" s="136">
        <v>0.13364</v>
      </c>
      <c r="Q12" s="136">
        <v>0.13364</v>
      </c>
      <c r="R12" s="136"/>
      <c r="S12" s="136"/>
      <c r="T12" s="136">
        <v>0.15128</v>
      </c>
      <c r="U12" s="136">
        <v>0.15128</v>
      </c>
      <c r="V12" s="136">
        <v>0.09556</v>
      </c>
      <c r="W12" s="137">
        <v>0.09299</v>
      </c>
    </row>
    <row r="13" ht="14.25" customHeight="1">
      <c r="B13" s="138" t="str">
        <f>IF(ISBLANK('Municipal Info Electric'!B13),"",'Municipal Info Electric'!B13)</f>
        <v>Greenburgh</v>
      </c>
      <c r="C13" s="139" t="str">
        <f>IF(ISBLANK('Municipal Info Electric'!C13),"",'Municipal Info Electric'!C13)</f>
        <v>Town</v>
      </c>
      <c r="D13" s="139" t="str">
        <f>IF(ISBLANK('Municipal Info Electric'!D13),"",'Municipal Info Electric'!D13)</f>
        <v>Con Edison</v>
      </c>
      <c r="E13" s="140">
        <f>IF(ISBLANK('Municipal Info Electric'!H13),"",'Municipal Info Electric'!H13)</f>
        <v>12278</v>
      </c>
      <c r="F13" s="131">
        <f>'Monthly Electric Supply (kWh)'!AI13</f>
        <v>9787</v>
      </c>
      <c r="G13" s="131">
        <f>'Monthly Electric Supply (kWh)'!AO13</f>
        <v>10119</v>
      </c>
      <c r="H13" s="141">
        <v>0.06775796074598908</v>
      </c>
      <c r="I13" s="142">
        <v>145.0</v>
      </c>
      <c r="J13" s="134"/>
      <c r="K13" s="111" t="str">
        <f>IF(ISBLANK('Municipal Info Electric'!G13),"",'Municipal Info Electric'!G13)</f>
        <v>100% Renewable</v>
      </c>
      <c r="L13" s="111">
        <f>SUM('Monthly Electric Supply (kWh)'!AH13,'Monthly Electric Supply (kWh)'!AK13,'Monthly Electric Supply (kWh)'!AN13)</f>
        <v>234505</v>
      </c>
      <c r="M13" s="111">
        <f>SUM('Monthly Electric Supply (kWh)'!AG13,'Monthly Electric Supply (kWh)'!AJ13,'Monthly Electric Supply (kWh)'!AM13)</f>
        <v>16273797</v>
      </c>
      <c r="N13" s="111">
        <f t="shared" si="1"/>
        <v>16508302</v>
      </c>
      <c r="O13" s="135">
        <f t="shared" si="2"/>
        <v>0.9857947232</v>
      </c>
      <c r="P13" s="136">
        <v>0.13364</v>
      </c>
      <c r="Q13" s="136">
        <v>0.13364</v>
      </c>
      <c r="R13" s="136"/>
      <c r="S13" s="136"/>
      <c r="T13" s="136">
        <v>0.15128</v>
      </c>
      <c r="U13" s="136">
        <v>0.15128</v>
      </c>
      <c r="V13" s="136">
        <v>0.09556</v>
      </c>
      <c r="W13" s="137">
        <v>0.09299</v>
      </c>
    </row>
    <row r="14" ht="14.25" customHeight="1">
      <c r="B14" s="138" t="str">
        <f>IF(ISBLANK('Municipal Info Electric'!B14),"",'Municipal Info Electric'!B14)</f>
        <v>Hastings-on-Hudson</v>
      </c>
      <c r="C14" s="139" t="str">
        <f>IF(ISBLANK('Municipal Info Electric'!C14),"",'Municipal Info Electric'!C14)</f>
        <v>Village</v>
      </c>
      <c r="D14" s="139" t="str">
        <f>IF(ISBLANK('Municipal Info Electric'!D14),"",'Municipal Info Electric'!D14)</f>
        <v>Con Edison</v>
      </c>
      <c r="E14" s="140">
        <f>IF(ISBLANK('Municipal Info Electric'!H14),"",'Municipal Info Electric'!H14)</f>
        <v>2566</v>
      </c>
      <c r="F14" s="131">
        <f>'Monthly Electric Supply (kWh)'!AI14</f>
        <v>2172</v>
      </c>
      <c r="G14" s="131">
        <f>'Monthly Electric Supply (kWh)'!AO14</f>
        <v>2236</v>
      </c>
      <c r="H14" s="141">
        <v>0.06077132839890923</v>
      </c>
      <c r="I14" s="142">
        <v>13.0</v>
      </c>
      <c r="J14" s="134"/>
      <c r="K14" s="111" t="str">
        <f>IF(ISBLANK('Municipal Info Electric'!G14),"",'Municipal Info Electric'!G14)</f>
        <v>100% Renewable</v>
      </c>
      <c r="L14" s="111">
        <f>SUM('Monthly Electric Supply (kWh)'!AH14,'Monthly Electric Supply (kWh)'!AK14,'Monthly Electric Supply (kWh)'!AN14)</f>
        <v>27561</v>
      </c>
      <c r="M14" s="111">
        <f>SUM('Monthly Electric Supply (kWh)'!AG14,'Monthly Electric Supply (kWh)'!AJ14,'Monthly Electric Supply (kWh)'!AM14)</f>
        <v>3261347</v>
      </c>
      <c r="N14" s="111">
        <f t="shared" si="1"/>
        <v>3288908</v>
      </c>
      <c r="O14" s="135">
        <f t="shared" si="2"/>
        <v>0.9916200149</v>
      </c>
      <c r="P14" s="136">
        <v>0.13364</v>
      </c>
      <c r="Q14" s="136">
        <v>0.13364</v>
      </c>
      <c r="R14" s="136"/>
      <c r="S14" s="136"/>
      <c r="T14" s="136">
        <v>0.15128</v>
      </c>
      <c r="U14" s="136">
        <v>0.15128</v>
      </c>
      <c r="V14" s="136">
        <v>0.09556</v>
      </c>
      <c r="W14" s="137">
        <v>0.09299</v>
      </c>
    </row>
    <row r="15" ht="14.25" customHeight="1">
      <c r="B15" s="138" t="str">
        <f>IF(ISBLANK('Municipal Info Electric'!B15),"",'Municipal Info Electric'!B15)</f>
        <v>Irvington</v>
      </c>
      <c r="C15" s="139" t="str">
        <f>IF(ISBLANK('Municipal Info Electric'!C15),"",'Municipal Info Electric'!C15)</f>
        <v>Village</v>
      </c>
      <c r="D15" s="139" t="str">
        <f>IF(ISBLANK('Municipal Info Electric'!D15),"",'Municipal Info Electric'!D15)</f>
        <v>Con Edison</v>
      </c>
      <c r="E15" s="140">
        <f>IF(ISBLANK('Municipal Info Electric'!H15),"",'Municipal Info Electric'!H15)</f>
        <v>1927</v>
      </c>
      <c r="F15" s="131">
        <f>'Monthly Electric Supply (kWh)'!AI15</f>
        <v>1567</v>
      </c>
      <c r="G15" s="131">
        <f>'Monthly Electric Supply (kWh)'!AO15</f>
        <v>1571</v>
      </c>
      <c r="H15" s="141">
        <v>0.08350622406639004</v>
      </c>
      <c r="I15" s="142">
        <v>10.0</v>
      </c>
      <c r="J15" s="134"/>
      <c r="K15" s="111" t="str">
        <f>IF(ISBLANK('Municipal Info Electric'!G15),"",'Municipal Info Electric'!G15)</f>
        <v>100% Renewable</v>
      </c>
      <c r="L15" s="111">
        <f>SUM('Monthly Electric Supply (kWh)'!AH15,'Monthly Electric Supply (kWh)'!AK15,'Monthly Electric Supply (kWh)'!AN15)</f>
        <v>69509</v>
      </c>
      <c r="M15" s="111">
        <f>SUM('Monthly Electric Supply (kWh)'!AG15,'Monthly Electric Supply (kWh)'!AJ15,'Monthly Electric Supply (kWh)'!AM15)</f>
        <v>3020858</v>
      </c>
      <c r="N15" s="111">
        <f t="shared" si="1"/>
        <v>3090367</v>
      </c>
      <c r="O15" s="135">
        <f t="shared" si="2"/>
        <v>0.9775078494</v>
      </c>
      <c r="P15" s="136">
        <v>0.13364</v>
      </c>
      <c r="Q15" s="136">
        <v>0.13364</v>
      </c>
      <c r="R15" s="136"/>
      <c r="S15" s="136"/>
      <c r="T15" s="136">
        <v>0.15128</v>
      </c>
      <c r="U15" s="136">
        <v>0.15128</v>
      </c>
      <c r="V15" s="136">
        <v>0.09556</v>
      </c>
      <c r="W15" s="137">
        <v>0.09299</v>
      </c>
    </row>
    <row r="16" ht="14.25" customHeight="1">
      <c r="B16" s="138" t="str">
        <f>IF(ISBLANK('Municipal Info Electric'!B16),"",'Municipal Info Electric'!B16)</f>
        <v>Larchmont</v>
      </c>
      <c r="C16" s="139" t="str">
        <f>IF(ISBLANK('Municipal Info Electric'!C16),"",'Municipal Info Electric'!C16)</f>
        <v>Village</v>
      </c>
      <c r="D16" s="139" t="str">
        <f>IF(ISBLANK('Municipal Info Electric'!D16),"",'Municipal Info Electric'!D16)</f>
        <v>Con Edison</v>
      </c>
      <c r="E16" s="140">
        <f>IF(ISBLANK('Municipal Info Electric'!H16),"",'Municipal Info Electric'!H16)</f>
        <v>1483</v>
      </c>
      <c r="F16" s="131">
        <f>'Monthly Electric Supply (kWh)'!AI16</f>
        <v>1257</v>
      </c>
      <c r="G16" s="131">
        <f>'Monthly Electric Supply (kWh)'!AO16</f>
        <v>1307</v>
      </c>
      <c r="H16" s="141">
        <v>0.055967633175994604</v>
      </c>
      <c r="I16" s="142">
        <v>6.0</v>
      </c>
      <c r="J16" s="134"/>
      <c r="K16" s="111" t="str">
        <f>IF(ISBLANK('Municipal Info Electric'!G16),"",'Municipal Info Electric'!G16)</f>
        <v>100% Renewable</v>
      </c>
      <c r="L16" s="111">
        <f>SUM('Monthly Electric Supply (kWh)'!AH16,'Monthly Electric Supply (kWh)'!AK16,'Monthly Electric Supply (kWh)'!AN16)</f>
        <v>41835</v>
      </c>
      <c r="M16" s="111">
        <f>SUM('Monthly Electric Supply (kWh)'!AG16,'Monthly Electric Supply (kWh)'!AJ16,'Monthly Electric Supply (kWh)'!AM16)</f>
        <v>2913807</v>
      </c>
      <c r="N16" s="111">
        <f t="shared" si="1"/>
        <v>2955642</v>
      </c>
      <c r="O16" s="135">
        <f t="shared" si="2"/>
        <v>0.9858457147</v>
      </c>
      <c r="P16" s="136">
        <v>0.13364</v>
      </c>
      <c r="Q16" s="136">
        <v>0.13364</v>
      </c>
      <c r="R16" s="136"/>
      <c r="S16" s="136"/>
      <c r="T16" s="136">
        <v>0.15128</v>
      </c>
      <c r="U16" s="136">
        <v>0.15128</v>
      </c>
      <c r="V16" s="136">
        <v>0.09556</v>
      </c>
      <c r="W16" s="137">
        <v>0.09299</v>
      </c>
    </row>
    <row r="17" ht="14.25" customHeight="1">
      <c r="B17" s="138" t="str">
        <f>IF(ISBLANK('Municipal Info Electric'!B17),"",'Municipal Info Electric'!B17)</f>
        <v>Mamaroneck</v>
      </c>
      <c r="C17" s="139" t="str">
        <f>IF(ISBLANK('Municipal Info Electric'!C17),"",'Municipal Info Electric'!C17)</f>
        <v>Town</v>
      </c>
      <c r="D17" s="139" t="str">
        <f>IF(ISBLANK('Municipal Info Electric'!D17),"",'Municipal Info Electric'!D17)</f>
        <v>Con Edison</v>
      </c>
      <c r="E17" s="140">
        <f>IF(ISBLANK('Municipal Info Electric'!H17),"",'Municipal Info Electric'!H17)</f>
        <v>3956</v>
      </c>
      <c r="F17" s="131">
        <f>'Monthly Electric Supply (kWh)'!AI17</f>
        <v>3294</v>
      </c>
      <c r="G17" s="131">
        <f>'Monthly Electric Supply (kWh)'!AO17</f>
        <v>3340</v>
      </c>
      <c r="H17" s="141">
        <v>0.05889787664307381</v>
      </c>
      <c r="I17" s="142">
        <v>32.0</v>
      </c>
      <c r="J17" s="134"/>
      <c r="K17" s="111" t="str">
        <f>IF(ISBLANK('Municipal Info Electric'!G17),"",'Municipal Info Electric'!G17)</f>
        <v>100% Renewable</v>
      </c>
      <c r="L17" s="111">
        <f>SUM('Monthly Electric Supply (kWh)'!AH17,'Monthly Electric Supply (kWh)'!AK17,'Monthly Electric Supply (kWh)'!AN17)</f>
        <v>126694</v>
      </c>
      <c r="M17" s="111">
        <f>SUM('Monthly Electric Supply (kWh)'!AG17,'Monthly Electric Supply (kWh)'!AJ17,'Monthly Electric Supply (kWh)'!AM17)</f>
        <v>6224895</v>
      </c>
      <c r="N17" s="111">
        <f t="shared" si="1"/>
        <v>6351589</v>
      </c>
      <c r="O17" s="135">
        <f t="shared" si="2"/>
        <v>0.9800531804</v>
      </c>
      <c r="P17" s="136">
        <v>0.13364</v>
      </c>
      <c r="Q17" s="136">
        <v>0.13364</v>
      </c>
      <c r="R17" s="136"/>
      <c r="S17" s="136"/>
      <c r="T17" s="136">
        <v>0.15128</v>
      </c>
      <c r="U17" s="136">
        <v>0.15128</v>
      </c>
      <c r="V17" s="136">
        <v>0.09556</v>
      </c>
      <c r="W17" s="137">
        <v>0.09299</v>
      </c>
    </row>
    <row r="18" ht="14.25" customHeight="1">
      <c r="B18" s="138" t="str">
        <f>IF(ISBLANK('Municipal Info Electric'!B18),"",'Municipal Info Electric'!B18)</f>
        <v>Mamaroneck</v>
      </c>
      <c r="C18" s="139" t="str">
        <f>IF(ISBLANK('Municipal Info Electric'!C18),"",'Municipal Info Electric'!C18)</f>
        <v>Village</v>
      </c>
      <c r="D18" s="139" t="str">
        <f>IF(ISBLANK('Municipal Info Electric'!D18),"",'Municipal Info Electric'!D18)</f>
        <v>Con Edison</v>
      </c>
      <c r="E18" s="140">
        <f>IF(ISBLANK('Municipal Info Electric'!H18),"",'Municipal Info Electric'!H18)</f>
        <v>5944</v>
      </c>
      <c r="F18" s="131">
        <f>'Monthly Electric Supply (kWh)'!AI18</f>
        <v>4850</v>
      </c>
      <c r="G18" s="131">
        <f>'Monthly Electric Supply (kWh)'!AO18</f>
        <v>4998</v>
      </c>
      <c r="H18" s="141">
        <v>0.05215343203230148</v>
      </c>
      <c r="I18" s="142">
        <v>43.0</v>
      </c>
      <c r="J18" s="134"/>
      <c r="K18" s="111" t="str">
        <f>IF(ISBLANK('Municipal Info Electric'!G18),"",'Municipal Info Electric'!G18)</f>
        <v>100% Renewable</v>
      </c>
      <c r="L18" s="111">
        <f>SUM('Monthly Electric Supply (kWh)'!AH18,'Monthly Electric Supply (kWh)'!AK18,'Monthly Electric Supply (kWh)'!AN18)</f>
        <v>109185</v>
      </c>
      <c r="M18" s="111">
        <f>SUM('Monthly Electric Supply (kWh)'!AG18,'Monthly Electric Supply (kWh)'!AJ18,'Monthly Electric Supply (kWh)'!AM18)</f>
        <v>6848295</v>
      </c>
      <c r="N18" s="111">
        <f t="shared" si="1"/>
        <v>6957480</v>
      </c>
      <c r="O18" s="135">
        <f t="shared" si="2"/>
        <v>0.984306818</v>
      </c>
      <c r="P18" s="136">
        <v>0.13364</v>
      </c>
      <c r="Q18" s="136">
        <v>0.13364</v>
      </c>
      <c r="R18" s="136"/>
      <c r="S18" s="136"/>
      <c r="T18" s="136">
        <v>0.15128</v>
      </c>
      <c r="U18" s="136">
        <v>0.15128</v>
      </c>
      <c r="V18" s="136">
        <v>0.09556</v>
      </c>
      <c r="W18" s="137">
        <v>0.09299</v>
      </c>
    </row>
    <row r="19" ht="14.25" customHeight="1">
      <c r="B19" s="138" t="str">
        <f>IF(ISBLANK('Municipal Info Electric'!B19),"",'Municipal Info Electric'!B19)</f>
        <v>Mount Kisco</v>
      </c>
      <c r="C19" s="139" t="str">
        <f>IF(ISBLANK('Municipal Info Electric'!C19),"",'Municipal Info Electric'!C19)</f>
        <v>Village</v>
      </c>
      <c r="D19" s="139" t="str">
        <f>IF(ISBLANK('Municipal Info Electric'!D19),"",'Municipal Info Electric'!D19)</f>
        <v>Con Edison</v>
      </c>
      <c r="E19" s="140">
        <f>IF(ISBLANK('Municipal Info Electric'!H19),"",'Municipal Info Electric'!H19)</f>
        <v>3253</v>
      </c>
      <c r="F19" s="131">
        <f>'Monthly Electric Supply (kWh)'!AI19</f>
        <v>2862</v>
      </c>
      <c r="G19" s="131">
        <f>'Monthly Electric Supply (kWh)'!AO19</f>
        <v>2929</v>
      </c>
      <c r="H19" s="141">
        <v>0.044560540872771975</v>
      </c>
      <c r="I19" s="142">
        <v>10.0</v>
      </c>
      <c r="J19" s="134"/>
      <c r="K19" s="111" t="str">
        <f>IF(ISBLANK('Municipal Info Electric'!G19),"",'Municipal Info Electric'!G19)</f>
        <v>Standard Supply</v>
      </c>
      <c r="L19" s="111">
        <f>SUM('Monthly Electric Supply (kWh)'!AH19,'Monthly Electric Supply (kWh)'!AK19,'Monthly Electric Supply (kWh)'!AN19)</f>
        <v>3564521</v>
      </c>
      <c r="M19" s="111">
        <f>SUM('Monthly Electric Supply (kWh)'!AG19,'Monthly Electric Supply (kWh)'!AJ19,'Monthly Electric Supply (kWh)'!AM19)</f>
        <v>479245</v>
      </c>
      <c r="N19" s="111">
        <f t="shared" si="1"/>
        <v>4043766</v>
      </c>
      <c r="O19" s="135">
        <f t="shared" si="2"/>
        <v>0.1185145233</v>
      </c>
      <c r="P19" s="136">
        <v>0.13364</v>
      </c>
      <c r="Q19" s="136">
        <v>0.13364</v>
      </c>
      <c r="R19" s="136"/>
      <c r="S19" s="136"/>
      <c r="T19" s="136">
        <v>0.15128</v>
      </c>
      <c r="U19" s="136">
        <v>0.15128</v>
      </c>
      <c r="V19" s="136">
        <v>0.09639</v>
      </c>
      <c r="W19" s="137">
        <v>0.09365</v>
      </c>
    </row>
    <row r="20" ht="14.25" customHeight="1">
      <c r="B20" s="138" t="str">
        <f>IF(ISBLANK('Municipal Info Electric'!B20),"",'Municipal Info Electric'!B20)</f>
        <v>New Castle</v>
      </c>
      <c r="C20" s="139" t="str">
        <f>IF(ISBLANK('Municipal Info Electric'!C20),"",'Municipal Info Electric'!C20)</f>
        <v>Town</v>
      </c>
      <c r="D20" s="139" t="str">
        <f>IF(ISBLANK('Municipal Info Electric'!D20),"",'Municipal Info Electric'!D20)</f>
        <v>Con Edison</v>
      </c>
      <c r="E20" s="140">
        <f>IF(ISBLANK('Municipal Info Electric'!H20),"",'Municipal Info Electric'!H20)</f>
        <v>4722</v>
      </c>
      <c r="F20" s="131">
        <f>'Monthly Electric Supply (kWh)'!AI20</f>
        <v>3912</v>
      </c>
      <c r="G20" s="131">
        <f>'Monthly Electric Supply (kWh)'!AO20</f>
        <v>3993</v>
      </c>
      <c r="H20" s="141">
        <v>0.059376312473750525</v>
      </c>
      <c r="I20" s="142">
        <v>41.0</v>
      </c>
      <c r="J20" s="134"/>
      <c r="K20" s="111" t="str">
        <f>IF(ISBLANK('Municipal Info Electric'!G20),"",'Municipal Info Electric'!G20)</f>
        <v>100% Renewable</v>
      </c>
      <c r="L20" s="111">
        <f>SUM('Monthly Electric Supply (kWh)'!AH20,'Monthly Electric Supply (kWh)'!AK20,'Monthly Electric Supply (kWh)'!AN20)</f>
        <v>281786</v>
      </c>
      <c r="M20" s="111">
        <f>SUM('Monthly Electric Supply (kWh)'!AG20,'Monthly Electric Supply (kWh)'!AJ20,'Monthly Electric Supply (kWh)'!AM20)</f>
        <v>10957110</v>
      </c>
      <c r="N20" s="111">
        <f t="shared" si="1"/>
        <v>11238896</v>
      </c>
      <c r="O20" s="135">
        <f t="shared" si="2"/>
        <v>0.9749276085</v>
      </c>
      <c r="P20" s="136">
        <v>0.13364</v>
      </c>
      <c r="Q20" s="136">
        <v>0.13364</v>
      </c>
      <c r="R20" s="136"/>
      <c r="S20" s="136"/>
      <c r="T20" s="136">
        <v>0.15128</v>
      </c>
      <c r="U20" s="136">
        <v>0.15128</v>
      </c>
      <c r="V20" s="136">
        <v>0.09598</v>
      </c>
      <c r="W20" s="137">
        <v>0.09332</v>
      </c>
    </row>
    <row r="21" ht="14.25" customHeight="1">
      <c r="B21" s="138" t="str">
        <f>IF(ISBLANK('Municipal Info Electric'!B21),"",'Municipal Info Electric'!B21)</f>
        <v>New Rochelle</v>
      </c>
      <c r="C21" s="139" t="str">
        <f>IF(ISBLANK('Municipal Info Electric'!C21),"",'Municipal Info Electric'!C21)</f>
        <v>City</v>
      </c>
      <c r="D21" s="139" t="str">
        <f>IF(ISBLANK('Municipal Info Electric'!D21),"",'Municipal Info Electric'!D21)</f>
        <v>Con Edison</v>
      </c>
      <c r="E21" s="140">
        <f>IF(ISBLANK('Municipal Info Electric'!H21),"",'Municipal Info Electric'!H21)</f>
        <v>19047</v>
      </c>
      <c r="F21" s="131">
        <f>'Monthly Electric Supply (kWh)'!AI21</f>
        <v>15922</v>
      </c>
      <c r="G21" s="131">
        <f>'Monthly Electric Supply (kWh)'!AO21</f>
        <v>17045</v>
      </c>
      <c r="H21" s="141">
        <v>0.05906011854360711</v>
      </c>
      <c r="I21" s="142">
        <v>133.0</v>
      </c>
      <c r="J21" s="133">
        <v>2.0</v>
      </c>
      <c r="K21" s="111" t="str">
        <f>IF(ISBLANK('Municipal Info Electric'!G21),"",'Municipal Info Electric'!G21)</f>
        <v>100% Renewable</v>
      </c>
      <c r="L21" s="111">
        <f>SUM('Monthly Electric Supply (kWh)'!AH21,'Monthly Electric Supply (kWh)'!AK21,'Monthly Electric Supply (kWh)'!AN21)</f>
        <v>267733</v>
      </c>
      <c r="M21" s="111">
        <f>SUM('Monthly Electric Supply (kWh)'!AG21,'Monthly Electric Supply (kWh)'!AJ21,'Monthly Electric Supply (kWh)'!AM21)</f>
        <v>21919391</v>
      </c>
      <c r="N21" s="111">
        <f t="shared" si="1"/>
        <v>22187124</v>
      </c>
      <c r="O21" s="135">
        <f t="shared" si="2"/>
        <v>0.9879329561</v>
      </c>
      <c r="P21" s="136">
        <v>0.13364</v>
      </c>
      <c r="Q21" s="136">
        <v>0.13364</v>
      </c>
      <c r="R21" s="136"/>
      <c r="S21" s="136"/>
      <c r="T21" s="136">
        <v>0.15128</v>
      </c>
      <c r="U21" s="136">
        <v>0.15128</v>
      </c>
      <c r="V21" s="136">
        <v>0.09556</v>
      </c>
      <c r="W21" s="137">
        <v>0.09299</v>
      </c>
    </row>
    <row r="22" ht="14.25" customHeight="1">
      <c r="B22" s="138" t="str">
        <f>IF(ISBLANK('Municipal Info Electric'!B22),"",'Municipal Info Electric'!B22)</f>
        <v>Ossining</v>
      </c>
      <c r="C22" s="139" t="str">
        <f>IF(ISBLANK('Municipal Info Electric'!C22),"",'Municipal Info Electric'!C22)</f>
        <v>Town</v>
      </c>
      <c r="D22" s="139" t="str">
        <f>IF(ISBLANK('Municipal Info Electric'!D22),"",'Municipal Info Electric'!D22)</f>
        <v>Con Edison</v>
      </c>
      <c r="E22" s="140">
        <f>IF(ISBLANK('Municipal Info Electric'!H22),"",'Municipal Info Electric'!H22)</f>
        <v>1546</v>
      </c>
      <c r="F22" s="131">
        <f>'Monthly Electric Supply (kWh)'!AI22</f>
        <v>1309</v>
      </c>
      <c r="G22" s="131">
        <f>'Monthly Electric Supply (kWh)'!AO22</f>
        <v>1339</v>
      </c>
      <c r="H22" s="141">
        <v>0.06718346253229975</v>
      </c>
      <c r="I22" s="142">
        <v>14.0</v>
      </c>
      <c r="J22" s="134"/>
      <c r="K22" s="111" t="str">
        <f>IF(ISBLANK('Municipal Info Electric'!G22),"",'Municipal Info Electric'!G22)</f>
        <v>100% Renewable</v>
      </c>
      <c r="L22" s="111">
        <f>SUM('Monthly Electric Supply (kWh)'!AH22,'Monthly Electric Supply (kWh)'!AK22,'Monthly Electric Supply (kWh)'!AN22)</f>
        <v>68768</v>
      </c>
      <c r="M22" s="111">
        <f>SUM('Monthly Electric Supply (kWh)'!AG22,'Monthly Electric Supply (kWh)'!AJ22,'Monthly Electric Supply (kWh)'!AM22)</f>
        <v>1930639</v>
      </c>
      <c r="N22" s="111">
        <f t="shared" si="1"/>
        <v>1999407</v>
      </c>
      <c r="O22" s="135">
        <f t="shared" si="2"/>
        <v>0.9656058021</v>
      </c>
      <c r="P22" s="136">
        <v>0.13364</v>
      </c>
      <c r="Q22" s="136">
        <v>0.13364</v>
      </c>
      <c r="R22" s="136"/>
      <c r="S22" s="136"/>
      <c r="T22" s="136">
        <v>0.15128</v>
      </c>
      <c r="U22" s="136">
        <v>0.15128</v>
      </c>
      <c r="V22" s="136">
        <v>0.09639</v>
      </c>
      <c r="W22" s="137">
        <v>0.09365</v>
      </c>
    </row>
    <row r="23" ht="14.25" customHeight="1">
      <c r="B23" s="138" t="str">
        <f>IF(ISBLANK('Municipal Info Electric'!B23),"",'Municipal Info Electric'!B23)</f>
        <v>Ossining</v>
      </c>
      <c r="C23" s="139" t="str">
        <f>IF(ISBLANK('Municipal Info Electric'!C23),"",'Municipal Info Electric'!C23)</f>
        <v>Village</v>
      </c>
      <c r="D23" s="139" t="str">
        <f>IF(ISBLANK('Municipal Info Electric'!D23),"",'Municipal Info Electric'!D23)</f>
        <v>Con Edison</v>
      </c>
      <c r="E23" s="140">
        <f>IF(ISBLANK('Municipal Info Electric'!H23),"",'Municipal Info Electric'!H23)</f>
        <v>6379</v>
      </c>
      <c r="F23" s="131">
        <f>'Monthly Electric Supply (kWh)'!AI23</f>
        <v>5375</v>
      </c>
      <c r="G23" s="131">
        <f>'Monthly Electric Supply (kWh)'!AO23</f>
        <v>5553</v>
      </c>
      <c r="H23" s="141">
        <v>0.0305594734367654</v>
      </c>
      <c r="I23" s="142">
        <v>40.0</v>
      </c>
      <c r="J23" s="134"/>
      <c r="K23" s="111" t="str">
        <f>IF(ISBLANK('Municipal Info Electric'!G23),"",'Municipal Info Electric'!G23)</f>
        <v>100% Renewable</v>
      </c>
      <c r="L23" s="111">
        <f>SUM('Monthly Electric Supply (kWh)'!AH23,'Monthly Electric Supply (kWh)'!AK23,'Monthly Electric Supply (kWh)'!AN23)</f>
        <v>119684</v>
      </c>
      <c r="M23" s="111">
        <f>SUM('Monthly Electric Supply (kWh)'!AG23,'Monthly Electric Supply (kWh)'!AJ23,'Monthly Electric Supply (kWh)'!AM23)</f>
        <v>5985545</v>
      </c>
      <c r="N23" s="111">
        <f t="shared" si="1"/>
        <v>6105229</v>
      </c>
      <c r="O23" s="135">
        <f t="shared" si="2"/>
        <v>0.9803964765</v>
      </c>
      <c r="P23" s="136">
        <v>0.13364</v>
      </c>
      <c r="Q23" s="136">
        <v>0.13364</v>
      </c>
      <c r="R23" s="136"/>
      <c r="S23" s="136"/>
      <c r="T23" s="136">
        <v>0.15128</v>
      </c>
      <c r="U23" s="136">
        <v>0.15128</v>
      </c>
      <c r="V23" s="136">
        <v>0.09639</v>
      </c>
      <c r="W23" s="137">
        <v>0.09365</v>
      </c>
    </row>
    <row r="24" ht="14.25" customHeight="1">
      <c r="B24" s="138" t="str">
        <f>IF(ISBLANK('Municipal Info Electric'!B24),"",'Municipal Info Electric'!B24)</f>
        <v>Peekskill</v>
      </c>
      <c r="C24" s="139" t="str">
        <f>IF(ISBLANK('Municipal Info Electric'!C24),"",'Municipal Info Electric'!C24)</f>
        <v>City</v>
      </c>
      <c r="D24" s="139" t="str">
        <f>IF(ISBLANK('Municipal Info Electric'!D24),"",'Municipal Info Electric'!D24)</f>
        <v>Con Edison</v>
      </c>
      <c r="E24" s="140">
        <f>IF(ISBLANK('Municipal Info Electric'!H24),"",'Municipal Info Electric'!H24)</f>
        <v>6113</v>
      </c>
      <c r="F24" s="131">
        <f>'Monthly Electric Supply (kWh)'!AI24</f>
        <v>5159</v>
      </c>
      <c r="G24" s="131">
        <f>'Monthly Electric Supply (kWh)'!AO24</f>
        <v>5343</v>
      </c>
      <c r="H24" s="141">
        <v>0.03958128884527314</v>
      </c>
      <c r="I24" s="142">
        <v>26.0</v>
      </c>
      <c r="J24" s="134"/>
      <c r="K24" s="111" t="str">
        <f>IF(ISBLANK('Municipal Info Electric'!G24),"",'Municipal Info Electric'!G24)</f>
        <v>100% Renewable</v>
      </c>
      <c r="L24" s="111">
        <f>SUM('Monthly Electric Supply (kWh)'!AH24,'Monthly Electric Supply (kWh)'!AK24,'Monthly Electric Supply (kWh)'!AN24)</f>
        <v>83045</v>
      </c>
      <c r="M24" s="111">
        <f>SUM('Monthly Electric Supply (kWh)'!AG24,'Monthly Electric Supply (kWh)'!AJ24,'Monthly Electric Supply (kWh)'!AM24)</f>
        <v>5978542.1</v>
      </c>
      <c r="N24" s="111">
        <f t="shared" si="1"/>
        <v>6061587.1</v>
      </c>
      <c r="O24" s="135">
        <f t="shared" si="2"/>
        <v>0.9862997927</v>
      </c>
      <c r="P24" s="136">
        <v>0.13364</v>
      </c>
      <c r="Q24" s="136">
        <v>0.13364</v>
      </c>
      <c r="R24" s="136"/>
      <c r="S24" s="136"/>
      <c r="T24" s="136">
        <v>0.15128</v>
      </c>
      <c r="U24" s="136">
        <v>0.15128</v>
      </c>
      <c r="V24" s="136">
        <v>0.09639</v>
      </c>
      <c r="W24" s="137">
        <v>0.09365</v>
      </c>
    </row>
    <row r="25" ht="14.25" customHeight="1">
      <c r="B25" s="138" t="str">
        <f>IF(ISBLANK('Municipal Info Electric'!B25),"",'Municipal Info Electric'!B25)</f>
        <v>Pelham, Village</v>
      </c>
      <c r="C25" s="139" t="str">
        <f>IF(ISBLANK('Municipal Info Electric'!C25),"",'Municipal Info Electric'!C25)</f>
        <v>Village</v>
      </c>
      <c r="D25" s="139" t="str">
        <f>IF(ISBLANK('Municipal Info Electric'!D25),"",'Municipal Info Electric'!D25)</f>
        <v>Con Edison</v>
      </c>
      <c r="E25" s="140">
        <f>IF(ISBLANK('Municipal Info Electric'!H25),"",'Municipal Info Electric'!H25)</f>
        <v>1898</v>
      </c>
      <c r="F25" s="131">
        <f>'Monthly Electric Supply (kWh)'!AI25</f>
        <v>1533</v>
      </c>
      <c r="G25" s="131">
        <f>'Monthly Electric Supply (kWh)'!AO25</f>
        <v>1626</v>
      </c>
      <c r="H25" s="141">
        <v>0.07165437302423604</v>
      </c>
      <c r="I25" s="142">
        <v>8.0</v>
      </c>
      <c r="J25" s="134"/>
      <c r="K25" s="111" t="str">
        <f>IF(ISBLANK('Municipal Info Electric'!G25),"",'Municipal Info Electric'!G25)</f>
        <v>100% Renewable</v>
      </c>
      <c r="L25" s="111">
        <f>SUM('Monthly Electric Supply (kWh)'!AH25,'Monthly Electric Supply (kWh)'!AK25,'Monthly Electric Supply (kWh)'!AN25)</f>
        <v>44866</v>
      </c>
      <c r="M25" s="111">
        <f>SUM('Monthly Electric Supply (kWh)'!AG25,'Monthly Electric Supply (kWh)'!AJ25,'Monthly Electric Supply (kWh)'!AM25)</f>
        <v>2485022</v>
      </c>
      <c r="N25" s="111">
        <f t="shared" si="1"/>
        <v>2529888</v>
      </c>
      <c r="O25" s="135">
        <f t="shared" si="2"/>
        <v>0.9822656181</v>
      </c>
      <c r="P25" s="136">
        <v>0.13364</v>
      </c>
      <c r="Q25" s="136">
        <v>0.13364</v>
      </c>
      <c r="R25" s="136"/>
      <c r="S25" s="136"/>
      <c r="T25" s="136">
        <v>0.15128</v>
      </c>
      <c r="U25" s="136">
        <v>0.15128</v>
      </c>
      <c r="V25" s="136">
        <v>0.09556</v>
      </c>
      <c r="W25" s="137">
        <v>0.09299</v>
      </c>
    </row>
    <row r="26" ht="14.25" customHeight="1">
      <c r="B26" s="138" t="str">
        <f>IF(ISBLANK('Municipal Info Electric'!B26),"",'Municipal Info Electric'!B26)</f>
        <v>Pleasantville</v>
      </c>
      <c r="C26" s="139" t="str">
        <f>IF(ISBLANK('Municipal Info Electric'!C26),"",'Municipal Info Electric'!C26)</f>
        <v>Village</v>
      </c>
      <c r="D26" s="139" t="str">
        <f>IF(ISBLANK('Municipal Info Electric'!D26),"",'Municipal Info Electric'!D26)</f>
        <v>Con Edison</v>
      </c>
      <c r="E26" s="140">
        <f>IF(ISBLANK('Municipal Info Electric'!H26),"",'Municipal Info Electric'!H26)</f>
        <v>2432</v>
      </c>
      <c r="F26" s="131">
        <f>'Monthly Electric Supply (kWh)'!AI26</f>
        <v>2152</v>
      </c>
      <c r="G26" s="131">
        <f>'Monthly Electric Supply (kWh)'!AO26</f>
        <v>2221</v>
      </c>
      <c r="H26" s="141">
        <v>0.053865131578947366</v>
      </c>
      <c r="I26" s="142">
        <v>19.0</v>
      </c>
      <c r="J26" s="134"/>
      <c r="K26" s="111" t="str">
        <f>IF(ISBLANK('Municipal Info Electric'!G26),"",'Municipal Info Electric'!G26)</f>
        <v>100% Renewable</v>
      </c>
      <c r="L26" s="111">
        <f>SUM('Monthly Electric Supply (kWh)'!AH26,'Monthly Electric Supply (kWh)'!AK26,'Monthly Electric Supply (kWh)'!AN26)</f>
        <v>80166</v>
      </c>
      <c r="M26" s="111">
        <f>SUM('Monthly Electric Supply (kWh)'!AG26,'Monthly Electric Supply (kWh)'!AJ26,'Monthly Electric Supply (kWh)'!AM26)</f>
        <v>3312758</v>
      </c>
      <c r="N26" s="111">
        <f t="shared" si="1"/>
        <v>3392924</v>
      </c>
      <c r="O26" s="135">
        <f t="shared" si="2"/>
        <v>0.9763725919</v>
      </c>
      <c r="P26" s="136">
        <v>0.13364</v>
      </c>
      <c r="Q26" s="136">
        <v>0.13364</v>
      </c>
      <c r="R26" s="136"/>
      <c r="S26" s="136"/>
      <c r="T26" s="136">
        <v>0.15128</v>
      </c>
      <c r="U26" s="136">
        <v>0.15128</v>
      </c>
      <c r="V26" s="136">
        <v>0.09556</v>
      </c>
      <c r="W26" s="137">
        <v>0.09299</v>
      </c>
    </row>
    <row r="27" ht="14.25" customHeight="1">
      <c r="B27" s="138" t="str">
        <f>IF(ISBLANK('Municipal Info Electric'!B27),"",'Municipal Info Electric'!B27)</f>
        <v>Rye</v>
      </c>
      <c r="C27" s="139" t="str">
        <f>IF(ISBLANK('Municipal Info Electric'!C27),"",'Municipal Info Electric'!C27)</f>
        <v>City</v>
      </c>
      <c r="D27" s="139" t="str">
        <f>IF(ISBLANK('Municipal Info Electric'!D27),"",'Municipal Info Electric'!D27)</f>
        <v>Con Edison</v>
      </c>
      <c r="E27" s="140">
        <f>IF(ISBLANK('Municipal Info Electric'!H27),"",'Municipal Info Electric'!H27)</f>
        <v>4388</v>
      </c>
      <c r="F27" s="131">
        <f>'Monthly Electric Supply (kWh)'!AI27</f>
        <v>3584</v>
      </c>
      <c r="G27" s="131">
        <f>'Monthly Electric Supply (kWh)'!AO27</f>
        <v>3729</v>
      </c>
      <c r="H27" s="141">
        <v>0.05899490167516387</v>
      </c>
      <c r="I27" s="142">
        <v>18.0</v>
      </c>
      <c r="J27" s="134"/>
      <c r="K27" s="111" t="str">
        <f>IF(ISBLANK('Municipal Info Electric'!G27),"",'Municipal Info Electric'!G27)</f>
        <v>100% Renewable</v>
      </c>
      <c r="L27" s="111">
        <f>SUM('Monthly Electric Supply (kWh)'!AH27,'Monthly Electric Supply (kWh)'!AK27,'Monthly Electric Supply (kWh)'!AN27)</f>
        <v>175930</v>
      </c>
      <c r="M27" s="111">
        <f>SUM('Monthly Electric Supply (kWh)'!AG27,'Monthly Electric Supply (kWh)'!AJ27,'Monthly Electric Supply (kWh)'!AM27)</f>
        <v>8929367</v>
      </c>
      <c r="N27" s="111">
        <f t="shared" si="1"/>
        <v>9105297</v>
      </c>
      <c r="O27" s="135">
        <f t="shared" si="2"/>
        <v>0.9806782799</v>
      </c>
      <c r="P27" s="136">
        <v>0.13364</v>
      </c>
      <c r="Q27" s="136">
        <v>0.13364</v>
      </c>
      <c r="R27" s="136"/>
      <c r="S27" s="136"/>
      <c r="T27" s="136">
        <v>0.15128</v>
      </c>
      <c r="U27" s="136">
        <v>0.15128</v>
      </c>
      <c r="V27" s="136">
        <v>0.09556</v>
      </c>
      <c r="W27" s="137">
        <v>0.09299</v>
      </c>
    </row>
    <row r="28" ht="14.25" customHeight="1">
      <c r="B28" s="138" t="str">
        <f>IF(ISBLANK('Municipal Info Electric'!B28),"",'Municipal Info Electric'!B28)</f>
        <v>Rye Brook</v>
      </c>
      <c r="C28" s="139" t="str">
        <f>IF(ISBLANK('Municipal Info Electric'!C28),"",'Municipal Info Electric'!C28)</f>
        <v>Village</v>
      </c>
      <c r="D28" s="139" t="str">
        <f>IF(ISBLANK('Municipal Info Electric'!D28),"",'Municipal Info Electric'!D28)</f>
        <v>Con Edison</v>
      </c>
      <c r="E28" s="140">
        <f>IF(ISBLANK('Municipal Info Electric'!H28),"",'Municipal Info Electric'!H28)</f>
        <v>2745</v>
      </c>
      <c r="F28" s="131">
        <f>'Monthly Electric Supply (kWh)'!AI28</f>
        <v>2292</v>
      </c>
      <c r="G28" s="131">
        <f>'Monthly Electric Supply (kWh)'!AO28</f>
        <v>2325</v>
      </c>
      <c r="H28" s="141">
        <v>0.06652996126680337</v>
      </c>
      <c r="I28" s="142">
        <v>26.0</v>
      </c>
      <c r="J28" s="134"/>
      <c r="K28" s="111" t="str">
        <f>IF(ISBLANK('Municipal Info Electric'!G28),"",'Municipal Info Electric'!G28)</f>
        <v>100% Renewable</v>
      </c>
      <c r="L28" s="111">
        <f>SUM('Monthly Electric Supply (kWh)'!AH28,'Monthly Electric Supply (kWh)'!AK28,'Monthly Electric Supply (kWh)'!AN28)</f>
        <v>129600</v>
      </c>
      <c r="M28" s="111">
        <f>SUM('Monthly Electric Supply (kWh)'!AG28,'Monthly Electric Supply (kWh)'!AJ28,'Monthly Electric Supply (kWh)'!AM28)</f>
        <v>3678871</v>
      </c>
      <c r="N28" s="111">
        <f t="shared" si="1"/>
        <v>3808471</v>
      </c>
      <c r="O28" s="135">
        <f t="shared" si="2"/>
        <v>0.9659705955</v>
      </c>
      <c r="P28" s="136">
        <v>0.13364</v>
      </c>
      <c r="Q28" s="136">
        <v>0.13364</v>
      </c>
      <c r="R28" s="136"/>
      <c r="S28" s="136"/>
      <c r="T28" s="136">
        <v>0.15128</v>
      </c>
      <c r="U28" s="136">
        <v>0.15128</v>
      </c>
      <c r="V28" s="136">
        <v>0.09556</v>
      </c>
      <c r="W28" s="137">
        <v>0.09299</v>
      </c>
    </row>
    <row r="29" ht="14.25" customHeight="1">
      <c r="B29" s="138" t="str">
        <f>IF(ISBLANK('Municipal Info Electric'!B29),"",'Municipal Info Electric'!B29)</f>
        <v>Sleepy Hollow</v>
      </c>
      <c r="C29" s="139" t="str">
        <f>IF(ISBLANK('Municipal Info Electric'!C29),"",'Municipal Info Electric'!C29)</f>
        <v>Village</v>
      </c>
      <c r="D29" s="139" t="str">
        <f>IF(ISBLANK('Municipal Info Electric'!D29),"",'Municipal Info Electric'!D29)</f>
        <v>Con Edison</v>
      </c>
      <c r="E29" s="140">
        <f>IF(ISBLANK('Municipal Info Electric'!H29),"",'Municipal Info Electric'!H29)</f>
        <v>2641</v>
      </c>
      <c r="F29" s="131">
        <f>'Monthly Electric Supply (kWh)'!AI29</f>
        <v>2238</v>
      </c>
      <c r="G29" s="131">
        <f>'Monthly Electric Supply (kWh)'!AO29</f>
        <v>2317</v>
      </c>
      <c r="H29" s="141">
        <v>0.05831124574024991</v>
      </c>
      <c r="I29" s="142">
        <v>21.0</v>
      </c>
      <c r="J29" s="134"/>
      <c r="K29" s="111" t="str">
        <f>IF(ISBLANK('Municipal Info Electric'!G29),"",'Municipal Info Electric'!G29)</f>
        <v>100% Renewable</v>
      </c>
      <c r="L29" s="111">
        <f>SUM('Monthly Electric Supply (kWh)'!AH29,'Monthly Electric Supply (kWh)'!AK29,'Monthly Electric Supply (kWh)'!AN29)</f>
        <v>24277</v>
      </c>
      <c r="M29" s="111">
        <f>SUM('Monthly Electric Supply (kWh)'!AG29,'Monthly Electric Supply (kWh)'!AJ29,'Monthly Electric Supply (kWh)'!AM29)</f>
        <v>1937377</v>
      </c>
      <c r="N29" s="111">
        <f t="shared" si="1"/>
        <v>1961654</v>
      </c>
      <c r="O29" s="135">
        <f t="shared" si="2"/>
        <v>0.9876242192</v>
      </c>
      <c r="P29" s="136">
        <v>0.13364</v>
      </c>
      <c r="Q29" s="136">
        <v>0.13364</v>
      </c>
      <c r="R29" s="136"/>
      <c r="S29" s="136"/>
      <c r="T29" s="136">
        <v>0.15128</v>
      </c>
      <c r="U29" s="136">
        <v>0.15128</v>
      </c>
      <c r="V29" s="136">
        <v>0.09556</v>
      </c>
      <c r="W29" s="137">
        <v>0.09299</v>
      </c>
    </row>
    <row r="30" ht="14.25" customHeight="1">
      <c r="B30" s="138" t="str">
        <f>IF(ISBLANK('Municipal Info Electric'!B30),"",'Municipal Info Electric'!B30)</f>
        <v>Tarrytown</v>
      </c>
      <c r="C30" s="139" t="str">
        <f>IF(ISBLANK('Municipal Info Electric'!C30),"",'Municipal Info Electric'!C30)</f>
        <v>Village</v>
      </c>
      <c r="D30" s="139" t="str">
        <f>IF(ISBLANK('Municipal Info Electric'!D30),"",'Municipal Info Electric'!D30)</f>
        <v>Con Edison</v>
      </c>
      <c r="E30" s="140">
        <f>IF(ISBLANK('Municipal Info Electric'!H30),"",'Municipal Info Electric'!H30)</f>
        <v>3849</v>
      </c>
      <c r="F30" s="131">
        <f>'Monthly Electric Supply (kWh)'!AI30</f>
        <v>3094</v>
      </c>
      <c r="G30" s="131">
        <f>'Monthly Electric Supply (kWh)'!AO30</f>
        <v>3221</v>
      </c>
      <c r="H30" s="141">
        <v>0.03689269940244219</v>
      </c>
      <c r="I30" s="142">
        <v>58.0</v>
      </c>
      <c r="J30" s="134"/>
      <c r="K30" s="111" t="str">
        <f>IF(ISBLANK('Municipal Info Electric'!G30),"",'Municipal Info Electric'!G30)</f>
        <v>100% Renewable</v>
      </c>
      <c r="L30" s="111">
        <f>SUM('Monthly Electric Supply (kWh)'!AH30,'Monthly Electric Supply (kWh)'!AK30,'Monthly Electric Supply (kWh)'!AN30)</f>
        <v>24450</v>
      </c>
      <c r="M30" s="111">
        <f>SUM('Monthly Electric Supply (kWh)'!AG30,'Monthly Electric Supply (kWh)'!AJ30,'Monthly Electric Supply (kWh)'!AM30)</f>
        <v>2689566</v>
      </c>
      <c r="N30" s="111">
        <f t="shared" si="1"/>
        <v>2714016</v>
      </c>
      <c r="O30" s="135">
        <f t="shared" si="2"/>
        <v>0.9909912101</v>
      </c>
      <c r="P30" s="136">
        <v>0.13364</v>
      </c>
      <c r="Q30" s="136">
        <v>0.13364</v>
      </c>
      <c r="R30" s="136"/>
      <c r="S30" s="136"/>
      <c r="T30" s="136">
        <v>0.15128</v>
      </c>
      <c r="U30" s="136">
        <v>0.15128</v>
      </c>
      <c r="V30" s="136">
        <v>0.09556</v>
      </c>
      <c r="W30" s="137">
        <v>0.09299</v>
      </c>
    </row>
    <row r="31" ht="14.25" customHeight="1">
      <c r="B31" s="138" t="str">
        <f>IF(ISBLANK('Municipal Info Electric'!B31),"",'Municipal Info Electric'!B31)</f>
        <v>Tuckahoe</v>
      </c>
      <c r="C31" s="139" t="str">
        <f>IF(ISBLANK('Municipal Info Electric'!C31),"",'Municipal Info Electric'!C31)</f>
        <v>Village</v>
      </c>
      <c r="D31" s="139" t="str">
        <f>IF(ISBLANK('Municipal Info Electric'!D31),"",'Municipal Info Electric'!D31)</f>
        <v>Con Edison</v>
      </c>
      <c r="E31" s="140">
        <f>IF(ISBLANK('Municipal Info Electric'!H31),"",'Municipal Info Electric'!H31)</f>
        <v>2245</v>
      </c>
      <c r="F31" s="131">
        <f>'Monthly Electric Supply (kWh)'!AI31</f>
        <v>1799</v>
      </c>
      <c r="G31" s="131">
        <f>'Monthly Electric Supply (kWh)'!AO31</f>
        <v>1881</v>
      </c>
      <c r="H31" s="141">
        <v>0.04721603563474387</v>
      </c>
      <c r="I31" s="142">
        <v>20.0</v>
      </c>
      <c r="J31" s="134"/>
      <c r="K31" s="111" t="str">
        <f>IF(ISBLANK('Municipal Info Electric'!G31),"",'Municipal Info Electric'!G31)</f>
        <v>100% Renewable</v>
      </c>
      <c r="L31" s="111">
        <f>SUM('Monthly Electric Supply (kWh)'!AH31,'Monthly Electric Supply (kWh)'!AK31,'Monthly Electric Supply (kWh)'!AN31)</f>
        <v>38000</v>
      </c>
      <c r="M31" s="111">
        <f>SUM('Monthly Electric Supply (kWh)'!AG31,'Monthly Electric Supply (kWh)'!AJ31,'Monthly Electric Supply (kWh)'!AM31)</f>
        <v>1979893</v>
      </c>
      <c r="N31" s="111">
        <f t="shared" si="1"/>
        <v>2017893</v>
      </c>
      <c r="O31" s="135">
        <f t="shared" si="2"/>
        <v>0.9811684762</v>
      </c>
      <c r="P31" s="136">
        <v>0.13364</v>
      </c>
      <c r="Q31" s="136">
        <v>0.13364</v>
      </c>
      <c r="R31" s="136"/>
      <c r="S31" s="136"/>
      <c r="T31" s="136">
        <v>0.15128</v>
      </c>
      <c r="U31" s="136">
        <v>0.15128</v>
      </c>
      <c r="V31" s="136">
        <v>0.09556</v>
      </c>
      <c r="W31" s="137">
        <v>0.09299</v>
      </c>
    </row>
    <row r="32" ht="14.25" customHeight="1">
      <c r="B32" s="138" t="str">
        <f>IF(ISBLANK('Municipal Info Electric'!B32),"",'Municipal Info Electric'!B32)</f>
        <v>White Plains</v>
      </c>
      <c r="C32" s="139" t="str">
        <f>IF(ISBLANK('Municipal Info Electric'!C32),"",'Municipal Info Electric'!C32)</f>
        <v>City</v>
      </c>
      <c r="D32" s="139" t="str">
        <f>IF(ISBLANK('Municipal Info Electric'!D32),"",'Municipal Info Electric'!D32)</f>
        <v>Con Edison</v>
      </c>
      <c r="E32" s="140">
        <f>IF(ISBLANK('Municipal Info Electric'!H32),"",'Municipal Info Electric'!H32)</f>
        <v>16345</v>
      </c>
      <c r="F32" s="131">
        <f>'Monthly Electric Supply (kWh)'!AI32</f>
        <v>13148</v>
      </c>
      <c r="G32" s="131">
        <f>'Monthly Electric Supply (kWh)'!AO32</f>
        <v>13963</v>
      </c>
      <c r="H32" s="141">
        <v>0.05286020189660447</v>
      </c>
      <c r="I32" s="142">
        <v>134.0</v>
      </c>
      <c r="J32" s="134"/>
      <c r="K32" s="111" t="str">
        <f>IF(ISBLANK('Municipal Info Electric'!G32),"",'Municipal Info Electric'!G32)</f>
        <v>100% Renewable</v>
      </c>
      <c r="L32" s="111">
        <f>SUM('Monthly Electric Supply (kWh)'!AH32,'Monthly Electric Supply (kWh)'!AK32,'Monthly Electric Supply (kWh)'!AN32)</f>
        <v>261323</v>
      </c>
      <c r="M32" s="111">
        <f>SUM('Monthly Electric Supply (kWh)'!AG32,'Monthly Electric Supply (kWh)'!AJ32,'Monthly Electric Supply (kWh)'!AM32)</f>
        <v>16692039</v>
      </c>
      <c r="N32" s="111">
        <f t="shared" si="1"/>
        <v>16953362</v>
      </c>
      <c r="O32" s="135">
        <f t="shared" si="2"/>
        <v>0.9845857712</v>
      </c>
      <c r="P32" s="136">
        <v>0.13364</v>
      </c>
      <c r="Q32" s="136">
        <v>0.13364</v>
      </c>
      <c r="R32" s="136"/>
      <c r="S32" s="136"/>
      <c r="T32" s="136">
        <v>0.15128</v>
      </c>
      <c r="U32" s="136">
        <v>0.15128</v>
      </c>
      <c r="V32" s="136">
        <v>0.09556</v>
      </c>
      <c r="W32" s="137">
        <v>0.09299</v>
      </c>
    </row>
    <row r="33" ht="14.25" customHeight="1">
      <c r="B33" s="138" t="str">
        <f>IF(ISBLANK('Municipal Info Electric'!B33),"",'Municipal Info Electric'!B33)</f>
        <v>Yonkers</v>
      </c>
      <c r="C33" s="139" t="str">
        <f>IF(ISBLANK('Municipal Info Electric'!C33),"",'Municipal Info Electric'!C33)</f>
        <v>City</v>
      </c>
      <c r="D33" s="139" t="str">
        <f>IF(ISBLANK('Municipal Info Electric'!D33),"",'Municipal Info Electric'!D33)</f>
        <v>Con Edison</v>
      </c>
      <c r="E33" s="140">
        <f>IF(ISBLANK('Municipal Info Electric'!H33),"",'Municipal Info Electric'!H33)</f>
        <v>52186</v>
      </c>
      <c r="F33" s="131">
        <f>'Monthly Electric Supply (kWh)'!AI33</f>
        <v>41319</v>
      </c>
      <c r="G33" s="131">
        <f>'Monthly Electric Supply (kWh)'!AO33</f>
        <v>38225</v>
      </c>
      <c r="H33" s="141">
        <v>0.175</v>
      </c>
      <c r="I33" s="142">
        <v>937.0</v>
      </c>
      <c r="J33" s="142">
        <v>2.0</v>
      </c>
      <c r="K33" s="111" t="str">
        <f>IF(ISBLANK('Municipal Info Electric'!G33),"",'Municipal Info Electric'!G33)</f>
        <v>100% Renewable</v>
      </c>
      <c r="L33" s="111">
        <f>SUM('Monthly Electric Supply (kWh)'!AH33,'Monthly Electric Supply (kWh)'!AK33,'Monthly Electric Supply (kWh)'!AN33)</f>
        <v>650461</v>
      </c>
      <c r="M33" s="111">
        <f>SUM('Monthly Electric Supply (kWh)'!AG33,'Monthly Electric Supply (kWh)'!AJ33,'Monthly Electric Supply (kWh)'!AM33)</f>
        <v>41058039</v>
      </c>
      <c r="N33" s="111">
        <f t="shared" si="1"/>
        <v>41708500</v>
      </c>
      <c r="O33" s="135">
        <f t="shared" si="2"/>
        <v>0.9844045938</v>
      </c>
      <c r="P33" s="143">
        <v>0.0805</v>
      </c>
      <c r="Q33" s="143"/>
      <c r="R33" s="143"/>
      <c r="S33" s="143"/>
      <c r="T33" s="59">
        <v>0.09474</v>
      </c>
      <c r="U33" s="143"/>
      <c r="V33" s="136">
        <v>0.09556</v>
      </c>
      <c r="W33" s="137">
        <v>0.09299</v>
      </c>
    </row>
    <row r="34" ht="14.25" customHeight="1">
      <c r="B34" s="138" t="str">
        <f>IF(ISBLANK('Municipal Info Electric'!B34),"",'Municipal Info Electric'!B34)</f>
        <v>Bedford</v>
      </c>
      <c r="C34" s="139" t="str">
        <f>IF(ISBLANK('Municipal Info Electric'!C34),"",'Municipal Info Electric'!C34)</f>
        <v>Town</v>
      </c>
      <c r="D34" s="139" t="str">
        <f>IF(ISBLANK('Municipal Info Electric'!D34),"",'Municipal Info Electric'!D34)</f>
        <v>NYSEG</v>
      </c>
      <c r="E34" s="140">
        <f>IF(ISBLANK('Municipal Info Electric'!H34),"",'Municipal Info Electric'!H34)</f>
        <v>1812</v>
      </c>
      <c r="F34" s="131">
        <f>'Monthly Electric Supply (kWh)'!AI34</f>
        <v>1870</v>
      </c>
      <c r="G34" s="131">
        <f>'Monthly Electric Supply (kWh)'!AO34</f>
        <v>1852</v>
      </c>
      <c r="H34" s="141">
        <v>0.001658374792703151</v>
      </c>
      <c r="I34" s="142">
        <v>24.0</v>
      </c>
      <c r="J34" s="144"/>
      <c r="K34" s="111" t="s">
        <v>56</v>
      </c>
      <c r="L34" s="111">
        <f>SUM('Monthly Electric Supply (kWh)'!AH34,'Monthly Electric Supply (kWh)'!AK34,'Monthly Electric Supply (kWh)'!AN34)</f>
        <v>167967</v>
      </c>
      <c r="M34" s="111">
        <f>SUM('Monthly Electric Supply (kWh)'!AG34,'Monthly Electric Supply (kWh)'!AJ34,'Monthly Electric Supply (kWh)'!AM34)</f>
        <v>4994664</v>
      </c>
      <c r="N34" s="111">
        <f t="shared" si="1"/>
        <v>5162631</v>
      </c>
      <c r="O34" s="135">
        <f t="shared" si="2"/>
        <v>0.967464845</v>
      </c>
      <c r="P34" s="136">
        <v>0.08885</v>
      </c>
      <c r="Q34" s="136">
        <v>0.08885</v>
      </c>
      <c r="R34" s="136"/>
      <c r="S34" s="136"/>
      <c r="T34" s="136">
        <v>0.10328</v>
      </c>
      <c r="U34" s="136">
        <v>0.10328</v>
      </c>
      <c r="V34" s="136">
        <v>0.097651</v>
      </c>
      <c r="W34" s="137">
        <v>0.100279</v>
      </c>
    </row>
    <row r="35" ht="14.25" customHeight="1">
      <c r="B35" s="138" t="str">
        <f>IF(ISBLANK('Municipal Info Electric'!B35),"",'Municipal Info Electric'!B35)</f>
        <v>Lewisboro</v>
      </c>
      <c r="C35" s="139" t="str">
        <f>IF(ISBLANK('Municipal Info Electric'!C35),"",'Municipal Info Electric'!C35)</f>
        <v>Town</v>
      </c>
      <c r="D35" s="139" t="str">
        <f>IF(ISBLANK('Municipal Info Electric'!D35),"",'Municipal Info Electric'!D35)</f>
        <v>NYSEG</v>
      </c>
      <c r="E35" s="140">
        <f>IF(ISBLANK('Municipal Info Electric'!H35),"",'Municipal Info Electric'!H35)</f>
        <v>1429</v>
      </c>
      <c r="F35" s="131">
        <f>'Monthly Electric Supply (kWh)'!AI35</f>
        <v>1638</v>
      </c>
      <c r="G35" s="131">
        <f>'Monthly Electric Supply (kWh)'!AO35</f>
        <v>1619</v>
      </c>
      <c r="H35" s="141">
        <v>0.031490552834149754</v>
      </c>
      <c r="I35" s="142">
        <v>47.0</v>
      </c>
      <c r="J35" s="144"/>
      <c r="K35" s="111" t="str">
        <f>IF(ISBLANK('Municipal Info Electric'!G35),"",'Municipal Info Electric'!G35)</f>
        <v>100% Renewable</v>
      </c>
      <c r="L35" s="111">
        <f>SUM('Monthly Electric Supply (kWh)'!AH35,'Monthly Electric Supply (kWh)'!AK35,'Monthly Electric Supply (kWh)'!AN35)</f>
        <v>645022</v>
      </c>
      <c r="M35" s="111">
        <f>SUM('Monthly Electric Supply (kWh)'!AG35,'Monthly Electric Supply (kWh)'!AJ35,'Monthly Electric Supply (kWh)'!AM35)</f>
        <v>4127033</v>
      </c>
      <c r="N35" s="111">
        <f t="shared" si="1"/>
        <v>4772055</v>
      </c>
      <c r="O35" s="135">
        <f t="shared" si="2"/>
        <v>0.8648334942</v>
      </c>
      <c r="P35" s="136">
        <v>0.08885</v>
      </c>
      <c r="Q35" s="136">
        <v>0.08885</v>
      </c>
      <c r="R35" s="136"/>
      <c r="S35" s="136"/>
      <c r="T35" s="136">
        <v>0.10328</v>
      </c>
      <c r="U35" s="136">
        <v>0.10328</v>
      </c>
      <c r="V35" s="136">
        <v>0.097651</v>
      </c>
      <c r="W35" s="137">
        <v>0.100279</v>
      </c>
    </row>
    <row r="36" ht="14.25" customHeight="1">
      <c r="B36" s="138" t="str">
        <f>IF(ISBLANK('Municipal Info Electric'!B36),"",'Municipal Info Electric'!B36)</f>
        <v>North Salem</v>
      </c>
      <c r="C36" s="139" t="str">
        <f>IF(ISBLANK('Municipal Info Electric'!C36),"",'Municipal Info Electric'!C36)</f>
        <v>Town</v>
      </c>
      <c r="D36" s="139" t="str">
        <f>IF(ISBLANK('Municipal Info Electric'!D36),"",'Municipal Info Electric'!D36)</f>
        <v>NYSEG</v>
      </c>
      <c r="E36" s="140">
        <f>IF(ISBLANK('Municipal Info Electric'!H36),"",'Municipal Info Electric'!H36)</f>
        <v>761</v>
      </c>
      <c r="F36" s="131">
        <f>'Monthly Electric Supply (kWh)'!AI36</f>
        <v>888</v>
      </c>
      <c r="G36" s="131">
        <f>'Monthly Electric Supply (kWh)'!AO36</f>
        <v>870</v>
      </c>
      <c r="H36" s="141">
        <v>0.021052631578947368</v>
      </c>
      <c r="I36" s="142">
        <v>10.0</v>
      </c>
      <c r="J36" s="144"/>
      <c r="K36" s="111" t="str">
        <f>IF(ISBLANK('Municipal Info Electric'!G36),"",'Municipal Info Electric'!G36)</f>
        <v>100% Renewable</v>
      </c>
      <c r="L36" s="111">
        <f>SUM('Monthly Electric Supply (kWh)'!AH36,'Monthly Electric Supply (kWh)'!AK36,'Monthly Electric Supply (kWh)'!AN36)</f>
        <v>518866</v>
      </c>
      <c r="M36" s="111">
        <f>SUM('Monthly Electric Supply (kWh)'!AG36,'Monthly Electric Supply (kWh)'!AJ36,'Monthly Electric Supply (kWh)'!AM36)</f>
        <v>2138899</v>
      </c>
      <c r="N36" s="111">
        <f t="shared" si="1"/>
        <v>2657765</v>
      </c>
      <c r="O36" s="135">
        <f t="shared" si="2"/>
        <v>0.8047735597</v>
      </c>
      <c r="P36" s="136">
        <v>0.08885</v>
      </c>
      <c r="Q36" s="136">
        <v>0.08885</v>
      </c>
      <c r="R36" s="136"/>
      <c r="S36" s="136"/>
      <c r="T36" s="136">
        <v>0.10328</v>
      </c>
      <c r="U36" s="136">
        <v>0.10328</v>
      </c>
      <c r="V36" s="136">
        <v>0.097651</v>
      </c>
      <c r="W36" s="137">
        <v>0.100279</v>
      </c>
    </row>
    <row r="37" ht="14.25" customHeight="1">
      <c r="B37" s="138" t="str">
        <f>IF(ISBLANK('Municipal Info Electric'!B37),"",'Municipal Info Electric'!B37)</f>
        <v>Pound Ridge</v>
      </c>
      <c r="C37" s="139" t="str">
        <f>IF(ISBLANK('Municipal Info Electric'!C37),"",'Municipal Info Electric'!C37)</f>
        <v>Town</v>
      </c>
      <c r="D37" s="139" t="str">
        <f>IF(ISBLANK('Municipal Info Electric'!D37),"",'Municipal Info Electric'!D37)</f>
        <v>NYSEG</v>
      </c>
      <c r="E37" s="140">
        <f>IF(ISBLANK('Municipal Info Electric'!H37),"",'Municipal Info Electric'!H37)</f>
        <v>689</v>
      </c>
      <c r="F37" s="131">
        <f>'Monthly Electric Supply (kWh)'!AI37</f>
        <v>727</v>
      </c>
      <c r="G37" s="131">
        <f>'Monthly Electric Supply (kWh)'!AO37</f>
        <v>720</v>
      </c>
      <c r="H37" s="141">
        <v>0.017391304347826087</v>
      </c>
      <c r="I37" s="142">
        <v>8.0</v>
      </c>
      <c r="J37" s="142">
        <v>1.0</v>
      </c>
      <c r="K37" s="111" t="str">
        <f>IF(ISBLANK('Municipal Info Electric'!G37),"",'Municipal Info Electric'!G37)</f>
        <v>100% Renewable</v>
      </c>
      <c r="L37" s="111">
        <f>SUM('Monthly Electric Supply (kWh)'!AH37,'Monthly Electric Supply (kWh)'!AK37,'Monthly Electric Supply (kWh)'!AN37)</f>
        <v>112685</v>
      </c>
      <c r="M37" s="111">
        <f>SUM('Monthly Electric Supply (kWh)'!AG37,'Monthly Electric Supply (kWh)'!AJ37,'Monthly Electric Supply (kWh)'!AM37)</f>
        <v>2495637</v>
      </c>
      <c r="N37" s="111">
        <f t="shared" si="1"/>
        <v>2608322</v>
      </c>
      <c r="O37" s="135">
        <f t="shared" si="2"/>
        <v>0.9567978954</v>
      </c>
      <c r="P37" s="136">
        <v>0.08885</v>
      </c>
      <c r="Q37" s="136">
        <v>0.08885</v>
      </c>
      <c r="R37" s="136"/>
      <c r="S37" s="136"/>
      <c r="T37" s="136">
        <v>0.10328</v>
      </c>
      <c r="U37" s="136">
        <v>0.10328</v>
      </c>
      <c r="V37" s="136">
        <v>0.097651</v>
      </c>
      <c r="W37" s="137">
        <v>0.100279</v>
      </c>
    </row>
    <row r="38" ht="14.25" customHeight="1">
      <c r="B38" s="138" t="str">
        <f>IF(ISBLANK('Municipal Info Electric'!B38),"",'Municipal Info Electric'!B38)</f>
        <v>Somers</v>
      </c>
      <c r="C38" s="139" t="str">
        <f>IF(ISBLANK('Municipal Info Electric'!C38),"",'Municipal Info Electric'!C38)</f>
        <v>Town</v>
      </c>
      <c r="D38" s="139" t="str">
        <f>IF(ISBLANK('Municipal Info Electric'!D38),"",'Municipal Info Electric'!D38)</f>
        <v>NYSEG</v>
      </c>
      <c r="E38" s="140">
        <f>IF(ISBLANK('Municipal Info Electric'!H38),"",'Municipal Info Electric'!H38)</f>
        <v>2186</v>
      </c>
      <c r="F38" s="131">
        <f>'Monthly Electric Supply (kWh)'!AI38</f>
        <v>2475</v>
      </c>
      <c r="G38" s="131">
        <f>'Monthly Electric Supply (kWh)'!AO38</f>
        <v>2426</v>
      </c>
      <c r="H38" s="141">
        <v>0.024267399267399268</v>
      </c>
      <c r="I38" s="142">
        <v>39.0</v>
      </c>
      <c r="J38" s="144"/>
      <c r="K38" s="111" t="str">
        <f>IF(ISBLANK('Municipal Info Electric'!G38),"",'Municipal Info Electric'!G38)</f>
        <v>Standard Supply</v>
      </c>
      <c r="L38" s="111">
        <f>SUM('Monthly Electric Supply (kWh)'!AH38,'Monthly Electric Supply (kWh)'!AK38,'Monthly Electric Supply (kWh)'!AN38)</f>
        <v>7074070</v>
      </c>
      <c r="M38" s="111">
        <f>SUM('Monthly Electric Supply (kWh)'!AG38,'Monthly Electric Supply (kWh)'!AJ38,'Monthly Electric Supply (kWh)'!AM38)</f>
        <v>45300</v>
      </c>
      <c r="N38" s="111">
        <f t="shared" si="1"/>
        <v>7119370</v>
      </c>
      <c r="O38" s="135">
        <f t="shared" si="2"/>
        <v>0.006362922562</v>
      </c>
      <c r="P38" s="136">
        <v>0.08885</v>
      </c>
      <c r="Q38" s="136">
        <v>0.08885</v>
      </c>
      <c r="R38" s="136"/>
      <c r="S38" s="136"/>
      <c r="T38" s="136">
        <v>0.10328</v>
      </c>
      <c r="U38" s="136">
        <v>0.10328</v>
      </c>
      <c r="V38" s="136">
        <v>0.097651</v>
      </c>
      <c r="W38" s="137">
        <v>0.100279</v>
      </c>
    </row>
    <row r="39" ht="14.25" customHeight="1">
      <c r="B39" s="138" t="str">
        <f>IF(ISBLANK('Municipal Info Electric'!B39),"",'Municipal Info Electric'!B39)</f>
        <v/>
      </c>
      <c r="C39" s="139" t="str">
        <f>IF(ISBLANK('Municipal Info Electric'!C39),"",'Municipal Info Electric'!C39)</f>
        <v/>
      </c>
      <c r="D39" s="139" t="str">
        <f>IF(ISBLANK('Municipal Info Electric'!D39),"",'Municipal Info Electric'!D39)</f>
        <v/>
      </c>
      <c r="E39" s="140" t="str">
        <f>IF(ISBLANK('Municipal Info Electric'!H39),"",'Municipal Info Electric'!H39)</f>
        <v/>
      </c>
      <c r="F39" s="131" t="str">
        <f>IF(ISBLANK('Monthly Electric Supply (kWh)'!H39)," ",'Monthly Electric Supply (kWh)'!H39)</f>
        <v> </v>
      </c>
      <c r="G39" s="131" t="str">
        <f>IF(ISBLANK('Monthly Electric Supply (kWh)'!I39)," ",'Monthly Electric Supply (kWh)'!I39)</f>
        <v> </v>
      </c>
      <c r="H39" s="141"/>
      <c r="I39" s="141"/>
      <c r="J39" s="145"/>
      <c r="K39" s="111" t="str">
        <f>IF(ISBLANK('Municipal Info Electric'!G39),"",'Municipal Info Electric'!G39)</f>
        <v/>
      </c>
      <c r="L39" s="111" t="str">
        <f>IF(LEN(B39)=0,"",'Monthly Electric Supply (kWh)'!G39+'Monthly Electric Supply (kWh)'!J39+'Monthly Electric Supply (kWh)'!M39)</f>
        <v/>
      </c>
      <c r="M39" s="111" t="str">
        <f>IF(LEN(B39)=0,"",'Monthly Electric Supply (kWh)'!F39+'Monthly Electric Supply (kWh)'!I39+'Monthly Electric Supply (kWh)'!L39)</f>
        <v/>
      </c>
      <c r="N39" s="111" t="str">
        <f t="shared" si="1"/>
        <v/>
      </c>
      <c r="O39" s="135" t="str">
        <f t="shared" si="2"/>
        <v/>
      </c>
      <c r="P39" s="136"/>
      <c r="Q39" s="136"/>
      <c r="R39" s="136"/>
      <c r="S39" s="136"/>
      <c r="T39" s="136"/>
      <c r="U39" s="136"/>
      <c r="V39" s="136"/>
      <c r="W39" s="137"/>
    </row>
    <row r="40" ht="14.25" customHeight="1">
      <c r="B40" s="138" t="str">
        <f>IF(ISBLANK('Municipal Info Electric'!B40),"",'Municipal Info Electric'!B40)</f>
        <v/>
      </c>
      <c r="C40" s="139" t="str">
        <f>IF(ISBLANK('Municipal Info Electric'!C40),"",'Municipal Info Electric'!C40)</f>
        <v/>
      </c>
      <c r="D40" s="139" t="str">
        <f>IF(ISBLANK('Municipal Info Electric'!D40),"",'Municipal Info Electric'!D40)</f>
        <v/>
      </c>
      <c r="E40" s="140" t="str">
        <f>IF(ISBLANK('Municipal Info Electric'!H40),"",'Municipal Info Electric'!H40)</f>
        <v/>
      </c>
      <c r="F40" s="131" t="str">
        <f>IF(ISBLANK('Monthly Electric Supply (kWh)'!H40)," ",'Monthly Electric Supply (kWh)'!H40)</f>
        <v> </v>
      </c>
      <c r="G40" s="131" t="str">
        <f>IF(ISBLANK('Monthly Electric Supply (kWh)'!I40)," ",'Monthly Electric Supply (kWh)'!I40)</f>
        <v> </v>
      </c>
      <c r="H40" s="141"/>
      <c r="I40" s="141"/>
      <c r="J40" s="145"/>
      <c r="K40" s="111" t="str">
        <f>IF(ISBLANK('Municipal Info Electric'!G40),"",'Municipal Info Electric'!G40)</f>
        <v/>
      </c>
      <c r="L40" s="111" t="str">
        <f>IF(LEN(B40)=0,"",'Monthly Electric Supply (kWh)'!G40+'Monthly Electric Supply (kWh)'!J40+'Monthly Electric Supply (kWh)'!M40)</f>
        <v/>
      </c>
      <c r="M40" s="111" t="str">
        <f>IF(LEN(B40)=0,"",'Monthly Electric Supply (kWh)'!F40+'Monthly Electric Supply (kWh)'!I40+'Monthly Electric Supply (kWh)'!L40)</f>
        <v/>
      </c>
      <c r="N40" s="111" t="str">
        <f t="shared" si="1"/>
        <v/>
      </c>
      <c r="O40" s="135" t="str">
        <f t="shared" si="2"/>
        <v/>
      </c>
      <c r="P40" s="136"/>
      <c r="Q40" s="136"/>
      <c r="R40" s="136"/>
      <c r="S40" s="136"/>
      <c r="T40" s="136"/>
      <c r="U40" s="136"/>
      <c r="V40" s="136"/>
      <c r="W40" s="137"/>
    </row>
    <row r="41" ht="14.25" customHeight="1">
      <c r="B41" s="138" t="str">
        <f>IF(ISBLANK('Municipal Info Electric'!B41),"",'Municipal Info Electric'!B41)</f>
        <v/>
      </c>
      <c r="C41" s="139" t="str">
        <f>IF(ISBLANK('Municipal Info Electric'!C41),"",'Municipal Info Electric'!C41)</f>
        <v/>
      </c>
      <c r="D41" s="139" t="str">
        <f>IF(ISBLANK('Municipal Info Electric'!D41),"",'Municipal Info Electric'!D41)</f>
        <v/>
      </c>
      <c r="E41" s="140" t="str">
        <f>IF(ISBLANK('Municipal Info Electric'!H41),"",'Municipal Info Electric'!H41)</f>
        <v/>
      </c>
      <c r="F41" s="131" t="str">
        <f>IF(ISBLANK('Monthly Electric Supply (kWh)'!H41)," ",'Monthly Electric Supply (kWh)'!H41)</f>
        <v> </v>
      </c>
      <c r="G41" s="131" t="str">
        <f>IF(ISBLANK('Monthly Electric Supply (kWh)'!I41)," ",'Monthly Electric Supply (kWh)'!I41)</f>
        <v> </v>
      </c>
      <c r="H41" s="141"/>
      <c r="I41" s="141"/>
      <c r="J41" s="145"/>
      <c r="K41" s="111" t="str">
        <f>IF(ISBLANK('Municipal Info Electric'!G41),"",'Municipal Info Electric'!G41)</f>
        <v/>
      </c>
      <c r="L41" s="111" t="str">
        <f>IF(LEN(B41)=0,"",'Monthly Electric Supply (kWh)'!G41+'Monthly Electric Supply (kWh)'!J41+'Monthly Electric Supply (kWh)'!M41)</f>
        <v/>
      </c>
      <c r="M41" s="111" t="str">
        <f>IF(LEN(B41)=0,"",'Monthly Electric Supply (kWh)'!F41+'Monthly Electric Supply (kWh)'!I41+'Monthly Electric Supply (kWh)'!L41)</f>
        <v/>
      </c>
      <c r="N41" s="111" t="str">
        <f t="shared" si="1"/>
        <v/>
      </c>
      <c r="O41" s="135" t="str">
        <f t="shared" si="2"/>
        <v/>
      </c>
      <c r="P41" s="136"/>
      <c r="Q41" s="136"/>
      <c r="R41" s="136"/>
      <c r="S41" s="136"/>
      <c r="T41" s="136"/>
      <c r="U41" s="136"/>
      <c r="V41" s="136"/>
      <c r="W41" s="137"/>
    </row>
    <row r="42" ht="14.25" customHeight="1">
      <c r="B42" s="138" t="str">
        <f>IF(ISBLANK('Municipal Info Electric'!B42),"",'Municipal Info Electric'!B42)</f>
        <v/>
      </c>
      <c r="C42" s="139" t="str">
        <f>IF(ISBLANK('Municipal Info Electric'!C42),"",'Municipal Info Electric'!C42)</f>
        <v/>
      </c>
      <c r="D42" s="139" t="str">
        <f>IF(ISBLANK('Municipal Info Electric'!D42),"",'Municipal Info Electric'!D42)</f>
        <v/>
      </c>
      <c r="E42" s="140" t="str">
        <f>IF(ISBLANK('Municipal Info Electric'!H42),"",'Municipal Info Electric'!H42)</f>
        <v/>
      </c>
      <c r="F42" s="131" t="str">
        <f>IF(ISBLANK('Monthly Electric Supply (kWh)'!H42)," ",'Monthly Electric Supply (kWh)'!H42)</f>
        <v> </v>
      </c>
      <c r="G42" s="131" t="str">
        <f>IF(ISBLANK('Monthly Electric Supply (kWh)'!I42)," ",'Monthly Electric Supply (kWh)'!I42)</f>
        <v> </v>
      </c>
      <c r="H42" s="141"/>
      <c r="I42" s="141"/>
      <c r="J42" s="145"/>
      <c r="K42" s="111" t="str">
        <f>IF(ISBLANK('Municipal Info Electric'!G42),"",'Municipal Info Electric'!G42)</f>
        <v/>
      </c>
      <c r="L42" s="111" t="str">
        <f>IF(LEN(B42)=0,"",'Monthly Electric Supply (kWh)'!G42+'Monthly Electric Supply (kWh)'!J42+'Monthly Electric Supply (kWh)'!M42)</f>
        <v/>
      </c>
      <c r="M42" s="111" t="str">
        <f>IF(LEN(B42)=0,"",'Monthly Electric Supply (kWh)'!F42+'Monthly Electric Supply (kWh)'!I42+'Monthly Electric Supply (kWh)'!L42)</f>
        <v/>
      </c>
      <c r="N42" s="111" t="str">
        <f t="shared" si="1"/>
        <v/>
      </c>
      <c r="O42" s="135" t="str">
        <f t="shared" si="2"/>
        <v/>
      </c>
      <c r="P42" s="136"/>
      <c r="Q42" s="136"/>
      <c r="R42" s="136"/>
      <c r="S42" s="136"/>
      <c r="T42" s="136"/>
      <c r="U42" s="136"/>
      <c r="V42" s="136"/>
      <c r="W42" s="137"/>
    </row>
    <row r="43" ht="14.25" customHeight="1">
      <c r="B43" s="138" t="str">
        <f>IF(ISBLANK('Municipal Info Electric'!B43),"",'Municipal Info Electric'!B43)</f>
        <v/>
      </c>
      <c r="C43" s="139" t="str">
        <f>IF(ISBLANK('Municipal Info Electric'!C43),"",'Municipal Info Electric'!C43)</f>
        <v/>
      </c>
      <c r="D43" s="139" t="str">
        <f>IF(ISBLANK('Municipal Info Electric'!D43),"",'Municipal Info Electric'!D43)</f>
        <v/>
      </c>
      <c r="E43" s="140" t="str">
        <f>IF(ISBLANK('Municipal Info Electric'!H43),"",'Municipal Info Electric'!H43)</f>
        <v/>
      </c>
      <c r="F43" s="131" t="str">
        <f>IF(ISBLANK('Monthly Electric Supply (kWh)'!H43)," ",'Monthly Electric Supply (kWh)'!H43)</f>
        <v> </v>
      </c>
      <c r="G43" s="131" t="str">
        <f>IF(ISBLANK('Monthly Electric Supply (kWh)'!I43)," ",'Monthly Electric Supply (kWh)'!I43)</f>
        <v> </v>
      </c>
      <c r="H43" s="141"/>
      <c r="I43" s="141"/>
      <c r="J43" s="145"/>
      <c r="K43" s="111" t="str">
        <f>IF(ISBLANK('Municipal Info Electric'!G43),"",'Municipal Info Electric'!G43)</f>
        <v/>
      </c>
      <c r="L43" s="111" t="str">
        <f>IF(LEN(B43)=0,"",'Monthly Electric Supply (kWh)'!G43+'Monthly Electric Supply (kWh)'!J43+'Monthly Electric Supply (kWh)'!M43)</f>
        <v/>
      </c>
      <c r="M43" s="111" t="str">
        <f>IF(LEN(B43)=0,"",'Monthly Electric Supply (kWh)'!F43+'Monthly Electric Supply (kWh)'!I43+'Monthly Electric Supply (kWh)'!L43)</f>
        <v/>
      </c>
      <c r="N43" s="111" t="str">
        <f t="shared" si="1"/>
        <v/>
      </c>
      <c r="O43" s="135" t="str">
        <f t="shared" si="2"/>
        <v/>
      </c>
      <c r="P43" s="136"/>
      <c r="Q43" s="136"/>
      <c r="R43" s="136"/>
      <c r="S43" s="136"/>
      <c r="T43" s="136"/>
      <c r="U43" s="136"/>
      <c r="V43" s="136"/>
      <c r="W43" s="137"/>
    </row>
    <row r="44" ht="14.25" customHeight="1">
      <c r="B44" s="138" t="str">
        <f>IF(ISBLANK('Municipal Info Electric'!B44),"",'Municipal Info Electric'!B44)</f>
        <v/>
      </c>
      <c r="C44" s="139" t="str">
        <f>IF(ISBLANK('Municipal Info Electric'!C44),"",'Municipal Info Electric'!C44)</f>
        <v/>
      </c>
      <c r="D44" s="139" t="str">
        <f>IF(ISBLANK('Municipal Info Electric'!D44),"",'Municipal Info Electric'!D44)</f>
        <v/>
      </c>
      <c r="E44" s="140" t="str">
        <f>IF(ISBLANK('Municipal Info Electric'!H44),"",'Municipal Info Electric'!H44)</f>
        <v/>
      </c>
      <c r="F44" s="131" t="str">
        <f>IF(ISBLANK('Monthly Electric Supply (kWh)'!H44)," ",'Monthly Electric Supply (kWh)'!H44)</f>
        <v> </v>
      </c>
      <c r="G44" s="131" t="str">
        <f>IF(ISBLANK('Monthly Electric Supply (kWh)'!I44)," ",'Monthly Electric Supply (kWh)'!I44)</f>
        <v> </v>
      </c>
      <c r="H44" s="141"/>
      <c r="I44" s="141"/>
      <c r="J44" s="145"/>
      <c r="K44" s="111" t="str">
        <f>IF(ISBLANK('Municipal Info Electric'!G44),"",'Municipal Info Electric'!G44)</f>
        <v/>
      </c>
      <c r="L44" s="111" t="str">
        <f>IF(LEN(B44)=0,"",'Monthly Electric Supply (kWh)'!G44+'Monthly Electric Supply (kWh)'!J44+'Monthly Electric Supply (kWh)'!M44)</f>
        <v/>
      </c>
      <c r="M44" s="111" t="str">
        <f>IF(LEN(B44)=0,"",'Monthly Electric Supply (kWh)'!F44+'Monthly Electric Supply (kWh)'!I44+'Monthly Electric Supply (kWh)'!L44)</f>
        <v/>
      </c>
      <c r="N44" s="111" t="str">
        <f t="shared" si="1"/>
        <v/>
      </c>
      <c r="O44" s="135" t="str">
        <f t="shared" si="2"/>
        <v/>
      </c>
      <c r="P44" s="136"/>
      <c r="Q44" s="136"/>
      <c r="R44" s="136"/>
      <c r="S44" s="136"/>
      <c r="T44" s="136"/>
      <c r="U44" s="136"/>
      <c r="V44" s="136"/>
      <c r="W44" s="137"/>
    </row>
    <row r="45" ht="14.25" customHeight="1">
      <c r="B45" s="138" t="str">
        <f>IF(ISBLANK('Municipal Info Electric'!B45),"",'Municipal Info Electric'!B45)</f>
        <v/>
      </c>
      <c r="C45" s="139" t="str">
        <f>IF(ISBLANK('Municipal Info Electric'!C45),"",'Municipal Info Electric'!C45)</f>
        <v/>
      </c>
      <c r="D45" s="139" t="str">
        <f>IF(ISBLANK('Municipal Info Electric'!D45),"",'Municipal Info Electric'!D45)</f>
        <v/>
      </c>
      <c r="E45" s="140" t="str">
        <f>IF(ISBLANK('Municipal Info Electric'!H45),"",'Municipal Info Electric'!H45)</f>
        <v/>
      </c>
      <c r="F45" s="131" t="str">
        <f>IF(ISBLANK('Monthly Electric Supply (kWh)'!H45)," ",'Monthly Electric Supply (kWh)'!H45)</f>
        <v> </v>
      </c>
      <c r="G45" s="131" t="str">
        <f>IF(ISBLANK('Monthly Electric Supply (kWh)'!I45)," ",'Monthly Electric Supply (kWh)'!I45)</f>
        <v> </v>
      </c>
      <c r="H45" s="141"/>
      <c r="I45" s="141"/>
      <c r="J45" s="145"/>
      <c r="K45" s="111" t="str">
        <f>IF(ISBLANK('Municipal Info Electric'!G45),"",'Municipal Info Electric'!G45)</f>
        <v/>
      </c>
      <c r="L45" s="111" t="str">
        <f>IF(LEN(B45)=0,"",'Monthly Electric Supply (kWh)'!G45+'Monthly Electric Supply (kWh)'!J45+'Monthly Electric Supply (kWh)'!M45)</f>
        <v/>
      </c>
      <c r="M45" s="111" t="str">
        <f>IF(LEN(B45)=0,"",'Monthly Electric Supply (kWh)'!F45+'Monthly Electric Supply (kWh)'!I45+'Monthly Electric Supply (kWh)'!L45)</f>
        <v/>
      </c>
      <c r="N45" s="111" t="str">
        <f t="shared" si="1"/>
        <v/>
      </c>
      <c r="O45" s="135" t="str">
        <f t="shared" si="2"/>
        <v/>
      </c>
      <c r="P45" s="136"/>
      <c r="Q45" s="136"/>
      <c r="R45" s="136"/>
      <c r="S45" s="136"/>
      <c r="T45" s="136"/>
      <c r="U45" s="136"/>
      <c r="V45" s="136"/>
      <c r="W45" s="137"/>
    </row>
    <row r="46" ht="14.25" customHeight="1">
      <c r="B46" s="138" t="str">
        <f>IF(ISBLANK('Municipal Info Electric'!B46),"",'Municipal Info Electric'!B46)</f>
        <v/>
      </c>
      <c r="C46" s="139" t="str">
        <f>IF(ISBLANK('Municipal Info Electric'!C46),"",'Municipal Info Electric'!C46)</f>
        <v/>
      </c>
      <c r="D46" s="139" t="str">
        <f>IF(ISBLANK('Municipal Info Electric'!D46),"",'Municipal Info Electric'!D46)</f>
        <v/>
      </c>
      <c r="E46" s="140" t="str">
        <f>IF(ISBLANK('Municipal Info Electric'!H46),"",'Municipal Info Electric'!H46)</f>
        <v/>
      </c>
      <c r="F46" s="131" t="str">
        <f>IF(ISBLANK('Monthly Electric Supply (kWh)'!H46)," ",'Monthly Electric Supply (kWh)'!H46)</f>
        <v> </v>
      </c>
      <c r="G46" s="131" t="str">
        <f>IF(ISBLANK('Monthly Electric Supply (kWh)'!I46)," ",'Monthly Electric Supply (kWh)'!I46)</f>
        <v> </v>
      </c>
      <c r="H46" s="141"/>
      <c r="I46" s="141"/>
      <c r="J46" s="145"/>
      <c r="K46" s="111" t="str">
        <f>IF(ISBLANK('Municipal Info Electric'!G46),"",'Municipal Info Electric'!G46)</f>
        <v/>
      </c>
      <c r="L46" s="111" t="str">
        <f>IF(LEN(B46)=0,"",'Monthly Electric Supply (kWh)'!G46+'Monthly Electric Supply (kWh)'!J46+'Monthly Electric Supply (kWh)'!M46)</f>
        <v/>
      </c>
      <c r="M46" s="111" t="str">
        <f>IF(LEN(B46)=0,"",'Monthly Electric Supply (kWh)'!F46+'Monthly Electric Supply (kWh)'!I46+'Monthly Electric Supply (kWh)'!L46)</f>
        <v/>
      </c>
      <c r="N46" s="111" t="str">
        <f t="shared" si="1"/>
        <v/>
      </c>
      <c r="O46" s="135" t="str">
        <f t="shared" si="2"/>
        <v/>
      </c>
      <c r="P46" s="136"/>
      <c r="Q46" s="136"/>
      <c r="R46" s="136"/>
      <c r="S46" s="136"/>
      <c r="T46" s="136"/>
      <c r="U46" s="136"/>
      <c r="V46" s="136"/>
      <c r="W46" s="137"/>
    </row>
    <row r="47" ht="14.25" customHeight="1">
      <c r="B47" s="138" t="str">
        <f>IF(ISBLANK('Municipal Info Electric'!B47),"",'Municipal Info Electric'!B47)</f>
        <v/>
      </c>
      <c r="C47" s="139" t="str">
        <f>IF(ISBLANK('Municipal Info Electric'!C47),"",'Municipal Info Electric'!C47)</f>
        <v/>
      </c>
      <c r="D47" s="139" t="str">
        <f>IF(ISBLANK('Municipal Info Electric'!D47),"",'Municipal Info Electric'!D47)</f>
        <v/>
      </c>
      <c r="E47" s="140" t="str">
        <f>IF(ISBLANK('Municipal Info Electric'!H47),"",'Municipal Info Electric'!H47)</f>
        <v/>
      </c>
      <c r="F47" s="131" t="str">
        <f>IF(ISBLANK('Monthly Electric Supply (kWh)'!H47)," ",'Monthly Electric Supply (kWh)'!H47)</f>
        <v> </v>
      </c>
      <c r="G47" s="131" t="str">
        <f>IF(ISBLANK('Monthly Electric Supply (kWh)'!I47)," ",'Monthly Electric Supply (kWh)'!I47)</f>
        <v> </v>
      </c>
      <c r="H47" s="141"/>
      <c r="I47" s="141"/>
      <c r="J47" s="145"/>
      <c r="K47" s="111" t="str">
        <f>IF(ISBLANK('Municipal Info Electric'!G47),"",'Municipal Info Electric'!G47)</f>
        <v/>
      </c>
      <c r="L47" s="111" t="str">
        <f>IF(LEN(B47)=0,"",'Monthly Electric Supply (kWh)'!G47+'Monthly Electric Supply (kWh)'!J47+'Monthly Electric Supply (kWh)'!M47)</f>
        <v/>
      </c>
      <c r="M47" s="111" t="str">
        <f>IF(LEN(B47)=0,"",'Monthly Electric Supply (kWh)'!F47+'Monthly Electric Supply (kWh)'!I47+'Monthly Electric Supply (kWh)'!L47)</f>
        <v/>
      </c>
      <c r="N47" s="111" t="str">
        <f t="shared" si="1"/>
        <v/>
      </c>
      <c r="O47" s="135" t="str">
        <f t="shared" si="2"/>
        <v/>
      </c>
      <c r="P47" s="136"/>
      <c r="Q47" s="136"/>
      <c r="R47" s="136"/>
      <c r="S47" s="136"/>
      <c r="T47" s="136"/>
      <c r="U47" s="136"/>
      <c r="V47" s="136"/>
      <c r="W47" s="137"/>
    </row>
    <row r="48" ht="14.25" customHeight="1">
      <c r="B48" s="138" t="str">
        <f>IF(ISBLANK('Municipal Info Electric'!B48),"",'Municipal Info Electric'!B48)</f>
        <v/>
      </c>
      <c r="C48" s="139" t="str">
        <f>IF(ISBLANK('Municipal Info Electric'!C48),"",'Municipal Info Electric'!C48)</f>
        <v/>
      </c>
      <c r="D48" s="139" t="str">
        <f>IF(ISBLANK('Municipal Info Electric'!D48),"",'Municipal Info Electric'!D48)</f>
        <v/>
      </c>
      <c r="E48" s="140" t="str">
        <f>IF(ISBLANK('Municipal Info Electric'!H48),"",'Municipal Info Electric'!H48)</f>
        <v/>
      </c>
      <c r="F48" s="131" t="str">
        <f>IF(ISBLANK('Monthly Electric Supply (kWh)'!H48)," ",'Monthly Electric Supply (kWh)'!H48)</f>
        <v> </v>
      </c>
      <c r="G48" s="131" t="str">
        <f>IF(ISBLANK('Monthly Electric Supply (kWh)'!I48)," ",'Monthly Electric Supply (kWh)'!I48)</f>
        <v> </v>
      </c>
      <c r="H48" s="141"/>
      <c r="I48" s="141"/>
      <c r="J48" s="145"/>
      <c r="K48" s="111" t="str">
        <f>IF(ISBLANK('Municipal Info Electric'!G48),"",'Municipal Info Electric'!G48)</f>
        <v/>
      </c>
      <c r="L48" s="111" t="str">
        <f>IF(LEN(B48)=0,"",'Monthly Electric Supply (kWh)'!G48+'Monthly Electric Supply (kWh)'!J48+'Monthly Electric Supply (kWh)'!M48)</f>
        <v/>
      </c>
      <c r="M48" s="111" t="str">
        <f>IF(LEN(B48)=0,"",'Monthly Electric Supply (kWh)'!F48+'Monthly Electric Supply (kWh)'!I48+'Monthly Electric Supply (kWh)'!L48)</f>
        <v/>
      </c>
      <c r="N48" s="111" t="str">
        <f t="shared" si="1"/>
        <v/>
      </c>
      <c r="O48" s="135" t="str">
        <f t="shared" si="2"/>
        <v/>
      </c>
      <c r="P48" s="136"/>
      <c r="Q48" s="136"/>
      <c r="R48" s="136"/>
      <c r="S48" s="136"/>
      <c r="T48" s="136"/>
      <c r="U48" s="136"/>
      <c r="V48" s="136"/>
      <c r="W48" s="137"/>
    </row>
    <row r="49" ht="14.25" customHeight="1">
      <c r="B49" s="138" t="str">
        <f>IF(ISBLANK('Municipal Info Electric'!B49),"",'Municipal Info Electric'!B49)</f>
        <v/>
      </c>
      <c r="C49" s="139" t="str">
        <f>IF(ISBLANK('Municipal Info Electric'!C49),"",'Municipal Info Electric'!C49)</f>
        <v/>
      </c>
      <c r="D49" s="139" t="str">
        <f>IF(ISBLANK('Municipal Info Electric'!D49),"",'Municipal Info Electric'!D49)</f>
        <v/>
      </c>
      <c r="E49" s="140" t="str">
        <f>IF(ISBLANK('Municipal Info Electric'!H49),"",'Municipal Info Electric'!H49)</f>
        <v/>
      </c>
      <c r="F49" s="131" t="str">
        <f>IF(ISBLANK('Monthly Electric Supply (kWh)'!H49)," ",'Monthly Electric Supply (kWh)'!H49)</f>
        <v> </v>
      </c>
      <c r="G49" s="131" t="str">
        <f>IF(ISBLANK('Monthly Electric Supply (kWh)'!I49)," ",'Monthly Electric Supply (kWh)'!I49)</f>
        <v> </v>
      </c>
      <c r="H49" s="141"/>
      <c r="I49" s="141"/>
      <c r="J49" s="145"/>
      <c r="K49" s="111" t="str">
        <f>IF(ISBLANK('Municipal Info Electric'!G49),"",'Municipal Info Electric'!G49)</f>
        <v/>
      </c>
      <c r="L49" s="111" t="str">
        <f>IF(LEN(B49)=0,"",'Monthly Electric Supply (kWh)'!G49+'Monthly Electric Supply (kWh)'!J49+'Monthly Electric Supply (kWh)'!M49)</f>
        <v/>
      </c>
      <c r="M49" s="111" t="str">
        <f>IF(LEN(B49)=0,"",'Monthly Electric Supply (kWh)'!F49+'Monthly Electric Supply (kWh)'!I49+'Monthly Electric Supply (kWh)'!L49)</f>
        <v/>
      </c>
      <c r="N49" s="111" t="str">
        <f t="shared" si="1"/>
        <v/>
      </c>
      <c r="O49" s="135" t="str">
        <f t="shared" si="2"/>
        <v/>
      </c>
      <c r="P49" s="136"/>
      <c r="Q49" s="136"/>
      <c r="R49" s="136"/>
      <c r="S49" s="136"/>
      <c r="T49" s="136"/>
      <c r="U49" s="136"/>
      <c r="V49" s="136"/>
      <c r="W49" s="137"/>
    </row>
    <row r="50" ht="14.25" customHeight="1">
      <c r="B50" s="138" t="str">
        <f>IF(ISBLANK('Municipal Info Electric'!B50),"",'Municipal Info Electric'!B50)</f>
        <v/>
      </c>
      <c r="C50" s="139" t="str">
        <f>IF(ISBLANK('Municipal Info Electric'!C50),"",'Municipal Info Electric'!C50)</f>
        <v/>
      </c>
      <c r="D50" s="139" t="str">
        <f>IF(ISBLANK('Municipal Info Electric'!D50),"",'Municipal Info Electric'!D50)</f>
        <v/>
      </c>
      <c r="E50" s="140" t="str">
        <f>IF(ISBLANK('Municipal Info Electric'!H50),"",'Municipal Info Electric'!H50)</f>
        <v/>
      </c>
      <c r="F50" s="131" t="str">
        <f>IF(ISBLANK('Monthly Electric Supply (kWh)'!H50)," ",'Monthly Electric Supply (kWh)'!H50)</f>
        <v> </v>
      </c>
      <c r="G50" s="131" t="str">
        <f>IF(ISBLANK('Monthly Electric Supply (kWh)'!I50)," ",'Monthly Electric Supply (kWh)'!I50)</f>
        <v> </v>
      </c>
      <c r="H50" s="141"/>
      <c r="I50" s="141"/>
      <c r="J50" s="145"/>
      <c r="K50" s="111" t="str">
        <f>IF(ISBLANK('Municipal Info Electric'!G50),"",'Municipal Info Electric'!G50)</f>
        <v/>
      </c>
      <c r="L50" s="111" t="str">
        <f>IF(LEN(B50)=0,"",'Monthly Electric Supply (kWh)'!G50+'Monthly Electric Supply (kWh)'!J50+'Monthly Electric Supply (kWh)'!M50)</f>
        <v/>
      </c>
      <c r="M50" s="111" t="str">
        <f>IF(LEN(B50)=0,"",'Monthly Electric Supply (kWh)'!F50+'Monthly Electric Supply (kWh)'!I50+'Monthly Electric Supply (kWh)'!L50)</f>
        <v/>
      </c>
      <c r="N50" s="111" t="str">
        <f t="shared" si="1"/>
        <v/>
      </c>
      <c r="O50" s="135" t="str">
        <f t="shared" si="2"/>
        <v/>
      </c>
      <c r="P50" s="136"/>
      <c r="Q50" s="136"/>
      <c r="R50" s="136"/>
      <c r="S50" s="136"/>
      <c r="T50" s="136"/>
      <c r="U50" s="136"/>
      <c r="V50" s="136"/>
      <c r="W50" s="137"/>
    </row>
    <row r="51" ht="14.25" customHeight="1">
      <c r="B51" s="138" t="str">
        <f>IF(ISBLANK('Municipal Info Electric'!B51),"",'Municipal Info Electric'!B51)</f>
        <v/>
      </c>
      <c r="C51" s="139" t="str">
        <f>IF(ISBLANK('Municipal Info Electric'!C51),"",'Municipal Info Electric'!C51)</f>
        <v/>
      </c>
      <c r="D51" s="139" t="str">
        <f>IF(ISBLANK('Municipal Info Electric'!D51),"",'Municipal Info Electric'!D51)</f>
        <v/>
      </c>
      <c r="E51" s="140" t="str">
        <f>IF(ISBLANK('Municipal Info Electric'!H51),"",'Municipal Info Electric'!H51)</f>
        <v/>
      </c>
      <c r="F51" s="131" t="str">
        <f>IF(ISBLANK('Monthly Electric Supply (kWh)'!H51)," ",'Monthly Electric Supply (kWh)'!H51)</f>
        <v> </v>
      </c>
      <c r="G51" s="131" t="str">
        <f>IF(ISBLANK('Monthly Electric Supply (kWh)'!I51)," ",'Monthly Electric Supply (kWh)'!I51)</f>
        <v> </v>
      </c>
      <c r="H51" s="141"/>
      <c r="I51" s="141"/>
      <c r="J51" s="145"/>
      <c r="K51" s="111" t="str">
        <f>IF(ISBLANK('Municipal Info Electric'!G51),"",'Municipal Info Electric'!G51)</f>
        <v/>
      </c>
      <c r="L51" s="111" t="str">
        <f>IF(LEN(B51)=0,"",'Monthly Electric Supply (kWh)'!G51+'Monthly Electric Supply (kWh)'!J51+'Monthly Electric Supply (kWh)'!M51)</f>
        <v/>
      </c>
      <c r="M51" s="111" t="str">
        <f>IF(LEN(B51)=0,"",'Monthly Electric Supply (kWh)'!F51+'Monthly Electric Supply (kWh)'!I51+'Monthly Electric Supply (kWh)'!L51)</f>
        <v/>
      </c>
      <c r="N51" s="111" t="str">
        <f t="shared" si="1"/>
        <v/>
      </c>
      <c r="O51" s="135" t="str">
        <f t="shared" si="2"/>
        <v/>
      </c>
      <c r="P51" s="136"/>
      <c r="Q51" s="136"/>
      <c r="R51" s="136"/>
      <c r="S51" s="136"/>
      <c r="T51" s="136"/>
      <c r="U51" s="136"/>
      <c r="V51" s="136"/>
      <c r="W51" s="137"/>
    </row>
    <row r="52" ht="14.25" customHeight="1">
      <c r="B52" s="138" t="str">
        <f>IF(ISBLANK('Municipal Info Electric'!B52),"",'Municipal Info Electric'!B52)</f>
        <v/>
      </c>
      <c r="C52" s="139" t="str">
        <f>IF(ISBLANK('Municipal Info Electric'!C52),"",'Municipal Info Electric'!C52)</f>
        <v/>
      </c>
      <c r="D52" s="139" t="str">
        <f>IF(ISBLANK('Municipal Info Electric'!D52),"",'Municipal Info Electric'!D52)</f>
        <v/>
      </c>
      <c r="E52" s="140" t="str">
        <f>IF(ISBLANK('Municipal Info Electric'!H52),"",'Municipal Info Electric'!H52)</f>
        <v/>
      </c>
      <c r="F52" s="131" t="str">
        <f>IF(ISBLANK('Monthly Electric Supply (kWh)'!H52)," ",'Monthly Electric Supply (kWh)'!H52)</f>
        <v> </v>
      </c>
      <c r="G52" s="131" t="str">
        <f>IF(ISBLANK('Monthly Electric Supply (kWh)'!I52)," ",'Monthly Electric Supply (kWh)'!I52)</f>
        <v> </v>
      </c>
      <c r="H52" s="141"/>
      <c r="I52" s="141"/>
      <c r="J52" s="145"/>
      <c r="K52" s="111" t="str">
        <f>IF(ISBLANK('Municipal Info Electric'!G52),"",'Municipal Info Electric'!G52)</f>
        <v/>
      </c>
      <c r="L52" s="111" t="str">
        <f>IF(LEN(B52)=0,"",'Monthly Electric Supply (kWh)'!G52+'Monthly Electric Supply (kWh)'!J52+'Monthly Electric Supply (kWh)'!M52)</f>
        <v/>
      </c>
      <c r="M52" s="111" t="str">
        <f>IF(LEN(B52)=0,"",'Monthly Electric Supply (kWh)'!F52+'Monthly Electric Supply (kWh)'!I52+'Monthly Electric Supply (kWh)'!L52)</f>
        <v/>
      </c>
      <c r="N52" s="111" t="str">
        <f t="shared" si="1"/>
        <v/>
      </c>
      <c r="O52" s="135" t="str">
        <f t="shared" si="2"/>
        <v/>
      </c>
      <c r="P52" s="136"/>
      <c r="Q52" s="136"/>
      <c r="R52" s="136"/>
      <c r="S52" s="136"/>
      <c r="T52" s="136"/>
      <c r="U52" s="136"/>
      <c r="V52" s="136"/>
      <c r="W52" s="137"/>
    </row>
    <row r="53" ht="14.25" customHeight="1">
      <c r="B53" s="138" t="str">
        <f>IF(ISBLANK('Municipal Info Electric'!B53),"",'Municipal Info Electric'!B53)</f>
        <v/>
      </c>
      <c r="C53" s="139" t="str">
        <f>IF(ISBLANK('Municipal Info Electric'!C53),"",'Municipal Info Electric'!C53)</f>
        <v/>
      </c>
      <c r="D53" s="139" t="str">
        <f>IF(ISBLANK('Municipal Info Electric'!D53),"",'Municipal Info Electric'!D53)</f>
        <v/>
      </c>
      <c r="E53" s="140" t="str">
        <f>IF(ISBLANK('Municipal Info Electric'!H53),"",'Municipal Info Electric'!H53)</f>
        <v/>
      </c>
      <c r="F53" s="131" t="str">
        <f>IF(ISBLANK('Monthly Electric Supply (kWh)'!H53)," ",'Monthly Electric Supply (kWh)'!H53)</f>
        <v> </v>
      </c>
      <c r="G53" s="131" t="str">
        <f>IF(ISBLANK('Monthly Electric Supply (kWh)'!I53)," ",'Monthly Electric Supply (kWh)'!I53)</f>
        <v> </v>
      </c>
      <c r="H53" s="141"/>
      <c r="I53" s="141"/>
      <c r="J53" s="145"/>
      <c r="K53" s="111" t="str">
        <f>IF(ISBLANK('Municipal Info Electric'!G53),"",'Municipal Info Electric'!G53)</f>
        <v/>
      </c>
      <c r="L53" s="111" t="str">
        <f>IF(LEN(B53)=0,"",'Monthly Electric Supply (kWh)'!G53+'Monthly Electric Supply (kWh)'!J53+'Monthly Electric Supply (kWh)'!M53)</f>
        <v/>
      </c>
      <c r="M53" s="111" t="str">
        <f>IF(LEN(B53)=0,"",'Monthly Electric Supply (kWh)'!F53+'Monthly Electric Supply (kWh)'!I53+'Monthly Electric Supply (kWh)'!L53)</f>
        <v/>
      </c>
      <c r="N53" s="111" t="str">
        <f t="shared" si="1"/>
        <v/>
      </c>
      <c r="O53" s="135" t="str">
        <f t="shared" si="2"/>
        <v/>
      </c>
      <c r="P53" s="136"/>
      <c r="Q53" s="136"/>
      <c r="R53" s="136"/>
      <c r="S53" s="136"/>
      <c r="T53" s="136"/>
      <c r="U53" s="136"/>
      <c r="V53" s="136"/>
      <c r="W53" s="137"/>
    </row>
    <row r="54" ht="14.25" customHeight="1">
      <c r="B54" s="138" t="str">
        <f>IF(ISBLANK('Municipal Info Electric'!B54),"",'Municipal Info Electric'!B54)</f>
        <v/>
      </c>
      <c r="C54" s="139" t="str">
        <f>IF(ISBLANK('Municipal Info Electric'!C54),"",'Municipal Info Electric'!C54)</f>
        <v/>
      </c>
      <c r="D54" s="139" t="str">
        <f>IF(ISBLANK('Municipal Info Electric'!D54),"",'Municipal Info Electric'!D54)</f>
        <v/>
      </c>
      <c r="E54" s="140" t="str">
        <f>IF(ISBLANK('Municipal Info Electric'!H54),"",'Municipal Info Electric'!H54)</f>
        <v/>
      </c>
      <c r="F54" s="131" t="str">
        <f>IF(ISBLANK('Monthly Electric Supply (kWh)'!H54)," ",'Monthly Electric Supply (kWh)'!H54)</f>
        <v> </v>
      </c>
      <c r="G54" s="131" t="str">
        <f>IF(ISBLANK('Monthly Electric Supply (kWh)'!I54)," ",'Monthly Electric Supply (kWh)'!I54)</f>
        <v> </v>
      </c>
      <c r="H54" s="141"/>
      <c r="I54" s="141"/>
      <c r="J54" s="145"/>
      <c r="K54" s="111" t="str">
        <f>IF(ISBLANK('Municipal Info Electric'!G54),"",'Municipal Info Electric'!G54)</f>
        <v/>
      </c>
      <c r="L54" s="111" t="str">
        <f>IF(LEN(B54)=0,"",'Monthly Electric Supply (kWh)'!G54+'Monthly Electric Supply (kWh)'!J54+'Monthly Electric Supply (kWh)'!M54)</f>
        <v/>
      </c>
      <c r="M54" s="111" t="str">
        <f>IF(LEN(B54)=0,"",'Monthly Electric Supply (kWh)'!F54+'Monthly Electric Supply (kWh)'!I54+'Monthly Electric Supply (kWh)'!L54)</f>
        <v/>
      </c>
      <c r="N54" s="111" t="str">
        <f t="shared" si="1"/>
        <v/>
      </c>
      <c r="O54" s="135" t="str">
        <f t="shared" si="2"/>
        <v/>
      </c>
      <c r="P54" s="136"/>
      <c r="Q54" s="136"/>
      <c r="R54" s="136"/>
      <c r="S54" s="136"/>
      <c r="T54" s="136"/>
      <c r="U54" s="136"/>
      <c r="V54" s="136"/>
      <c r="W54" s="137"/>
    </row>
    <row r="55" ht="14.25" customHeight="1">
      <c r="B55" s="138" t="str">
        <f>IF(ISBLANK('Municipal Info Electric'!B55),"",'Municipal Info Electric'!B55)</f>
        <v/>
      </c>
      <c r="C55" s="139" t="str">
        <f>IF(ISBLANK('Municipal Info Electric'!C55),"",'Municipal Info Electric'!C55)</f>
        <v/>
      </c>
      <c r="D55" s="139" t="str">
        <f>IF(ISBLANK('Municipal Info Electric'!D55),"",'Municipal Info Electric'!D55)</f>
        <v/>
      </c>
      <c r="E55" s="140" t="str">
        <f>IF(ISBLANK('Municipal Info Electric'!H55),"",'Municipal Info Electric'!H55)</f>
        <v/>
      </c>
      <c r="F55" s="131" t="str">
        <f>IF(ISBLANK('Monthly Electric Supply (kWh)'!H55)," ",'Monthly Electric Supply (kWh)'!H55)</f>
        <v> </v>
      </c>
      <c r="G55" s="131" t="str">
        <f>IF(ISBLANK('Monthly Electric Supply (kWh)'!I55)," ",'Monthly Electric Supply (kWh)'!I55)</f>
        <v> </v>
      </c>
      <c r="H55" s="141"/>
      <c r="I55" s="141"/>
      <c r="J55" s="145"/>
      <c r="K55" s="111" t="str">
        <f>IF(ISBLANK('Municipal Info Electric'!G55),"",'Municipal Info Electric'!G55)</f>
        <v/>
      </c>
      <c r="L55" s="111" t="str">
        <f>IF(LEN(B55)=0,"",'Monthly Electric Supply (kWh)'!G55+'Monthly Electric Supply (kWh)'!J55+'Monthly Electric Supply (kWh)'!M55)</f>
        <v/>
      </c>
      <c r="M55" s="111" t="str">
        <f>IF(LEN(B55)=0,"",'Monthly Electric Supply (kWh)'!F55+'Monthly Electric Supply (kWh)'!I55+'Monthly Electric Supply (kWh)'!L55)</f>
        <v/>
      </c>
      <c r="N55" s="111" t="str">
        <f t="shared" si="1"/>
        <v/>
      </c>
      <c r="O55" s="135" t="str">
        <f t="shared" si="2"/>
        <v/>
      </c>
      <c r="P55" s="136"/>
      <c r="Q55" s="136"/>
      <c r="R55" s="136"/>
      <c r="S55" s="136"/>
      <c r="T55" s="136"/>
      <c r="U55" s="136"/>
      <c r="V55" s="136"/>
      <c r="W55" s="137"/>
    </row>
    <row r="56" ht="14.25" customHeight="1">
      <c r="B56" s="138" t="str">
        <f>IF(ISBLANK('Municipal Info Electric'!B56),"",'Municipal Info Electric'!B56)</f>
        <v/>
      </c>
      <c r="C56" s="139" t="str">
        <f>IF(ISBLANK('Municipal Info Electric'!C56),"",'Municipal Info Electric'!C56)</f>
        <v/>
      </c>
      <c r="D56" s="139" t="str">
        <f>IF(ISBLANK('Municipal Info Electric'!D56),"",'Municipal Info Electric'!D56)</f>
        <v/>
      </c>
      <c r="E56" s="140" t="str">
        <f>IF(ISBLANK('Municipal Info Electric'!H56),"",'Municipal Info Electric'!H56)</f>
        <v/>
      </c>
      <c r="F56" s="131" t="str">
        <f>IF(ISBLANK('Monthly Electric Supply (kWh)'!H56)," ",'Monthly Electric Supply (kWh)'!H56)</f>
        <v> </v>
      </c>
      <c r="G56" s="131" t="str">
        <f>IF(ISBLANK('Monthly Electric Supply (kWh)'!I56)," ",'Monthly Electric Supply (kWh)'!I56)</f>
        <v> </v>
      </c>
      <c r="H56" s="141"/>
      <c r="I56" s="141"/>
      <c r="J56" s="145"/>
      <c r="K56" s="111" t="str">
        <f>IF(ISBLANK('Municipal Info Electric'!G56),"",'Municipal Info Electric'!G56)</f>
        <v/>
      </c>
      <c r="L56" s="111" t="str">
        <f>IF(LEN(B56)=0,"",'Monthly Electric Supply (kWh)'!G56+'Monthly Electric Supply (kWh)'!J56+'Monthly Electric Supply (kWh)'!M56)</f>
        <v/>
      </c>
      <c r="M56" s="111" t="str">
        <f>IF(LEN(B56)=0,"",'Monthly Electric Supply (kWh)'!F56+'Monthly Electric Supply (kWh)'!I56+'Monthly Electric Supply (kWh)'!L56)</f>
        <v/>
      </c>
      <c r="N56" s="111" t="str">
        <f t="shared" si="1"/>
        <v/>
      </c>
      <c r="O56" s="135" t="str">
        <f t="shared" si="2"/>
        <v/>
      </c>
      <c r="P56" s="136"/>
      <c r="Q56" s="136"/>
      <c r="R56" s="136"/>
      <c r="S56" s="136"/>
      <c r="T56" s="136"/>
      <c r="U56" s="136"/>
      <c r="V56" s="136"/>
      <c r="W56" s="137"/>
    </row>
    <row r="57" ht="14.25" customHeight="1">
      <c r="B57" s="138" t="str">
        <f>IF(ISBLANK('Municipal Info Electric'!B57),"",'Municipal Info Electric'!B57)</f>
        <v/>
      </c>
      <c r="C57" s="139" t="str">
        <f>IF(ISBLANK('Municipal Info Electric'!C57),"",'Municipal Info Electric'!C57)</f>
        <v/>
      </c>
      <c r="D57" s="139" t="str">
        <f>IF(ISBLANK('Municipal Info Electric'!D57),"",'Municipal Info Electric'!D57)</f>
        <v/>
      </c>
      <c r="E57" s="140" t="str">
        <f>IF(ISBLANK('Municipal Info Electric'!H57),"",'Municipal Info Electric'!H57)</f>
        <v/>
      </c>
      <c r="F57" s="131" t="str">
        <f>IF(ISBLANK('Monthly Electric Supply (kWh)'!H57)," ",'Monthly Electric Supply (kWh)'!H57)</f>
        <v> </v>
      </c>
      <c r="G57" s="131" t="str">
        <f>IF(ISBLANK('Monthly Electric Supply (kWh)'!I57)," ",'Monthly Electric Supply (kWh)'!I57)</f>
        <v> </v>
      </c>
      <c r="H57" s="141"/>
      <c r="I57" s="141"/>
      <c r="J57" s="145"/>
      <c r="K57" s="111" t="str">
        <f>IF(ISBLANK('Municipal Info Electric'!G57),"",'Municipal Info Electric'!G57)</f>
        <v/>
      </c>
      <c r="L57" s="111" t="str">
        <f>IF(LEN(B57)=0,"",'Monthly Electric Supply (kWh)'!G57+'Monthly Electric Supply (kWh)'!J57+'Monthly Electric Supply (kWh)'!M57)</f>
        <v/>
      </c>
      <c r="M57" s="111" t="str">
        <f>IF(LEN(B57)=0,"",'Monthly Electric Supply (kWh)'!F57+'Monthly Electric Supply (kWh)'!I57+'Monthly Electric Supply (kWh)'!L57)</f>
        <v/>
      </c>
      <c r="N57" s="111" t="str">
        <f t="shared" si="1"/>
        <v/>
      </c>
      <c r="O57" s="135" t="str">
        <f t="shared" si="2"/>
        <v/>
      </c>
      <c r="P57" s="136"/>
      <c r="Q57" s="136"/>
      <c r="R57" s="136"/>
      <c r="S57" s="136"/>
      <c r="T57" s="136"/>
      <c r="U57" s="136"/>
      <c r="V57" s="136"/>
      <c r="W57" s="137"/>
    </row>
    <row r="58" ht="14.25" customHeight="1">
      <c r="B58" s="138" t="str">
        <f>IF(ISBLANK('Municipal Info Electric'!B58),"",'Municipal Info Electric'!B58)</f>
        <v/>
      </c>
      <c r="C58" s="139" t="str">
        <f>IF(ISBLANK('Municipal Info Electric'!C58),"",'Municipal Info Electric'!C58)</f>
        <v/>
      </c>
      <c r="D58" s="139" t="str">
        <f>IF(ISBLANK('Municipal Info Electric'!D58),"",'Municipal Info Electric'!D58)</f>
        <v/>
      </c>
      <c r="E58" s="140" t="str">
        <f>IF(ISBLANK('Municipal Info Electric'!H58),"",'Municipal Info Electric'!H58)</f>
        <v/>
      </c>
      <c r="F58" s="131" t="str">
        <f>IF(ISBLANK('Monthly Electric Supply (kWh)'!H58)," ",'Monthly Electric Supply (kWh)'!H58)</f>
        <v> </v>
      </c>
      <c r="G58" s="131" t="str">
        <f>IF(ISBLANK('Monthly Electric Supply (kWh)'!I58)," ",'Monthly Electric Supply (kWh)'!I58)</f>
        <v> </v>
      </c>
      <c r="H58" s="141"/>
      <c r="I58" s="141"/>
      <c r="J58" s="145"/>
      <c r="K58" s="111" t="str">
        <f>IF(ISBLANK('Municipal Info Electric'!G58),"",'Municipal Info Electric'!G58)</f>
        <v/>
      </c>
      <c r="L58" s="111" t="str">
        <f>IF(LEN(B58)=0,"",'Monthly Electric Supply (kWh)'!G58+'Monthly Electric Supply (kWh)'!J58+'Monthly Electric Supply (kWh)'!M58)</f>
        <v/>
      </c>
      <c r="M58" s="111" t="str">
        <f>IF(LEN(B58)=0,"",'Monthly Electric Supply (kWh)'!F58+'Monthly Electric Supply (kWh)'!I58+'Monthly Electric Supply (kWh)'!L58)</f>
        <v/>
      </c>
      <c r="N58" s="111" t="str">
        <f t="shared" si="1"/>
        <v/>
      </c>
      <c r="O58" s="135" t="str">
        <f t="shared" si="2"/>
        <v/>
      </c>
      <c r="P58" s="136"/>
      <c r="Q58" s="136"/>
      <c r="R58" s="136"/>
      <c r="S58" s="136"/>
      <c r="T58" s="136"/>
      <c r="U58" s="136"/>
      <c r="V58" s="136"/>
      <c r="W58" s="137"/>
    </row>
    <row r="59" ht="14.25" customHeight="1">
      <c r="B59" s="138" t="str">
        <f>IF(ISBLANK('Municipal Info Electric'!B59),"",'Municipal Info Electric'!B59)</f>
        <v/>
      </c>
      <c r="C59" s="139" t="str">
        <f>IF(ISBLANK('Municipal Info Electric'!C59),"",'Municipal Info Electric'!C59)</f>
        <v/>
      </c>
      <c r="D59" s="139" t="str">
        <f>IF(ISBLANK('Municipal Info Electric'!D59),"",'Municipal Info Electric'!D59)</f>
        <v/>
      </c>
      <c r="E59" s="140" t="str">
        <f>IF(ISBLANK('Municipal Info Electric'!H59),"",'Municipal Info Electric'!H59)</f>
        <v/>
      </c>
      <c r="F59" s="131" t="str">
        <f>IF(ISBLANK('Monthly Electric Supply (kWh)'!H59)," ",'Monthly Electric Supply (kWh)'!H59)</f>
        <v> </v>
      </c>
      <c r="G59" s="131" t="str">
        <f>IF(ISBLANK('Monthly Electric Supply (kWh)'!I59)," ",'Monthly Electric Supply (kWh)'!I59)</f>
        <v> </v>
      </c>
      <c r="H59" s="141"/>
      <c r="I59" s="141"/>
      <c r="J59" s="145"/>
      <c r="K59" s="111" t="str">
        <f>IF(ISBLANK('Municipal Info Electric'!G59),"",'Municipal Info Electric'!G59)</f>
        <v/>
      </c>
      <c r="L59" s="111" t="str">
        <f>IF(LEN(B59)=0,"",'Monthly Electric Supply (kWh)'!G59+'Monthly Electric Supply (kWh)'!J59+'Monthly Electric Supply (kWh)'!M59)</f>
        <v/>
      </c>
      <c r="M59" s="111" t="str">
        <f>IF(LEN(B59)=0,"",'Monthly Electric Supply (kWh)'!F59+'Monthly Electric Supply (kWh)'!I59+'Monthly Electric Supply (kWh)'!L59)</f>
        <v/>
      </c>
      <c r="N59" s="111" t="str">
        <f t="shared" si="1"/>
        <v/>
      </c>
      <c r="O59" s="135" t="str">
        <f t="shared" si="2"/>
        <v/>
      </c>
      <c r="P59" s="136"/>
      <c r="Q59" s="136"/>
      <c r="R59" s="136"/>
      <c r="S59" s="136"/>
      <c r="T59" s="136"/>
      <c r="U59" s="136"/>
      <c r="V59" s="136"/>
      <c r="W59" s="137"/>
    </row>
    <row r="60" ht="14.25" customHeight="1">
      <c r="B60" s="138" t="str">
        <f>IF(ISBLANK('Municipal Info Electric'!B60),"",'Municipal Info Electric'!B60)</f>
        <v/>
      </c>
      <c r="C60" s="139" t="str">
        <f>IF(ISBLANK('Municipal Info Electric'!C60),"",'Municipal Info Electric'!C60)</f>
        <v/>
      </c>
      <c r="D60" s="139" t="str">
        <f>IF(ISBLANK('Municipal Info Electric'!D60),"",'Municipal Info Electric'!D60)</f>
        <v/>
      </c>
      <c r="E60" s="140" t="str">
        <f>IF(ISBLANK('Municipal Info Electric'!H60),"",'Municipal Info Electric'!H60)</f>
        <v/>
      </c>
      <c r="F60" s="131" t="str">
        <f>IF(ISBLANK('Monthly Electric Supply (kWh)'!H60)," ",'Monthly Electric Supply (kWh)'!H60)</f>
        <v> </v>
      </c>
      <c r="G60" s="131" t="str">
        <f>IF(ISBLANK('Monthly Electric Supply (kWh)'!I60)," ",'Monthly Electric Supply (kWh)'!I60)</f>
        <v> </v>
      </c>
      <c r="H60" s="141"/>
      <c r="I60" s="141"/>
      <c r="J60" s="145"/>
      <c r="K60" s="111" t="str">
        <f>IF(ISBLANK('Municipal Info Electric'!G60),"",'Municipal Info Electric'!G60)</f>
        <v/>
      </c>
      <c r="L60" s="111" t="str">
        <f>IF(LEN(B60)=0,"",'Monthly Electric Supply (kWh)'!G60+'Monthly Electric Supply (kWh)'!J60+'Monthly Electric Supply (kWh)'!M60)</f>
        <v/>
      </c>
      <c r="M60" s="111" t="str">
        <f>IF(LEN(B60)=0,"",'Monthly Electric Supply (kWh)'!F60+'Monthly Electric Supply (kWh)'!I60+'Monthly Electric Supply (kWh)'!L60)</f>
        <v/>
      </c>
      <c r="N60" s="111" t="str">
        <f t="shared" si="1"/>
        <v/>
      </c>
      <c r="O60" s="135" t="str">
        <f t="shared" si="2"/>
        <v/>
      </c>
      <c r="P60" s="136"/>
      <c r="Q60" s="136"/>
      <c r="R60" s="136"/>
      <c r="S60" s="136"/>
      <c r="T60" s="136"/>
      <c r="U60" s="136"/>
      <c r="V60" s="136"/>
      <c r="W60" s="137"/>
    </row>
    <row r="61" ht="14.25" customHeight="1">
      <c r="B61" s="138" t="str">
        <f>IF(ISBLANK('Municipal Info Electric'!B61),"",'Municipal Info Electric'!B61)</f>
        <v/>
      </c>
      <c r="C61" s="139" t="str">
        <f>IF(ISBLANK('Municipal Info Electric'!C61),"",'Municipal Info Electric'!C61)</f>
        <v/>
      </c>
      <c r="D61" s="139" t="str">
        <f>IF(ISBLANK('Municipal Info Electric'!D61),"",'Municipal Info Electric'!D61)</f>
        <v/>
      </c>
      <c r="E61" s="140" t="str">
        <f>IF(ISBLANK('Municipal Info Electric'!H61),"",'Municipal Info Electric'!H61)</f>
        <v/>
      </c>
      <c r="F61" s="131" t="str">
        <f>IF(ISBLANK('Monthly Electric Supply (kWh)'!H61)," ",'Monthly Electric Supply (kWh)'!H61)</f>
        <v> </v>
      </c>
      <c r="G61" s="131" t="str">
        <f>IF(ISBLANK('Monthly Electric Supply (kWh)'!I61)," ",'Monthly Electric Supply (kWh)'!I61)</f>
        <v> </v>
      </c>
      <c r="H61" s="141"/>
      <c r="I61" s="141"/>
      <c r="J61" s="145"/>
      <c r="K61" s="111" t="str">
        <f>IF(ISBLANK('Municipal Info Electric'!G61),"",'Municipal Info Electric'!G61)</f>
        <v/>
      </c>
      <c r="L61" s="111" t="str">
        <f>IF(LEN(B61)=0,"",'Monthly Electric Supply (kWh)'!G61+'Monthly Electric Supply (kWh)'!J61+'Monthly Electric Supply (kWh)'!M61)</f>
        <v/>
      </c>
      <c r="M61" s="111" t="str">
        <f>IF(LEN(B61)=0,"",'Monthly Electric Supply (kWh)'!F61+'Monthly Electric Supply (kWh)'!I61+'Monthly Electric Supply (kWh)'!L61)</f>
        <v/>
      </c>
      <c r="N61" s="111" t="str">
        <f t="shared" si="1"/>
        <v/>
      </c>
      <c r="O61" s="135" t="str">
        <f t="shared" si="2"/>
        <v/>
      </c>
      <c r="P61" s="136"/>
      <c r="Q61" s="136"/>
      <c r="R61" s="136"/>
      <c r="S61" s="136"/>
      <c r="T61" s="136"/>
      <c r="U61" s="136"/>
      <c r="V61" s="136"/>
      <c r="W61" s="137"/>
    </row>
    <row r="62" ht="14.25" customHeight="1">
      <c r="B62" s="138" t="str">
        <f>IF(ISBLANK('Municipal Info Electric'!B62),"",'Municipal Info Electric'!B62)</f>
        <v/>
      </c>
      <c r="C62" s="139" t="str">
        <f>IF(ISBLANK('Municipal Info Electric'!C62),"",'Municipal Info Electric'!C62)</f>
        <v/>
      </c>
      <c r="D62" s="139" t="str">
        <f>IF(ISBLANK('Municipal Info Electric'!D62),"",'Municipal Info Electric'!D62)</f>
        <v/>
      </c>
      <c r="E62" s="140" t="str">
        <f>IF(ISBLANK('Municipal Info Electric'!H62),"",'Municipal Info Electric'!H62)</f>
        <v/>
      </c>
      <c r="F62" s="131" t="str">
        <f>IF(ISBLANK('Monthly Electric Supply (kWh)'!H62)," ",'Monthly Electric Supply (kWh)'!H62)</f>
        <v> </v>
      </c>
      <c r="G62" s="131" t="str">
        <f>IF(ISBLANK('Monthly Electric Supply (kWh)'!I62)," ",'Monthly Electric Supply (kWh)'!I62)</f>
        <v> </v>
      </c>
      <c r="H62" s="141"/>
      <c r="I62" s="141"/>
      <c r="J62" s="145"/>
      <c r="K62" s="111" t="str">
        <f>IF(ISBLANK('Municipal Info Electric'!G62),"",'Municipal Info Electric'!G62)</f>
        <v/>
      </c>
      <c r="L62" s="111" t="str">
        <f>IF(LEN(B62)=0,"",'Monthly Electric Supply (kWh)'!G62+'Monthly Electric Supply (kWh)'!J62+'Monthly Electric Supply (kWh)'!M62)</f>
        <v/>
      </c>
      <c r="M62" s="111" t="str">
        <f>IF(LEN(B62)=0,"",'Monthly Electric Supply (kWh)'!F62+'Monthly Electric Supply (kWh)'!I62+'Monthly Electric Supply (kWh)'!L62)</f>
        <v/>
      </c>
      <c r="N62" s="111" t="str">
        <f t="shared" si="1"/>
        <v/>
      </c>
      <c r="O62" s="135" t="str">
        <f t="shared" si="2"/>
        <v/>
      </c>
      <c r="P62" s="136"/>
      <c r="Q62" s="136"/>
      <c r="R62" s="136"/>
      <c r="S62" s="136"/>
      <c r="T62" s="136"/>
      <c r="U62" s="136"/>
      <c r="V62" s="136"/>
      <c r="W62" s="137"/>
    </row>
    <row r="63" ht="14.25" customHeight="1">
      <c r="B63" s="138" t="str">
        <f>IF(ISBLANK('Municipal Info Electric'!B63),"",'Municipal Info Electric'!B63)</f>
        <v/>
      </c>
      <c r="C63" s="139" t="str">
        <f>IF(ISBLANK('Municipal Info Electric'!C63),"",'Municipal Info Electric'!C63)</f>
        <v/>
      </c>
      <c r="D63" s="139" t="str">
        <f>IF(ISBLANK('Municipal Info Electric'!D63),"",'Municipal Info Electric'!D63)</f>
        <v/>
      </c>
      <c r="E63" s="140" t="str">
        <f>IF(ISBLANK('Municipal Info Electric'!H63),"",'Municipal Info Electric'!H63)</f>
        <v/>
      </c>
      <c r="F63" s="131" t="str">
        <f>IF(ISBLANK('Monthly Electric Supply (kWh)'!H63)," ",'Monthly Electric Supply (kWh)'!H63)</f>
        <v> </v>
      </c>
      <c r="G63" s="131" t="str">
        <f>IF(ISBLANK('Monthly Electric Supply (kWh)'!I63)," ",'Monthly Electric Supply (kWh)'!I63)</f>
        <v> </v>
      </c>
      <c r="H63" s="141"/>
      <c r="I63" s="141"/>
      <c r="J63" s="145"/>
      <c r="K63" s="111" t="str">
        <f>IF(ISBLANK('Municipal Info Electric'!G63),"",'Municipal Info Electric'!G63)</f>
        <v/>
      </c>
      <c r="L63" s="111" t="str">
        <f>IF(LEN(B63)=0,"",'Monthly Electric Supply (kWh)'!G63+'Monthly Electric Supply (kWh)'!J63+'Monthly Electric Supply (kWh)'!M63)</f>
        <v/>
      </c>
      <c r="M63" s="111" t="str">
        <f>IF(LEN(B63)=0,"",'Monthly Electric Supply (kWh)'!F63+'Monthly Electric Supply (kWh)'!I63+'Monthly Electric Supply (kWh)'!L63)</f>
        <v/>
      </c>
      <c r="N63" s="111" t="str">
        <f t="shared" si="1"/>
        <v/>
      </c>
      <c r="O63" s="135" t="str">
        <f t="shared" si="2"/>
        <v/>
      </c>
      <c r="P63" s="136"/>
      <c r="Q63" s="136"/>
      <c r="R63" s="136"/>
      <c r="S63" s="136"/>
      <c r="T63" s="136"/>
      <c r="U63" s="136"/>
      <c r="V63" s="136"/>
      <c r="W63" s="137"/>
    </row>
    <row r="64" ht="14.25" customHeight="1">
      <c r="B64" s="138" t="str">
        <f>IF(ISBLANK('Municipal Info Electric'!B64),"",'Municipal Info Electric'!B64)</f>
        <v/>
      </c>
      <c r="C64" s="139" t="str">
        <f>IF(ISBLANK('Municipal Info Electric'!C64),"",'Municipal Info Electric'!C64)</f>
        <v/>
      </c>
      <c r="D64" s="139" t="str">
        <f>IF(ISBLANK('Municipal Info Electric'!D64),"",'Municipal Info Electric'!D64)</f>
        <v/>
      </c>
      <c r="E64" s="140" t="str">
        <f>IF(ISBLANK('Municipal Info Electric'!H64),"",'Municipal Info Electric'!H64)</f>
        <v/>
      </c>
      <c r="F64" s="131" t="str">
        <f>IF(ISBLANK('Monthly Electric Supply (kWh)'!H64)," ",'Monthly Electric Supply (kWh)'!H64)</f>
        <v> </v>
      </c>
      <c r="G64" s="131" t="str">
        <f>IF(ISBLANK('Monthly Electric Supply (kWh)'!I64)," ",'Monthly Electric Supply (kWh)'!I64)</f>
        <v> </v>
      </c>
      <c r="H64" s="141"/>
      <c r="I64" s="141"/>
      <c r="J64" s="145"/>
      <c r="K64" s="111" t="str">
        <f>IF(ISBLANK('Municipal Info Electric'!G64),"",'Municipal Info Electric'!G64)</f>
        <v/>
      </c>
      <c r="L64" s="111" t="str">
        <f>IF(LEN(B64)=0,"",'Monthly Electric Supply (kWh)'!G64+'Monthly Electric Supply (kWh)'!J64+'Monthly Electric Supply (kWh)'!M64)</f>
        <v/>
      </c>
      <c r="M64" s="111" t="str">
        <f>IF(LEN(B64)=0,"",'Monthly Electric Supply (kWh)'!F64+'Monthly Electric Supply (kWh)'!I64+'Monthly Electric Supply (kWh)'!L64)</f>
        <v/>
      </c>
      <c r="N64" s="111" t="str">
        <f t="shared" si="1"/>
        <v/>
      </c>
      <c r="O64" s="135" t="str">
        <f t="shared" si="2"/>
        <v/>
      </c>
      <c r="P64" s="136"/>
      <c r="Q64" s="136"/>
      <c r="R64" s="136"/>
      <c r="S64" s="136"/>
      <c r="T64" s="136"/>
      <c r="U64" s="136"/>
      <c r="V64" s="136"/>
      <c r="W64" s="137"/>
    </row>
    <row r="65" ht="14.25" customHeight="1">
      <c r="B65" s="138" t="str">
        <f>IF(ISBLANK('Municipal Info Electric'!B65),"",'Municipal Info Electric'!B65)</f>
        <v/>
      </c>
      <c r="C65" s="139" t="str">
        <f>IF(ISBLANK('Municipal Info Electric'!C65),"",'Municipal Info Electric'!C65)</f>
        <v/>
      </c>
      <c r="D65" s="139" t="str">
        <f>IF(ISBLANK('Municipal Info Electric'!D65),"",'Municipal Info Electric'!D65)</f>
        <v/>
      </c>
      <c r="E65" s="140" t="str">
        <f>IF(ISBLANK('Municipal Info Electric'!H65),"",'Municipal Info Electric'!H65)</f>
        <v/>
      </c>
      <c r="F65" s="131" t="str">
        <f>IF(ISBLANK('Monthly Electric Supply (kWh)'!H65)," ",'Monthly Electric Supply (kWh)'!H65)</f>
        <v> </v>
      </c>
      <c r="G65" s="131" t="str">
        <f>IF(ISBLANK('Monthly Electric Supply (kWh)'!I65)," ",'Monthly Electric Supply (kWh)'!I65)</f>
        <v> </v>
      </c>
      <c r="H65" s="141"/>
      <c r="I65" s="141"/>
      <c r="J65" s="145"/>
      <c r="K65" s="111" t="str">
        <f>IF(ISBLANK('Municipal Info Electric'!G65),"",'Municipal Info Electric'!G65)</f>
        <v/>
      </c>
      <c r="L65" s="111" t="str">
        <f>IF(LEN(B65)=0,"",'Monthly Electric Supply (kWh)'!G65+'Monthly Electric Supply (kWh)'!J65+'Monthly Electric Supply (kWh)'!M65)</f>
        <v/>
      </c>
      <c r="M65" s="111" t="str">
        <f>IF(LEN(B65)=0,"",'Monthly Electric Supply (kWh)'!F65+'Monthly Electric Supply (kWh)'!I65+'Monthly Electric Supply (kWh)'!L65)</f>
        <v/>
      </c>
      <c r="N65" s="111" t="str">
        <f t="shared" si="1"/>
        <v/>
      </c>
      <c r="O65" s="135" t="str">
        <f t="shared" si="2"/>
        <v/>
      </c>
      <c r="P65" s="136"/>
      <c r="Q65" s="136"/>
      <c r="R65" s="136"/>
      <c r="S65" s="136"/>
      <c r="T65" s="136"/>
      <c r="U65" s="136"/>
      <c r="V65" s="136"/>
      <c r="W65" s="137"/>
    </row>
    <row r="66" ht="14.25" customHeight="1">
      <c r="B66" s="138" t="str">
        <f>IF(ISBLANK('Municipal Info Electric'!B66),"",'Municipal Info Electric'!B66)</f>
        <v/>
      </c>
      <c r="C66" s="139" t="str">
        <f>IF(ISBLANK('Municipal Info Electric'!C66),"",'Municipal Info Electric'!C66)</f>
        <v/>
      </c>
      <c r="D66" s="139" t="str">
        <f>IF(ISBLANK('Municipal Info Electric'!D66),"",'Municipal Info Electric'!D66)</f>
        <v/>
      </c>
      <c r="E66" s="140" t="str">
        <f>IF(ISBLANK('Municipal Info Electric'!H66),"",'Municipal Info Electric'!H66)</f>
        <v/>
      </c>
      <c r="F66" s="131" t="str">
        <f>IF(ISBLANK('Monthly Electric Supply (kWh)'!H66)," ",'Monthly Electric Supply (kWh)'!H66)</f>
        <v> </v>
      </c>
      <c r="G66" s="131" t="str">
        <f>IF(ISBLANK('Monthly Electric Supply (kWh)'!I66)," ",'Monthly Electric Supply (kWh)'!I66)</f>
        <v> </v>
      </c>
      <c r="H66" s="141"/>
      <c r="I66" s="141"/>
      <c r="J66" s="145"/>
      <c r="K66" s="111" t="str">
        <f>IF(ISBLANK('Municipal Info Electric'!G66),"",'Municipal Info Electric'!G66)</f>
        <v/>
      </c>
      <c r="L66" s="111" t="str">
        <f>IF(LEN(B66)=0,"",'Monthly Electric Supply (kWh)'!G66+'Monthly Electric Supply (kWh)'!J66+'Monthly Electric Supply (kWh)'!M66)</f>
        <v/>
      </c>
      <c r="M66" s="111" t="str">
        <f>IF(LEN(B66)=0,"",'Monthly Electric Supply (kWh)'!F66+'Monthly Electric Supply (kWh)'!I66+'Monthly Electric Supply (kWh)'!L66)</f>
        <v/>
      </c>
      <c r="N66" s="111" t="str">
        <f t="shared" si="1"/>
        <v/>
      </c>
      <c r="O66" s="135" t="str">
        <f t="shared" si="2"/>
        <v/>
      </c>
      <c r="P66" s="136"/>
      <c r="Q66" s="136"/>
      <c r="R66" s="136"/>
      <c r="S66" s="136"/>
      <c r="T66" s="136"/>
      <c r="U66" s="136"/>
      <c r="V66" s="136"/>
      <c r="W66" s="137"/>
    </row>
    <row r="67" ht="14.25" customHeight="1">
      <c r="B67" s="138" t="str">
        <f>IF(ISBLANK('Municipal Info Electric'!B67),"",'Municipal Info Electric'!B67)</f>
        <v/>
      </c>
      <c r="C67" s="139" t="str">
        <f>IF(ISBLANK('Municipal Info Electric'!C67),"",'Municipal Info Electric'!C67)</f>
        <v/>
      </c>
      <c r="D67" s="139" t="str">
        <f>IF(ISBLANK('Municipal Info Electric'!D67),"",'Municipal Info Electric'!D67)</f>
        <v/>
      </c>
      <c r="E67" s="140" t="str">
        <f>IF(ISBLANK('Municipal Info Electric'!H67),"",'Municipal Info Electric'!H67)</f>
        <v/>
      </c>
      <c r="F67" s="131" t="str">
        <f>IF(ISBLANK('Monthly Electric Supply (kWh)'!H67)," ",'Monthly Electric Supply (kWh)'!H67)</f>
        <v> </v>
      </c>
      <c r="G67" s="131" t="str">
        <f>IF(ISBLANK('Monthly Electric Supply (kWh)'!I67)," ",'Monthly Electric Supply (kWh)'!I67)</f>
        <v> </v>
      </c>
      <c r="H67" s="141"/>
      <c r="I67" s="141"/>
      <c r="J67" s="145"/>
      <c r="K67" s="111" t="str">
        <f>IF(ISBLANK('Municipal Info Electric'!G67),"",'Municipal Info Electric'!G67)</f>
        <v/>
      </c>
      <c r="L67" s="111" t="str">
        <f>IF(LEN(B67)=0,"",'Monthly Electric Supply (kWh)'!G67+'Monthly Electric Supply (kWh)'!J67+'Monthly Electric Supply (kWh)'!M67)</f>
        <v/>
      </c>
      <c r="M67" s="111" t="str">
        <f>IF(LEN(B67)=0,"",'Monthly Electric Supply (kWh)'!F67+'Monthly Electric Supply (kWh)'!I67+'Monthly Electric Supply (kWh)'!L67)</f>
        <v/>
      </c>
      <c r="N67" s="111" t="str">
        <f t="shared" si="1"/>
        <v/>
      </c>
      <c r="O67" s="135" t="str">
        <f t="shared" si="2"/>
        <v/>
      </c>
      <c r="P67" s="136"/>
      <c r="Q67" s="136"/>
      <c r="R67" s="136"/>
      <c r="S67" s="136"/>
      <c r="T67" s="136"/>
      <c r="U67" s="136"/>
      <c r="V67" s="136"/>
      <c r="W67" s="137"/>
    </row>
    <row r="68" ht="14.25" customHeight="1">
      <c r="B68" s="138" t="str">
        <f>IF(ISBLANK('Municipal Info Electric'!B68),"",'Municipal Info Electric'!B68)</f>
        <v/>
      </c>
      <c r="C68" s="139" t="str">
        <f>IF(ISBLANK('Municipal Info Electric'!C68),"",'Municipal Info Electric'!C68)</f>
        <v/>
      </c>
      <c r="D68" s="139" t="str">
        <f>IF(ISBLANK('Municipal Info Electric'!D68),"",'Municipal Info Electric'!D68)</f>
        <v/>
      </c>
      <c r="E68" s="140" t="str">
        <f>IF(ISBLANK('Municipal Info Electric'!H68),"",'Municipal Info Electric'!H68)</f>
        <v/>
      </c>
      <c r="F68" s="131" t="str">
        <f>IF(ISBLANK('Monthly Electric Supply (kWh)'!H68)," ",'Monthly Electric Supply (kWh)'!H68)</f>
        <v> </v>
      </c>
      <c r="G68" s="131" t="str">
        <f>IF(ISBLANK('Monthly Electric Supply (kWh)'!I68)," ",'Monthly Electric Supply (kWh)'!I68)</f>
        <v> </v>
      </c>
      <c r="H68" s="141"/>
      <c r="I68" s="141"/>
      <c r="J68" s="145"/>
      <c r="K68" s="111" t="str">
        <f>IF(ISBLANK('Municipal Info Electric'!G68),"",'Municipal Info Electric'!G68)</f>
        <v/>
      </c>
      <c r="L68" s="111" t="str">
        <f>IF(LEN(B68)=0,"",'Monthly Electric Supply (kWh)'!G68+'Monthly Electric Supply (kWh)'!J68+'Monthly Electric Supply (kWh)'!M68)</f>
        <v/>
      </c>
      <c r="M68" s="111" t="str">
        <f>IF(LEN(B68)=0,"",'Monthly Electric Supply (kWh)'!F68+'Monthly Electric Supply (kWh)'!I68+'Monthly Electric Supply (kWh)'!L68)</f>
        <v/>
      </c>
      <c r="N68" s="111" t="str">
        <f t="shared" si="1"/>
        <v/>
      </c>
      <c r="O68" s="135" t="str">
        <f t="shared" si="2"/>
        <v/>
      </c>
      <c r="P68" s="136"/>
      <c r="Q68" s="136"/>
      <c r="R68" s="136"/>
      <c r="S68" s="136"/>
      <c r="T68" s="136"/>
      <c r="U68" s="136"/>
      <c r="V68" s="136"/>
      <c r="W68" s="137"/>
    </row>
    <row r="69" ht="14.25" customHeight="1">
      <c r="A69" s="66" t="s">
        <v>90</v>
      </c>
      <c r="B69" s="113">
        <f>COUNTA(B9:B68)-COUNTBLANK(B9:B68)</f>
        <v>30</v>
      </c>
      <c r="C69" s="114"/>
      <c r="D69" s="114"/>
      <c r="E69" s="114">
        <f t="shared" ref="E69:G69" si="3">SUM(E9:E68)</f>
        <v>172122</v>
      </c>
      <c r="F69" s="115">
        <f t="shared" si="3"/>
        <v>142342</v>
      </c>
      <c r="G69" s="115">
        <f t="shared" si="3"/>
        <v>143107</v>
      </c>
      <c r="H69" s="146"/>
      <c r="I69" s="115">
        <f t="shared" ref="I69:J69" si="4">SUM(I9:I68)</f>
        <v>1934</v>
      </c>
      <c r="J69" s="115">
        <f t="shared" si="4"/>
        <v>5</v>
      </c>
      <c r="K69" s="114">
        <f>COUNTIF(K9:K68,"*newable*")</f>
        <v>28</v>
      </c>
      <c r="L69" s="114">
        <f t="shared" ref="L69:N69" si="5">SUM(L9:L68)</f>
        <v>15111393</v>
      </c>
      <c r="M69" s="147">
        <f t="shared" si="5"/>
        <v>200940052.1</v>
      </c>
      <c r="N69" s="114">
        <f t="shared" si="5"/>
        <v>216051445.1</v>
      </c>
      <c r="O69" s="146">
        <f>IF(LEN(N9)=0,"",IF(N9=0,"",M9/N9))</f>
        <v>0.9792586483</v>
      </c>
      <c r="P69" s="69"/>
      <c r="Q69" s="69"/>
      <c r="R69" s="69"/>
      <c r="S69" s="68"/>
      <c r="T69" s="68"/>
      <c r="U69" s="68"/>
      <c r="V69" s="68"/>
      <c r="W69" s="68"/>
    </row>
    <row r="70" ht="14.25" customHeight="1">
      <c r="B70" s="148" t="s">
        <v>146</v>
      </c>
      <c r="C70" s="149"/>
      <c r="D70" s="149"/>
      <c r="E70" s="149"/>
      <c r="F70" s="149"/>
      <c r="G70" s="149"/>
      <c r="H70" s="149"/>
      <c r="I70" s="149"/>
      <c r="J70" s="149"/>
      <c r="K70" s="72" t="s">
        <v>147</v>
      </c>
    </row>
    <row r="71" ht="14.25" customHeight="1">
      <c r="K71" s="72"/>
    </row>
    <row r="72" ht="14.25" customHeight="1">
      <c r="K72" s="72"/>
    </row>
    <row r="73" ht="14.25" customHeight="1"/>
    <row r="74" ht="14.25" customHeight="1"/>
    <row r="75" ht="14.25" customHeight="1">
      <c r="B75" s="150"/>
    </row>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sheetData>
  <mergeCells count="10">
    <mergeCell ref="F7:J7"/>
    <mergeCell ref="B70:J70"/>
    <mergeCell ref="B75:M75"/>
    <mergeCell ref="A1:J3"/>
    <mergeCell ref="A4:B4"/>
    <mergeCell ref="H4:O5"/>
    <mergeCell ref="A5:B5"/>
    <mergeCell ref="P5:W5"/>
    <mergeCell ref="K7:O7"/>
    <mergeCell ref="P7:W7"/>
  </mergeCells>
  <printOptions/>
  <pageMargins bottom="0.75" footer="0.0" header="0.0" left="0.7" right="0.7" top="0.75"/>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2D050"/>
    <pageSetUpPr/>
  </sheetPr>
  <sheetViews>
    <sheetView workbookViewId="0"/>
  </sheetViews>
  <sheetFormatPr customHeight="1" defaultColWidth="14.43" defaultRowHeight="15.0"/>
  <cols>
    <col customWidth="1" min="1" max="1" width="8.71"/>
    <col customWidth="1" min="2" max="2" width="24.86"/>
    <col customWidth="1" min="3" max="38" width="19.29"/>
  </cols>
  <sheetData>
    <row r="1" ht="14.25" customHeight="1">
      <c r="A1" s="32" t="s">
        <v>148</v>
      </c>
      <c r="U1" s="32"/>
    </row>
    <row r="2" ht="14.25" customHeight="1">
      <c r="U2" s="32"/>
    </row>
    <row r="3" ht="14.25" customHeight="1">
      <c r="U3" s="32"/>
    </row>
    <row r="4" ht="14.25" customHeight="1">
      <c r="A4" s="33" t="s">
        <v>39</v>
      </c>
      <c r="C4" s="34" t="str">
        <f>'CCA Admin Dashboard'!D3</f>
        <v>Sustainable Westchester</v>
      </c>
    </row>
    <row r="5" ht="14.25" customHeight="1">
      <c r="A5" s="32" t="s">
        <v>41</v>
      </c>
      <c r="C5" s="73" t="s">
        <v>149</v>
      </c>
      <c r="D5" s="39"/>
    </row>
    <row r="6" ht="14.25" customHeight="1"/>
    <row r="7" ht="18.0" customHeight="1">
      <c r="C7" s="151" t="s">
        <v>42</v>
      </c>
      <c r="D7" s="151" t="s">
        <v>42</v>
      </c>
      <c r="E7" s="41" t="s">
        <v>42</v>
      </c>
      <c r="F7" s="41" t="s">
        <v>42</v>
      </c>
      <c r="G7" s="41" t="s">
        <v>42</v>
      </c>
      <c r="H7" s="41" t="s">
        <v>42</v>
      </c>
      <c r="I7" s="41" t="s">
        <v>42</v>
      </c>
      <c r="J7" s="41" t="s">
        <v>42</v>
      </c>
      <c r="K7" s="41" t="s">
        <v>42</v>
      </c>
      <c r="L7" s="41" t="s">
        <v>42</v>
      </c>
      <c r="M7" s="41" t="s">
        <v>42</v>
      </c>
      <c r="N7" s="41" t="s">
        <v>42</v>
      </c>
      <c r="O7" s="41" t="s">
        <v>42</v>
      </c>
      <c r="P7" s="41" t="s">
        <v>42</v>
      </c>
      <c r="Q7" s="41" t="s">
        <v>42</v>
      </c>
      <c r="R7" s="41" t="s">
        <v>42</v>
      </c>
      <c r="S7" s="42"/>
      <c r="T7" s="42"/>
      <c r="U7" s="152"/>
      <c r="V7" s="153"/>
      <c r="W7" s="42"/>
      <c r="X7" s="42"/>
      <c r="Y7" s="42"/>
      <c r="Z7" s="42"/>
      <c r="AA7" s="42"/>
      <c r="AB7" s="42"/>
      <c r="AC7" s="42"/>
      <c r="AD7" s="42"/>
      <c r="AE7" s="42"/>
      <c r="AF7" s="42"/>
      <c r="AG7" s="42"/>
      <c r="AH7" s="42"/>
      <c r="AI7" s="42"/>
      <c r="AJ7" s="42"/>
      <c r="AK7" s="42"/>
      <c r="AL7" s="42"/>
    </row>
    <row r="8" ht="35.25" customHeight="1">
      <c r="A8" s="154"/>
      <c r="B8" s="155" t="s">
        <v>150</v>
      </c>
      <c r="C8" s="156" t="s">
        <v>55</v>
      </c>
      <c r="D8" s="157"/>
      <c r="E8" s="156" t="s">
        <v>55</v>
      </c>
      <c r="F8" s="157"/>
      <c r="G8" s="156" t="s">
        <v>55</v>
      </c>
      <c r="H8" s="157"/>
      <c r="I8" s="156" t="s">
        <v>55</v>
      </c>
      <c r="J8" s="157"/>
      <c r="K8" s="156" t="s">
        <v>55</v>
      </c>
      <c r="L8" s="157"/>
      <c r="M8" s="158" t="s">
        <v>151</v>
      </c>
      <c r="N8" s="157"/>
      <c r="O8" s="156" t="s">
        <v>55</v>
      </c>
      <c r="P8" s="157"/>
      <c r="Q8" s="156" t="s">
        <v>55</v>
      </c>
      <c r="R8" s="157"/>
      <c r="S8" s="156"/>
      <c r="T8" s="157"/>
      <c r="U8" s="156"/>
      <c r="V8" s="157"/>
      <c r="W8" s="156"/>
      <c r="X8" s="157"/>
      <c r="Y8" s="156"/>
      <c r="Z8" s="157"/>
      <c r="AA8" s="156"/>
      <c r="AB8" s="157"/>
      <c r="AC8" s="156"/>
      <c r="AD8" s="157"/>
      <c r="AE8" s="156"/>
      <c r="AF8" s="157"/>
      <c r="AG8" s="156"/>
      <c r="AH8" s="157"/>
      <c r="AI8" s="156"/>
      <c r="AJ8" s="157"/>
      <c r="AK8" s="156"/>
      <c r="AL8" s="157"/>
    </row>
    <row r="9" ht="24.75" customHeight="1">
      <c r="A9" s="154"/>
      <c r="B9" s="159" t="s">
        <v>152</v>
      </c>
      <c r="C9" s="160" t="s">
        <v>53</v>
      </c>
      <c r="D9" s="161"/>
      <c r="E9" s="160" t="s">
        <v>53</v>
      </c>
      <c r="F9" s="161"/>
      <c r="G9" s="160" t="s">
        <v>53</v>
      </c>
      <c r="H9" s="161"/>
      <c r="I9" s="160" t="s">
        <v>53</v>
      </c>
      <c r="J9" s="161"/>
      <c r="K9" s="160" t="s">
        <v>53</v>
      </c>
      <c r="L9" s="161"/>
      <c r="M9" s="160" t="s">
        <v>53</v>
      </c>
      <c r="N9" s="161"/>
      <c r="O9" s="160" t="s">
        <v>84</v>
      </c>
      <c r="P9" s="161"/>
      <c r="Q9" s="160" t="s">
        <v>84</v>
      </c>
      <c r="R9" s="161"/>
      <c r="S9" s="160"/>
      <c r="T9" s="161"/>
      <c r="U9" s="160"/>
      <c r="V9" s="161"/>
      <c r="W9" s="160"/>
      <c r="X9" s="161"/>
      <c r="Y9" s="160"/>
      <c r="Z9" s="161"/>
      <c r="AA9" s="160"/>
      <c r="AB9" s="161"/>
      <c r="AC9" s="160"/>
      <c r="AD9" s="161"/>
      <c r="AE9" s="160"/>
      <c r="AF9" s="161"/>
      <c r="AG9" s="160"/>
      <c r="AH9" s="161"/>
      <c r="AI9" s="160"/>
      <c r="AJ9" s="161"/>
      <c r="AK9" s="160"/>
      <c r="AL9" s="161"/>
    </row>
    <row r="10" ht="36.0" customHeight="1">
      <c r="A10" s="154"/>
      <c r="B10" s="155" t="s">
        <v>153</v>
      </c>
      <c r="C10" s="160" t="s">
        <v>59</v>
      </c>
      <c r="D10" s="161"/>
      <c r="E10" s="160" t="s">
        <v>59</v>
      </c>
      <c r="F10" s="161"/>
      <c r="G10" s="160" t="s">
        <v>70</v>
      </c>
      <c r="H10" s="161"/>
      <c r="I10" s="160" t="s">
        <v>54</v>
      </c>
      <c r="J10" s="161"/>
      <c r="K10" s="162" t="s">
        <v>54</v>
      </c>
      <c r="L10" s="163"/>
      <c r="M10" s="160" t="s">
        <v>54</v>
      </c>
      <c r="N10" s="161"/>
      <c r="O10" s="160" t="s">
        <v>85</v>
      </c>
      <c r="P10" s="161"/>
      <c r="Q10" s="160" t="s">
        <v>85</v>
      </c>
      <c r="R10" s="161"/>
      <c r="S10" s="160"/>
      <c r="T10" s="161"/>
      <c r="U10" s="160"/>
      <c r="V10" s="161"/>
      <c r="W10" s="160"/>
      <c r="X10" s="161"/>
      <c r="Y10" s="160"/>
      <c r="Z10" s="161"/>
      <c r="AA10" s="160"/>
      <c r="AB10" s="161"/>
      <c r="AC10" s="162"/>
      <c r="AD10" s="163"/>
      <c r="AE10" s="160"/>
      <c r="AF10" s="161"/>
      <c r="AG10" s="160"/>
      <c r="AH10" s="161"/>
      <c r="AI10" s="162"/>
      <c r="AJ10" s="163"/>
      <c r="AK10" s="160"/>
      <c r="AL10" s="161"/>
    </row>
    <row r="11" ht="25.5" customHeight="1">
      <c r="A11" s="154"/>
      <c r="B11" s="155" t="s">
        <v>154</v>
      </c>
      <c r="C11" s="160" t="s">
        <v>155</v>
      </c>
      <c r="D11" s="161"/>
      <c r="E11" s="160" t="s">
        <v>56</v>
      </c>
      <c r="F11" s="161"/>
      <c r="G11" s="160" t="s">
        <v>56</v>
      </c>
      <c r="H11" s="161"/>
      <c r="I11" s="160" t="s">
        <v>155</v>
      </c>
      <c r="J11" s="161"/>
      <c r="K11" s="160" t="s">
        <v>56</v>
      </c>
      <c r="L11" s="161"/>
      <c r="M11" s="160" t="s">
        <v>56</v>
      </c>
      <c r="N11" s="161"/>
      <c r="O11" s="160" t="s">
        <v>155</v>
      </c>
      <c r="P11" s="161"/>
      <c r="Q11" s="160" t="s">
        <v>56</v>
      </c>
      <c r="R11" s="161"/>
      <c r="S11" s="160"/>
      <c r="T11" s="161"/>
      <c r="U11" s="160"/>
      <c r="V11" s="161"/>
      <c r="W11" s="160"/>
      <c r="X11" s="161"/>
      <c r="Y11" s="160"/>
      <c r="Z11" s="161"/>
      <c r="AA11" s="160"/>
      <c r="AB11" s="161"/>
      <c r="AC11" s="160"/>
      <c r="AD11" s="161"/>
      <c r="AE11" s="160"/>
      <c r="AF11" s="161"/>
      <c r="AG11" s="160"/>
      <c r="AH11" s="161"/>
      <c r="AI11" s="160"/>
      <c r="AJ11" s="161"/>
      <c r="AK11" s="160"/>
      <c r="AL11" s="161"/>
    </row>
    <row r="12" ht="35.25" customHeight="1">
      <c r="A12" s="154"/>
      <c r="B12" s="164" t="s">
        <v>156</v>
      </c>
      <c r="C12" s="165">
        <v>1.0</v>
      </c>
      <c r="D12" s="166"/>
      <c r="E12" s="165">
        <v>4.0</v>
      </c>
      <c r="F12" s="166"/>
      <c r="G12" s="165">
        <v>1.0</v>
      </c>
      <c r="H12" s="166"/>
      <c r="I12" s="165">
        <v>0.0</v>
      </c>
      <c r="J12" s="166"/>
      <c r="K12" s="165">
        <v>18.0</v>
      </c>
      <c r="L12" s="166"/>
      <c r="M12" s="165">
        <v>1.0</v>
      </c>
      <c r="N12" s="166"/>
      <c r="O12" s="165">
        <v>1.0</v>
      </c>
      <c r="P12" s="166"/>
      <c r="Q12" s="165">
        <v>4.0</v>
      </c>
      <c r="R12" s="166"/>
      <c r="S12" s="165"/>
      <c r="T12" s="166"/>
      <c r="U12" s="165"/>
      <c r="V12" s="166"/>
      <c r="W12" s="165"/>
      <c r="X12" s="166"/>
      <c r="Y12" s="165"/>
      <c r="Z12" s="166"/>
      <c r="AA12" s="165"/>
      <c r="AB12" s="166"/>
      <c r="AC12" s="165"/>
      <c r="AD12" s="166"/>
      <c r="AE12" s="165"/>
      <c r="AF12" s="166"/>
      <c r="AG12" s="165"/>
      <c r="AH12" s="166"/>
      <c r="AI12" s="165"/>
      <c r="AJ12" s="166"/>
      <c r="AK12" s="165"/>
      <c r="AL12" s="166"/>
    </row>
    <row r="13">
      <c r="B13" s="167" t="s">
        <v>157</v>
      </c>
      <c r="C13" s="168" t="s">
        <v>158</v>
      </c>
      <c r="D13" s="169" t="s">
        <v>159</v>
      </c>
      <c r="E13" s="170" t="s">
        <v>158</v>
      </c>
      <c r="F13" s="169" t="s">
        <v>159</v>
      </c>
      <c r="G13" s="170" t="s">
        <v>158</v>
      </c>
      <c r="H13" s="169" t="s">
        <v>159</v>
      </c>
      <c r="I13" s="170" t="s">
        <v>158</v>
      </c>
      <c r="J13" s="169" t="s">
        <v>159</v>
      </c>
      <c r="K13" s="170" t="s">
        <v>158</v>
      </c>
      <c r="L13" s="169" t="s">
        <v>159</v>
      </c>
      <c r="M13" s="170" t="s">
        <v>158</v>
      </c>
      <c r="N13" s="169" t="s">
        <v>159</v>
      </c>
      <c r="O13" s="170" t="s">
        <v>158</v>
      </c>
      <c r="P13" s="169" t="s">
        <v>159</v>
      </c>
      <c r="Q13" s="170" t="s">
        <v>158</v>
      </c>
      <c r="R13" s="169" t="s">
        <v>159</v>
      </c>
      <c r="S13" s="171" t="s">
        <v>158</v>
      </c>
      <c r="T13" s="169" t="s">
        <v>159</v>
      </c>
      <c r="U13" s="168" t="s">
        <v>158</v>
      </c>
      <c r="V13" s="169" t="s">
        <v>159</v>
      </c>
      <c r="W13" s="170" t="s">
        <v>158</v>
      </c>
      <c r="X13" s="169" t="s">
        <v>159</v>
      </c>
      <c r="Y13" s="170" t="s">
        <v>158</v>
      </c>
      <c r="Z13" s="169" t="s">
        <v>159</v>
      </c>
      <c r="AA13" s="170" t="s">
        <v>158</v>
      </c>
      <c r="AB13" s="169" t="s">
        <v>159</v>
      </c>
      <c r="AC13" s="170" t="s">
        <v>158</v>
      </c>
      <c r="AD13" s="169" t="s">
        <v>159</v>
      </c>
      <c r="AE13" s="170" t="s">
        <v>158</v>
      </c>
      <c r="AF13" s="169" t="s">
        <v>159</v>
      </c>
      <c r="AG13" s="170" t="s">
        <v>158</v>
      </c>
      <c r="AH13" s="169" t="s">
        <v>159</v>
      </c>
      <c r="AI13" s="170" t="s">
        <v>158</v>
      </c>
      <c r="AJ13" s="169" t="s">
        <v>159</v>
      </c>
      <c r="AK13" s="170" t="s">
        <v>158</v>
      </c>
      <c r="AL13" s="169" t="s">
        <v>159</v>
      </c>
    </row>
    <row r="14" ht="14.25" customHeight="1">
      <c r="B14" s="172" t="s">
        <v>160</v>
      </c>
      <c r="C14" s="173">
        <v>0.13364</v>
      </c>
      <c r="D14" s="174">
        <v>0.13364</v>
      </c>
      <c r="E14" s="173">
        <v>0.15128</v>
      </c>
      <c r="F14" s="173">
        <v>0.15128</v>
      </c>
      <c r="G14" s="173">
        <v>0.15128</v>
      </c>
      <c r="H14" s="173">
        <v>0.15128</v>
      </c>
      <c r="I14" s="173">
        <v>0.13364</v>
      </c>
      <c r="J14" s="174">
        <v>0.13364</v>
      </c>
      <c r="K14" s="173">
        <v>0.15128</v>
      </c>
      <c r="L14" s="173">
        <v>0.15128</v>
      </c>
      <c r="M14" s="175">
        <v>0.08709</v>
      </c>
      <c r="N14" s="174"/>
      <c r="O14" s="175">
        <v>0.08736</v>
      </c>
      <c r="P14" s="174">
        <v>0.08736</v>
      </c>
      <c r="Q14" s="175">
        <v>0.10179</v>
      </c>
      <c r="R14" s="174">
        <v>0.10179</v>
      </c>
      <c r="S14" s="176"/>
      <c r="T14" s="174"/>
      <c r="U14" s="173"/>
      <c r="V14" s="174"/>
      <c r="W14" s="175"/>
      <c r="X14" s="174"/>
      <c r="Y14" s="175"/>
      <c r="Z14" s="174"/>
      <c r="AA14" s="175"/>
      <c r="AB14" s="174"/>
      <c r="AC14" s="175"/>
      <c r="AD14" s="174"/>
      <c r="AE14" s="175"/>
      <c r="AF14" s="174"/>
      <c r="AG14" s="175"/>
      <c r="AH14" s="174"/>
      <c r="AI14" s="175"/>
      <c r="AJ14" s="174"/>
      <c r="AK14" s="175"/>
      <c r="AL14" s="174"/>
    </row>
    <row r="15" ht="14.25" customHeight="1">
      <c r="B15" s="177" t="s">
        <v>161</v>
      </c>
      <c r="C15" s="173">
        <v>0.13364</v>
      </c>
      <c r="D15" s="174">
        <v>0.13364</v>
      </c>
      <c r="E15" s="173">
        <v>0.15128</v>
      </c>
      <c r="F15" s="173">
        <v>0.15128</v>
      </c>
      <c r="G15" s="173">
        <v>0.15128</v>
      </c>
      <c r="H15" s="173">
        <v>0.15128</v>
      </c>
      <c r="I15" s="173">
        <v>0.13364</v>
      </c>
      <c r="J15" s="174">
        <v>0.13364</v>
      </c>
      <c r="K15" s="173">
        <v>0.15128</v>
      </c>
      <c r="L15" s="173">
        <v>0.15128</v>
      </c>
      <c r="M15" s="175">
        <v>0.08709</v>
      </c>
      <c r="N15" s="174"/>
      <c r="O15" s="175">
        <v>0.08736</v>
      </c>
      <c r="P15" s="174">
        <v>0.08736</v>
      </c>
      <c r="Q15" s="175">
        <v>0.10179</v>
      </c>
      <c r="R15" s="174">
        <v>0.10179</v>
      </c>
      <c r="S15" s="176"/>
      <c r="T15" s="174"/>
      <c r="U15" s="173"/>
      <c r="V15" s="174"/>
      <c r="W15" s="175"/>
      <c r="X15" s="174"/>
      <c r="Y15" s="175"/>
      <c r="Z15" s="174"/>
      <c r="AA15" s="175"/>
      <c r="AB15" s="174"/>
      <c r="AC15" s="175"/>
      <c r="AD15" s="174"/>
      <c r="AE15" s="175"/>
      <c r="AF15" s="174"/>
      <c r="AG15" s="175"/>
      <c r="AH15" s="174"/>
      <c r="AI15" s="175"/>
      <c r="AJ15" s="174"/>
      <c r="AK15" s="175"/>
      <c r="AL15" s="174"/>
    </row>
    <row r="16" ht="14.25" customHeight="1">
      <c r="B16" s="177" t="s">
        <v>162</v>
      </c>
      <c r="C16" s="173">
        <v>0.13364</v>
      </c>
      <c r="D16" s="174">
        <v>0.13364</v>
      </c>
      <c r="E16" s="173">
        <v>0.15128</v>
      </c>
      <c r="F16" s="173">
        <v>0.15128</v>
      </c>
      <c r="G16" s="173">
        <v>0.15128</v>
      </c>
      <c r="H16" s="173">
        <v>0.15128</v>
      </c>
      <c r="I16" s="173">
        <v>0.13364</v>
      </c>
      <c r="J16" s="174">
        <v>0.13364</v>
      </c>
      <c r="K16" s="173">
        <v>0.15128</v>
      </c>
      <c r="L16" s="173">
        <v>0.15128</v>
      </c>
      <c r="M16" s="175">
        <v>0.08709</v>
      </c>
      <c r="N16" s="174"/>
      <c r="O16" s="175">
        <v>0.08736</v>
      </c>
      <c r="P16" s="174">
        <v>0.08736</v>
      </c>
      <c r="Q16" s="175">
        <v>0.10179</v>
      </c>
      <c r="R16" s="174">
        <v>0.10179</v>
      </c>
      <c r="S16" s="176"/>
      <c r="T16" s="174"/>
      <c r="U16" s="173"/>
      <c r="V16" s="174"/>
      <c r="W16" s="175"/>
      <c r="X16" s="174"/>
      <c r="Y16" s="175"/>
      <c r="Z16" s="174"/>
      <c r="AA16" s="175"/>
      <c r="AB16" s="174"/>
      <c r="AC16" s="175"/>
      <c r="AD16" s="174"/>
      <c r="AE16" s="175"/>
      <c r="AF16" s="174"/>
      <c r="AG16" s="175"/>
      <c r="AH16" s="174"/>
      <c r="AI16" s="175"/>
      <c r="AJ16" s="174"/>
      <c r="AK16" s="175"/>
      <c r="AL16" s="174"/>
    </row>
    <row r="17" ht="14.25" customHeight="1">
      <c r="B17" s="177" t="s">
        <v>163</v>
      </c>
      <c r="C17" s="173">
        <v>0.13364</v>
      </c>
      <c r="D17" s="174">
        <v>0.13364</v>
      </c>
      <c r="E17" s="175">
        <v>0.15128</v>
      </c>
      <c r="F17" s="174">
        <v>0.15128</v>
      </c>
      <c r="G17" s="175">
        <v>0.15128</v>
      </c>
      <c r="H17" s="174">
        <v>0.15128</v>
      </c>
      <c r="I17" s="175">
        <v>0.13364</v>
      </c>
      <c r="J17" s="174">
        <v>0.13364</v>
      </c>
      <c r="K17" s="175">
        <v>0.15128</v>
      </c>
      <c r="L17" s="174">
        <v>0.15128</v>
      </c>
      <c r="M17" s="175">
        <v>0.08709</v>
      </c>
      <c r="N17" s="174"/>
      <c r="O17" s="175">
        <v>0.08736</v>
      </c>
      <c r="P17" s="175">
        <v>0.08736</v>
      </c>
      <c r="Q17" s="175">
        <v>0.10179</v>
      </c>
      <c r="R17" s="175">
        <v>0.10179</v>
      </c>
      <c r="S17" s="176"/>
      <c r="T17" s="174"/>
      <c r="U17" s="173"/>
      <c r="V17" s="174"/>
      <c r="W17" s="175"/>
      <c r="X17" s="174"/>
      <c r="Y17" s="175"/>
      <c r="Z17" s="174"/>
      <c r="AA17" s="175"/>
      <c r="AB17" s="174"/>
      <c r="AC17" s="175"/>
      <c r="AD17" s="174"/>
      <c r="AE17" s="175"/>
      <c r="AF17" s="174"/>
      <c r="AG17" s="175"/>
      <c r="AH17" s="174"/>
      <c r="AI17" s="175"/>
      <c r="AJ17" s="174"/>
      <c r="AK17" s="175"/>
      <c r="AL17" s="174"/>
    </row>
    <row r="18" ht="14.25" customHeight="1">
      <c r="B18" s="177" t="s">
        <v>164</v>
      </c>
      <c r="C18" s="173">
        <v>0.13364</v>
      </c>
      <c r="D18" s="174">
        <v>0.13364</v>
      </c>
      <c r="E18" s="175">
        <v>0.15128</v>
      </c>
      <c r="F18" s="174">
        <v>0.15128</v>
      </c>
      <c r="G18" s="175">
        <v>0.15128</v>
      </c>
      <c r="H18" s="174">
        <v>0.15128</v>
      </c>
      <c r="I18" s="175">
        <v>0.13364</v>
      </c>
      <c r="J18" s="174">
        <v>0.13364</v>
      </c>
      <c r="K18" s="175">
        <v>0.15128</v>
      </c>
      <c r="L18" s="174">
        <v>0.15128</v>
      </c>
      <c r="M18" s="175">
        <v>0.09474</v>
      </c>
      <c r="N18" s="174"/>
      <c r="O18" s="175">
        <v>0.08736</v>
      </c>
      <c r="P18" s="175">
        <v>0.08736</v>
      </c>
      <c r="Q18" s="175">
        <v>0.10179</v>
      </c>
      <c r="R18" s="175">
        <v>0.10179</v>
      </c>
      <c r="S18" s="176"/>
      <c r="T18" s="174"/>
      <c r="U18" s="173"/>
      <c r="V18" s="174"/>
      <c r="W18" s="175"/>
      <c r="X18" s="174"/>
      <c r="Y18" s="175"/>
      <c r="Z18" s="174"/>
      <c r="AA18" s="175"/>
      <c r="AB18" s="174"/>
      <c r="AC18" s="175"/>
      <c r="AD18" s="174"/>
      <c r="AE18" s="175"/>
      <c r="AF18" s="174"/>
      <c r="AG18" s="175"/>
      <c r="AH18" s="174"/>
      <c r="AI18" s="175"/>
      <c r="AJ18" s="174"/>
      <c r="AK18" s="175"/>
      <c r="AL18" s="174"/>
    </row>
    <row r="19" ht="14.25" customHeight="1">
      <c r="B19" s="177" t="s">
        <v>165</v>
      </c>
      <c r="C19" s="173">
        <v>0.13364</v>
      </c>
      <c r="D19" s="174">
        <v>0.13364</v>
      </c>
      <c r="E19" s="175">
        <v>0.15128</v>
      </c>
      <c r="F19" s="174">
        <v>0.15128</v>
      </c>
      <c r="G19" s="175">
        <v>0.15128</v>
      </c>
      <c r="H19" s="174">
        <v>0.15128</v>
      </c>
      <c r="I19" s="175">
        <v>0.13364</v>
      </c>
      <c r="J19" s="174">
        <v>0.13364</v>
      </c>
      <c r="K19" s="175">
        <v>0.15128</v>
      </c>
      <c r="L19" s="174">
        <v>0.15128</v>
      </c>
      <c r="M19" s="175">
        <v>0.09474</v>
      </c>
      <c r="N19" s="174"/>
      <c r="O19" s="175">
        <v>0.08736</v>
      </c>
      <c r="P19" s="175">
        <v>0.08736</v>
      </c>
      <c r="Q19" s="175">
        <v>0.10179</v>
      </c>
      <c r="R19" s="175">
        <v>0.10179</v>
      </c>
      <c r="S19" s="176"/>
      <c r="T19" s="174"/>
      <c r="U19" s="173"/>
      <c r="V19" s="174"/>
      <c r="W19" s="175"/>
      <c r="X19" s="174"/>
      <c r="Y19" s="175"/>
      <c r="Z19" s="174"/>
      <c r="AA19" s="175"/>
      <c r="AB19" s="174"/>
      <c r="AC19" s="175"/>
      <c r="AD19" s="174"/>
      <c r="AE19" s="175"/>
      <c r="AF19" s="174"/>
      <c r="AG19" s="175"/>
      <c r="AH19" s="174"/>
      <c r="AI19" s="175"/>
      <c r="AJ19" s="174"/>
      <c r="AK19" s="175"/>
      <c r="AL19" s="174"/>
    </row>
    <row r="20" ht="14.25" customHeight="1">
      <c r="B20" s="177" t="s">
        <v>166</v>
      </c>
      <c r="C20" s="173">
        <v>0.13364</v>
      </c>
      <c r="D20" s="174">
        <v>0.13364</v>
      </c>
      <c r="E20" s="175">
        <v>0.15128</v>
      </c>
      <c r="F20" s="174">
        <v>0.15128</v>
      </c>
      <c r="G20" s="175">
        <v>0.15128</v>
      </c>
      <c r="H20" s="174">
        <v>0.15128</v>
      </c>
      <c r="I20" s="175">
        <v>0.13364</v>
      </c>
      <c r="J20" s="174">
        <v>0.13364</v>
      </c>
      <c r="K20" s="175">
        <v>0.15128</v>
      </c>
      <c r="L20" s="174">
        <v>0.15128</v>
      </c>
      <c r="M20" s="175">
        <v>0.09474</v>
      </c>
      <c r="N20" s="174"/>
      <c r="O20" s="178">
        <v>0.08885</v>
      </c>
      <c r="P20" s="178">
        <v>0.08885</v>
      </c>
      <c r="Q20" s="178">
        <v>0.10328</v>
      </c>
      <c r="R20" s="178">
        <v>0.10328</v>
      </c>
      <c r="S20" s="176"/>
      <c r="T20" s="174"/>
      <c r="U20" s="173"/>
      <c r="V20" s="174"/>
      <c r="W20" s="175"/>
      <c r="X20" s="174"/>
      <c r="Y20" s="175"/>
      <c r="Z20" s="174"/>
      <c r="AA20" s="175"/>
      <c r="AB20" s="174"/>
      <c r="AC20" s="175"/>
      <c r="AD20" s="174"/>
      <c r="AE20" s="175"/>
      <c r="AF20" s="174"/>
      <c r="AG20" s="175"/>
      <c r="AH20" s="174"/>
      <c r="AI20" s="175"/>
      <c r="AJ20" s="174"/>
      <c r="AK20" s="175"/>
      <c r="AL20" s="174"/>
    </row>
    <row r="21" ht="14.25" customHeight="1">
      <c r="B21" s="177" t="s">
        <v>167</v>
      </c>
      <c r="C21" s="173">
        <v>0.13364</v>
      </c>
      <c r="D21" s="174">
        <v>0.13364</v>
      </c>
      <c r="E21" s="175">
        <v>0.15128</v>
      </c>
      <c r="F21" s="174">
        <v>0.15128</v>
      </c>
      <c r="G21" s="175">
        <v>0.15128</v>
      </c>
      <c r="H21" s="174">
        <v>0.15128</v>
      </c>
      <c r="I21" s="175">
        <v>0.13364</v>
      </c>
      <c r="J21" s="174">
        <v>0.13364</v>
      </c>
      <c r="K21" s="175">
        <v>0.15128</v>
      </c>
      <c r="L21" s="174">
        <v>0.15128</v>
      </c>
      <c r="M21" s="175">
        <v>0.09474</v>
      </c>
      <c r="N21" s="174"/>
      <c r="O21" s="178">
        <v>0.08885</v>
      </c>
      <c r="P21" s="178">
        <v>0.08885</v>
      </c>
      <c r="Q21" s="178">
        <v>0.10328</v>
      </c>
      <c r="R21" s="178">
        <v>0.10328</v>
      </c>
      <c r="S21" s="176"/>
      <c r="T21" s="174"/>
      <c r="U21" s="173"/>
      <c r="V21" s="174"/>
      <c r="W21" s="175"/>
      <c r="X21" s="174"/>
      <c r="Y21" s="175"/>
      <c r="Z21" s="174"/>
      <c r="AA21" s="175"/>
      <c r="AB21" s="174"/>
      <c r="AC21" s="175"/>
      <c r="AD21" s="174"/>
      <c r="AE21" s="175"/>
      <c r="AF21" s="174"/>
      <c r="AG21" s="175"/>
      <c r="AH21" s="174"/>
      <c r="AI21" s="175"/>
      <c r="AJ21" s="174"/>
      <c r="AK21" s="175"/>
      <c r="AL21" s="174"/>
    </row>
    <row r="22" ht="14.25" customHeight="1">
      <c r="B22" s="177" t="s">
        <v>168</v>
      </c>
      <c r="C22" s="173">
        <v>0.13364</v>
      </c>
      <c r="D22" s="174">
        <v>0.13364</v>
      </c>
      <c r="E22" s="175">
        <v>0.15128</v>
      </c>
      <c r="F22" s="174">
        <v>0.15128</v>
      </c>
      <c r="G22" s="175">
        <v>0.15128</v>
      </c>
      <c r="H22" s="174">
        <v>0.15128</v>
      </c>
      <c r="I22" s="175">
        <v>0.13364</v>
      </c>
      <c r="J22" s="174">
        <v>0.13364</v>
      </c>
      <c r="K22" s="175">
        <v>0.15128</v>
      </c>
      <c r="L22" s="174">
        <v>0.15128</v>
      </c>
      <c r="M22" s="175">
        <v>0.09474</v>
      </c>
      <c r="N22" s="174"/>
      <c r="O22" s="178">
        <v>0.08885</v>
      </c>
      <c r="P22" s="178">
        <v>0.08885</v>
      </c>
      <c r="Q22" s="178">
        <v>0.10328</v>
      </c>
      <c r="R22" s="178">
        <v>0.10328</v>
      </c>
      <c r="S22" s="176"/>
      <c r="T22" s="174"/>
      <c r="U22" s="173"/>
      <c r="V22" s="174"/>
      <c r="W22" s="175"/>
      <c r="X22" s="174"/>
      <c r="Y22" s="175"/>
      <c r="Z22" s="174"/>
      <c r="AA22" s="175"/>
      <c r="AB22" s="174"/>
      <c r="AC22" s="175"/>
      <c r="AD22" s="174"/>
      <c r="AE22" s="175"/>
      <c r="AF22" s="174"/>
      <c r="AG22" s="175"/>
      <c r="AH22" s="174"/>
      <c r="AI22" s="175"/>
      <c r="AJ22" s="174"/>
      <c r="AK22" s="175"/>
      <c r="AL22" s="174"/>
    </row>
    <row r="23" ht="14.25" customHeight="1">
      <c r="B23" s="177" t="s">
        <v>169</v>
      </c>
      <c r="C23" s="173">
        <v>0.13364</v>
      </c>
      <c r="D23" s="174">
        <v>0.13364</v>
      </c>
      <c r="E23" s="175">
        <v>0.15128</v>
      </c>
      <c r="F23" s="174">
        <v>0.15128</v>
      </c>
      <c r="G23" s="175">
        <v>0.15128</v>
      </c>
      <c r="H23" s="174">
        <v>0.15128</v>
      </c>
      <c r="I23" s="175">
        <v>0.13364</v>
      </c>
      <c r="J23" s="174">
        <v>0.13364</v>
      </c>
      <c r="K23" s="175">
        <v>0.15128</v>
      </c>
      <c r="L23" s="174">
        <v>0.15128</v>
      </c>
      <c r="M23" s="175">
        <v>0.09474</v>
      </c>
      <c r="N23" s="174"/>
      <c r="O23" s="178">
        <v>0.08885</v>
      </c>
      <c r="P23" s="178">
        <v>0.08885</v>
      </c>
      <c r="Q23" s="178">
        <v>0.10328</v>
      </c>
      <c r="R23" s="178">
        <v>0.10328</v>
      </c>
      <c r="S23" s="176"/>
      <c r="T23" s="174"/>
      <c r="U23" s="173"/>
      <c r="V23" s="174"/>
      <c r="W23" s="175"/>
      <c r="X23" s="174"/>
      <c r="Y23" s="175"/>
      <c r="Z23" s="174"/>
      <c r="AA23" s="175"/>
      <c r="AB23" s="174"/>
      <c r="AC23" s="175"/>
      <c r="AD23" s="174"/>
      <c r="AE23" s="175"/>
      <c r="AF23" s="174"/>
      <c r="AG23" s="175"/>
      <c r="AH23" s="174"/>
      <c r="AI23" s="175"/>
      <c r="AJ23" s="174"/>
      <c r="AK23" s="175"/>
      <c r="AL23" s="174"/>
    </row>
    <row r="24" ht="14.25" customHeight="1">
      <c r="B24" s="177" t="s">
        <v>170</v>
      </c>
      <c r="C24" s="173">
        <v>0.13364</v>
      </c>
      <c r="D24" s="174">
        <v>0.13364</v>
      </c>
      <c r="E24" s="175">
        <v>0.15128</v>
      </c>
      <c r="F24" s="174">
        <v>0.15128</v>
      </c>
      <c r="G24" s="175">
        <v>0.15128</v>
      </c>
      <c r="H24" s="174">
        <v>0.15128</v>
      </c>
      <c r="I24" s="175">
        <v>0.13364</v>
      </c>
      <c r="J24" s="174">
        <v>0.13364</v>
      </c>
      <c r="K24" s="175">
        <v>0.15128</v>
      </c>
      <c r="L24" s="174">
        <v>0.15128</v>
      </c>
      <c r="M24" s="175">
        <v>0.09474</v>
      </c>
      <c r="N24" s="174"/>
      <c r="O24" s="178">
        <v>0.08885</v>
      </c>
      <c r="P24" s="178">
        <v>0.08885</v>
      </c>
      <c r="Q24" s="178">
        <v>0.10328</v>
      </c>
      <c r="R24" s="178">
        <v>0.10328</v>
      </c>
      <c r="S24" s="176"/>
      <c r="T24" s="174"/>
      <c r="U24" s="173"/>
      <c r="V24" s="174"/>
      <c r="W24" s="175"/>
      <c r="X24" s="174"/>
      <c r="Y24" s="175"/>
      <c r="Z24" s="174"/>
      <c r="AA24" s="175"/>
      <c r="AB24" s="174"/>
      <c r="AC24" s="175"/>
      <c r="AD24" s="174"/>
      <c r="AE24" s="175"/>
      <c r="AF24" s="174"/>
      <c r="AG24" s="175"/>
      <c r="AH24" s="174"/>
      <c r="AI24" s="175"/>
      <c r="AJ24" s="174"/>
      <c r="AK24" s="175"/>
      <c r="AL24" s="174"/>
    </row>
    <row r="25" ht="14.25" customHeight="1">
      <c r="B25" s="179" t="s">
        <v>171</v>
      </c>
      <c r="C25" s="173">
        <v>0.13364</v>
      </c>
      <c r="D25" s="174">
        <v>0.13364</v>
      </c>
      <c r="E25" s="175">
        <v>0.15128</v>
      </c>
      <c r="F25" s="174">
        <v>0.15128</v>
      </c>
      <c r="G25" s="175">
        <v>0.15128</v>
      </c>
      <c r="H25" s="174">
        <v>0.15128</v>
      </c>
      <c r="I25" s="175">
        <v>0.13364</v>
      </c>
      <c r="J25" s="174">
        <v>0.13364</v>
      </c>
      <c r="K25" s="175">
        <v>0.15128</v>
      </c>
      <c r="L25" s="174">
        <v>0.15128</v>
      </c>
      <c r="M25" s="175">
        <v>0.09474</v>
      </c>
      <c r="N25" s="180"/>
      <c r="O25" s="178">
        <v>0.08885</v>
      </c>
      <c r="P25" s="178">
        <v>0.08885</v>
      </c>
      <c r="Q25" s="178">
        <v>0.10328</v>
      </c>
      <c r="R25" s="178">
        <v>0.10328</v>
      </c>
      <c r="S25" s="181"/>
      <c r="T25" s="182"/>
      <c r="U25" s="183"/>
      <c r="V25" s="182"/>
      <c r="W25" s="184"/>
      <c r="X25" s="182"/>
      <c r="Y25" s="184"/>
      <c r="Z25" s="182"/>
      <c r="AA25" s="184"/>
      <c r="AB25" s="182"/>
      <c r="AC25" s="184"/>
      <c r="AD25" s="182"/>
      <c r="AE25" s="184"/>
      <c r="AF25" s="182"/>
      <c r="AG25" s="184"/>
      <c r="AH25" s="182"/>
      <c r="AI25" s="184"/>
      <c r="AJ25" s="182"/>
      <c r="AK25" s="184"/>
      <c r="AL25" s="182"/>
    </row>
    <row r="26" ht="14.25" customHeight="1">
      <c r="A26" s="66"/>
      <c r="B26" s="185" t="s">
        <v>172</v>
      </c>
      <c r="C26" s="186">
        <v>0.09473</v>
      </c>
      <c r="D26" s="187">
        <v>0.8972</v>
      </c>
      <c r="E26" s="187">
        <v>0.09473</v>
      </c>
      <c r="F26" s="187">
        <v>0.8972</v>
      </c>
      <c r="G26" s="187">
        <v>0.09459</v>
      </c>
      <c r="H26" s="188">
        <v>0.0897</v>
      </c>
      <c r="I26" s="187">
        <v>0.09445</v>
      </c>
      <c r="J26" s="188">
        <v>0.08968</v>
      </c>
      <c r="K26" s="187">
        <v>0.09445</v>
      </c>
      <c r="L26" s="188">
        <v>0.08968</v>
      </c>
      <c r="M26" s="187">
        <v>0.09445</v>
      </c>
      <c r="N26" s="188"/>
      <c r="O26" s="187">
        <v>0.092469</v>
      </c>
      <c r="P26" s="188">
        <v>0.094704</v>
      </c>
      <c r="Q26" s="187">
        <v>0.092469</v>
      </c>
      <c r="R26" s="188">
        <v>0.094704</v>
      </c>
      <c r="S26" s="189"/>
      <c r="T26" s="190"/>
      <c r="U26" s="191"/>
      <c r="V26" s="192"/>
      <c r="W26" s="192"/>
      <c r="X26" s="192"/>
      <c r="Y26" s="192"/>
      <c r="Z26" s="190"/>
      <c r="AA26" s="192"/>
      <c r="AB26" s="190"/>
      <c r="AC26" s="192"/>
      <c r="AD26" s="190"/>
      <c r="AE26" s="192"/>
      <c r="AF26" s="190"/>
      <c r="AG26" s="192"/>
      <c r="AH26" s="190"/>
      <c r="AI26" s="192"/>
      <c r="AJ26" s="190"/>
      <c r="AK26" s="192"/>
      <c r="AL26" s="190"/>
    </row>
    <row r="27" ht="14.25" customHeight="1">
      <c r="B27" s="193" t="s">
        <v>173</v>
      </c>
    </row>
    <row r="28" ht="14.25" customHeight="1">
      <c r="B28" s="193" t="s">
        <v>174</v>
      </c>
    </row>
    <row r="29" ht="14.25" customHeight="1">
      <c r="B29" s="193" t="s">
        <v>175</v>
      </c>
    </row>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93">
    <mergeCell ref="AE10:AF10"/>
    <mergeCell ref="AG10:AH10"/>
    <mergeCell ref="Q10:R10"/>
    <mergeCell ref="S10:T10"/>
    <mergeCell ref="U10:V10"/>
    <mergeCell ref="W10:X10"/>
    <mergeCell ref="Y10:Z10"/>
    <mergeCell ref="AA10:AB10"/>
    <mergeCell ref="AC10:AD10"/>
    <mergeCell ref="AE11:AF11"/>
    <mergeCell ref="AG11:AH11"/>
    <mergeCell ref="AI11:AJ11"/>
    <mergeCell ref="AK11:AL11"/>
    <mergeCell ref="Q11:R11"/>
    <mergeCell ref="S11:T11"/>
    <mergeCell ref="U11:V11"/>
    <mergeCell ref="W11:X11"/>
    <mergeCell ref="Y11:Z11"/>
    <mergeCell ref="AA11:AB11"/>
    <mergeCell ref="AC11:AD11"/>
    <mergeCell ref="C11:D11"/>
    <mergeCell ref="E11:F11"/>
    <mergeCell ref="G11:H11"/>
    <mergeCell ref="I11:J11"/>
    <mergeCell ref="K11:L11"/>
    <mergeCell ref="M11:N11"/>
    <mergeCell ref="O11:P11"/>
    <mergeCell ref="C12:D12"/>
    <mergeCell ref="E12:F12"/>
    <mergeCell ref="G12:H12"/>
    <mergeCell ref="I12:J12"/>
    <mergeCell ref="K12:L12"/>
    <mergeCell ref="M12:N12"/>
    <mergeCell ref="O12:P12"/>
    <mergeCell ref="AE12:AF12"/>
    <mergeCell ref="AG12:AH12"/>
    <mergeCell ref="AI12:AJ12"/>
    <mergeCell ref="AK12:AL12"/>
    <mergeCell ref="Q12:R12"/>
    <mergeCell ref="S12:T12"/>
    <mergeCell ref="U12:V12"/>
    <mergeCell ref="W12:X12"/>
    <mergeCell ref="Y12:Z12"/>
    <mergeCell ref="AA12:AB12"/>
    <mergeCell ref="AC12:AD12"/>
    <mergeCell ref="Y8:Z8"/>
    <mergeCell ref="AA8:AB8"/>
    <mergeCell ref="AC8:AD8"/>
    <mergeCell ref="AE8:AF8"/>
    <mergeCell ref="AG8:AH8"/>
    <mergeCell ref="AI8:AJ8"/>
    <mergeCell ref="AK8:AL8"/>
    <mergeCell ref="K8:L8"/>
    <mergeCell ref="M8:N8"/>
    <mergeCell ref="O8:P8"/>
    <mergeCell ref="Q8:R8"/>
    <mergeCell ref="S8:T8"/>
    <mergeCell ref="U8:V8"/>
    <mergeCell ref="W8:X8"/>
    <mergeCell ref="A1:K3"/>
    <mergeCell ref="A4:B4"/>
    <mergeCell ref="A5:B5"/>
    <mergeCell ref="C8:D8"/>
    <mergeCell ref="E8:F8"/>
    <mergeCell ref="G8:H8"/>
    <mergeCell ref="I8:J8"/>
    <mergeCell ref="AE9:AF9"/>
    <mergeCell ref="AG9:AH9"/>
    <mergeCell ref="AI9:AJ9"/>
    <mergeCell ref="AK9:AL9"/>
    <mergeCell ref="AI10:AJ10"/>
    <mergeCell ref="AK10:AL10"/>
    <mergeCell ref="Q9:R9"/>
    <mergeCell ref="S9:T9"/>
    <mergeCell ref="U9:V9"/>
    <mergeCell ref="W9:X9"/>
    <mergeCell ref="Y9:Z9"/>
    <mergeCell ref="AA9:AB9"/>
    <mergeCell ref="AC9:AD9"/>
    <mergeCell ref="C9:D9"/>
    <mergeCell ref="E9:F9"/>
    <mergeCell ref="G9:H9"/>
    <mergeCell ref="I9:J9"/>
    <mergeCell ref="K9:L9"/>
    <mergeCell ref="M9:N9"/>
    <mergeCell ref="O9:P9"/>
    <mergeCell ref="C10:D10"/>
    <mergeCell ref="E10:F10"/>
    <mergeCell ref="G10:H10"/>
    <mergeCell ref="I10:J10"/>
    <mergeCell ref="K10:L10"/>
    <mergeCell ref="M10:N10"/>
    <mergeCell ref="O10:P10"/>
  </mergeCells>
  <printOptions/>
  <pageMargins bottom="0.75" footer="0.0" header="0.0" left="0.7" right="0.7" top="0.75"/>
  <pageSetup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92D050"/>
    <pageSetUpPr/>
  </sheetPr>
  <sheetViews>
    <sheetView workbookViewId="0"/>
  </sheetViews>
  <sheetFormatPr customHeight="1" defaultColWidth="14.43" defaultRowHeight="15.0"/>
  <cols>
    <col customWidth="1" min="1" max="1" width="8.71"/>
    <col customWidth="1" min="2" max="2" width="24.86"/>
    <col customWidth="1" min="3" max="28" width="19.29"/>
    <col customWidth="1" min="29" max="30" width="8.71"/>
  </cols>
  <sheetData>
    <row r="1" ht="15.0" customHeight="1">
      <c r="A1" s="194" t="s">
        <v>176</v>
      </c>
    </row>
    <row r="2" ht="14.25" customHeight="1"/>
    <row r="3" ht="14.25" customHeight="1">
      <c r="A3" s="195" t="s">
        <v>177</v>
      </c>
      <c r="G3" s="32"/>
      <c r="H3" s="32"/>
      <c r="I3" s="32"/>
      <c r="J3" s="32"/>
      <c r="K3" s="32"/>
    </row>
    <row r="4" ht="14.25" customHeight="1">
      <c r="A4" s="33" t="s">
        <v>39</v>
      </c>
      <c r="C4" s="34" t="str">
        <f>'CCA Admin Dashboard'!D3</f>
        <v>Sustainable Westchester</v>
      </c>
    </row>
    <row r="5" ht="14.25" customHeight="1">
      <c r="A5" s="32" t="s">
        <v>41</v>
      </c>
      <c r="C5" s="38" t="s">
        <v>26</v>
      </c>
      <c r="D5" s="39">
        <v>2023.0</v>
      </c>
    </row>
    <row r="6" ht="14.25" customHeight="1"/>
    <row r="7" ht="14.25" customHeight="1">
      <c r="C7" s="41" t="s">
        <v>122</v>
      </c>
      <c r="D7" s="41" t="s">
        <v>122</v>
      </c>
      <c r="E7" s="41" t="s">
        <v>122</v>
      </c>
      <c r="F7" s="41" t="s">
        <v>122</v>
      </c>
      <c r="G7" s="41" t="s">
        <v>122</v>
      </c>
      <c r="H7" s="41" t="s">
        <v>122</v>
      </c>
      <c r="I7" s="41" t="s">
        <v>122</v>
      </c>
      <c r="J7" s="41" t="s">
        <v>122</v>
      </c>
    </row>
    <row r="8" ht="14.25" customHeight="1">
      <c r="B8" s="196" t="s">
        <v>152</v>
      </c>
      <c r="C8" s="197" t="s">
        <v>55</v>
      </c>
      <c r="D8" s="157"/>
      <c r="E8" s="197" t="s">
        <v>55</v>
      </c>
      <c r="F8" s="157"/>
      <c r="G8" s="197" t="s">
        <v>55</v>
      </c>
      <c r="H8" s="157"/>
      <c r="I8" s="197" t="s">
        <v>55</v>
      </c>
      <c r="J8" s="157"/>
      <c r="K8" s="197"/>
      <c r="L8" s="157"/>
      <c r="M8" s="197"/>
      <c r="N8" s="157"/>
      <c r="O8" s="197"/>
      <c r="P8" s="157"/>
      <c r="Q8" s="197"/>
      <c r="R8" s="157"/>
      <c r="S8" s="197"/>
      <c r="T8" s="157"/>
      <c r="U8" s="197"/>
      <c r="V8" s="157"/>
      <c r="W8" s="197"/>
      <c r="X8" s="157"/>
      <c r="Y8" s="197"/>
      <c r="Z8" s="157"/>
      <c r="AA8" s="197"/>
      <c r="AB8" s="157"/>
      <c r="AC8" s="37"/>
      <c r="AD8" s="37"/>
    </row>
    <row r="9" ht="14.25" customHeight="1">
      <c r="B9" s="196" t="s">
        <v>47</v>
      </c>
      <c r="C9" s="198" t="s">
        <v>53</v>
      </c>
      <c r="D9" s="161"/>
      <c r="E9" s="198" t="s">
        <v>53</v>
      </c>
      <c r="F9" s="161"/>
      <c r="G9" s="198" t="s">
        <v>53</v>
      </c>
      <c r="H9" s="161"/>
      <c r="I9" s="198" t="s">
        <v>84</v>
      </c>
      <c r="J9" s="161"/>
      <c r="K9" s="199"/>
      <c r="L9" s="163"/>
      <c r="M9" s="198"/>
      <c r="N9" s="161"/>
      <c r="O9" s="198"/>
      <c r="P9" s="161"/>
      <c r="Q9" s="199"/>
      <c r="R9" s="163"/>
      <c r="S9" s="198"/>
      <c r="T9" s="161"/>
      <c r="U9" s="198"/>
      <c r="V9" s="161"/>
      <c r="W9" s="198"/>
      <c r="X9" s="161"/>
      <c r="Y9" s="199"/>
      <c r="Z9" s="163"/>
      <c r="AA9" s="198"/>
      <c r="AB9" s="161"/>
    </row>
    <row r="10" ht="14.25" customHeight="1">
      <c r="B10" s="200" t="s">
        <v>156</v>
      </c>
      <c r="C10" s="201" t="s">
        <v>59</v>
      </c>
      <c r="D10" s="166"/>
      <c r="E10" s="201" t="s">
        <v>54</v>
      </c>
      <c r="F10" s="166"/>
      <c r="G10" s="201" t="s">
        <v>70</v>
      </c>
      <c r="H10" s="166"/>
      <c r="I10" s="201" t="s">
        <v>85</v>
      </c>
      <c r="J10" s="166"/>
      <c r="K10" s="201"/>
      <c r="L10" s="166"/>
      <c r="M10" s="201"/>
      <c r="N10" s="166"/>
      <c r="O10" s="201"/>
      <c r="P10" s="166"/>
      <c r="Q10" s="201"/>
      <c r="R10" s="166"/>
      <c r="S10" s="201"/>
      <c r="T10" s="166"/>
      <c r="U10" s="201"/>
      <c r="V10" s="166"/>
      <c r="W10" s="201"/>
      <c r="X10" s="166"/>
      <c r="Y10" s="201"/>
      <c r="Z10" s="166"/>
      <c r="AA10" s="201"/>
      <c r="AB10" s="166"/>
    </row>
    <row r="11" ht="14.25" customHeight="1">
      <c r="B11" s="200" t="s">
        <v>157</v>
      </c>
      <c r="C11" s="170" t="s">
        <v>178</v>
      </c>
      <c r="D11" s="169" t="s">
        <v>179</v>
      </c>
      <c r="E11" s="170" t="s">
        <v>178</v>
      </c>
      <c r="F11" s="169" t="s">
        <v>179</v>
      </c>
      <c r="G11" s="170" t="s">
        <v>178</v>
      </c>
      <c r="H11" s="169" t="s">
        <v>179</v>
      </c>
      <c r="I11" s="170" t="s">
        <v>178</v>
      </c>
      <c r="J11" s="169" t="s">
        <v>179</v>
      </c>
      <c r="K11" s="170" t="s">
        <v>178</v>
      </c>
      <c r="L11" s="169" t="s">
        <v>179</v>
      </c>
      <c r="M11" s="170" t="s">
        <v>178</v>
      </c>
      <c r="N11" s="169" t="s">
        <v>179</v>
      </c>
      <c r="O11" s="170" t="s">
        <v>178</v>
      </c>
      <c r="P11" s="169" t="s">
        <v>179</v>
      </c>
      <c r="Q11" s="170" t="s">
        <v>178</v>
      </c>
      <c r="R11" s="169" t="s">
        <v>179</v>
      </c>
      <c r="S11" s="170" t="s">
        <v>178</v>
      </c>
      <c r="T11" s="169" t="s">
        <v>179</v>
      </c>
      <c r="U11" s="170" t="s">
        <v>178</v>
      </c>
      <c r="V11" s="169" t="s">
        <v>179</v>
      </c>
      <c r="W11" s="170" t="s">
        <v>178</v>
      </c>
      <c r="X11" s="169" t="s">
        <v>179</v>
      </c>
      <c r="Y11" s="170" t="s">
        <v>178</v>
      </c>
      <c r="Z11" s="169" t="s">
        <v>179</v>
      </c>
      <c r="AA11" s="170" t="s">
        <v>178</v>
      </c>
      <c r="AB11" s="169" t="s">
        <v>179</v>
      </c>
    </row>
    <row r="12" ht="14.25" customHeight="1">
      <c r="A12" s="202"/>
      <c r="B12" s="18" t="s">
        <v>160</v>
      </c>
      <c r="C12" s="175"/>
      <c r="D12" s="174"/>
      <c r="E12" s="175"/>
      <c r="F12" s="174"/>
      <c r="G12" s="175"/>
      <c r="H12" s="174"/>
      <c r="I12" s="175"/>
      <c r="J12" s="174"/>
      <c r="K12" s="175"/>
      <c r="L12" s="174"/>
      <c r="M12" s="175"/>
      <c r="N12" s="174"/>
      <c r="O12" s="175"/>
      <c r="P12" s="174"/>
      <c r="Q12" s="175"/>
      <c r="R12" s="174"/>
      <c r="S12" s="175"/>
      <c r="T12" s="174"/>
      <c r="U12" s="175"/>
      <c r="V12" s="174"/>
      <c r="W12" s="175"/>
      <c r="X12" s="174"/>
      <c r="Y12" s="175"/>
      <c r="Z12" s="174"/>
      <c r="AA12" s="175"/>
      <c r="AB12" s="174"/>
    </row>
    <row r="13" ht="14.25" customHeight="1">
      <c r="A13" s="202"/>
      <c r="B13" s="18" t="s">
        <v>161</v>
      </c>
      <c r="C13" s="175"/>
      <c r="D13" s="174"/>
      <c r="E13" s="175"/>
      <c r="F13" s="174"/>
      <c r="G13" s="175"/>
      <c r="H13" s="174"/>
      <c r="I13" s="175"/>
      <c r="J13" s="174"/>
      <c r="K13" s="175"/>
      <c r="L13" s="174"/>
      <c r="M13" s="175"/>
      <c r="N13" s="174"/>
      <c r="O13" s="175"/>
      <c r="P13" s="174"/>
      <c r="Q13" s="175"/>
      <c r="R13" s="174"/>
      <c r="S13" s="175"/>
      <c r="T13" s="174"/>
      <c r="U13" s="175"/>
      <c r="V13" s="174"/>
      <c r="W13" s="175"/>
      <c r="X13" s="174"/>
      <c r="Y13" s="175"/>
      <c r="Z13" s="174"/>
      <c r="AA13" s="175"/>
      <c r="AB13" s="174"/>
    </row>
    <row r="14" ht="14.25" customHeight="1">
      <c r="A14" s="202"/>
      <c r="B14" s="18" t="s">
        <v>162</v>
      </c>
      <c r="C14" s="175"/>
      <c r="D14" s="174"/>
      <c r="E14" s="175"/>
      <c r="F14" s="174"/>
      <c r="G14" s="175"/>
      <c r="H14" s="174"/>
      <c r="I14" s="175"/>
      <c r="J14" s="174"/>
      <c r="K14" s="175"/>
      <c r="L14" s="174"/>
      <c r="M14" s="175"/>
      <c r="N14" s="174"/>
      <c r="O14" s="175"/>
      <c r="P14" s="174"/>
      <c r="Q14" s="175"/>
      <c r="R14" s="174"/>
      <c r="S14" s="175"/>
      <c r="T14" s="174"/>
      <c r="U14" s="175"/>
      <c r="V14" s="174"/>
      <c r="W14" s="175"/>
      <c r="X14" s="174"/>
      <c r="Y14" s="175"/>
      <c r="Z14" s="174"/>
      <c r="AA14" s="175"/>
      <c r="AB14" s="174"/>
    </row>
    <row r="15" ht="14.25" customHeight="1">
      <c r="B15" s="18" t="s">
        <v>163</v>
      </c>
      <c r="C15" s="175"/>
      <c r="D15" s="174"/>
      <c r="E15" s="175"/>
      <c r="F15" s="174"/>
      <c r="G15" s="175"/>
      <c r="H15" s="174"/>
      <c r="I15" s="175"/>
      <c r="J15" s="174"/>
      <c r="K15" s="175"/>
      <c r="L15" s="174"/>
      <c r="M15" s="175"/>
      <c r="N15" s="174"/>
      <c r="O15" s="175"/>
      <c r="P15" s="174"/>
      <c r="Q15" s="175"/>
      <c r="R15" s="174"/>
      <c r="S15" s="175"/>
      <c r="T15" s="174"/>
      <c r="U15" s="175"/>
      <c r="V15" s="174"/>
      <c r="W15" s="175"/>
      <c r="X15" s="174"/>
      <c r="Y15" s="175"/>
      <c r="Z15" s="174"/>
      <c r="AA15" s="175"/>
      <c r="AB15" s="174"/>
    </row>
    <row r="16" ht="14.25" customHeight="1">
      <c r="B16" s="18" t="s">
        <v>164</v>
      </c>
      <c r="C16" s="175"/>
      <c r="D16" s="174"/>
      <c r="E16" s="175"/>
      <c r="F16" s="174"/>
      <c r="G16" s="175"/>
      <c r="H16" s="174"/>
      <c r="I16" s="175"/>
      <c r="J16" s="174"/>
      <c r="K16" s="175"/>
      <c r="L16" s="174"/>
      <c r="M16" s="175"/>
      <c r="N16" s="174"/>
      <c r="O16" s="175"/>
      <c r="P16" s="174"/>
      <c r="Q16" s="175"/>
      <c r="R16" s="174"/>
      <c r="S16" s="175"/>
      <c r="T16" s="174"/>
      <c r="U16" s="175"/>
      <c r="V16" s="174"/>
      <c r="W16" s="175"/>
      <c r="X16" s="174"/>
      <c r="Y16" s="175"/>
      <c r="Z16" s="174"/>
      <c r="AA16" s="175"/>
      <c r="AB16" s="174"/>
    </row>
    <row r="17" ht="14.25" customHeight="1">
      <c r="B17" s="18" t="s">
        <v>165</v>
      </c>
      <c r="C17" s="175"/>
      <c r="D17" s="174"/>
      <c r="E17" s="175"/>
      <c r="F17" s="174"/>
      <c r="G17" s="175"/>
      <c r="H17" s="174"/>
      <c r="I17" s="175"/>
      <c r="J17" s="174"/>
      <c r="K17" s="175"/>
      <c r="L17" s="174"/>
      <c r="M17" s="175"/>
      <c r="N17" s="174"/>
      <c r="O17" s="175"/>
      <c r="P17" s="174"/>
      <c r="Q17" s="175"/>
      <c r="R17" s="174"/>
      <c r="S17" s="175"/>
      <c r="T17" s="174"/>
      <c r="U17" s="175"/>
      <c r="V17" s="174"/>
      <c r="W17" s="175"/>
      <c r="X17" s="174"/>
      <c r="Y17" s="175"/>
      <c r="Z17" s="174"/>
      <c r="AA17" s="175"/>
      <c r="AB17" s="174"/>
    </row>
    <row r="18" ht="14.25" customHeight="1">
      <c r="B18" s="18" t="s">
        <v>166</v>
      </c>
      <c r="C18" s="175"/>
      <c r="D18" s="174"/>
      <c r="E18" s="175"/>
      <c r="F18" s="174"/>
      <c r="G18" s="175"/>
      <c r="H18" s="174"/>
      <c r="I18" s="175"/>
      <c r="J18" s="174"/>
      <c r="K18" s="175"/>
      <c r="L18" s="174"/>
      <c r="M18" s="175"/>
      <c r="N18" s="174"/>
      <c r="O18" s="175"/>
      <c r="P18" s="174"/>
      <c r="Q18" s="175"/>
      <c r="R18" s="174"/>
      <c r="S18" s="175"/>
      <c r="T18" s="174"/>
      <c r="U18" s="175"/>
      <c r="V18" s="174"/>
      <c r="W18" s="175"/>
      <c r="X18" s="174"/>
      <c r="Y18" s="175"/>
      <c r="Z18" s="174"/>
      <c r="AA18" s="175"/>
      <c r="AB18" s="174"/>
    </row>
    <row r="19" ht="14.25" customHeight="1">
      <c r="B19" s="18" t="s">
        <v>167</v>
      </c>
      <c r="C19" s="175"/>
      <c r="D19" s="174"/>
      <c r="E19" s="175"/>
      <c r="F19" s="174"/>
      <c r="G19" s="175"/>
      <c r="H19" s="174"/>
      <c r="I19" s="175"/>
      <c r="J19" s="174"/>
      <c r="K19" s="175"/>
      <c r="L19" s="174"/>
      <c r="M19" s="175"/>
      <c r="N19" s="174"/>
      <c r="O19" s="175"/>
      <c r="P19" s="174"/>
      <c r="Q19" s="175"/>
      <c r="R19" s="174"/>
      <c r="S19" s="175"/>
      <c r="T19" s="174"/>
      <c r="U19" s="175"/>
      <c r="V19" s="174"/>
      <c r="W19" s="175"/>
      <c r="X19" s="174"/>
      <c r="Y19" s="175"/>
      <c r="Z19" s="174"/>
      <c r="AA19" s="175"/>
      <c r="AB19" s="174"/>
    </row>
    <row r="20" ht="14.25" customHeight="1">
      <c r="B20" s="18" t="s">
        <v>168</v>
      </c>
      <c r="C20" s="175"/>
      <c r="D20" s="174"/>
      <c r="E20" s="175"/>
      <c r="F20" s="174"/>
      <c r="G20" s="175"/>
      <c r="H20" s="174"/>
      <c r="I20" s="175"/>
      <c r="J20" s="174"/>
      <c r="K20" s="175"/>
      <c r="L20" s="174"/>
      <c r="M20" s="175"/>
      <c r="N20" s="174"/>
      <c r="O20" s="175"/>
      <c r="P20" s="174"/>
      <c r="Q20" s="175"/>
      <c r="R20" s="174"/>
      <c r="S20" s="175"/>
      <c r="T20" s="174"/>
      <c r="U20" s="175"/>
      <c r="V20" s="174"/>
      <c r="W20" s="175"/>
      <c r="X20" s="174"/>
      <c r="Y20" s="175"/>
      <c r="Z20" s="174"/>
      <c r="AA20" s="175"/>
      <c r="AB20" s="174"/>
    </row>
    <row r="21" ht="14.25" customHeight="1">
      <c r="B21" s="18" t="s">
        <v>169</v>
      </c>
      <c r="C21" s="175"/>
      <c r="D21" s="174"/>
      <c r="E21" s="175"/>
      <c r="F21" s="174"/>
      <c r="G21" s="175"/>
      <c r="H21" s="174"/>
      <c r="I21" s="175"/>
      <c r="J21" s="174"/>
      <c r="K21" s="175"/>
      <c r="L21" s="174"/>
      <c r="M21" s="175"/>
      <c r="N21" s="174"/>
      <c r="O21" s="175"/>
      <c r="P21" s="174"/>
      <c r="Q21" s="175"/>
      <c r="R21" s="174"/>
      <c r="S21" s="175"/>
      <c r="T21" s="174"/>
      <c r="U21" s="175"/>
      <c r="V21" s="174"/>
      <c r="W21" s="175"/>
      <c r="X21" s="174"/>
      <c r="Y21" s="175"/>
      <c r="Z21" s="174"/>
      <c r="AA21" s="175"/>
      <c r="AB21" s="174"/>
    </row>
    <row r="22" ht="14.25" customHeight="1">
      <c r="B22" s="18" t="s">
        <v>170</v>
      </c>
      <c r="C22" s="175"/>
      <c r="D22" s="174"/>
      <c r="E22" s="175"/>
      <c r="F22" s="174"/>
      <c r="G22" s="175"/>
      <c r="H22" s="174"/>
      <c r="I22" s="175"/>
      <c r="J22" s="174"/>
      <c r="K22" s="175"/>
      <c r="L22" s="174"/>
      <c r="M22" s="175"/>
      <c r="N22" s="174"/>
      <c r="O22" s="175"/>
      <c r="P22" s="174"/>
      <c r="Q22" s="175"/>
      <c r="R22" s="174"/>
      <c r="S22" s="175"/>
      <c r="T22" s="174"/>
      <c r="U22" s="175"/>
      <c r="V22" s="174"/>
      <c r="W22" s="175"/>
      <c r="X22" s="174"/>
      <c r="Y22" s="175"/>
      <c r="Z22" s="174"/>
      <c r="AA22" s="175"/>
      <c r="AB22" s="174"/>
    </row>
    <row r="23" ht="14.25" customHeight="1">
      <c r="B23" s="18" t="s">
        <v>171</v>
      </c>
      <c r="C23" s="175"/>
      <c r="D23" s="174"/>
      <c r="E23" s="175"/>
      <c r="F23" s="174"/>
      <c r="G23" s="175"/>
      <c r="H23" s="174"/>
      <c r="I23" s="175"/>
      <c r="J23" s="174"/>
      <c r="K23" s="175"/>
      <c r="L23" s="174"/>
      <c r="M23" s="175"/>
      <c r="N23" s="174"/>
      <c r="O23" s="175"/>
      <c r="P23" s="174"/>
      <c r="Q23" s="175"/>
      <c r="R23" s="174"/>
      <c r="S23" s="175"/>
      <c r="T23" s="174"/>
      <c r="U23" s="175"/>
      <c r="V23" s="174"/>
      <c r="W23" s="175"/>
      <c r="X23" s="174"/>
      <c r="Y23" s="175"/>
      <c r="Z23" s="174"/>
      <c r="AA23" s="175"/>
      <c r="AB23" s="174"/>
    </row>
    <row r="24" ht="14.25" customHeight="1">
      <c r="A24" s="66"/>
      <c r="B24" s="114" t="s">
        <v>172</v>
      </c>
      <c r="C24" s="203">
        <v>0.09473</v>
      </c>
      <c r="D24" s="203">
        <v>0.8972</v>
      </c>
      <c r="E24" s="203">
        <v>0.09445</v>
      </c>
      <c r="F24" s="203">
        <v>0.08968</v>
      </c>
      <c r="G24" s="203">
        <v>0.09459</v>
      </c>
      <c r="H24" s="204">
        <v>0.0897</v>
      </c>
      <c r="I24" s="203">
        <v>0.092469</v>
      </c>
      <c r="J24" s="204">
        <v>0.094704</v>
      </c>
      <c r="K24" s="205"/>
      <c r="L24" s="206"/>
      <c r="M24" s="205"/>
      <c r="N24" s="206"/>
      <c r="O24" s="205"/>
      <c r="P24" s="206"/>
      <c r="Q24" s="205"/>
      <c r="R24" s="206"/>
      <c r="S24" s="205"/>
      <c r="T24" s="206"/>
      <c r="U24" s="205"/>
      <c r="V24" s="206"/>
      <c r="W24" s="205"/>
      <c r="X24" s="206"/>
      <c r="Y24" s="205"/>
      <c r="Z24" s="206"/>
      <c r="AA24" s="205"/>
      <c r="AB24" s="206"/>
    </row>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43">
    <mergeCell ref="W8:X8"/>
    <mergeCell ref="Y8:Z8"/>
    <mergeCell ref="AA8:AB8"/>
    <mergeCell ref="I8:J8"/>
    <mergeCell ref="K8:L8"/>
    <mergeCell ref="M8:N8"/>
    <mergeCell ref="O8:P8"/>
    <mergeCell ref="Q8:R8"/>
    <mergeCell ref="S8:T8"/>
    <mergeCell ref="U8:V8"/>
    <mergeCell ref="A1:K2"/>
    <mergeCell ref="A3:F3"/>
    <mergeCell ref="A4:B4"/>
    <mergeCell ref="A5:B5"/>
    <mergeCell ref="C8:D8"/>
    <mergeCell ref="E8:F8"/>
    <mergeCell ref="G8:H8"/>
    <mergeCell ref="Q9:R9"/>
    <mergeCell ref="S9:T9"/>
    <mergeCell ref="U9:V9"/>
    <mergeCell ref="W9:X9"/>
    <mergeCell ref="Y9:Z9"/>
    <mergeCell ref="AA9:AB9"/>
    <mergeCell ref="C9:D9"/>
    <mergeCell ref="E9:F9"/>
    <mergeCell ref="G9:H9"/>
    <mergeCell ref="I9:J9"/>
    <mergeCell ref="K9:L9"/>
    <mergeCell ref="M9:N9"/>
    <mergeCell ref="O9:P9"/>
    <mergeCell ref="Q10:R10"/>
    <mergeCell ref="S10:T10"/>
    <mergeCell ref="U10:V10"/>
    <mergeCell ref="W10:X10"/>
    <mergeCell ref="Y10:Z10"/>
    <mergeCell ref="AA10:AB10"/>
    <mergeCell ref="C10:D10"/>
    <mergeCell ref="E10:F10"/>
    <mergeCell ref="G10:H10"/>
    <mergeCell ref="I10:J10"/>
    <mergeCell ref="K10:L10"/>
    <mergeCell ref="M10:N10"/>
    <mergeCell ref="O10:P10"/>
  </mergeCells>
  <hyperlinks>
    <hyperlink r:id="rId1" ref="A3"/>
  </hyperlinks>
  <printOptions/>
  <pageMargins bottom="0.75" footer="0.0" header="0.0" left="0.7" right="0.7" top="0.75"/>
  <pageSetup orientation="portrait"/>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50"/>
    <pageSetUpPr/>
  </sheetPr>
  <sheetViews>
    <sheetView workbookViewId="0">
      <pane ySplit="8.0" topLeftCell="A9" activePane="bottomLeft" state="frozen"/>
      <selection activeCell="B10" sqref="B10" pane="bottomLeft"/>
    </sheetView>
  </sheetViews>
  <sheetFormatPr customHeight="1" defaultColWidth="14.43" defaultRowHeight="15.0"/>
  <cols>
    <col customWidth="1" min="1" max="1" width="9.29"/>
    <col customWidth="1" min="2" max="2" width="26.0"/>
    <col customWidth="1" min="3" max="3" width="16.0"/>
    <col customWidth="1" min="4" max="4" width="15.71"/>
    <col customWidth="1" min="5" max="5" width="13.57"/>
    <col customWidth="1" min="6" max="6" width="26.86"/>
    <col customWidth="1" min="7" max="7" width="12.29"/>
    <col customWidth="1" min="8" max="27" width="8.71"/>
  </cols>
  <sheetData>
    <row r="1" ht="14.25" customHeight="1">
      <c r="A1" s="32" t="s">
        <v>180</v>
      </c>
    </row>
    <row r="2" ht="14.25" customHeight="1"/>
    <row r="3" ht="14.25" customHeight="1"/>
    <row r="4" ht="14.25" customHeight="1">
      <c r="A4" s="33" t="s">
        <v>39</v>
      </c>
      <c r="C4" s="34" t="str">
        <f>'CCA Admin Dashboard'!D3</f>
        <v>Sustainable Westchester</v>
      </c>
      <c r="D4" s="35"/>
      <c r="F4" s="36"/>
      <c r="G4" s="36"/>
      <c r="H4" s="36"/>
      <c r="I4" s="36"/>
      <c r="J4" s="36"/>
      <c r="K4" s="36"/>
      <c r="L4" s="36"/>
    </row>
    <row r="5" ht="14.25" customHeight="1">
      <c r="A5" s="32" t="s">
        <v>119</v>
      </c>
      <c r="C5" s="38" t="s">
        <v>20</v>
      </c>
      <c r="D5" s="39">
        <v>2023.0</v>
      </c>
      <c r="F5" s="40"/>
      <c r="G5" s="36"/>
      <c r="H5" s="36"/>
      <c r="I5" s="36"/>
      <c r="J5" s="36"/>
      <c r="K5" s="36"/>
      <c r="L5" s="36"/>
    </row>
    <row r="6" ht="14.25" customHeight="1"/>
    <row r="7" ht="14.25" customHeight="1">
      <c r="C7" s="44"/>
      <c r="D7" s="44"/>
      <c r="E7" s="44"/>
      <c r="F7" s="44"/>
      <c r="G7" s="42"/>
      <c r="H7" s="42"/>
      <c r="I7" s="43"/>
      <c r="J7" s="43"/>
      <c r="K7" s="43"/>
      <c r="L7" s="43"/>
      <c r="M7" s="43"/>
      <c r="N7" s="43"/>
      <c r="O7" s="44"/>
      <c r="P7" s="44"/>
      <c r="Q7" s="44"/>
      <c r="R7" s="44"/>
      <c r="U7" s="44"/>
      <c r="V7" s="44"/>
      <c r="W7" s="44"/>
      <c r="X7" s="44"/>
      <c r="Y7" s="44"/>
      <c r="Z7" s="44"/>
      <c r="AA7" s="44"/>
    </row>
    <row r="8" ht="14.25" customHeight="1">
      <c r="B8" s="171" t="s">
        <v>44</v>
      </c>
      <c r="C8" s="170" t="s">
        <v>45</v>
      </c>
      <c r="D8" s="170" t="s">
        <v>46</v>
      </c>
      <c r="E8" s="170" t="s">
        <v>47</v>
      </c>
      <c r="F8" s="170" t="s">
        <v>48</v>
      </c>
      <c r="G8" s="169" t="s">
        <v>181</v>
      </c>
      <c r="H8" s="49"/>
      <c r="I8" s="37"/>
      <c r="J8" s="37"/>
      <c r="K8" s="37"/>
      <c r="L8" s="37"/>
      <c r="M8" s="37"/>
      <c r="N8" s="37"/>
      <c r="O8" s="37"/>
      <c r="P8" s="37"/>
      <c r="Q8" s="37"/>
      <c r="R8" s="37"/>
      <c r="S8" s="37"/>
      <c r="T8" s="37"/>
      <c r="U8" s="37"/>
      <c r="V8" s="37"/>
      <c r="W8" s="37"/>
      <c r="X8" s="37"/>
      <c r="Y8" s="37"/>
      <c r="Z8" s="37"/>
      <c r="AA8" s="37"/>
    </row>
    <row r="9" ht="14.25" customHeight="1">
      <c r="B9" s="207"/>
      <c r="C9" s="208"/>
      <c r="D9" s="208"/>
      <c r="E9" s="209"/>
      <c r="F9" s="209"/>
      <c r="G9" s="210"/>
      <c r="H9" s="71"/>
      <c r="I9" s="54"/>
      <c r="J9" s="54"/>
      <c r="K9" s="54"/>
      <c r="L9" s="55"/>
      <c r="M9" s="55"/>
      <c r="N9" s="55"/>
      <c r="O9" s="55"/>
      <c r="P9" s="55"/>
      <c r="Q9" s="55"/>
      <c r="R9" s="55"/>
      <c r="S9" s="55"/>
      <c r="T9" s="55"/>
      <c r="U9" s="55"/>
    </row>
    <row r="10" ht="14.25" customHeight="1">
      <c r="B10" s="61"/>
      <c r="C10" s="144"/>
      <c r="D10" s="144"/>
      <c r="E10" s="209"/>
      <c r="F10" s="211"/>
      <c r="G10" s="210"/>
      <c r="H10" s="71"/>
      <c r="I10" s="54"/>
      <c r="J10" s="54"/>
      <c r="K10" s="54"/>
      <c r="L10" s="55"/>
      <c r="M10" s="55"/>
      <c r="N10" s="55"/>
      <c r="O10" s="55"/>
      <c r="P10" s="55"/>
      <c r="Q10" s="55"/>
      <c r="R10" s="55"/>
      <c r="S10" s="55"/>
      <c r="T10" s="55"/>
      <c r="U10" s="55"/>
    </row>
    <row r="11" ht="14.25" customHeight="1">
      <c r="B11" s="61"/>
      <c r="C11" s="144"/>
      <c r="D11" s="144"/>
      <c r="E11" s="209"/>
      <c r="F11" s="211"/>
      <c r="G11" s="210"/>
      <c r="H11" s="71"/>
      <c r="I11" s="54"/>
      <c r="J11" s="54"/>
      <c r="K11" s="54"/>
      <c r="L11" s="55"/>
      <c r="M11" s="55"/>
      <c r="N11" s="55"/>
      <c r="O11" s="55"/>
      <c r="P11" s="55"/>
      <c r="Q11" s="55"/>
      <c r="R11" s="55"/>
      <c r="S11" s="55"/>
      <c r="T11" s="55"/>
      <c r="U11" s="55"/>
    </row>
    <row r="12" ht="14.25" customHeight="1">
      <c r="B12" s="61"/>
      <c r="C12" s="144"/>
      <c r="D12" s="144"/>
      <c r="E12" s="209"/>
      <c r="F12" s="211"/>
      <c r="G12" s="210"/>
      <c r="H12" s="71"/>
      <c r="I12" s="54"/>
      <c r="J12" s="54"/>
      <c r="K12" s="54"/>
      <c r="L12" s="55"/>
      <c r="M12" s="55"/>
      <c r="N12" s="55"/>
      <c r="O12" s="55"/>
      <c r="P12" s="55"/>
      <c r="Q12" s="55"/>
      <c r="R12" s="55"/>
      <c r="S12" s="55"/>
      <c r="T12" s="55"/>
      <c r="U12" s="55"/>
    </row>
    <row r="13" ht="14.25" customHeight="1">
      <c r="B13" s="61"/>
      <c r="C13" s="144"/>
      <c r="D13" s="144"/>
      <c r="E13" s="209"/>
      <c r="F13" s="211"/>
      <c r="G13" s="210"/>
      <c r="H13" s="71"/>
      <c r="I13" s="54"/>
      <c r="J13" s="54"/>
      <c r="K13" s="54"/>
      <c r="L13" s="55"/>
      <c r="M13" s="55"/>
      <c r="N13" s="55"/>
      <c r="O13" s="55"/>
      <c r="P13" s="55"/>
      <c r="Q13" s="55"/>
      <c r="R13" s="55"/>
      <c r="S13" s="55"/>
      <c r="T13" s="55"/>
      <c r="U13" s="55"/>
    </row>
    <row r="14" ht="14.25" customHeight="1">
      <c r="B14" s="61"/>
      <c r="C14" s="144"/>
      <c r="D14" s="144"/>
      <c r="E14" s="209"/>
      <c r="F14" s="211"/>
      <c r="G14" s="210"/>
      <c r="H14" s="71"/>
      <c r="I14" s="54"/>
      <c r="J14" s="54"/>
      <c r="K14" s="54"/>
      <c r="L14" s="55"/>
      <c r="M14" s="55"/>
      <c r="N14" s="55"/>
      <c r="O14" s="55"/>
      <c r="P14" s="55"/>
      <c r="Q14" s="55"/>
      <c r="R14" s="55"/>
      <c r="S14" s="55"/>
      <c r="T14" s="55"/>
      <c r="U14" s="55"/>
    </row>
    <row r="15" ht="14.25" customHeight="1">
      <c r="B15" s="61"/>
      <c r="C15" s="144"/>
      <c r="D15" s="144"/>
      <c r="E15" s="209"/>
      <c r="F15" s="211"/>
      <c r="G15" s="210"/>
      <c r="H15" s="71"/>
      <c r="I15" s="54"/>
      <c r="J15" s="54"/>
      <c r="K15" s="54"/>
      <c r="L15" s="55"/>
      <c r="M15" s="55"/>
      <c r="N15" s="55"/>
      <c r="O15" s="55"/>
      <c r="P15" s="55"/>
      <c r="Q15" s="55"/>
      <c r="R15" s="55"/>
      <c r="S15" s="55"/>
      <c r="T15" s="55"/>
      <c r="U15" s="55"/>
    </row>
    <row r="16" ht="14.25" customHeight="1">
      <c r="B16" s="61"/>
      <c r="C16" s="144"/>
      <c r="D16" s="144"/>
      <c r="E16" s="209"/>
      <c r="F16" s="211"/>
      <c r="G16" s="210"/>
      <c r="H16" s="71"/>
      <c r="I16" s="54"/>
      <c r="J16" s="54"/>
      <c r="K16" s="54"/>
      <c r="L16" s="55"/>
      <c r="M16" s="55"/>
      <c r="N16" s="55"/>
      <c r="O16" s="55"/>
      <c r="P16" s="55"/>
      <c r="Q16" s="55"/>
      <c r="R16" s="55"/>
      <c r="S16" s="55"/>
      <c r="T16" s="55"/>
      <c r="U16" s="55"/>
    </row>
    <row r="17" ht="14.25" customHeight="1">
      <c r="B17" s="61"/>
      <c r="C17" s="144"/>
      <c r="D17" s="144"/>
      <c r="E17" s="209"/>
      <c r="F17" s="211"/>
      <c r="G17" s="210"/>
      <c r="H17" s="71"/>
      <c r="I17" s="54"/>
      <c r="J17" s="54"/>
      <c r="K17" s="54"/>
      <c r="L17" s="55"/>
      <c r="M17" s="55"/>
      <c r="N17" s="55"/>
      <c r="O17" s="55"/>
      <c r="P17" s="55"/>
      <c r="Q17" s="55"/>
      <c r="R17" s="55"/>
      <c r="S17" s="55"/>
      <c r="T17" s="55"/>
      <c r="U17" s="55"/>
    </row>
    <row r="18" ht="14.25" customHeight="1">
      <c r="B18" s="61"/>
      <c r="C18" s="144"/>
      <c r="D18" s="144"/>
      <c r="E18" s="209"/>
      <c r="F18" s="211"/>
      <c r="G18" s="210"/>
      <c r="H18" s="71"/>
      <c r="I18" s="54"/>
      <c r="J18" s="54"/>
      <c r="K18" s="54"/>
      <c r="L18" s="55"/>
      <c r="M18" s="55"/>
      <c r="N18" s="55"/>
      <c r="O18" s="55"/>
      <c r="P18" s="55"/>
      <c r="Q18" s="55"/>
      <c r="R18" s="55"/>
      <c r="S18" s="55"/>
      <c r="T18" s="55"/>
      <c r="U18" s="55"/>
    </row>
    <row r="19" ht="14.25" customHeight="1">
      <c r="B19" s="61"/>
      <c r="C19" s="144"/>
      <c r="D19" s="144"/>
      <c r="E19" s="211"/>
      <c r="F19" s="211"/>
      <c r="G19" s="210"/>
      <c r="H19" s="71"/>
      <c r="I19" s="54"/>
      <c r="J19" s="54"/>
      <c r="K19" s="54"/>
      <c r="L19" s="55"/>
      <c r="M19" s="55"/>
      <c r="N19" s="55"/>
      <c r="O19" s="55"/>
      <c r="P19" s="55"/>
      <c r="Q19" s="55"/>
      <c r="R19" s="55"/>
      <c r="S19" s="55"/>
      <c r="T19" s="55"/>
      <c r="U19" s="55"/>
    </row>
    <row r="20" ht="14.25" customHeight="1">
      <c r="B20" s="61"/>
      <c r="C20" s="144"/>
      <c r="D20" s="144"/>
      <c r="E20" s="211"/>
      <c r="F20" s="211"/>
      <c r="G20" s="210"/>
      <c r="H20" s="71"/>
      <c r="I20" s="54"/>
      <c r="J20" s="54"/>
      <c r="K20" s="54"/>
      <c r="L20" s="55"/>
      <c r="M20" s="55"/>
      <c r="N20" s="55"/>
      <c r="O20" s="55"/>
      <c r="P20" s="55"/>
      <c r="Q20" s="55"/>
      <c r="R20" s="55"/>
      <c r="S20" s="55"/>
      <c r="T20" s="55"/>
      <c r="U20" s="55"/>
    </row>
    <row r="21" ht="14.25" customHeight="1">
      <c r="B21" s="61"/>
      <c r="C21" s="144"/>
      <c r="D21" s="144"/>
      <c r="E21" s="211"/>
      <c r="F21" s="211"/>
      <c r="G21" s="210"/>
      <c r="H21" s="71"/>
      <c r="I21" s="54"/>
      <c r="J21" s="54"/>
      <c r="K21" s="54"/>
      <c r="L21" s="55"/>
      <c r="M21" s="55"/>
      <c r="N21" s="55"/>
      <c r="O21" s="55"/>
      <c r="P21" s="55"/>
      <c r="Q21" s="55"/>
      <c r="R21" s="55"/>
      <c r="S21" s="55"/>
      <c r="T21" s="55"/>
      <c r="U21" s="55"/>
    </row>
    <row r="22" ht="14.25" customHeight="1">
      <c r="B22" s="61"/>
      <c r="C22" s="144"/>
      <c r="D22" s="144"/>
      <c r="E22" s="209"/>
      <c r="F22" s="211"/>
      <c r="G22" s="210"/>
      <c r="H22" s="71"/>
      <c r="I22" s="54"/>
      <c r="J22" s="54"/>
      <c r="K22" s="54"/>
      <c r="L22" s="55"/>
      <c r="M22" s="55"/>
      <c r="N22" s="55"/>
      <c r="O22" s="55"/>
      <c r="P22" s="55"/>
      <c r="Q22" s="55"/>
      <c r="R22" s="55"/>
      <c r="S22" s="55"/>
      <c r="T22" s="55"/>
      <c r="U22" s="55"/>
    </row>
    <row r="23" ht="14.25" customHeight="1">
      <c r="B23" s="61"/>
      <c r="C23" s="144"/>
      <c r="D23" s="144"/>
      <c r="E23" s="209"/>
      <c r="F23" s="211"/>
      <c r="G23" s="210"/>
      <c r="H23" s="71"/>
      <c r="I23" s="54"/>
      <c r="J23" s="54"/>
      <c r="K23" s="54"/>
      <c r="L23" s="55"/>
      <c r="M23" s="55"/>
      <c r="N23" s="55"/>
      <c r="O23" s="55"/>
      <c r="P23" s="55"/>
      <c r="Q23" s="55"/>
      <c r="R23" s="55"/>
      <c r="S23" s="55"/>
      <c r="T23" s="55"/>
      <c r="U23" s="55"/>
    </row>
    <row r="24" ht="14.25" customHeight="1">
      <c r="B24" s="61"/>
      <c r="C24" s="144"/>
      <c r="D24" s="144"/>
      <c r="E24" s="209"/>
      <c r="F24" s="211"/>
      <c r="G24" s="210"/>
      <c r="H24" s="71"/>
      <c r="I24" s="54"/>
      <c r="J24" s="54"/>
      <c r="K24" s="54"/>
      <c r="L24" s="55"/>
      <c r="M24" s="55"/>
      <c r="N24" s="55"/>
      <c r="O24" s="55"/>
      <c r="P24" s="55"/>
      <c r="Q24" s="55"/>
      <c r="R24" s="55"/>
      <c r="S24" s="55"/>
      <c r="T24" s="55"/>
      <c r="U24" s="55"/>
    </row>
    <row r="25" ht="14.25" customHeight="1">
      <c r="B25" s="61"/>
      <c r="C25" s="144"/>
      <c r="D25" s="144"/>
      <c r="E25" s="209"/>
      <c r="F25" s="211"/>
      <c r="G25" s="210"/>
      <c r="H25" s="71"/>
      <c r="I25" s="54"/>
      <c r="J25" s="54"/>
      <c r="K25" s="54"/>
      <c r="L25" s="55"/>
      <c r="M25" s="55"/>
      <c r="N25" s="55"/>
      <c r="O25" s="55"/>
      <c r="P25" s="55"/>
      <c r="Q25" s="55"/>
      <c r="R25" s="55"/>
      <c r="S25" s="55"/>
      <c r="T25" s="55"/>
      <c r="U25" s="55"/>
    </row>
    <row r="26" ht="14.25" customHeight="1">
      <c r="B26" s="61"/>
      <c r="C26" s="144"/>
      <c r="D26" s="144"/>
      <c r="E26" s="209"/>
      <c r="F26" s="211"/>
      <c r="G26" s="210"/>
      <c r="H26" s="71"/>
      <c r="I26" s="54"/>
      <c r="J26" s="54"/>
      <c r="K26" s="54"/>
      <c r="L26" s="55"/>
      <c r="M26" s="55"/>
      <c r="N26" s="55"/>
      <c r="O26" s="55"/>
      <c r="P26" s="55"/>
      <c r="Q26" s="55"/>
      <c r="R26" s="55"/>
      <c r="S26" s="55"/>
      <c r="T26" s="55"/>
      <c r="U26" s="55"/>
    </row>
    <row r="27" ht="14.25" customHeight="1">
      <c r="B27" s="61"/>
      <c r="C27" s="144"/>
      <c r="D27" s="144"/>
      <c r="E27" s="209"/>
      <c r="F27" s="211"/>
      <c r="G27" s="210"/>
      <c r="H27" s="71"/>
      <c r="I27" s="54"/>
      <c r="J27" s="54"/>
      <c r="K27" s="54"/>
      <c r="L27" s="55"/>
      <c r="M27" s="55"/>
      <c r="N27" s="55"/>
      <c r="O27" s="55"/>
      <c r="P27" s="55"/>
      <c r="Q27" s="55"/>
      <c r="R27" s="55"/>
      <c r="S27" s="55"/>
      <c r="T27" s="55"/>
      <c r="U27" s="55"/>
    </row>
    <row r="28" ht="14.25" customHeight="1">
      <c r="B28" s="61"/>
      <c r="C28" s="144"/>
      <c r="D28" s="144"/>
      <c r="E28" s="209"/>
      <c r="F28" s="211"/>
      <c r="G28" s="210"/>
      <c r="H28" s="71"/>
      <c r="I28" s="54"/>
      <c r="J28" s="54"/>
      <c r="K28" s="54"/>
      <c r="L28" s="55"/>
      <c r="M28" s="55"/>
      <c r="N28" s="55"/>
      <c r="O28" s="55"/>
      <c r="P28" s="55"/>
      <c r="Q28" s="55"/>
      <c r="R28" s="55"/>
      <c r="S28" s="55"/>
      <c r="T28" s="55"/>
      <c r="U28" s="55"/>
    </row>
    <row r="29" ht="14.25" customHeight="1">
      <c r="B29" s="61"/>
      <c r="C29" s="144"/>
      <c r="D29" s="144"/>
      <c r="E29" s="209"/>
      <c r="F29" s="211"/>
      <c r="G29" s="210"/>
      <c r="H29" s="71"/>
      <c r="I29" s="54"/>
      <c r="J29" s="54"/>
      <c r="K29" s="54"/>
      <c r="L29" s="55"/>
      <c r="M29" s="55"/>
      <c r="N29" s="55"/>
      <c r="O29" s="55"/>
      <c r="P29" s="55"/>
      <c r="Q29" s="55"/>
      <c r="R29" s="55"/>
      <c r="S29" s="55"/>
      <c r="T29" s="55"/>
      <c r="U29" s="55"/>
    </row>
    <row r="30" ht="14.25" customHeight="1">
      <c r="B30" s="61"/>
      <c r="C30" s="144"/>
      <c r="D30" s="144"/>
      <c r="E30" s="209"/>
      <c r="F30" s="211"/>
      <c r="G30" s="210"/>
      <c r="H30" s="71"/>
      <c r="I30" s="54"/>
      <c r="J30" s="54"/>
      <c r="K30" s="54"/>
      <c r="L30" s="55"/>
      <c r="M30" s="55"/>
      <c r="N30" s="55"/>
      <c r="O30" s="55"/>
      <c r="P30" s="55"/>
      <c r="Q30" s="55"/>
      <c r="R30" s="55"/>
      <c r="S30" s="55"/>
      <c r="T30" s="55"/>
      <c r="U30" s="55"/>
    </row>
    <row r="31" ht="14.25" customHeight="1">
      <c r="B31" s="61"/>
      <c r="C31" s="144"/>
      <c r="D31" s="144"/>
      <c r="E31" s="211"/>
      <c r="F31" s="211"/>
      <c r="G31" s="210"/>
      <c r="H31" s="71"/>
      <c r="I31" s="54"/>
      <c r="J31" s="54"/>
      <c r="K31" s="54"/>
      <c r="L31" s="55"/>
      <c r="M31" s="55"/>
      <c r="N31" s="55"/>
      <c r="O31" s="55"/>
      <c r="P31" s="55"/>
      <c r="Q31" s="55"/>
      <c r="R31" s="55"/>
      <c r="S31" s="55"/>
      <c r="T31" s="55"/>
      <c r="U31" s="55"/>
    </row>
    <row r="32" ht="14.25" customHeight="1">
      <c r="B32" s="61"/>
      <c r="C32" s="144"/>
      <c r="D32" s="144"/>
      <c r="E32" s="211"/>
      <c r="F32" s="211"/>
      <c r="G32" s="210"/>
      <c r="H32" s="71"/>
      <c r="I32" s="54"/>
      <c r="J32" s="54"/>
      <c r="K32" s="54"/>
      <c r="L32" s="55"/>
      <c r="M32" s="55"/>
      <c r="N32" s="55"/>
      <c r="O32" s="55"/>
      <c r="P32" s="55"/>
      <c r="Q32" s="55"/>
      <c r="R32" s="55"/>
      <c r="S32" s="55"/>
      <c r="T32" s="55"/>
      <c r="U32" s="55"/>
    </row>
    <row r="33" ht="14.25" customHeight="1">
      <c r="B33" s="61"/>
      <c r="C33" s="144"/>
      <c r="D33" s="144"/>
      <c r="E33" s="211"/>
      <c r="F33" s="211"/>
      <c r="G33" s="210"/>
      <c r="H33" s="71"/>
      <c r="I33" s="54"/>
      <c r="J33" s="54"/>
      <c r="K33" s="54"/>
      <c r="L33" s="55"/>
      <c r="M33" s="55"/>
      <c r="N33" s="55"/>
      <c r="O33" s="55"/>
      <c r="P33" s="55"/>
      <c r="Q33" s="55"/>
      <c r="R33" s="55"/>
      <c r="S33" s="55"/>
      <c r="T33" s="55"/>
      <c r="U33" s="55"/>
    </row>
    <row r="34" ht="14.25" customHeight="1">
      <c r="B34" s="61"/>
      <c r="C34" s="144"/>
      <c r="D34" s="144"/>
      <c r="E34" s="209"/>
      <c r="F34" s="211"/>
      <c r="G34" s="210"/>
      <c r="H34" s="71"/>
      <c r="I34" s="54"/>
      <c r="J34" s="54"/>
      <c r="K34" s="54"/>
      <c r="L34" s="55"/>
      <c r="M34" s="55"/>
      <c r="N34" s="55"/>
      <c r="O34" s="55"/>
      <c r="P34" s="55"/>
      <c r="Q34" s="55"/>
      <c r="R34" s="55"/>
      <c r="S34" s="55"/>
      <c r="T34" s="55"/>
      <c r="U34" s="55"/>
    </row>
    <row r="35" ht="14.25" customHeight="1">
      <c r="B35" s="61"/>
      <c r="C35" s="144"/>
      <c r="D35" s="144"/>
      <c r="E35" s="209"/>
      <c r="F35" s="211"/>
      <c r="G35" s="210"/>
      <c r="H35" s="71"/>
      <c r="I35" s="54"/>
      <c r="J35" s="54"/>
      <c r="K35" s="54"/>
      <c r="L35" s="55"/>
      <c r="M35" s="55"/>
      <c r="N35" s="55"/>
      <c r="O35" s="55"/>
      <c r="P35" s="55"/>
      <c r="Q35" s="55"/>
      <c r="R35" s="55"/>
      <c r="S35" s="55"/>
      <c r="T35" s="55"/>
      <c r="U35" s="55"/>
    </row>
    <row r="36" ht="14.25" customHeight="1">
      <c r="B36" s="61"/>
      <c r="C36" s="144"/>
      <c r="D36" s="144"/>
      <c r="E36" s="209"/>
      <c r="F36" s="211"/>
      <c r="G36" s="210"/>
      <c r="H36" s="71"/>
      <c r="I36" s="54"/>
      <c r="J36" s="54"/>
      <c r="K36" s="54"/>
      <c r="L36" s="55"/>
      <c r="M36" s="55"/>
      <c r="N36" s="55"/>
      <c r="O36" s="55"/>
      <c r="P36" s="55"/>
      <c r="Q36" s="55"/>
      <c r="R36" s="55"/>
      <c r="S36" s="55"/>
      <c r="T36" s="55"/>
      <c r="U36" s="55"/>
    </row>
    <row r="37" ht="14.25" customHeight="1">
      <c r="B37" s="61"/>
      <c r="C37" s="144"/>
      <c r="D37" s="144"/>
      <c r="E37" s="209"/>
      <c r="F37" s="211"/>
      <c r="G37" s="210"/>
      <c r="H37" s="71"/>
      <c r="I37" s="54"/>
      <c r="J37" s="54"/>
      <c r="K37" s="54"/>
      <c r="L37" s="55"/>
      <c r="M37" s="55"/>
      <c r="N37" s="55"/>
      <c r="O37" s="55"/>
      <c r="P37" s="55"/>
      <c r="Q37" s="55"/>
      <c r="R37" s="55"/>
      <c r="S37" s="55"/>
      <c r="T37" s="55"/>
      <c r="U37" s="55"/>
    </row>
    <row r="38" ht="14.25" customHeight="1">
      <c r="B38" s="61"/>
      <c r="C38" s="144"/>
      <c r="D38" s="144"/>
      <c r="E38" s="209"/>
      <c r="F38" s="211"/>
      <c r="G38" s="210"/>
      <c r="H38" s="71"/>
      <c r="I38" s="54"/>
      <c r="J38" s="54"/>
      <c r="K38" s="54"/>
      <c r="L38" s="55"/>
      <c r="M38" s="55"/>
      <c r="N38" s="55"/>
      <c r="O38" s="55"/>
      <c r="P38" s="55"/>
      <c r="Q38" s="55"/>
      <c r="R38" s="55"/>
      <c r="S38" s="55"/>
      <c r="T38" s="55"/>
      <c r="U38" s="55"/>
    </row>
    <row r="39" ht="14.25" customHeight="1">
      <c r="B39" s="61"/>
      <c r="C39" s="144"/>
      <c r="D39" s="144"/>
      <c r="E39" s="209"/>
      <c r="F39" s="211"/>
      <c r="G39" s="210"/>
      <c r="H39" s="71"/>
      <c r="I39" s="54"/>
      <c r="J39" s="54"/>
      <c r="K39" s="54"/>
      <c r="L39" s="55"/>
      <c r="M39" s="55"/>
      <c r="N39" s="55"/>
      <c r="O39" s="55"/>
      <c r="P39" s="55"/>
      <c r="Q39" s="55"/>
      <c r="R39" s="55"/>
      <c r="S39" s="55"/>
      <c r="T39" s="55"/>
      <c r="U39" s="55"/>
    </row>
    <row r="40" ht="14.25" customHeight="1">
      <c r="B40" s="61"/>
      <c r="C40" s="144"/>
      <c r="D40" s="144"/>
      <c r="E40" s="209"/>
      <c r="F40" s="211"/>
      <c r="G40" s="210"/>
      <c r="H40" s="71"/>
      <c r="I40" s="54"/>
      <c r="J40" s="54"/>
      <c r="K40" s="54"/>
      <c r="L40" s="55"/>
      <c r="M40" s="55"/>
      <c r="N40" s="55"/>
      <c r="O40" s="55"/>
      <c r="P40" s="55"/>
      <c r="Q40" s="55"/>
      <c r="R40" s="55"/>
      <c r="S40" s="55"/>
      <c r="T40" s="55"/>
      <c r="U40" s="55"/>
    </row>
    <row r="41" ht="14.25" customHeight="1">
      <c r="B41" s="61"/>
      <c r="C41" s="144"/>
      <c r="D41" s="144"/>
      <c r="E41" s="209"/>
      <c r="F41" s="211"/>
      <c r="G41" s="210"/>
      <c r="H41" s="71"/>
      <c r="I41" s="54"/>
      <c r="J41" s="54"/>
      <c r="K41" s="54"/>
      <c r="L41" s="55"/>
      <c r="M41" s="55"/>
      <c r="N41" s="55"/>
      <c r="O41" s="55"/>
      <c r="P41" s="55"/>
      <c r="Q41" s="55"/>
      <c r="R41" s="55"/>
      <c r="S41" s="55"/>
      <c r="T41" s="55"/>
      <c r="U41" s="55"/>
    </row>
    <row r="42" ht="14.25" customHeight="1">
      <c r="B42" s="61"/>
      <c r="C42" s="144"/>
      <c r="D42" s="144"/>
      <c r="E42" s="209"/>
      <c r="F42" s="211"/>
      <c r="G42" s="210"/>
      <c r="H42" s="71"/>
      <c r="I42" s="54"/>
      <c r="J42" s="54"/>
      <c r="K42" s="54"/>
      <c r="L42" s="55"/>
      <c r="M42" s="55"/>
      <c r="N42" s="55"/>
      <c r="O42" s="55"/>
      <c r="P42" s="55"/>
      <c r="Q42" s="55"/>
      <c r="R42" s="55"/>
      <c r="S42" s="55"/>
      <c r="T42" s="55"/>
      <c r="U42" s="55"/>
    </row>
    <row r="43" ht="14.25" customHeight="1">
      <c r="B43" s="61"/>
      <c r="C43" s="144"/>
      <c r="D43" s="144"/>
      <c r="E43" s="211"/>
      <c r="F43" s="211"/>
      <c r="G43" s="210"/>
      <c r="H43" s="71"/>
      <c r="I43" s="54"/>
      <c r="J43" s="54"/>
      <c r="K43" s="54"/>
      <c r="L43" s="55"/>
      <c r="M43" s="55"/>
      <c r="N43" s="55"/>
      <c r="O43" s="55"/>
      <c r="P43" s="55"/>
      <c r="Q43" s="55"/>
      <c r="R43" s="55"/>
      <c r="S43" s="55"/>
      <c r="T43" s="55"/>
      <c r="U43" s="55"/>
    </row>
    <row r="44" ht="14.25" customHeight="1">
      <c r="B44" s="61"/>
      <c r="C44" s="144"/>
      <c r="D44" s="144"/>
      <c r="E44" s="211"/>
      <c r="F44" s="211"/>
      <c r="G44" s="210"/>
      <c r="H44" s="71"/>
      <c r="I44" s="54"/>
      <c r="J44" s="54"/>
      <c r="K44" s="54"/>
      <c r="L44" s="55"/>
      <c r="M44" s="55"/>
      <c r="N44" s="55"/>
      <c r="O44" s="55"/>
      <c r="P44" s="55"/>
      <c r="Q44" s="55"/>
      <c r="R44" s="55"/>
      <c r="S44" s="55"/>
      <c r="T44" s="55"/>
      <c r="U44" s="55"/>
    </row>
    <row r="45" ht="14.25" customHeight="1">
      <c r="B45" s="61"/>
      <c r="C45" s="144"/>
      <c r="D45" s="144"/>
      <c r="E45" s="211"/>
      <c r="F45" s="211"/>
      <c r="G45" s="210"/>
      <c r="H45" s="71"/>
      <c r="I45" s="54"/>
      <c r="J45" s="54"/>
      <c r="K45" s="54"/>
      <c r="L45" s="55"/>
      <c r="M45" s="55"/>
      <c r="N45" s="55"/>
      <c r="O45" s="55"/>
      <c r="P45" s="55"/>
      <c r="Q45" s="55"/>
      <c r="R45" s="55"/>
      <c r="S45" s="55"/>
      <c r="T45" s="55"/>
      <c r="U45" s="55"/>
    </row>
    <row r="46" ht="14.25" customHeight="1">
      <c r="B46" s="61"/>
      <c r="C46" s="144"/>
      <c r="D46" s="144"/>
      <c r="E46" s="209"/>
      <c r="F46" s="211"/>
      <c r="G46" s="210"/>
      <c r="H46" s="71"/>
      <c r="I46" s="54"/>
      <c r="J46" s="54"/>
      <c r="K46" s="54"/>
      <c r="L46" s="55"/>
      <c r="M46" s="55"/>
      <c r="N46" s="55"/>
      <c r="O46" s="55"/>
      <c r="P46" s="55"/>
      <c r="Q46" s="55"/>
      <c r="R46" s="55"/>
      <c r="S46" s="55"/>
      <c r="T46" s="55"/>
      <c r="U46" s="55"/>
    </row>
    <row r="47" ht="14.25" customHeight="1">
      <c r="B47" s="61"/>
      <c r="C47" s="144"/>
      <c r="D47" s="144"/>
      <c r="E47" s="209"/>
      <c r="F47" s="211"/>
      <c r="G47" s="210"/>
      <c r="H47" s="71"/>
      <c r="I47" s="54"/>
      <c r="J47" s="54"/>
      <c r="K47" s="54"/>
      <c r="L47" s="55"/>
      <c r="M47" s="55"/>
      <c r="N47" s="55"/>
      <c r="O47" s="55"/>
      <c r="P47" s="55"/>
      <c r="Q47" s="55"/>
      <c r="R47" s="55"/>
      <c r="S47" s="55"/>
      <c r="T47" s="55"/>
      <c r="U47" s="55"/>
    </row>
    <row r="48" ht="14.25" customHeight="1">
      <c r="B48" s="61"/>
      <c r="C48" s="144"/>
      <c r="D48" s="144"/>
      <c r="E48" s="209"/>
      <c r="F48" s="211"/>
      <c r="G48" s="210"/>
      <c r="H48" s="71"/>
      <c r="I48" s="54"/>
      <c r="J48" s="54"/>
      <c r="K48" s="54"/>
      <c r="L48" s="55"/>
      <c r="M48" s="55"/>
      <c r="N48" s="55"/>
      <c r="O48" s="55"/>
      <c r="P48" s="55"/>
      <c r="Q48" s="55"/>
      <c r="R48" s="55"/>
      <c r="S48" s="55"/>
      <c r="T48" s="55"/>
      <c r="U48" s="55"/>
    </row>
    <row r="49" ht="14.25" customHeight="1">
      <c r="B49" s="61"/>
      <c r="C49" s="144"/>
      <c r="D49" s="144"/>
      <c r="E49" s="209"/>
      <c r="F49" s="211"/>
      <c r="G49" s="210"/>
      <c r="H49" s="71"/>
      <c r="I49" s="54"/>
      <c r="J49" s="54"/>
      <c r="K49" s="54"/>
      <c r="L49" s="55"/>
      <c r="M49" s="55"/>
      <c r="N49" s="55"/>
      <c r="O49" s="55"/>
      <c r="P49" s="55"/>
      <c r="Q49" s="55"/>
      <c r="R49" s="55"/>
      <c r="S49" s="55"/>
      <c r="T49" s="55"/>
      <c r="U49" s="55"/>
    </row>
    <row r="50" ht="14.25" customHeight="1">
      <c r="B50" s="61"/>
      <c r="C50" s="144"/>
      <c r="D50" s="144"/>
      <c r="E50" s="209"/>
      <c r="F50" s="211"/>
      <c r="G50" s="210"/>
      <c r="H50" s="71"/>
      <c r="I50" s="54"/>
      <c r="J50" s="54"/>
      <c r="K50" s="54"/>
      <c r="L50" s="55"/>
      <c r="M50" s="55"/>
      <c r="N50" s="55"/>
      <c r="O50" s="55"/>
      <c r="P50" s="55"/>
      <c r="Q50" s="55"/>
      <c r="R50" s="55"/>
      <c r="S50" s="55"/>
      <c r="T50" s="55"/>
      <c r="U50" s="55"/>
    </row>
    <row r="51" ht="14.25" customHeight="1">
      <c r="B51" s="61"/>
      <c r="C51" s="144"/>
      <c r="D51" s="144"/>
      <c r="E51" s="209"/>
      <c r="F51" s="211"/>
      <c r="G51" s="210"/>
      <c r="H51" s="71"/>
      <c r="I51" s="54"/>
      <c r="J51" s="54"/>
      <c r="K51" s="54"/>
      <c r="L51" s="55"/>
      <c r="M51" s="55"/>
      <c r="N51" s="55"/>
      <c r="O51" s="55"/>
      <c r="P51" s="55"/>
      <c r="Q51" s="55"/>
      <c r="R51" s="55"/>
      <c r="S51" s="55"/>
      <c r="T51" s="55"/>
      <c r="U51" s="55"/>
    </row>
    <row r="52" ht="14.25" customHeight="1">
      <c r="B52" s="61"/>
      <c r="C52" s="144"/>
      <c r="D52" s="144"/>
      <c r="E52" s="209"/>
      <c r="F52" s="211"/>
      <c r="G52" s="210"/>
      <c r="H52" s="71"/>
      <c r="I52" s="54"/>
      <c r="J52" s="54"/>
      <c r="K52" s="54"/>
      <c r="L52" s="55"/>
      <c r="M52" s="55"/>
      <c r="N52" s="55"/>
      <c r="O52" s="55"/>
      <c r="P52" s="55"/>
      <c r="Q52" s="55"/>
      <c r="R52" s="55"/>
      <c r="S52" s="55"/>
      <c r="T52" s="55"/>
      <c r="U52" s="55"/>
    </row>
    <row r="53" ht="14.25" customHeight="1">
      <c r="B53" s="61"/>
      <c r="C53" s="144"/>
      <c r="D53" s="144"/>
      <c r="E53" s="209"/>
      <c r="F53" s="211"/>
      <c r="G53" s="210"/>
      <c r="H53" s="71"/>
      <c r="I53" s="54"/>
      <c r="J53" s="54"/>
      <c r="K53" s="54"/>
      <c r="L53" s="55"/>
      <c r="M53" s="55"/>
      <c r="N53" s="55"/>
      <c r="O53" s="55"/>
      <c r="P53" s="55"/>
      <c r="Q53" s="55"/>
      <c r="R53" s="55"/>
      <c r="S53" s="55"/>
      <c r="T53" s="55"/>
      <c r="U53" s="55"/>
    </row>
    <row r="54" ht="14.25" customHeight="1">
      <c r="B54" s="61"/>
      <c r="C54" s="144"/>
      <c r="D54" s="144"/>
      <c r="E54" s="209"/>
      <c r="F54" s="211"/>
      <c r="G54" s="210"/>
      <c r="H54" s="71"/>
      <c r="I54" s="54"/>
      <c r="J54" s="54"/>
      <c r="K54" s="54"/>
      <c r="L54" s="55"/>
      <c r="M54" s="55"/>
      <c r="N54" s="55"/>
      <c r="O54" s="55"/>
      <c r="P54" s="55"/>
      <c r="Q54" s="55"/>
      <c r="R54" s="55"/>
      <c r="S54" s="55"/>
      <c r="T54" s="55"/>
      <c r="U54" s="55"/>
    </row>
    <row r="55" ht="14.25" customHeight="1">
      <c r="B55" s="61"/>
      <c r="C55" s="144"/>
      <c r="D55" s="144"/>
      <c r="E55" s="209"/>
      <c r="F55" s="211"/>
      <c r="G55" s="210"/>
      <c r="H55" s="71"/>
      <c r="I55" s="54"/>
      <c r="J55" s="54"/>
      <c r="K55" s="54"/>
      <c r="L55" s="55"/>
      <c r="M55" s="55"/>
      <c r="N55" s="55"/>
      <c r="O55" s="55"/>
      <c r="P55" s="55"/>
      <c r="Q55" s="55"/>
      <c r="R55" s="55"/>
      <c r="S55" s="55"/>
      <c r="T55" s="55"/>
      <c r="U55" s="55"/>
    </row>
    <row r="56" ht="14.25" customHeight="1">
      <c r="B56" s="61"/>
      <c r="C56" s="144"/>
      <c r="D56" s="144"/>
      <c r="E56" s="209"/>
      <c r="F56" s="211"/>
      <c r="G56" s="210"/>
      <c r="H56" s="71"/>
      <c r="I56" s="54"/>
      <c r="J56" s="54"/>
      <c r="K56" s="54"/>
      <c r="L56" s="55"/>
      <c r="M56" s="55"/>
      <c r="N56" s="55"/>
      <c r="O56" s="55"/>
      <c r="P56" s="55"/>
      <c r="Q56" s="55"/>
      <c r="R56" s="55"/>
      <c r="S56" s="55"/>
      <c r="T56" s="55"/>
      <c r="U56" s="55"/>
    </row>
    <row r="57" ht="14.25" customHeight="1">
      <c r="B57" s="61"/>
      <c r="C57" s="144"/>
      <c r="D57" s="144"/>
      <c r="E57" s="209"/>
      <c r="F57" s="211"/>
      <c r="G57" s="210"/>
      <c r="H57" s="71"/>
      <c r="I57" s="54"/>
      <c r="J57" s="54"/>
      <c r="K57" s="54"/>
      <c r="L57" s="55"/>
      <c r="M57" s="55"/>
      <c r="N57" s="55"/>
      <c r="O57" s="55"/>
      <c r="P57" s="55"/>
      <c r="Q57" s="55"/>
      <c r="R57" s="55"/>
      <c r="S57" s="55"/>
      <c r="T57" s="55"/>
      <c r="U57" s="55"/>
    </row>
    <row r="58" ht="14.25" customHeight="1">
      <c r="B58" s="61"/>
      <c r="C58" s="144"/>
      <c r="D58" s="144"/>
      <c r="E58" s="209"/>
      <c r="F58" s="211"/>
      <c r="G58" s="210"/>
      <c r="H58" s="71"/>
      <c r="I58" s="54"/>
      <c r="J58" s="54"/>
      <c r="K58" s="54"/>
      <c r="L58" s="55"/>
      <c r="M58" s="55"/>
      <c r="N58" s="55"/>
      <c r="O58" s="55"/>
      <c r="P58" s="55"/>
      <c r="Q58" s="55"/>
      <c r="R58" s="55"/>
      <c r="S58" s="55"/>
      <c r="T58" s="55"/>
      <c r="U58" s="55"/>
    </row>
    <row r="59" ht="14.25" customHeight="1">
      <c r="B59" s="61"/>
      <c r="C59" s="144"/>
      <c r="D59" s="144"/>
      <c r="E59" s="209"/>
      <c r="F59" s="211"/>
      <c r="G59" s="210"/>
      <c r="H59" s="71"/>
      <c r="I59" s="54"/>
      <c r="J59" s="54"/>
      <c r="K59" s="54"/>
      <c r="L59" s="55"/>
      <c r="M59" s="55"/>
      <c r="N59" s="55"/>
      <c r="O59" s="55"/>
      <c r="P59" s="55"/>
      <c r="Q59" s="55"/>
      <c r="R59" s="55"/>
      <c r="S59" s="55"/>
      <c r="T59" s="55"/>
      <c r="U59" s="55"/>
    </row>
    <row r="60" ht="14.25" customHeight="1">
      <c r="B60" s="61"/>
      <c r="C60" s="144"/>
      <c r="D60" s="144"/>
      <c r="E60" s="211"/>
      <c r="F60" s="211"/>
      <c r="G60" s="210"/>
      <c r="H60" s="71"/>
      <c r="I60" s="54"/>
      <c r="J60" s="54"/>
      <c r="K60" s="54"/>
      <c r="L60" s="55"/>
      <c r="M60" s="55"/>
      <c r="N60" s="55"/>
      <c r="O60" s="55"/>
      <c r="P60" s="55"/>
      <c r="Q60" s="55"/>
      <c r="R60" s="55"/>
      <c r="S60" s="55"/>
      <c r="T60" s="55"/>
      <c r="U60" s="55"/>
    </row>
    <row r="61" ht="14.25" customHeight="1">
      <c r="B61" s="61"/>
      <c r="C61" s="144"/>
      <c r="D61" s="144"/>
      <c r="E61" s="211"/>
      <c r="F61" s="211"/>
      <c r="G61" s="210"/>
      <c r="H61" s="71"/>
      <c r="I61" s="54"/>
      <c r="J61" s="54"/>
      <c r="K61" s="54"/>
      <c r="L61" s="55"/>
      <c r="M61" s="55"/>
      <c r="N61" s="55"/>
      <c r="O61" s="55"/>
      <c r="P61" s="55"/>
      <c r="Q61" s="55"/>
      <c r="R61" s="55"/>
      <c r="S61" s="55"/>
      <c r="T61" s="55"/>
      <c r="U61" s="55"/>
    </row>
    <row r="62" ht="14.25" customHeight="1">
      <c r="B62" s="61"/>
      <c r="C62" s="144"/>
      <c r="D62" s="144"/>
      <c r="E62" s="211"/>
      <c r="F62" s="211"/>
      <c r="G62" s="210"/>
      <c r="H62" s="71"/>
      <c r="I62" s="54"/>
      <c r="J62" s="54"/>
      <c r="K62" s="54"/>
      <c r="L62" s="55"/>
      <c r="M62" s="55"/>
      <c r="N62" s="55"/>
      <c r="O62" s="55"/>
      <c r="P62" s="55"/>
      <c r="Q62" s="55"/>
      <c r="R62" s="55"/>
      <c r="S62" s="55"/>
      <c r="T62" s="55"/>
      <c r="U62" s="55"/>
    </row>
    <row r="63" ht="14.25" customHeight="1">
      <c r="B63" s="61"/>
      <c r="C63" s="144"/>
      <c r="D63" s="144"/>
      <c r="E63" s="209"/>
      <c r="F63" s="211"/>
      <c r="G63" s="210"/>
      <c r="H63" s="71"/>
      <c r="I63" s="54"/>
      <c r="J63" s="54"/>
      <c r="K63" s="54"/>
      <c r="L63" s="55"/>
      <c r="M63" s="55"/>
      <c r="N63" s="55"/>
      <c r="O63" s="55"/>
      <c r="P63" s="55"/>
      <c r="Q63" s="55"/>
      <c r="R63" s="55"/>
      <c r="S63" s="55"/>
      <c r="T63" s="55"/>
      <c r="U63" s="55"/>
    </row>
    <row r="64" ht="14.25" customHeight="1">
      <c r="B64" s="61"/>
      <c r="C64" s="144"/>
      <c r="D64" s="144"/>
      <c r="E64" s="209"/>
      <c r="F64" s="211"/>
      <c r="G64" s="210"/>
      <c r="H64" s="71"/>
      <c r="I64" s="54"/>
      <c r="J64" s="54"/>
      <c r="K64" s="54"/>
      <c r="L64" s="55"/>
      <c r="M64" s="55"/>
      <c r="N64" s="55"/>
      <c r="O64" s="55"/>
      <c r="P64" s="55"/>
      <c r="Q64" s="55"/>
      <c r="R64" s="55"/>
      <c r="S64" s="55"/>
      <c r="T64" s="55"/>
      <c r="U64" s="55"/>
    </row>
    <row r="65" ht="14.25" customHeight="1">
      <c r="B65" s="61"/>
      <c r="C65" s="144"/>
      <c r="D65" s="144"/>
      <c r="E65" s="209"/>
      <c r="F65" s="211"/>
      <c r="G65" s="210"/>
      <c r="H65" s="71"/>
      <c r="I65" s="54"/>
      <c r="J65" s="54"/>
      <c r="K65" s="54"/>
      <c r="L65" s="55"/>
      <c r="M65" s="55"/>
      <c r="N65" s="55"/>
      <c r="O65" s="55"/>
      <c r="P65" s="55"/>
      <c r="Q65" s="55"/>
      <c r="R65" s="55"/>
      <c r="S65" s="55"/>
      <c r="T65" s="55"/>
      <c r="U65" s="55"/>
    </row>
    <row r="66" ht="14.25" customHeight="1">
      <c r="B66" s="61"/>
      <c r="C66" s="144"/>
      <c r="D66" s="144"/>
      <c r="E66" s="211"/>
      <c r="F66" s="211"/>
      <c r="G66" s="210"/>
      <c r="H66" s="71"/>
      <c r="I66" s="54"/>
      <c r="J66" s="54"/>
      <c r="K66" s="54"/>
      <c r="L66" s="55"/>
      <c r="M66" s="55"/>
      <c r="N66" s="55"/>
      <c r="O66" s="55"/>
      <c r="P66" s="55"/>
      <c r="Q66" s="55"/>
      <c r="R66" s="55"/>
      <c r="S66" s="55"/>
      <c r="T66" s="55"/>
      <c r="U66" s="55"/>
    </row>
    <row r="67" ht="14.25" customHeight="1">
      <c r="B67" s="61"/>
      <c r="C67" s="144"/>
      <c r="D67" s="144"/>
      <c r="E67" s="211"/>
      <c r="F67" s="211"/>
      <c r="G67" s="210"/>
      <c r="H67" s="71"/>
      <c r="I67" s="54"/>
      <c r="J67" s="54"/>
      <c r="K67" s="54"/>
      <c r="L67" s="55"/>
      <c r="M67" s="55"/>
      <c r="N67" s="55"/>
      <c r="O67" s="55"/>
      <c r="P67" s="55"/>
      <c r="Q67" s="55"/>
      <c r="R67" s="55"/>
      <c r="S67" s="55"/>
      <c r="T67" s="55"/>
      <c r="U67" s="55"/>
    </row>
    <row r="68" ht="14.25" customHeight="1">
      <c r="B68" s="61"/>
      <c r="C68" s="144"/>
      <c r="D68" s="144"/>
      <c r="E68" s="212"/>
      <c r="F68" s="212"/>
      <c r="G68" s="210"/>
      <c r="H68" s="71"/>
      <c r="I68" s="54"/>
      <c r="J68" s="54"/>
      <c r="K68" s="54"/>
      <c r="L68" s="55"/>
      <c r="M68" s="55"/>
      <c r="N68" s="55"/>
      <c r="O68" s="55"/>
      <c r="P68" s="55"/>
      <c r="Q68" s="55"/>
      <c r="R68" s="55"/>
      <c r="S68" s="55"/>
      <c r="T68" s="55"/>
      <c r="U68" s="55"/>
    </row>
    <row r="69" ht="14.25" customHeight="1">
      <c r="A69" s="66" t="s">
        <v>90</v>
      </c>
      <c r="B69" s="213">
        <f>COUNTA(B9:B68)</f>
        <v>0</v>
      </c>
      <c r="C69" s="214"/>
      <c r="D69" s="214"/>
      <c r="E69" s="214"/>
      <c r="F69" s="214"/>
      <c r="G69" s="190"/>
      <c r="H69" s="71"/>
      <c r="I69" s="53"/>
      <c r="J69" s="53"/>
      <c r="K69" s="53"/>
      <c r="L69" s="53"/>
      <c r="M69" s="53"/>
      <c r="N69" s="53"/>
      <c r="O69" s="53"/>
      <c r="P69" s="53"/>
      <c r="Q69" s="53"/>
      <c r="R69" s="53"/>
      <c r="S69" s="53"/>
      <c r="T69" s="53"/>
      <c r="U69" s="55"/>
      <c r="V69" s="55"/>
      <c r="W69" s="55"/>
      <c r="X69" s="55"/>
      <c r="Y69" s="55"/>
      <c r="Z69" s="55"/>
      <c r="AA69" s="55"/>
    </row>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3">
    <mergeCell ref="A1:L3"/>
    <mergeCell ref="A4:B4"/>
    <mergeCell ref="A5:B5"/>
  </mergeCells>
  <printOptions/>
  <pageMargins bottom="0.75" footer="0.0" header="0.0" left="0.7" right="0.7" top="0.75"/>
  <pageSetup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50"/>
    <pageSetUpPr/>
  </sheetPr>
  <sheetViews>
    <sheetView workbookViewId="0">
      <pane ySplit="8.0" topLeftCell="A9" activePane="bottomLeft" state="frozen"/>
      <selection activeCell="B10" sqref="B10" pane="bottomLeft"/>
    </sheetView>
  </sheetViews>
  <sheetFormatPr customHeight="1" defaultColWidth="14.43" defaultRowHeight="15.0"/>
  <cols>
    <col customWidth="1" min="1" max="1" width="8.71"/>
    <col customWidth="1" min="2" max="2" width="22.86"/>
    <col customWidth="1" min="3" max="3" width="16.86"/>
    <col customWidth="1" min="4" max="4" width="16.71"/>
    <col customWidth="1" min="5" max="29" width="12.0"/>
    <col customWidth="1" min="30" max="41" width="8.71"/>
  </cols>
  <sheetData>
    <row r="1" ht="14.25" customHeight="1">
      <c r="A1" s="32" t="s">
        <v>182</v>
      </c>
    </row>
    <row r="2" ht="14.25" customHeight="1"/>
    <row r="3" ht="14.25" customHeight="1"/>
    <row r="4" ht="14.25" customHeight="1">
      <c r="A4" s="33" t="s">
        <v>39</v>
      </c>
      <c r="C4" s="34" t="str">
        <f>'CCA Admin Dashboard'!D3</f>
        <v>Sustainable Westchester</v>
      </c>
      <c r="D4" s="35"/>
      <c r="E4" s="215"/>
      <c r="F4" s="36"/>
      <c r="G4" s="36"/>
      <c r="H4" s="36"/>
      <c r="I4" s="36"/>
      <c r="J4" s="36"/>
      <c r="K4" s="36"/>
      <c r="L4" s="36"/>
      <c r="M4" s="36"/>
      <c r="N4" s="36"/>
      <c r="O4" s="72"/>
      <c r="P4" s="72"/>
      <c r="Q4" s="72"/>
    </row>
    <row r="5" ht="14.25" customHeight="1">
      <c r="A5" s="32" t="s">
        <v>41</v>
      </c>
      <c r="C5" s="38" t="s">
        <v>26</v>
      </c>
      <c r="D5" s="39">
        <v>2023.0</v>
      </c>
      <c r="E5" s="215"/>
      <c r="F5" s="40"/>
      <c r="G5" s="36"/>
      <c r="H5" s="36"/>
      <c r="I5" s="36"/>
      <c r="J5" s="36"/>
      <c r="K5" s="36"/>
      <c r="L5" s="36"/>
      <c r="M5" s="36"/>
      <c r="N5" s="36"/>
      <c r="O5" s="36"/>
      <c r="P5" s="72"/>
      <c r="Q5" s="72"/>
      <c r="R5" s="72"/>
    </row>
    <row r="6" ht="14.25" customHeight="1">
      <c r="B6" s="75"/>
      <c r="C6" s="75"/>
      <c r="D6" s="75"/>
      <c r="E6" s="75"/>
      <c r="F6" s="76" t="s">
        <v>95</v>
      </c>
      <c r="G6" s="77"/>
      <c r="H6" s="77"/>
      <c r="I6" s="77"/>
      <c r="J6" s="77"/>
      <c r="K6" s="77"/>
      <c r="L6" s="77"/>
      <c r="M6" s="77"/>
      <c r="N6" s="77"/>
      <c r="O6" s="77"/>
      <c r="P6" s="77"/>
      <c r="Q6" s="77"/>
      <c r="R6" s="77"/>
      <c r="S6" s="77"/>
      <c r="T6" s="77"/>
      <c r="U6" s="77"/>
      <c r="V6" s="77"/>
      <c r="W6" s="77"/>
      <c r="X6" s="77"/>
      <c r="Y6" s="77"/>
      <c r="Z6" s="77"/>
      <c r="AA6" s="77"/>
      <c r="AB6" s="77"/>
      <c r="AC6" s="78"/>
      <c r="AD6" s="119"/>
      <c r="AE6" s="119"/>
      <c r="AF6" s="119"/>
      <c r="AG6" s="119"/>
      <c r="AH6" s="119"/>
      <c r="AI6" s="119"/>
      <c r="AJ6" s="119"/>
      <c r="AK6" s="119"/>
      <c r="AL6" s="119"/>
      <c r="AM6" s="119"/>
      <c r="AN6" s="119"/>
      <c r="AO6" s="119"/>
    </row>
    <row r="7" ht="14.25" customHeight="1">
      <c r="C7" s="44"/>
      <c r="D7" s="44"/>
      <c r="E7" s="44"/>
      <c r="F7" s="83" t="s">
        <v>96</v>
      </c>
      <c r="G7" s="78"/>
      <c r="H7" s="216" t="s">
        <v>97</v>
      </c>
      <c r="I7" s="78"/>
      <c r="J7" s="216" t="s">
        <v>98</v>
      </c>
      <c r="K7" s="78"/>
      <c r="L7" s="83" t="s">
        <v>99</v>
      </c>
      <c r="M7" s="78"/>
      <c r="N7" s="83" t="s">
        <v>100</v>
      </c>
      <c r="O7" s="78"/>
      <c r="P7" s="83" t="s">
        <v>101</v>
      </c>
      <c r="Q7" s="78"/>
      <c r="R7" s="83" t="s">
        <v>102</v>
      </c>
      <c r="S7" s="78"/>
      <c r="T7" s="83" t="s">
        <v>103</v>
      </c>
      <c r="U7" s="78"/>
      <c r="V7" s="83" t="s">
        <v>104</v>
      </c>
      <c r="W7" s="78"/>
      <c r="X7" s="83" t="s">
        <v>105</v>
      </c>
      <c r="Y7" s="78"/>
      <c r="Z7" s="83" t="s">
        <v>106</v>
      </c>
      <c r="AA7" s="78"/>
      <c r="AB7" s="83" t="s">
        <v>107</v>
      </c>
      <c r="AC7" s="78"/>
    </row>
    <row r="8" ht="14.25" customHeight="1">
      <c r="B8" s="49" t="s">
        <v>44</v>
      </c>
      <c r="C8" s="84" t="s">
        <v>45</v>
      </c>
      <c r="D8" s="84" t="s">
        <v>46</v>
      </c>
      <c r="E8" s="217" t="s">
        <v>181</v>
      </c>
      <c r="F8" s="91" t="s">
        <v>183</v>
      </c>
      <c r="G8" s="127" t="s">
        <v>111</v>
      </c>
      <c r="H8" s="90" t="s">
        <v>183</v>
      </c>
      <c r="I8" s="91" t="s">
        <v>111</v>
      </c>
      <c r="J8" s="90" t="s">
        <v>183</v>
      </c>
      <c r="K8" s="91" t="s">
        <v>111</v>
      </c>
      <c r="L8" s="90" t="s">
        <v>183</v>
      </c>
      <c r="M8" s="91" t="s">
        <v>111</v>
      </c>
      <c r="N8" s="90" t="s">
        <v>183</v>
      </c>
      <c r="O8" s="91" t="s">
        <v>111</v>
      </c>
      <c r="P8" s="90" t="s">
        <v>183</v>
      </c>
      <c r="Q8" s="91" t="s">
        <v>111</v>
      </c>
      <c r="R8" s="90" t="s">
        <v>183</v>
      </c>
      <c r="S8" s="91" t="s">
        <v>111</v>
      </c>
      <c r="T8" s="90" t="s">
        <v>183</v>
      </c>
      <c r="U8" s="91" t="s">
        <v>111</v>
      </c>
      <c r="V8" s="90" t="s">
        <v>183</v>
      </c>
      <c r="W8" s="91" t="s">
        <v>111</v>
      </c>
      <c r="X8" s="90" t="s">
        <v>183</v>
      </c>
      <c r="Y8" s="91" t="s">
        <v>111</v>
      </c>
      <c r="Z8" s="90" t="s">
        <v>183</v>
      </c>
      <c r="AA8" s="91" t="s">
        <v>111</v>
      </c>
      <c r="AB8" s="90" t="s">
        <v>183</v>
      </c>
      <c r="AC8" s="92" t="s">
        <v>111</v>
      </c>
    </row>
    <row r="9" ht="14.25" customHeight="1">
      <c r="B9" s="96" t="str">
        <f>IF(ISBLANK('Municipal Info GAS'!B9),"",'Municipal Info GAS'!B9)</f>
        <v/>
      </c>
      <c r="C9" s="97" t="str">
        <f>IF(ISBLANK('Municipal Info GAS'!C9),"",'Municipal Info GAS'!C9)</f>
        <v/>
      </c>
      <c r="D9" s="97" t="str">
        <f>IF(ISBLANK('Municipal Info GAS'!D9),"",'Municipal Info GAS'!D9)</f>
        <v/>
      </c>
      <c r="E9" s="98" t="str">
        <f>IF(ISBLANK('Municipal Info GAS'!G9),"",'Municipal Info GAS'!G9)</f>
        <v/>
      </c>
      <c r="F9" s="99"/>
      <c r="G9" s="99"/>
      <c r="H9" s="100"/>
      <c r="I9" s="99"/>
      <c r="J9" s="99"/>
      <c r="K9" s="100"/>
      <c r="L9" s="99"/>
      <c r="M9" s="99"/>
      <c r="N9" s="99"/>
      <c r="O9" s="100"/>
      <c r="P9" s="99"/>
      <c r="Q9" s="99"/>
      <c r="R9" s="100"/>
      <c r="S9" s="99"/>
      <c r="T9" s="99"/>
      <c r="U9" s="99"/>
      <c r="V9" s="100"/>
      <c r="W9" s="99"/>
      <c r="X9" s="99"/>
      <c r="Y9" s="100"/>
      <c r="Z9" s="99"/>
      <c r="AA9" s="99"/>
      <c r="AB9" s="99"/>
      <c r="AC9" s="100"/>
    </row>
    <row r="10" ht="14.25" customHeight="1">
      <c r="B10" s="106" t="str">
        <f>IF(ISBLANK('Municipal Info GAS'!B10),"",'Municipal Info GAS'!B10)</f>
        <v/>
      </c>
      <c r="C10" s="107" t="str">
        <f>IF(ISBLANK('Municipal Info GAS'!C10),"",'Municipal Info GAS'!C10)</f>
        <v/>
      </c>
      <c r="D10" s="107" t="str">
        <f>IF(ISBLANK('Municipal Info GAS'!D10),"",'Municipal Info GAS'!D10)</f>
        <v/>
      </c>
      <c r="E10" s="107" t="str">
        <f>IF(ISBLANK('Municipal Info GAS'!G10),"",'Municipal Info GAS'!G10)</f>
        <v/>
      </c>
      <c r="F10" s="99"/>
      <c r="G10" s="99"/>
      <c r="H10" s="100"/>
      <c r="I10" s="99"/>
      <c r="J10" s="99"/>
      <c r="K10" s="100"/>
      <c r="L10" s="99"/>
      <c r="M10" s="99"/>
      <c r="N10" s="99"/>
      <c r="O10" s="100"/>
      <c r="P10" s="99"/>
      <c r="Q10" s="99"/>
      <c r="R10" s="100"/>
      <c r="S10" s="99"/>
      <c r="T10" s="99"/>
      <c r="U10" s="99"/>
      <c r="V10" s="100"/>
      <c r="W10" s="99"/>
      <c r="X10" s="99"/>
      <c r="Y10" s="100"/>
      <c r="Z10" s="99"/>
      <c r="AA10" s="99"/>
      <c r="AB10" s="99"/>
      <c r="AC10" s="100"/>
    </row>
    <row r="11" ht="14.25" customHeight="1">
      <c r="B11" s="106" t="str">
        <f>IF(ISBLANK('Municipal Info GAS'!B11),"",'Municipal Info GAS'!B11)</f>
        <v/>
      </c>
      <c r="C11" s="107" t="str">
        <f>IF(ISBLANK('Municipal Info GAS'!C11),"",'Municipal Info GAS'!C11)</f>
        <v/>
      </c>
      <c r="D11" s="107" t="str">
        <f>IF(ISBLANK('Municipal Info GAS'!D11),"",'Municipal Info GAS'!D11)</f>
        <v/>
      </c>
      <c r="E11" s="107" t="str">
        <f>IF(ISBLANK('Municipal Info GAS'!G11),"",'Municipal Info GAS'!G11)</f>
        <v/>
      </c>
      <c r="F11" s="99"/>
      <c r="G11" s="99"/>
      <c r="H11" s="100"/>
      <c r="I11" s="99"/>
      <c r="J11" s="99"/>
      <c r="K11" s="100"/>
      <c r="L11" s="99"/>
      <c r="M11" s="99"/>
      <c r="N11" s="99"/>
      <c r="O11" s="100"/>
      <c r="P11" s="99"/>
      <c r="Q11" s="99"/>
      <c r="R11" s="100"/>
      <c r="S11" s="99"/>
      <c r="T11" s="99"/>
      <c r="U11" s="99"/>
      <c r="V11" s="100"/>
      <c r="W11" s="99"/>
      <c r="X11" s="99"/>
      <c r="Y11" s="100"/>
      <c r="Z11" s="99"/>
      <c r="AA11" s="99"/>
      <c r="AB11" s="99"/>
      <c r="AC11" s="100"/>
    </row>
    <row r="12" ht="14.25" customHeight="1">
      <c r="B12" s="106" t="str">
        <f>IF(ISBLANK('Municipal Info GAS'!B12),"",'Municipal Info GAS'!B12)</f>
        <v/>
      </c>
      <c r="C12" s="107" t="str">
        <f>IF(ISBLANK('Municipal Info GAS'!C12),"",'Municipal Info GAS'!C12)</f>
        <v/>
      </c>
      <c r="D12" s="107" t="str">
        <f>IF(ISBLANK('Municipal Info GAS'!D12),"",'Municipal Info GAS'!D12)</f>
        <v/>
      </c>
      <c r="E12" s="107" t="str">
        <f>IF(ISBLANK('Municipal Info GAS'!G12),"",'Municipal Info GAS'!G12)</f>
        <v/>
      </c>
      <c r="F12" s="99"/>
      <c r="G12" s="99"/>
      <c r="H12" s="100"/>
      <c r="I12" s="99"/>
      <c r="J12" s="99"/>
      <c r="K12" s="100"/>
      <c r="L12" s="99"/>
      <c r="M12" s="99"/>
      <c r="N12" s="99"/>
      <c r="O12" s="100"/>
      <c r="P12" s="99"/>
      <c r="Q12" s="99"/>
      <c r="R12" s="100"/>
      <c r="S12" s="99"/>
      <c r="T12" s="99"/>
      <c r="U12" s="99"/>
      <c r="V12" s="100"/>
      <c r="W12" s="99"/>
      <c r="X12" s="99"/>
      <c r="Y12" s="100"/>
      <c r="Z12" s="99"/>
      <c r="AA12" s="99"/>
      <c r="AB12" s="99"/>
      <c r="AC12" s="100"/>
    </row>
    <row r="13" ht="14.25" customHeight="1">
      <c r="B13" s="106" t="str">
        <f>IF(ISBLANK('Municipal Info GAS'!B13),"",'Municipal Info GAS'!B13)</f>
        <v/>
      </c>
      <c r="C13" s="107" t="str">
        <f>IF(ISBLANK('Municipal Info GAS'!C13),"",'Municipal Info GAS'!C13)</f>
        <v/>
      </c>
      <c r="D13" s="107" t="str">
        <f>IF(ISBLANK('Municipal Info GAS'!D13),"",'Municipal Info GAS'!D13)</f>
        <v/>
      </c>
      <c r="E13" s="107" t="str">
        <f>IF(ISBLANK('Municipal Info GAS'!G13),"",'Municipal Info GAS'!G13)</f>
        <v/>
      </c>
      <c r="F13" s="99"/>
      <c r="G13" s="99"/>
      <c r="H13" s="100"/>
      <c r="I13" s="99"/>
      <c r="J13" s="99"/>
      <c r="K13" s="100"/>
      <c r="L13" s="99"/>
      <c r="M13" s="99"/>
      <c r="N13" s="99"/>
      <c r="O13" s="100"/>
      <c r="P13" s="99"/>
      <c r="Q13" s="99"/>
      <c r="R13" s="100"/>
      <c r="S13" s="99"/>
      <c r="T13" s="99"/>
      <c r="U13" s="99"/>
      <c r="V13" s="100"/>
      <c r="W13" s="99"/>
      <c r="X13" s="99"/>
      <c r="Y13" s="100"/>
      <c r="Z13" s="99"/>
      <c r="AA13" s="99"/>
      <c r="AB13" s="99"/>
      <c r="AC13" s="100"/>
    </row>
    <row r="14" ht="14.25" customHeight="1">
      <c r="B14" s="106" t="str">
        <f>IF(ISBLANK('Municipal Info GAS'!B14),"",'Municipal Info GAS'!B14)</f>
        <v/>
      </c>
      <c r="C14" s="107" t="str">
        <f>IF(ISBLANK('Municipal Info GAS'!C14),"",'Municipal Info GAS'!C14)</f>
        <v/>
      </c>
      <c r="D14" s="107" t="str">
        <f>IF(ISBLANK('Municipal Info GAS'!D14),"",'Municipal Info GAS'!D14)</f>
        <v/>
      </c>
      <c r="E14" s="107" t="str">
        <f>IF(ISBLANK('Municipal Info GAS'!G14),"",'Municipal Info GAS'!G14)</f>
        <v/>
      </c>
      <c r="F14" s="99"/>
      <c r="G14" s="99"/>
      <c r="H14" s="100"/>
      <c r="I14" s="99"/>
      <c r="J14" s="99"/>
      <c r="K14" s="100"/>
      <c r="L14" s="99"/>
      <c r="M14" s="99"/>
      <c r="N14" s="99"/>
      <c r="O14" s="100"/>
      <c r="P14" s="99"/>
      <c r="Q14" s="99"/>
      <c r="R14" s="100"/>
      <c r="S14" s="99"/>
      <c r="T14" s="99"/>
      <c r="U14" s="99"/>
      <c r="V14" s="100"/>
      <c r="W14" s="99"/>
      <c r="X14" s="99"/>
      <c r="Y14" s="100"/>
      <c r="Z14" s="99"/>
      <c r="AA14" s="99"/>
      <c r="AB14" s="99"/>
      <c r="AC14" s="100"/>
    </row>
    <row r="15" ht="14.25" customHeight="1">
      <c r="B15" s="106" t="str">
        <f>IF(ISBLANK('Municipal Info GAS'!B15),"",'Municipal Info GAS'!B15)</f>
        <v/>
      </c>
      <c r="C15" s="107" t="str">
        <f>IF(ISBLANK('Municipal Info GAS'!C15),"",'Municipal Info GAS'!C15)</f>
        <v/>
      </c>
      <c r="D15" s="107" t="str">
        <f>IF(ISBLANK('Municipal Info GAS'!D15),"",'Municipal Info GAS'!D15)</f>
        <v/>
      </c>
      <c r="E15" s="107" t="str">
        <f>IF(ISBLANK('Municipal Info GAS'!G15),"",'Municipal Info GAS'!G15)</f>
        <v/>
      </c>
      <c r="F15" s="99"/>
      <c r="G15" s="99"/>
      <c r="H15" s="100"/>
      <c r="I15" s="99"/>
      <c r="J15" s="99"/>
      <c r="K15" s="100"/>
      <c r="L15" s="99"/>
      <c r="M15" s="99"/>
      <c r="N15" s="99"/>
      <c r="O15" s="100"/>
      <c r="P15" s="99"/>
      <c r="Q15" s="99"/>
      <c r="R15" s="100"/>
      <c r="S15" s="99"/>
      <c r="T15" s="99"/>
      <c r="U15" s="99"/>
      <c r="V15" s="100"/>
      <c r="W15" s="99"/>
      <c r="X15" s="99"/>
      <c r="Y15" s="100"/>
      <c r="Z15" s="99"/>
      <c r="AA15" s="99"/>
      <c r="AB15" s="99"/>
      <c r="AC15" s="100"/>
    </row>
    <row r="16" ht="14.25" customHeight="1">
      <c r="B16" s="106" t="str">
        <f>IF(ISBLANK('Municipal Info GAS'!B16),"",'Municipal Info GAS'!B16)</f>
        <v/>
      </c>
      <c r="C16" s="107" t="str">
        <f>IF(ISBLANK('Municipal Info GAS'!C16),"",'Municipal Info GAS'!C16)</f>
        <v/>
      </c>
      <c r="D16" s="107" t="str">
        <f>IF(ISBLANK('Municipal Info GAS'!D16),"",'Municipal Info GAS'!D16)</f>
        <v/>
      </c>
      <c r="E16" s="107" t="str">
        <f>IF(ISBLANK('Municipal Info GAS'!G16),"",'Municipal Info GAS'!G16)</f>
        <v/>
      </c>
      <c r="F16" s="99"/>
      <c r="G16" s="99"/>
      <c r="H16" s="100"/>
      <c r="I16" s="99"/>
      <c r="J16" s="99"/>
      <c r="K16" s="100"/>
      <c r="L16" s="99"/>
      <c r="M16" s="99"/>
      <c r="N16" s="99"/>
      <c r="O16" s="100"/>
      <c r="P16" s="99"/>
      <c r="Q16" s="99"/>
      <c r="R16" s="100"/>
      <c r="S16" s="99"/>
      <c r="T16" s="99"/>
      <c r="U16" s="99"/>
      <c r="V16" s="100"/>
      <c r="W16" s="99"/>
      <c r="X16" s="99"/>
      <c r="Y16" s="100"/>
      <c r="Z16" s="99"/>
      <c r="AA16" s="99"/>
      <c r="AB16" s="99"/>
      <c r="AC16" s="100"/>
    </row>
    <row r="17" ht="14.25" customHeight="1">
      <c r="B17" s="106" t="str">
        <f>IF(ISBLANK('Municipal Info GAS'!B17),"",'Municipal Info GAS'!B17)</f>
        <v/>
      </c>
      <c r="C17" s="107" t="str">
        <f>IF(ISBLANK('Municipal Info GAS'!C17),"",'Municipal Info GAS'!C17)</f>
        <v/>
      </c>
      <c r="D17" s="107" t="str">
        <f>IF(ISBLANK('Municipal Info GAS'!D17),"",'Municipal Info GAS'!D17)</f>
        <v/>
      </c>
      <c r="E17" s="107" t="str">
        <f>IF(ISBLANK('Municipal Info GAS'!G17),"",'Municipal Info GAS'!G17)</f>
        <v/>
      </c>
      <c r="F17" s="99"/>
      <c r="G17" s="99"/>
      <c r="H17" s="100"/>
      <c r="I17" s="99"/>
      <c r="J17" s="99"/>
      <c r="K17" s="100"/>
      <c r="L17" s="99"/>
      <c r="M17" s="99"/>
      <c r="N17" s="99"/>
      <c r="O17" s="100"/>
      <c r="P17" s="99"/>
      <c r="Q17" s="99"/>
      <c r="R17" s="100"/>
      <c r="S17" s="99"/>
      <c r="T17" s="99"/>
      <c r="U17" s="99"/>
      <c r="V17" s="100"/>
      <c r="W17" s="99"/>
      <c r="X17" s="99"/>
      <c r="Y17" s="100"/>
      <c r="Z17" s="99"/>
      <c r="AA17" s="99"/>
      <c r="AB17" s="99"/>
      <c r="AC17" s="100"/>
    </row>
    <row r="18" ht="14.25" customHeight="1">
      <c r="B18" s="106" t="str">
        <f>IF(ISBLANK('Municipal Info GAS'!B18),"",'Municipal Info GAS'!B18)</f>
        <v/>
      </c>
      <c r="C18" s="107" t="str">
        <f>IF(ISBLANK('Municipal Info GAS'!C18),"",'Municipal Info GAS'!C18)</f>
        <v/>
      </c>
      <c r="D18" s="107" t="str">
        <f>IF(ISBLANK('Municipal Info GAS'!D18),"",'Municipal Info GAS'!D18)</f>
        <v/>
      </c>
      <c r="E18" s="107" t="str">
        <f>IF(ISBLANK('Municipal Info GAS'!G18),"",'Municipal Info GAS'!G18)</f>
        <v/>
      </c>
      <c r="F18" s="99"/>
      <c r="G18" s="99"/>
      <c r="H18" s="100"/>
      <c r="I18" s="99"/>
      <c r="J18" s="99"/>
      <c r="K18" s="100"/>
      <c r="L18" s="99"/>
      <c r="M18" s="99"/>
      <c r="N18" s="99"/>
      <c r="O18" s="100"/>
      <c r="P18" s="99"/>
      <c r="Q18" s="99"/>
      <c r="R18" s="100"/>
      <c r="S18" s="99"/>
      <c r="T18" s="99"/>
      <c r="U18" s="99"/>
      <c r="V18" s="100"/>
      <c r="W18" s="99"/>
      <c r="X18" s="99"/>
      <c r="Y18" s="100"/>
      <c r="Z18" s="99"/>
      <c r="AA18" s="99"/>
      <c r="AB18" s="99"/>
      <c r="AC18" s="100"/>
    </row>
    <row r="19" ht="14.25" customHeight="1">
      <c r="B19" s="106" t="str">
        <f>IF(ISBLANK('Municipal Info GAS'!B19),"",'Municipal Info GAS'!B19)</f>
        <v/>
      </c>
      <c r="C19" s="107" t="str">
        <f>IF(ISBLANK('Municipal Info GAS'!C19),"",'Municipal Info GAS'!C19)</f>
        <v/>
      </c>
      <c r="D19" s="107" t="str">
        <f>IF(ISBLANK('Municipal Info GAS'!D19),"",'Municipal Info GAS'!D19)</f>
        <v/>
      </c>
      <c r="E19" s="107" t="str">
        <f>IF(ISBLANK('Municipal Info GAS'!G19),"",'Municipal Info GAS'!G19)</f>
        <v/>
      </c>
      <c r="F19" s="99"/>
      <c r="G19" s="99"/>
      <c r="H19" s="100"/>
      <c r="I19" s="99"/>
      <c r="J19" s="99"/>
      <c r="K19" s="100"/>
      <c r="L19" s="99"/>
      <c r="M19" s="99"/>
      <c r="N19" s="99"/>
      <c r="O19" s="100"/>
      <c r="P19" s="99"/>
      <c r="Q19" s="99"/>
      <c r="R19" s="100"/>
      <c r="S19" s="99"/>
      <c r="T19" s="99"/>
      <c r="U19" s="99"/>
      <c r="V19" s="100"/>
      <c r="W19" s="99"/>
      <c r="X19" s="99"/>
      <c r="Y19" s="100"/>
      <c r="Z19" s="99"/>
      <c r="AA19" s="99"/>
      <c r="AB19" s="99"/>
      <c r="AC19" s="100"/>
    </row>
    <row r="20" ht="14.25" customHeight="1">
      <c r="B20" s="106" t="str">
        <f>IF(ISBLANK('Municipal Info GAS'!B20),"",'Municipal Info GAS'!B20)</f>
        <v/>
      </c>
      <c r="C20" s="107" t="str">
        <f>IF(ISBLANK('Municipal Info GAS'!C20),"",'Municipal Info GAS'!C20)</f>
        <v/>
      </c>
      <c r="D20" s="107" t="str">
        <f>IF(ISBLANK('Municipal Info GAS'!D20),"",'Municipal Info GAS'!D20)</f>
        <v/>
      </c>
      <c r="E20" s="107" t="str">
        <f>IF(ISBLANK('Municipal Info GAS'!G20),"",'Municipal Info GAS'!G20)</f>
        <v/>
      </c>
      <c r="F20" s="99"/>
      <c r="G20" s="99"/>
      <c r="H20" s="100"/>
      <c r="I20" s="99"/>
      <c r="J20" s="99"/>
      <c r="K20" s="100"/>
      <c r="L20" s="99"/>
      <c r="M20" s="99"/>
      <c r="N20" s="99"/>
      <c r="O20" s="100"/>
      <c r="P20" s="99"/>
      <c r="Q20" s="99"/>
      <c r="R20" s="100"/>
      <c r="S20" s="99"/>
      <c r="T20" s="99"/>
      <c r="U20" s="99"/>
      <c r="V20" s="100"/>
      <c r="W20" s="99"/>
      <c r="X20" s="99"/>
      <c r="Y20" s="100"/>
      <c r="Z20" s="99"/>
      <c r="AA20" s="99"/>
      <c r="AB20" s="99"/>
      <c r="AC20" s="100"/>
    </row>
    <row r="21" ht="14.25" customHeight="1">
      <c r="B21" s="106" t="str">
        <f>IF(ISBLANK('Municipal Info GAS'!B21),"",'Municipal Info GAS'!B21)</f>
        <v/>
      </c>
      <c r="C21" s="107" t="str">
        <f>IF(ISBLANK('Municipal Info GAS'!C21),"",'Municipal Info GAS'!C21)</f>
        <v/>
      </c>
      <c r="D21" s="107" t="str">
        <f>IF(ISBLANK('Municipal Info GAS'!D21),"",'Municipal Info GAS'!D21)</f>
        <v/>
      </c>
      <c r="E21" s="107" t="str">
        <f>IF(ISBLANK('Municipal Info GAS'!G21),"",'Municipal Info GAS'!G21)</f>
        <v/>
      </c>
      <c r="F21" s="99"/>
      <c r="G21" s="99"/>
      <c r="H21" s="100"/>
      <c r="I21" s="99"/>
      <c r="J21" s="99"/>
      <c r="K21" s="100"/>
      <c r="L21" s="99"/>
      <c r="M21" s="99"/>
      <c r="N21" s="99"/>
      <c r="O21" s="100"/>
      <c r="P21" s="99"/>
      <c r="Q21" s="99"/>
      <c r="R21" s="100"/>
      <c r="S21" s="99"/>
      <c r="T21" s="99"/>
      <c r="U21" s="99"/>
      <c r="V21" s="100"/>
      <c r="W21" s="99"/>
      <c r="X21" s="99"/>
      <c r="Y21" s="100"/>
      <c r="Z21" s="99"/>
      <c r="AA21" s="99"/>
      <c r="AB21" s="99"/>
      <c r="AC21" s="100"/>
    </row>
    <row r="22" ht="14.25" customHeight="1">
      <c r="B22" s="106" t="str">
        <f>IF(ISBLANK('Municipal Info GAS'!B22),"",'Municipal Info GAS'!B22)</f>
        <v/>
      </c>
      <c r="C22" s="107" t="str">
        <f>IF(ISBLANK('Municipal Info GAS'!C22),"",'Municipal Info GAS'!C22)</f>
        <v/>
      </c>
      <c r="D22" s="107" t="str">
        <f>IF(ISBLANK('Municipal Info GAS'!D22),"",'Municipal Info GAS'!D22)</f>
        <v/>
      </c>
      <c r="E22" s="107" t="str">
        <f>IF(ISBLANK('Municipal Info GAS'!G22),"",'Municipal Info GAS'!G22)</f>
        <v/>
      </c>
      <c r="F22" s="99"/>
      <c r="G22" s="99"/>
      <c r="H22" s="100"/>
      <c r="I22" s="99"/>
      <c r="J22" s="99"/>
      <c r="K22" s="100"/>
      <c r="L22" s="99"/>
      <c r="M22" s="99"/>
      <c r="N22" s="99"/>
      <c r="O22" s="100"/>
      <c r="P22" s="99"/>
      <c r="Q22" s="99"/>
      <c r="R22" s="100"/>
      <c r="S22" s="99"/>
      <c r="T22" s="99"/>
      <c r="U22" s="99"/>
      <c r="V22" s="100"/>
      <c r="W22" s="99"/>
      <c r="X22" s="99"/>
      <c r="Y22" s="100"/>
      <c r="Z22" s="99"/>
      <c r="AA22" s="99"/>
      <c r="AB22" s="99"/>
      <c r="AC22" s="100"/>
    </row>
    <row r="23" ht="14.25" customHeight="1">
      <c r="B23" s="106" t="str">
        <f>IF(ISBLANK('Municipal Info GAS'!B23),"",'Municipal Info GAS'!B23)</f>
        <v/>
      </c>
      <c r="C23" s="107" t="str">
        <f>IF(ISBLANK('Municipal Info GAS'!C23),"",'Municipal Info GAS'!C23)</f>
        <v/>
      </c>
      <c r="D23" s="107" t="str">
        <f>IF(ISBLANK('Municipal Info GAS'!D23),"",'Municipal Info GAS'!D23)</f>
        <v/>
      </c>
      <c r="E23" s="107" t="str">
        <f>IF(ISBLANK('Municipal Info GAS'!G23),"",'Municipal Info GAS'!G23)</f>
        <v/>
      </c>
      <c r="F23" s="99"/>
      <c r="G23" s="99"/>
      <c r="H23" s="100"/>
      <c r="I23" s="99"/>
      <c r="J23" s="99"/>
      <c r="K23" s="100"/>
      <c r="L23" s="99"/>
      <c r="M23" s="99"/>
      <c r="N23" s="99"/>
      <c r="O23" s="100"/>
      <c r="P23" s="99"/>
      <c r="Q23" s="99"/>
      <c r="R23" s="100"/>
      <c r="S23" s="99"/>
      <c r="T23" s="99"/>
      <c r="U23" s="99"/>
      <c r="V23" s="100"/>
      <c r="W23" s="99"/>
      <c r="X23" s="99"/>
      <c r="Y23" s="100"/>
      <c r="Z23" s="99"/>
      <c r="AA23" s="99"/>
      <c r="AB23" s="99"/>
      <c r="AC23" s="100"/>
    </row>
    <row r="24" ht="14.25" customHeight="1">
      <c r="B24" s="106" t="str">
        <f>IF(ISBLANK('Municipal Info GAS'!B24),"",'Municipal Info GAS'!B24)</f>
        <v/>
      </c>
      <c r="C24" s="107" t="str">
        <f>IF(ISBLANK('Municipal Info GAS'!C24),"",'Municipal Info GAS'!C24)</f>
        <v/>
      </c>
      <c r="D24" s="107" t="str">
        <f>IF(ISBLANK('Municipal Info GAS'!D24),"",'Municipal Info GAS'!D24)</f>
        <v/>
      </c>
      <c r="E24" s="107" t="str">
        <f>IF(ISBLANK('Municipal Info GAS'!G24),"",'Municipal Info GAS'!G24)</f>
        <v/>
      </c>
      <c r="F24" s="99"/>
      <c r="G24" s="99"/>
      <c r="H24" s="100"/>
      <c r="I24" s="99"/>
      <c r="J24" s="99"/>
      <c r="K24" s="100"/>
      <c r="L24" s="99"/>
      <c r="M24" s="99"/>
      <c r="N24" s="99"/>
      <c r="O24" s="100"/>
      <c r="P24" s="99"/>
      <c r="Q24" s="99"/>
      <c r="R24" s="100"/>
      <c r="S24" s="99"/>
      <c r="T24" s="99"/>
      <c r="U24" s="99"/>
      <c r="V24" s="100"/>
      <c r="W24" s="99"/>
      <c r="X24" s="99"/>
      <c r="Y24" s="100"/>
      <c r="Z24" s="99"/>
      <c r="AA24" s="99"/>
      <c r="AB24" s="99"/>
      <c r="AC24" s="100"/>
    </row>
    <row r="25" ht="14.25" customHeight="1">
      <c r="B25" s="106" t="str">
        <f>IF(ISBLANK('Municipal Info GAS'!B25),"",'Municipal Info GAS'!B25)</f>
        <v/>
      </c>
      <c r="C25" s="107" t="str">
        <f>IF(ISBLANK('Municipal Info GAS'!C25),"",'Municipal Info GAS'!C25)</f>
        <v/>
      </c>
      <c r="D25" s="107" t="str">
        <f>IF(ISBLANK('Municipal Info GAS'!D25),"",'Municipal Info GAS'!D25)</f>
        <v/>
      </c>
      <c r="E25" s="107" t="str">
        <f>IF(ISBLANK('Municipal Info GAS'!G25),"",'Municipal Info GAS'!G25)</f>
        <v/>
      </c>
      <c r="F25" s="99"/>
      <c r="G25" s="99"/>
      <c r="H25" s="100"/>
      <c r="I25" s="99"/>
      <c r="J25" s="99"/>
      <c r="K25" s="100"/>
      <c r="L25" s="99"/>
      <c r="M25" s="99"/>
      <c r="N25" s="99"/>
      <c r="O25" s="100"/>
      <c r="P25" s="99"/>
      <c r="Q25" s="99"/>
      <c r="R25" s="100"/>
      <c r="S25" s="99"/>
      <c r="T25" s="99"/>
      <c r="U25" s="99"/>
      <c r="V25" s="100"/>
      <c r="W25" s="99"/>
      <c r="X25" s="99"/>
      <c r="Y25" s="100"/>
      <c r="Z25" s="99"/>
      <c r="AA25" s="99"/>
      <c r="AB25" s="99"/>
      <c r="AC25" s="100"/>
    </row>
    <row r="26" ht="14.25" customHeight="1">
      <c r="B26" s="106" t="str">
        <f>IF(ISBLANK('Municipal Info GAS'!B26),"",'Municipal Info GAS'!B26)</f>
        <v/>
      </c>
      <c r="C26" s="107" t="str">
        <f>IF(ISBLANK('Municipal Info GAS'!C26),"",'Municipal Info GAS'!C26)</f>
        <v/>
      </c>
      <c r="D26" s="107" t="str">
        <f>IF(ISBLANK('Municipal Info GAS'!D26),"",'Municipal Info GAS'!D26)</f>
        <v/>
      </c>
      <c r="E26" s="107" t="str">
        <f>IF(ISBLANK('Municipal Info GAS'!G26),"",'Municipal Info GAS'!G26)</f>
        <v/>
      </c>
      <c r="F26" s="99"/>
      <c r="G26" s="99"/>
      <c r="H26" s="100"/>
      <c r="I26" s="99"/>
      <c r="J26" s="99"/>
      <c r="K26" s="100"/>
      <c r="L26" s="99"/>
      <c r="M26" s="99"/>
      <c r="N26" s="99"/>
      <c r="O26" s="100"/>
      <c r="P26" s="99"/>
      <c r="Q26" s="99"/>
      <c r="R26" s="100"/>
      <c r="S26" s="99"/>
      <c r="T26" s="99"/>
      <c r="U26" s="99"/>
      <c r="V26" s="100"/>
      <c r="W26" s="99"/>
      <c r="X26" s="99"/>
      <c r="Y26" s="100"/>
      <c r="Z26" s="99"/>
      <c r="AA26" s="99"/>
      <c r="AB26" s="99"/>
      <c r="AC26" s="100"/>
    </row>
    <row r="27" ht="14.25" customHeight="1">
      <c r="B27" s="106" t="str">
        <f>IF(ISBLANK('Municipal Info GAS'!B27),"",'Municipal Info GAS'!B27)</f>
        <v/>
      </c>
      <c r="C27" s="107" t="str">
        <f>IF(ISBLANK('Municipal Info GAS'!C27),"",'Municipal Info GAS'!C27)</f>
        <v/>
      </c>
      <c r="D27" s="107" t="str">
        <f>IF(ISBLANK('Municipal Info GAS'!D27),"",'Municipal Info GAS'!D27)</f>
        <v/>
      </c>
      <c r="E27" s="107" t="str">
        <f>IF(ISBLANK('Municipal Info GAS'!G27),"",'Municipal Info GAS'!G27)</f>
        <v/>
      </c>
      <c r="F27" s="99"/>
      <c r="G27" s="99"/>
      <c r="H27" s="100"/>
      <c r="I27" s="99"/>
      <c r="J27" s="99"/>
      <c r="K27" s="100"/>
      <c r="L27" s="99"/>
      <c r="M27" s="99"/>
      <c r="N27" s="99"/>
      <c r="O27" s="100"/>
      <c r="P27" s="99"/>
      <c r="Q27" s="99"/>
      <c r="R27" s="100"/>
      <c r="S27" s="99"/>
      <c r="T27" s="99"/>
      <c r="U27" s="99"/>
      <c r="V27" s="100"/>
      <c r="W27" s="99"/>
      <c r="X27" s="99"/>
      <c r="Y27" s="100"/>
      <c r="Z27" s="99"/>
      <c r="AA27" s="99"/>
      <c r="AB27" s="99"/>
      <c r="AC27" s="100"/>
    </row>
    <row r="28" ht="14.25" customHeight="1">
      <c r="B28" s="106" t="str">
        <f>IF(ISBLANK('Municipal Info GAS'!B28),"",'Municipal Info GAS'!B28)</f>
        <v/>
      </c>
      <c r="C28" s="107" t="str">
        <f>IF(ISBLANK('Municipal Info GAS'!C28),"",'Municipal Info GAS'!C28)</f>
        <v/>
      </c>
      <c r="D28" s="107" t="str">
        <f>IF(ISBLANK('Municipal Info GAS'!D28),"",'Municipal Info GAS'!D28)</f>
        <v/>
      </c>
      <c r="E28" s="107" t="str">
        <f>IF(ISBLANK('Municipal Info GAS'!G28),"",'Municipal Info GAS'!G28)</f>
        <v/>
      </c>
      <c r="F28" s="99"/>
      <c r="G28" s="99"/>
      <c r="H28" s="100"/>
      <c r="I28" s="99"/>
      <c r="J28" s="99"/>
      <c r="K28" s="100"/>
      <c r="L28" s="99"/>
      <c r="M28" s="99"/>
      <c r="N28" s="99"/>
      <c r="O28" s="100"/>
      <c r="P28" s="99"/>
      <c r="Q28" s="99"/>
      <c r="R28" s="100"/>
      <c r="S28" s="99"/>
      <c r="T28" s="99"/>
      <c r="U28" s="99"/>
      <c r="V28" s="100"/>
      <c r="W28" s="99"/>
      <c r="X28" s="99"/>
      <c r="Y28" s="100"/>
      <c r="Z28" s="99"/>
      <c r="AA28" s="99"/>
      <c r="AB28" s="99"/>
      <c r="AC28" s="100"/>
    </row>
    <row r="29" ht="14.25" customHeight="1">
      <c r="B29" s="106" t="str">
        <f>IF(ISBLANK('Municipal Info GAS'!B29),"",'Municipal Info GAS'!B29)</f>
        <v/>
      </c>
      <c r="C29" s="107" t="str">
        <f>IF(ISBLANK('Municipal Info GAS'!C29),"",'Municipal Info GAS'!C29)</f>
        <v/>
      </c>
      <c r="D29" s="107" t="str">
        <f>IF(ISBLANK('Municipal Info GAS'!D29),"",'Municipal Info GAS'!D29)</f>
        <v/>
      </c>
      <c r="E29" s="107" t="str">
        <f>IF(ISBLANK('Municipal Info GAS'!G29),"",'Municipal Info GAS'!G29)</f>
        <v/>
      </c>
      <c r="F29" s="99"/>
      <c r="G29" s="99"/>
      <c r="H29" s="100"/>
      <c r="I29" s="99"/>
      <c r="J29" s="99"/>
      <c r="K29" s="100"/>
      <c r="L29" s="99"/>
      <c r="M29" s="99"/>
      <c r="N29" s="99"/>
      <c r="O29" s="100"/>
      <c r="P29" s="99"/>
      <c r="Q29" s="99"/>
      <c r="R29" s="100"/>
      <c r="S29" s="99"/>
      <c r="T29" s="99"/>
      <c r="U29" s="99"/>
      <c r="V29" s="100"/>
      <c r="W29" s="99"/>
      <c r="X29" s="99"/>
      <c r="Y29" s="100"/>
      <c r="Z29" s="99"/>
      <c r="AA29" s="99"/>
      <c r="AB29" s="99"/>
      <c r="AC29" s="100"/>
    </row>
    <row r="30" ht="14.25" customHeight="1">
      <c r="B30" s="106" t="str">
        <f>IF(ISBLANK('Municipal Info GAS'!B30),"",'Municipal Info GAS'!B30)</f>
        <v/>
      </c>
      <c r="C30" s="107" t="str">
        <f>IF(ISBLANK('Municipal Info GAS'!C30),"",'Municipal Info GAS'!C30)</f>
        <v/>
      </c>
      <c r="D30" s="107" t="str">
        <f>IF(ISBLANK('Municipal Info GAS'!D30),"",'Municipal Info GAS'!D30)</f>
        <v/>
      </c>
      <c r="E30" s="107" t="str">
        <f>IF(ISBLANK('Municipal Info GAS'!G30),"",'Municipal Info GAS'!G30)</f>
        <v/>
      </c>
      <c r="F30" s="99"/>
      <c r="G30" s="99"/>
      <c r="H30" s="100"/>
      <c r="I30" s="99"/>
      <c r="J30" s="99"/>
      <c r="K30" s="100"/>
      <c r="L30" s="99"/>
      <c r="M30" s="99"/>
      <c r="N30" s="99"/>
      <c r="O30" s="100"/>
      <c r="P30" s="99"/>
      <c r="Q30" s="99"/>
      <c r="R30" s="100"/>
      <c r="S30" s="99"/>
      <c r="T30" s="99"/>
      <c r="U30" s="99"/>
      <c r="V30" s="100"/>
      <c r="W30" s="99"/>
      <c r="X30" s="99"/>
      <c r="Y30" s="100"/>
      <c r="Z30" s="99"/>
      <c r="AA30" s="99"/>
      <c r="AB30" s="99"/>
      <c r="AC30" s="100"/>
    </row>
    <row r="31" ht="14.25" customHeight="1">
      <c r="B31" s="106" t="str">
        <f>IF(ISBLANK('Municipal Info GAS'!B31),"",'Municipal Info GAS'!B31)</f>
        <v/>
      </c>
      <c r="C31" s="107" t="str">
        <f>IF(ISBLANK('Municipal Info GAS'!C31),"",'Municipal Info GAS'!C31)</f>
        <v/>
      </c>
      <c r="D31" s="107" t="str">
        <f>IF(ISBLANK('Municipal Info GAS'!D31),"",'Municipal Info GAS'!D31)</f>
        <v/>
      </c>
      <c r="E31" s="107" t="str">
        <f>IF(ISBLANK('Municipal Info GAS'!G31),"",'Municipal Info GAS'!G31)</f>
        <v/>
      </c>
      <c r="F31" s="99"/>
      <c r="G31" s="99"/>
      <c r="H31" s="100"/>
      <c r="I31" s="99"/>
      <c r="J31" s="99"/>
      <c r="K31" s="100"/>
      <c r="L31" s="99"/>
      <c r="M31" s="99"/>
      <c r="N31" s="99"/>
      <c r="O31" s="100"/>
      <c r="P31" s="99"/>
      <c r="Q31" s="99"/>
      <c r="R31" s="100"/>
      <c r="S31" s="99"/>
      <c r="T31" s="99"/>
      <c r="U31" s="99"/>
      <c r="V31" s="100"/>
      <c r="W31" s="99"/>
      <c r="X31" s="99"/>
      <c r="Y31" s="100"/>
      <c r="Z31" s="99"/>
      <c r="AA31" s="99"/>
      <c r="AB31" s="99"/>
      <c r="AC31" s="100"/>
    </row>
    <row r="32" ht="14.25" customHeight="1">
      <c r="B32" s="106" t="str">
        <f>IF(ISBLANK('Municipal Info GAS'!B32),"",'Municipal Info GAS'!B32)</f>
        <v/>
      </c>
      <c r="C32" s="107" t="str">
        <f>IF(ISBLANK('Municipal Info GAS'!C32),"",'Municipal Info GAS'!C32)</f>
        <v/>
      </c>
      <c r="D32" s="107" t="str">
        <f>IF(ISBLANK('Municipal Info GAS'!D32),"",'Municipal Info GAS'!D32)</f>
        <v/>
      </c>
      <c r="E32" s="107" t="str">
        <f>IF(ISBLANK('Municipal Info GAS'!G32),"",'Municipal Info GAS'!G32)</f>
        <v/>
      </c>
      <c r="F32" s="99"/>
      <c r="G32" s="99"/>
      <c r="H32" s="100"/>
      <c r="I32" s="99"/>
      <c r="J32" s="99"/>
      <c r="K32" s="100"/>
      <c r="L32" s="99"/>
      <c r="M32" s="99"/>
      <c r="N32" s="99"/>
      <c r="O32" s="100"/>
      <c r="P32" s="99"/>
      <c r="Q32" s="99"/>
      <c r="R32" s="100"/>
      <c r="S32" s="99"/>
      <c r="T32" s="99"/>
      <c r="U32" s="99"/>
      <c r="V32" s="100"/>
      <c r="W32" s="99"/>
      <c r="X32" s="99"/>
      <c r="Y32" s="100"/>
      <c r="Z32" s="99"/>
      <c r="AA32" s="99"/>
      <c r="AB32" s="99"/>
      <c r="AC32" s="100"/>
    </row>
    <row r="33" ht="14.25" customHeight="1">
      <c r="B33" s="106" t="str">
        <f>IF(ISBLANK('Municipal Info GAS'!B33),"",'Municipal Info GAS'!B33)</f>
        <v/>
      </c>
      <c r="C33" s="107" t="str">
        <f>IF(ISBLANK('Municipal Info GAS'!C33),"",'Municipal Info GAS'!C33)</f>
        <v/>
      </c>
      <c r="D33" s="107" t="str">
        <f>IF(ISBLANK('Municipal Info GAS'!D33),"",'Municipal Info GAS'!D33)</f>
        <v/>
      </c>
      <c r="E33" s="107" t="str">
        <f>IF(ISBLANK('Municipal Info GAS'!G33),"",'Municipal Info GAS'!G33)</f>
        <v/>
      </c>
      <c r="F33" s="99"/>
      <c r="G33" s="99"/>
      <c r="H33" s="100"/>
      <c r="I33" s="99"/>
      <c r="J33" s="99"/>
      <c r="K33" s="100"/>
      <c r="L33" s="99"/>
      <c r="M33" s="99"/>
      <c r="N33" s="99"/>
      <c r="O33" s="100"/>
      <c r="P33" s="99"/>
      <c r="Q33" s="99"/>
      <c r="R33" s="100"/>
      <c r="S33" s="99"/>
      <c r="T33" s="99"/>
      <c r="U33" s="99"/>
      <c r="V33" s="100"/>
      <c r="W33" s="99"/>
      <c r="X33" s="99"/>
      <c r="Y33" s="100"/>
      <c r="Z33" s="99"/>
      <c r="AA33" s="99"/>
      <c r="AB33" s="99"/>
      <c r="AC33" s="100"/>
    </row>
    <row r="34" ht="14.25" customHeight="1">
      <c r="B34" s="106" t="str">
        <f>IF(ISBLANK('Municipal Info GAS'!B34),"",'Municipal Info GAS'!B34)</f>
        <v/>
      </c>
      <c r="C34" s="107" t="str">
        <f>IF(ISBLANK('Municipal Info GAS'!C34),"",'Municipal Info GAS'!C34)</f>
        <v/>
      </c>
      <c r="D34" s="107" t="str">
        <f>IF(ISBLANK('Municipal Info GAS'!D34),"",'Municipal Info GAS'!D34)</f>
        <v/>
      </c>
      <c r="E34" s="107" t="str">
        <f>IF(ISBLANK('Municipal Info GAS'!G34),"",'Municipal Info GAS'!G34)</f>
        <v/>
      </c>
      <c r="F34" s="99"/>
      <c r="G34" s="99"/>
      <c r="H34" s="100"/>
      <c r="I34" s="99"/>
      <c r="J34" s="99"/>
      <c r="K34" s="100"/>
      <c r="L34" s="99"/>
      <c r="M34" s="99"/>
      <c r="N34" s="99"/>
      <c r="O34" s="100"/>
      <c r="P34" s="99"/>
      <c r="Q34" s="99"/>
      <c r="R34" s="100"/>
      <c r="S34" s="99"/>
      <c r="T34" s="99"/>
      <c r="U34" s="99"/>
      <c r="V34" s="100"/>
      <c r="W34" s="99"/>
      <c r="X34" s="99"/>
      <c r="Y34" s="100"/>
      <c r="Z34" s="99"/>
      <c r="AA34" s="99"/>
      <c r="AB34" s="99"/>
      <c r="AC34" s="100"/>
    </row>
    <row r="35" ht="14.25" customHeight="1">
      <c r="B35" s="106" t="str">
        <f>IF(ISBLANK('Municipal Info GAS'!B35),"",'Municipal Info GAS'!B35)</f>
        <v/>
      </c>
      <c r="C35" s="107" t="str">
        <f>IF(ISBLANK('Municipal Info GAS'!C35),"",'Municipal Info GAS'!C35)</f>
        <v/>
      </c>
      <c r="D35" s="107" t="str">
        <f>IF(ISBLANK('Municipal Info GAS'!D35),"",'Municipal Info GAS'!D35)</f>
        <v/>
      </c>
      <c r="E35" s="107" t="str">
        <f>IF(ISBLANK('Municipal Info GAS'!G35),"",'Municipal Info GAS'!G35)</f>
        <v/>
      </c>
      <c r="F35" s="99"/>
      <c r="G35" s="99"/>
      <c r="H35" s="100"/>
      <c r="I35" s="99"/>
      <c r="J35" s="99"/>
      <c r="K35" s="100"/>
      <c r="L35" s="99"/>
      <c r="M35" s="99"/>
      <c r="N35" s="99"/>
      <c r="O35" s="100"/>
      <c r="P35" s="99"/>
      <c r="Q35" s="99"/>
      <c r="R35" s="100"/>
      <c r="S35" s="99"/>
      <c r="T35" s="99"/>
      <c r="U35" s="99"/>
      <c r="V35" s="100"/>
      <c r="W35" s="99"/>
      <c r="X35" s="99"/>
      <c r="Y35" s="100"/>
      <c r="Z35" s="99"/>
      <c r="AA35" s="99"/>
      <c r="AB35" s="99"/>
      <c r="AC35" s="100"/>
    </row>
    <row r="36" ht="14.25" customHeight="1">
      <c r="B36" s="106" t="str">
        <f>IF(ISBLANK('Municipal Info GAS'!B36),"",'Municipal Info GAS'!B36)</f>
        <v/>
      </c>
      <c r="C36" s="107" t="str">
        <f>IF(ISBLANK('Municipal Info GAS'!C36),"",'Municipal Info GAS'!C36)</f>
        <v/>
      </c>
      <c r="D36" s="107" t="str">
        <f>IF(ISBLANK('Municipal Info GAS'!D36),"",'Municipal Info GAS'!D36)</f>
        <v/>
      </c>
      <c r="E36" s="107" t="str">
        <f>IF(ISBLANK('Municipal Info GAS'!G36),"",'Municipal Info GAS'!G36)</f>
        <v/>
      </c>
      <c r="F36" s="99"/>
      <c r="G36" s="99"/>
      <c r="H36" s="100"/>
      <c r="I36" s="99"/>
      <c r="J36" s="99"/>
      <c r="K36" s="100"/>
      <c r="L36" s="99"/>
      <c r="M36" s="99"/>
      <c r="N36" s="99"/>
      <c r="O36" s="100"/>
      <c r="P36" s="99"/>
      <c r="Q36" s="99"/>
      <c r="R36" s="100"/>
      <c r="S36" s="99"/>
      <c r="T36" s="99"/>
      <c r="U36" s="99"/>
      <c r="V36" s="100"/>
      <c r="W36" s="99"/>
      <c r="X36" s="99"/>
      <c r="Y36" s="100"/>
      <c r="Z36" s="99"/>
      <c r="AA36" s="99"/>
      <c r="AB36" s="99"/>
      <c r="AC36" s="100"/>
    </row>
    <row r="37" ht="14.25" customHeight="1">
      <c r="B37" s="106" t="str">
        <f>IF(ISBLANK('Municipal Info GAS'!B37),"",'Municipal Info GAS'!B37)</f>
        <v/>
      </c>
      <c r="C37" s="107" t="str">
        <f>IF(ISBLANK('Municipal Info GAS'!C37),"",'Municipal Info GAS'!C37)</f>
        <v/>
      </c>
      <c r="D37" s="107" t="str">
        <f>IF(ISBLANK('Municipal Info GAS'!D37),"",'Municipal Info GAS'!D37)</f>
        <v/>
      </c>
      <c r="E37" s="107" t="str">
        <f>IF(ISBLANK('Municipal Info GAS'!G37),"",'Municipal Info GAS'!G37)</f>
        <v/>
      </c>
      <c r="F37" s="99"/>
      <c r="G37" s="99"/>
      <c r="H37" s="100"/>
      <c r="I37" s="99"/>
      <c r="J37" s="99"/>
      <c r="K37" s="100"/>
      <c r="L37" s="99"/>
      <c r="M37" s="99"/>
      <c r="N37" s="99"/>
      <c r="O37" s="100"/>
      <c r="P37" s="99"/>
      <c r="Q37" s="99"/>
      <c r="R37" s="100"/>
      <c r="S37" s="99"/>
      <c r="T37" s="99"/>
      <c r="U37" s="99"/>
      <c r="V37" s="100"/>
      <c r="W37" s="99"/>
      <c r="X37" s="99"/>
      <c r="Y37" s="100"/>
      <c r="Z37" s="99"/>
      <c r="AA37" s="99"/>
      <c r="AB37" s="99"/>
      <c r="AC37" s="100"/>
    </row>
    <row r="38" ht="14.25" customHeight="1">
      <c r="B38" s="106" t="str">
        <f>IF(ISBLANK('Municipal Info GAS'!B38),"",'Municipal Info GAS'!B38)</f>
        <v/>
      </c>
      <c r="C38" s="107" t="str">
        <f>IF(ISBLANK('Municipal Info GAS'!C38),"",'Municipal Info GAS'!C38)</f>
        <v/>
      </c>
      <c r="D38" s="107" t="str">
        <f>IF(ISBLANK('Municipal Info GAS'!D38),"",'Municipal Info GAS'!D38)</f>
        <v/>
      </c>
      <c r="E38" s="107" t="str">
        <f>IF(ISBLANK('Municipal Info GAS'!G38),"",'Municipal Info GAS'!G38)</f>
        <v/>
      </c>
      <c r="F38" s="99"/>
      <c r="G38" s="99"/>
      <c r="H38" s="100"/>
      <c r="I38" s="99"/>
      <c r="J38" s="99"/>
      <c r="K38" s="100"/>
      <c r="L38" s="99"/>
      <c r="M38" s="99"/>
      <c r="N38" s="99"/>
      <c r="O38" s="100"/>
      <c r="P38" s="99"/>
      <c r="Q38" s="99"/>
      <c r="R38" s="100"/>
      <c r="S38" s="99"/>
      <c r="T38" s="99"/>
      <c r="U38" s="99"/>
      <c r="V38" s="100"/>
      <c r="W38" s="99"/>
      <c r="X38" s="99"/>
      <c r="Y38" s="100"/>
      <c r="Z38" s="99"/>
      <c r="AA38" s="99"/>
      <c r="AB38" s="99"/>
      <c r="AC38" s="100"/>
    </row>
    <row r="39" ht="14.25" customHeight="1">
      <c r="B39" s="106" t="str">
        <f>IF(ISBLANK('Municipal Info GAS'!B39),"",'Municipal Info GAS'!B39)</f>
        <v/>
      </c>
      <c r="C39" s="107" t="str">
        <f>IF(ISBLANK('Municipal Info GAS'!C39),"",'Municipal Info GAS'!C39)</f>
        <v/>
      </c>
      <c r="D39" s="107" t="str">
        <f>IF(ISBLANK('Municipal Info GAS'!D39),"",'Municipal Info GAS'!D39)</f>
        <v/>
      </c>
      <c r="E39" s="107" t="str">
        <f>IF(ISBLANK('Municipal Info GAS'!G39),"",'Municipal Info GAS'!G39)</f>
        <v/>
      </c>
      <c r="F39" s="99"/>
      <c r="G39" s="99"/>
      <c r="H39" s="100"/>
      <c r="I39" s="99"/>
      <c r="J39" s="99"/>
      <c r="K39" s="100"/>
      <c r="L39" s="99"/>
      <c r="M39" s="99"/>
      <c r="N39" s="99"/>
      <c r="O39" s="100"/>
      <c r="P39" s="99"/>
      <c r="Q39" s="99"/>
      <c r="R39" s="100"/>
      <c r="S39" s="99"/>
      <c r="T39" s="99"/>
      <c r="U39" s="99"/>
      <c r="V39" s="100"/>
      <c r="W39" s="99"/>
      <c r="X39" s="99"/>
      <c r="Y39" s="100"/>
      <c r="Z39" s="99"/>
      <c r="AA39" s="99"/>
      <c r="AB39" s="99"/>
      <c r="AC39" s="100"/>
    </row>
    <row r="40" ht="14.25" customHeight="1">
      <c r="B40" s="106" t="str">
        <f>IF(ISBLANK('Municipal Info GAS'!B40),"",'Municipal Info GAS'!B40)</f>
        <v/>
      </c>
      <c r="C40" s="107" t="str">
        <f>IF(ISBLANK('Municipal Info GAS'!C40),"",'Municipal Info GAS'!C40)</f>
        <v/>
      </c>
      <c r="D40" s="107" t="str">
        <f>IF(ISBLANK('Municipal Info GAS'!D40),"",'Municipal Info GAS'!D40)</f>
        <v/>
      </c>
      <c r="E40" s="107" t="str">
        <f>IF(ISBLANK('Municipal Info GAS'!G40),"",'Municipal Info GAS'!G40)</f>
        <v/>
      </c>
      <c r="F40" s="99"/>
      <c r="G40" s="99"/>
      <c r="H40" s="100"/>
      <c r="I40" s="99"/>
      <c r="J40" s="99"/>
      <c r="K40" s="100"/>
      <c r="L40" s="99"/>
      <c r="M40" s="99"/>
      <c r="N40" s="99"/>
      <c r="O40" s="100"/>
      <c r="P40" s="99"/>
      <c r="Q40" s="99"/>
      <c r="R40" s="100"/>
      <c r="S40" s="99"/>
      <c r="T40" s="99"/>
      <c r="U40" s="99"/>
      <c r="V40" s="100"/>
      <c r="W40" s="99"/>
      <c r="X40" s="99"/>
      <c r="Y40" s="100"/>
      <c r="Z40" s="99"/>
      <c r="AA40" s="99"/>
      <c r="AB40" s="99"/>
      <c r="AC40" s="100"/>
    </row>
    <row r="41" ht="14.25" customHeight="1">
      <c r="B41" s="106" t="str">
        <f>IF(ISBLANK('Municipal Info GAS'!B41),"",'Municipal Info GAS'!B41)</f>
        <v/>
      </c>
      <c r="C41" s="107" t="str">
        <f>IF(ISBLANK('Municipal Info GAS'!C41),"",'Municipal Info GAS'!C41)</f>
        <v/>
      </c>
      <c r="D41" s="107" t="str">
        <f>IF(ISBLANK('Municipal Info GAS'!D41),"",'Municipal Info GAS'!D41)</f>
        <v/>
      </c>
      <c r="E41" s="107" t="str">
        <f>IF(ISBLANK('Municipal Info GAS'!G41),"",'Municipal Info GAS'!G41)</f>
        <v/>
      </c>
      <c r="F41" s="99"/>
      <c r="G41" s="99"/>
      <c r="H41" s="100"/>
      <c r="I41" s="99"/>
      <c r="J41" s="99"/>
      <c r="K41" s="100"/>
      <c r="L41" s="99"/>
      <c r="M41" s="99"/>
      <c r="N41" s="99"/>
      <c r="O41" s="100"/>
      <c r="P41" s="99"/>
      <c r="Q41" s="99"/>
      <c r="R41" s="100"/>
      <c r="S41" s="99"/>
      <c r="T41" s="99"/>
      <c r="U41" s="99"/>
      <c r="V41" s="100"/>
      <c r="W41" s="99"/>
      <c r="X41" s="99"/>
      <c r="Y41" s="100"/>
      <c r="Z41" s="99"/>
      <c r="AA41" s="99"/>
      <c r="AB41" s="99"/>
      <c r="AC41" s="100"/>
    </row>
    <row r="42" ht="14.25" customHeight="1">
      <c r="B42" s="106" t="str">
        <f>IF(ISBLANK('Municipal Info GAS'!B42),"",'Municipal Info GAS'!B42)</f>
        <v/>
      </c>
      <c r="C42" s="107" t="str">
        <f>IF(ISBLANK('Municipal Info GAS'!C42),"",'Municipal Info GAS'!C42)</f>
        <v/>
      </c>
      <c r="D42" s="107" t="str">
        <f>IF(ISBLANK('Municipal Info GAS'!D42),"",'Municipal Info GAS'!D42)</f>
        <v/>
      </c>
      <c r="E42" s="107" t="str">
        <f>IF(ISBLANK('Municipal Info GAS'!G42),"",'Municipal Info GAS'!G42)</f>
        <v/>
      </c>
      <c r="F42" s="99"/>
      <c r="G42" s="99"/>
      <c r="H42" s="100"/>
      <c r="I42" s="99"/>
      <c r="J42" s="99"/>
      <c r="K42" s="100"/>
      <c r="L42" s="99"/>
      <c r="M42" s="99"/>
      <c r="N42" s="99"/>
      <c r="O42" s="100"/>
      <c r="P42" s="99"/>
      <c r="Q42" s="99"/>
      <c r="R42" s="100"/>
      <c r="S42" s="99"/>
      <c r="T42" s="99"/>
      <c r="U42" s="99"/>
      <c r="V42" s="100"/>
      <c r="W42" s="99"/>
      <c r="X42" s="99"/>
      <c r="Y42" s="100"/>
      <c r="Z42" s="99"/>
      <c r="AA42" s="99"/>
      <c r="AB42" s="99"/>
      <c r="AC42" s="100"/>
    </row>
    <row r="43" ht="14.25" customHeight="1">
      <c r="B43" s="106" t="str">
        <f>IF(ISBLANK('Municipal Info GAS'!B43),"",'Municipal Info GAS'!B43)</f>
        <v/>
      </c>
      <c r="C43" s="107" t="str">
        <f>IF(ISBLANK('Municipal Info GAS'!C43),"",'Municipal Info GAS'!C43)</f>
        <v/>
      </c>
      <c r="D43" s="107" t="str">
        <f>IF(ISBLANK('Municipal Info GAS'!D43),"",'Municipal Info GAS'!D43)</f>
        <v/>
      </c>
      <c r="E43" s="107" t="str">
        <f>IF(ISBLANK('Municipal Info GAS'!G43),"",'Municipal Info GAS'!G43)</f>
        <v/>
      </c>
      <c r="F43" s="99"/>
      <c r="G43" s="99"/>
      <c r="H43" s="100"/>
      <c r="I43" s="99"/>
      <c r="J43" s="99"/>
      <c r="K43" s="100"/>
      <c r="L43" s="99"/>
      <c r="M43" s="99"/>
      <c r="N43" s="99"/>
      <c r="O43" s="100"/>
      <c r="P43" s="99"/>
      <c r="Q43" s="99"/>
      <c r="R43" s="100"/>
      <c r="S43" s="99"/>
      <c r="T43" s="99"/>
      <c r="U43" s="99"/>
      <c r="V43" s="100"/>
      <c r="W43" s="99"/>
      <c r="X43" s="99"/>
      <c r="Y43" s="100"/>
      <c r="Z43" s="99"/>
      <c r="AA43" s="99"/>
      <c r="AB43" s="99"/>
      <c r="AC43" s="100"/>
    </row>
    <row r="44" ht="14.25" customHeight="1">
      <c r="B44" s="106" t="str">
        <f>IF(ISBLANK('Municipal Info GAS'!B44),"",'Municipal Info GAS'!B44)</f>
        <v/>
      </c>
      <c r="C44" s="107" t="str">
        <f>IF(ISBLANK('Municipal Info GAS'!C44),"",'Municipal Info GAS'!C44)</f>
        <v/>
      </c>
      <c r="D44" s="107" t="str">
        <f>IF(ISBLANK('Municipal Info GAS'!D44),"",'Municipal Info GAS'!D44)</f>
        <v/>
      </c>
      <c r="E44" s="107" t="str">
        <f>IF(ISBLANK('Municipal Info GAS'!G44),"",'Municipal Info GAS'!G44)</f>
        <v/>
      </c>
      <c r="F44" s="99"/>
      <c r="G44" s="99"/>
      <c r="H44" s="100"/>
      <c r="I44" s="99"/>
      <c r="J44" s="99"/>
      <c r="K44" s="100"/>
      <c r="L44" s="99"/>
      <c r="M44" s="99"/>
      <c r="N44" s="99"/>
      <c r="O44" s="100"/>
      <c r="P44" s="99"/>
      <c r="Q44" s="99"/>
      <c r="R44" s="100"/>
      <c r="S44" s="99"/>
      <c r="T44" s="99"/>
      <c r="U44" s="99"/>
      <c r="V44" s="100"/>
      <c r="W44" s="99"/>
      <c r="X44" s="99"/>
      <c r="Y44" s="100"/>
      <c r="Z44" s="99"/>
      <c r="AA44" s="99"/>
      <c r="AB44" s="99"/>
      <c r="AC44" s="100"/>
    </row>
    <row r="45" ht="14.25" customHeight="1">
      <c r="B45" s="106" t="str">
        <f>IF(ISBLANK('Municipal Info GAS'!B45),"",'Municipal Info GAS'!B45)</f>
        <v/>
      </c>
      <c r="C45" s="107" t="str">
        <f>IF(ISBLANK('Municipal Info GAS'!C45),"",'Municipal Info GAS'!C45)</f>
        <v/>
      </c>
      <c r="D45" s="107" t="str">
        <f>IF(ISBLANK('Municipal Info GAS'!D45),"",'Municipal Info GAS'!D45)</f>
        <v/>
      </c>
      <c r="E45" s="107" t="str">
        <f>IF(ISBLANK('Municipal Info GAS'!G45),"",'Municipal Info GAS'!G45)</f>
        <v/>
      </c>
      <c r="F45" s="99"/>
      <c r="G45" s="99"/>
      <c r="H45" s="100"/>
      <c r="I45" s="99"/>
      <c r="J45" s="99"/>
      <c r="K45" s="100"/>
      <c r="L45" s="99"/>
      <c r="M45" s="99"/>
      <c r="N45" s="99"/>
      <c r="O45" s="100"/>
      <c r="P45" s="99"/>
      <c r="Q45" s="99"/>
      <c r="R45" s="100"/>
      <c r="S45" s="99"/>
      <c r="T45" s="99"/>
      <c r="U45" s="99"/>
      <c r="V45" s="100"/>
      <c r="W45" s="99"/>
      <c r="X45" s="99"/>
      <c r="Y45" s="100"/>
      <c r="Z45" s="99"/>
      <c r="AA45" s="99"/>
      <c r="AB45" s="99"/>
      <c r="AC45" s="100"/>
    </row>
    <row r="46" ht="14.25" customHeight="1">
      <c r="B46" s="106" t="str">
        <f>IF(ISBLANK('Municipal Info GAS'!B46),"",'Municipal Info GAS'!B46)</f>
        <v/>
      </c>
      <c r="C46" s="107" t="str">
        <f>IF(ISBLANK('Municipal Info GAS'!C46),"",'Municipal Info GAS'!C46)</f>
        <v/>
      </c>
      <c r="D46" s="107" t="str">
        <f>IF(ISBLANK('Municipal Info GAS'!D46),"",'Municipal Info GAS'!D46)</f>
        <v/>
      </c>
      <c r="E46" s="107" t="str">
        <f>IF(ISBLANK('Municipal Info GAS'!G46),"",'Municipal Info GAS'!G46)</f>
        <v/>
      </c>
      <c r="F46" s="99"/>
      <c r="G46" s="99"/>
      <c r="H46" s="100"/>
      <c r="I46" s="99"/>
      <c r="J46" s="99"/>
      <c r="K46" s="100"/>
      <c r="L46" s="99"/>
      <c r="M46" s="99"/>
      <c r="N46" s="99"/>
      <c r="O46" s="100"/>
      <c r="P46" s="99"/>
      <c r="Q46" s="99"/>
      <c r="R46" s="100"/>
      <c r="S46" s="99"/>
      <c r="T46" s="99"/>
      <c r="U46" s="99"/>
      <c r="V46" s="100"/>
      <c r="W46" s="99"/>
      <c r="X46" s="99"/>
      <c r="Y46" s="100"/>
      <c r="Z46" s="99"/>
      <c r="AA46" s="99"/>
      <c r="AB46" s="99"/>
      <c r="AC46" s="100"/>
    </row>
    <row r="47" ht="14.25" customHeight="1">
      <c r="B47" s="106" t="str">
        <f>IF(ISBLANK('Municipal Info GAS'!B47),"",'Municipal Info GAS'!B47)</f>
        <v/>
      </c>
      <c r="C47" s="107" t="str">
        <f>IF(ISBLANK('Municipal Info GAS'!C47),"",'Municipal Info GAS'!C47)</f>
        <v/>
      </c>
      <c r="D47" s="107" t="str">
        <f>IF(ISBLANK('Municipal Info GAS'!D47),"",'Municipal Info GAS'!D47)</f>
        <v/>
      </c>
      <c r="E47" s="107" t="str">
        <f>IF(ISBLANK('Municipal Info GAS'!G47),"",'Municipal Info GAS'!G47)</f>
        <v/>
      </c>
      <c r="F47" s="99"/>
      <c r="G47" s="99"/>
      <c r="H47" s="100"/>
      <c r="I47" s="99"/>
      <c r="J47" s="99"/>
      <c r="K47" s="100"/>
      <c r="L47" s="99"/>
      <c r="M47" s="99"/>
      <c r="N47" s="99"/>
      <c r="O47" s="100"/>
      <c r="P47" s="99"/>
      <c r="Q47" s="99"/>
      <c r="R47" s="100"/>
      <c r="S47" s="99"/>
      <c r="T47" s="99"/>
      <c r="U47" s="99"/>
      <c r="V47" s="100"/>
      <c r="W47" s="99"/>
      <c r="X47" s="99"/>
      <c r="Y47" s="100"/>
      <c r="Z47" s="99"/>
      <c r="AA47" s="99"/>
      <c r="AB47" s="99"/>
      <c r="AC47" s="100"/>
    </row>
    <row r="48" ht="14.25" customHeight="1">
      <c r="B48" s="106" t="str">
        <f>IF(ISBLANK('Municipal Info GAS'!B48),"",'Municipal Info GAS'!B48)</f>
        <v/>
      </c>
      <c r="C48" s="107" t="str">
        <f>IF(ISBLANK('Municipal Info GAS'!C48),"",'Municipal Info GAS'!C48)</f>
        <v/>
      </c>
      <c r="D48" s="107" t="str">
        <f>IF(ISBLANK('Municipal Info GAS'!D48),"",'Municipal Info GAS'!D48)</f>
        <v/>
      </c>
      <c r="E48" s="107" t="str">
        <f>IF(ISBLANK('Municipal Info GAS'!G48),"",'Municipal Info GAS'!G48)</f>
        <v/>
      </c>
      <c r="F48" s="99"/>
      <c r="G48" s="99"/>
      <c r="H48" s="100"/>
      <c r="I48" s="99"/>
      <c r="J48" s="99"/>
      <c r="K48" s="100"/>
      <c r="L48" s="99"/>
      <c r="M48" s="99"/>
      <c r="N48" s="99"/>
      <c r="O48" s="100"/>
      <c r="P48" s="99"/>
      <c r="Q48" s="99"/>
      <c r="R48" s="100"/>
      <c r="S48" s="99"/>
      <c r="T48" s="99"/>
      <c r="U48" s="99"/>
      <c r="V48" s="100"/>
      <c r="W48" s="99"/>
      <c r="X48" s="99"/>
      <c r="Y48" s="100"/>
      <c r="Z48" s="99"/>
      <c r="AA48" s="99"/>
      <c r="AB48" s="99"/>
      <c r="AC48" s="100"/>
    </row>
    <row r="49" ht="14.25" customHeight="1">
      <c r="B49" s="106" t="str">
        <f>IF(ISBLANK('Municipal Info GAS'!B49),"",'Municipal Info GAS'!B49)</f>
        <v/>
      </c>
      <c r="C49" s="107" t="str">
        <f>IF(ISBLANK('Municipal Info GAS'!C49),"",'Municipal Info GAS'!C49)</f>
        <v/>
      </c>
      <c r="D49" s="107" t="str">
        <f>IF(ISBLANK('Municipal Info GAS'!D49),"",'Municipal Info GAS'!D49)</f>
        <v/>
      </c>
      <c r="E49" s="107" t="str">
        <f>IF(ISBLANK('Municipal Info GAS'!G49),"",'Municipal Info GAS'!G49)</f>
        <v/>
      </c>
      <c r="F49" s="99"/>
      <c r="G49" s="99"/>
      <c r="H49" s="100"/>
      <c r="I49" s="99"/>
      <c r="J49" s="99"/>
      <c r="K49" s="100"/>
      <c r="L49" s="99"/>
      <c r="M49" s="99"/>
      <c r="N49" s="99"/>
      <c r="O49" s="100"/>
      <c r="P49" s="99"/>
      <c r="Q49" s="99"/>
      <c r="R49" s="100"/>
      <c r="S49" s="99"/>
      <c r="T49" s="99"/>
      <c r="U49" s="99"/>
      <c r="V49" s="100"/>
      <c r="W49" s="99"/>
      <c r="X49" s="99"/>
      <c r="Y49" s="100"/>
      <c r="Z49" s="99"/>
      <c r="AA49" s="99"/>
      <c r="AB49" s="99"/>
      <c r="AC49" s="100"/>
    </row>
    <row r="50" ht="14.25" customHeight="1">
      <c r="B50" s="106" t="str">
        <f>IF(ISBLANK('Municipal Info GAS'!B50),"",'Municipal Info GAS'!B50)</f>
        <v/>
      </c>
      <c r="C50" s="107" t="str">
        <f>IF(ISBLANK('Municipal Info GAS'!C50),"",'Municipal Info GAS'!C50)</f>
        <v/>
      </c>
      <c r="D50" s="107" t="str">
        <f>IF(ISBLANK('Municipal Info GAS'!D50),"",'Municipal Info GAS'!D50)</f>
        <v/>
      </c>
      <c r="E50" s="107" t="str">
        <f>IF(ISBLANK('Municipal Info GAS'!G50),"",'Municipal Info GAS'!G50)</f>
        <v/>
      </c>
      <c r="F50" s="99"/>
      <c r="G50" s="99"/>
      <c r="H50" s="100"/>
      <c r="I50" s="99"/>
      <c r="J50" s="99"/>
      <c r="K50" s="100"/>
      <c r="L50" s="99"/>
      <c r="M50" s="99"/>
      <c r="N50" s="99"/>
      <c r="O50" s="100"/>
      <c r="P50" s="99"/>
      <c r="Q50" s="99"/>
      <c r="R50" s="100"/>
      <c r="S50" s="99"/>
      <c r="T50" s="99"/>
      <c r="U50" s="99"/>
      <c r="V50" s="100"/>
      <c r="W50" s="99"/>
      <c r="X50" s="99"/>
      <c r="Y50" s="100"/>
      <c r="Z50" s="99"/>
      <c r="AA50" s="99"/>
      <c r="AB50" s="99"/>
      <c r="AC50" s="100"/>
    </row>
    <row r="51" ht="14.25" customHeight="1">
      <c r="B51" s="106" t="str">
        <f>IF(ISBLANK('Municipal Info GAS'!B51),"",'Municipal Info GAS'!B51)</f>
        <v/>
      </c>
      <c r="C51" s="107" t="str">
        <f>IF(ISBLANK('Municipal Info GAS'!C51),"",'Municipal Info GAS'!C51)</f>
        <v/>
      </c>
      <c r="D51" s="107" t="str">
        <f>IF(ISBLANK('Municipal Info GAS'!D51),"",'Municipal Info GAS'!D51)</f>
        <v/>
      </c>
      <c r="E51" s="107" t="str">
        <f>IF(ISBLANK('Municipal Info GAS'!G51),"",'Municipal Info GAS'!G51)</f>
        <v/>
      </c>
      <c r="F51" s="99"/>
      <c r="G51" s="99"/>
      <c r="H51" s="100"/>
      <c r="I51" s="99"/>
      <c r="J51" s="99"/>
      <c r="K51" s="100"/>
      <c r="L51" s="99"/>
      <c r="M51" s="99"/>
      <c r="N51" s="99"/>
      <c r="O51" s="100"/>
      <c r="P51" s="99"/>
      <c r="Q51" s="99"/>
      <c r="R51" s="100"/>
      <c r="S51" s="99"/>
      <c r="T51" s="99"/>
      <c r="U51" s="99"/>
      <c r="V51" s="100"/>
      <c r="W51" s="99"/>
      <c r="X51" s="99"/>
      <c r="Y51" s="100"/>
      <c r="Z51" s="99"/>
      <c r="AA51" s="99"/>
      <c r="AB51" s="99"/>
      <c r="AC51" s="100"/>
    </row>
    <row r="52" ht="14.25" customHeight="1">
      <c r="B52" s="106" t="str">
        <f>IF(ISBLANK('Municipal Info GAS'!B52),"",'Municipal Info GAS'!B52)</f>
        <v/>
      </c>
      <c r="C52" s="107" t="str">
        <f>IF(ISBLANK('Municipal Info GAS'!C52),"",'Municipal Info GAS'!C52)</f>
        <v/>
      </c>
      <c r="D52" s="107" t="str">
        <f>IF(ISBLANK('Municipal Info GAS'!D52),"",'Municipal Info GAS'!D52)</f>
        <v/>
      </c>
      <c r="E52" s="107" t="str">
        <f>IF(ISBLANK('Municipal Info GAS'!G52),"",'Municipal Info GAS'!G52)</f>
        <v/>
      </c>
      <c r="F52" s="99"/>
      <c r="G52" s="99"/>
      <c r="H52" s="100"/>
      <c r="I52" s="99"/>
      <c r="J52" s="99"/>
      <c r="K52" s="100"/>
      <c r="L52" s="99"/>
      <c r="M52" s="99"/>
      <c r="N52" s="99"/>
      <c r="O52" s="100"/>
      <c r="P52" s="99"/>
      <c r="Q52" s="99"/>
      <c r="R52" s="100"/>
      <c r="S52" s="99"/>
      <c r="T52" s="99"/>
      <c r="U52" s="99"/>
      <c r="V52" s="100"/>
      <c r="W52" s="99"/>
      <c r="X52" s="99"/>
      <c r="Y52" s="100"/>
      <c r="Z52" s="99"/>
      <c r="AA52" s="99"/>
      <c r="AB52" s="99"/>
      <c r="AC52" s="100"/>
    </row>
    <row r="53" ht="14.25" customHeight="1">
      <c r="B53" s="106" t="str">
        <f>IF(ISBLANK('Municipal Info GAS'!B53),"",'Municipal Info GAS'!B53)</f>
        <v/>
      </c>
      <c r="C53" s="107" t="str">
        <f>IF(ISBLANK('Municipal Info GAS'!C53),"",'Municipal Info GAS'!C53)</f>
        <v/>
      </c>
      <c r="D53" s="107" t="str">
        <f>IF(ISBLANK('Municipal Info GAS'!D53),"",'Municipal Info GAS'!D53)</f>
        <v/>
      </c>
      <c r="E53" s="107" t="str">
        <f>IF(ISBLANK('Municipal Info GAS'!G53),"",'Municipal Info GAS'!G53)</f>
        <v/>
      </c>
      <c r="F53" s="99"/>
      <c r="G53" s="99"/>
      <c r="H53" s="100"/>
      <c r="I53" s="99"/>
      <c r="J53" s="99"/>
      <c r="K53" s="100"/>
      <c r="L53" s="99"/>
      <c r="M53" s="99"/>
      <c r="N53" s="99"/>
      <c r="O53" s="100"/>
      <c r="P53" s="99"/>
      <c r="Q53" s="99"/>
      <c r="R53" s="100"/>
      <c r="S53" s="99"/>
      <c r="T53" s="99"/>
      <c r="U53" s="99"/>
      <c r="V53" s="100"/>
      <c r="W53" s="99"/>
      <c r="X53" s="99"/>
      <c r="Y53" s="100"/>
      <c r="Z53" s="99"/>
      <c r="AA53" s="99"/>
      <c r="AB53" s="99"/>
      <c r="AC53" s="100"/>
    </row>
    <row r="54" ht="14.25" customHeight="1">
      <c r="B54" s="106" t="str">
        <f>IF(ISBLANK('Municipal Info GAS'!B54),"",'Municipal Info GAS'!B54)</f>
        <v/>
      </c>
      <c r="C54" s="107" t="str">
        <f>IF(ISBLANK('Municipal Info GAS'!C54),"",'Municipal Info GAS'!C54)</f>
        <v/>
      </c>
      <c r="D54" s="107" t="str">
        <f>IF(ISBLANK('Municipal Info GAS'!D54),"",'Municipal Info GAS'!D54)</f>
        <v/>
      </c>
      <c r="E54" s="107" t="str">
        <f>IF(ISBLANK('Municipal Info GAS'!G54),"",'Municipal Info GAS'!G54)</f>
        <v/>
      </c>
      <c r="F54" s="99"/>
      <c r="G54" s="99"/>
      <c r="H54" s="100"/>
      <c r="I54" s="99"/>
      <c r="J54" s="99"/>
      <c r="K54" s="100"/>
      <c r="L54" s="99"/>
      <c r="M54" s="99"/>
      <c r="N54" s="99"/>
      <c r="O54" s="100"/>
      <c r="P54" s="99"/>
      <c r="Q54" s="99"/>
      <c r="R54" s="100"/>
      <c r="S54" s="99"/>
      <c r="T54" s="99"/>
      <c r="U54" s="99"/>
      <c r="V54" s="100"/>
      <c r="W54" s="99"/>
      <c r="X54" s="99"/>
      <c r="Y54" s="100"/>
      <c r="Z54" s="99"/>
      <c r="AA54" s="99"/>
      <c r="AB54" s="99"/>
      <c r="AC54" s="100"/>
    </row>
    <row r="55" ht="14.25" customHeight="1">
      <c r="B55" s="106" t="str">
        <f>IF(ISBLANK('Municipal Info GAS'!B55),"",'Municipal Info GAS'!B55)</f>
        <v/>
      </c>
      <c r="C55" s="107" t="str">
        <f>IF(ISBLANK('Municipal Info GAS'!C55),"",'Municipal Info GAS'!C55)</f>
        <v/>
      </c>
      <c r="D55" s="107" t="str">
        <f>IF(ISBLANK('Municipal Info GAS'!D55),"",'Municipal Info GAS'!D55)</f>
        <v/>
      </c>
      <c r="E55" s="107" t="str">
        <f>IF(ISBLANK('Municipal Info GAS'!G55),"",'Municipal Info GAS'!G55)</f>
        <v/>
      </c>
      <c r="F55" s="99"/>
      <c r="G55" s="99"/>
      <c r="H55" s="100"/>
      <c r="I55" s="99"/>
      <c r="J55" s="99"/>
      <c r="K55" s="100"/>
      <c r="L55" s="99"/>
      <c r="M55" s="99"/>
      <c r="N55" s="99"/>
      <c r="O55" s="100"/>
      <c r="P55" s="99"/>
      <c r="Q55" s="99"/>
      <c r="R55" s="100"/>
      <c r="S55" s="99"/>
      <c r="T55" s="99"/>
      <c r="U55" s="99"/>
      <c r="V55" s="100"/>
      <c r="W55" s="99"/>
      <c r="X55" s="99"/>
      <c r="Y55" s="100"/>
      <c r="Z55" s="99"/>
      <c r="AA55" s="99"/>
      <c r="AB55" s="99"/>
      <c r="AC55" s="100"/>
    </row>
    <row r="56" ht="14.25" customHeight="1">
      <c r="B56" s="106" t="str">
        <f>IF(ISBLANK('Municipal Info GAS'!B56),"",'Municipal Info GAS'!B56)</f>
        <v/>
      </c>
      <c r="C56" s="107" t="str">
        <f>IF(ISBLANK('Municipal Info GAS'!C56),"",'Municipal Info GAS'!C56)</f>
        <v/>
      </c>
      <c r="D56" s="107" t="str">
        <f>IF(ISBLANK('Municipal Info GAS'!D56),"",'Municipal Info GAS'!D56)</f>
        <v/>
      </c>
      <c r="E56" s="107" t="str">
        <f>IF(ISBLANK('Municipal Info GAS'!G56),"",'Municipal Info GAS'!G56)</f>
        <v/>
      </c>
      <c r="F56" s="99"/>
      <c r="G56" s="99"/>
      <c r="H56" s="100"/>
      <c r="I56" s="99"/>
      <c r="J56" s="99"/>
      <c r="K56" s="100"/>
      <c r="L56" s="99"/>
      <c r="M56" s="99"/>
      <c r="N56" s="99"/>
      <c r="O56" s="100"/>
      <c r="P56" s="99"/>
      <c r="Q56" s="99"/>
      <c r="R56" s="100"/>
      <c r="S56" s="99"/>
      <c r="T56" s="99"/>
      <c r="U56" s="99"/>
      <c r="V56" s="100"/>
      <c r="W56" s="99"/>
      <c r="X56" s="99"/>
      <c r="Y56" s="100"/>
      <c r="Z56" s="99"/>
      <c r="AA56" s="99"/>
      <c r="AB56" s="99"/>
      <c r="AC56" s="100"/>
    </row>
    <row r="57" ht="14.25" customHeight="1">
      <c r="B57" s="106" t="str">
        <f>IF(ISBLANK('Municipal Info GAS'!B57),"",'Municipal Info GAS'!B57)</f>
        <v/>
      </c>
      <c r="C57" s="107" t="str">
        <f>IF(ISBLANK('Municipal Info GAS'!C57),"",'Municipal Info GAS'!C57)</f>
        <v/>
      </c>
      <c r="D57" s="107" t="str">
        <f>IF(ISBLANK('Municipal Info GAS'!D57),"",'Municipal Info GAS'!D57)</f>
        <v/>
      </c>
      <c r="E57" s="107" t="str">
        <f>IF(ISBLANK('Municipal Info GAS'!G57),"",'Municipal Info GAS'!G57)</f>
        <v/>
      </c>
      <c r="F57" s="99"/>
      <c r="G57" s="99"/>
      <c r="H57" s="100"/>
      <c r="I57" s="99"/>
      <c r="J57" s="99"/>
      <c r="K57" s="100"/>
      <c r="L57" s="99"/>
      <c r="M57" s="99"/>
      <c r="N57" s="99"/>
      <c r="O57" s="100"/>
      <c r="P57" s="99"/>
      <c r="Q57" s="99"/>
      <c r="R57" s="100"/>
      <c r="S57" s="99"/>
      <c r="T57" s="99"/>
      <c r="U57" s="99"/>
      <c r="V57" s="100"/>
      <c r="W57" s="99"/>
      <c r="X57" s="99"/>
      <c r="Y57" s="100"/>
      <c r="Z57" s="99"/>
      <c r="AA57" s="99"/>
      <c r="AB57" s="99"/>
      <c r="AC57" s="100"/>
    </row>
    <row r="58" ht="14.25" customHeight="1">
      <c r="B58" s="106" t="str">
        <f>IF(ISBLANK('Municipal Info GAS'!B58),"",'Municipal Info GAS'!B58)</f>
        <v/>
      </c>
      <c r="C58" s="107" t="str">
        <f>IF(ISBLANK('Municipal Info GAS'!C58),"",'Municipal Info GAS'!C58)</f>
        <v/>
      </c>
      <c r="D58" s="107" t="str">
        <f>IF(ISBLANK('Municipal Info GAS'!D58),"",'Municipal Info GAS'!D58)</f>
        <v/>
      </c>
      <c r="E58" s="107" t="str">
        <f>IF(ISBLANK('Municipal Info GAS'!G58),"",'Municipal Info GAS'!G58)</f>
        <v/>
      </c>
      <c r="F58" s="99"/>
      <c r="G58" s="99"/>
      <c r="H58" s="100"/>
      <c r="I58" s="99"/>
      <c r="J58" s="99"/>
      <c r="K58" s="100"/>
      <c r="L58" s="99"/>
      <c r="M58" s="99"/>
      <c r="N58" s="99"/>
      <c r="O58" s="100"/>
      <c r="P58" s="99"/>
      <c r="Q58" s="99"/>
      <c r="R58" s="100"/>
      <c r="S58" s="99"/>
      <c r="T58" s="99"/>
      <c r="U58" s="99"/>
      <c r="V58" s="100"/>
      <c r="W58" s="99"/>
      <c r="X58" s="99"/>
      <c r="Y58" s="100"/>
      <c r="Z58" s="99"/>
      <c r="AA58" s="99"/>
      <c r="AB58" s="99"/>
      <c r="AC58" s="100"/>
    </row>
    <row r="59" ht="14.25" customHeight="1">
      <c r="B59" s="106" t="str">
        <f>IF(ISBLANK('Municipal Info GAS'!B59),"",'Municipal Info GAS'!B59)</f>
        <v/>
      </c>
      <c r="C59" s="107" t="str">
        <f>IF(ISBLANK('Municipal Info GAS'!C59),"",'Municipal Info GAS'!C59)</f>
        <v/>
      </c>
      <c r="D59" s="107" t="str">
        <f>IF(ISBLANK('Municipal Info GAS'!D59),"",'Municipal Info GAS'!D59)</f>
        <v/>
      </c>
      <c r="E59" s="107" t="str">
        <f>IF(ISBLANK('Municipal Info GAS'!G59),"",'Municipal Info GAS'!G59)</f>
        <v/>
      </c>
      <c r="F59" s="99"/>
      <c r="G59" s="99"/>
      <c r="H59" s="100"/>
      <c r="I59" s="99"/>
      <c r="J59" s="99"/>
      <c r="K59" s="100"/>
      <c r="L59" s="99"/>
      <c r="M59" s="99"/>
      <c r="N59" s="99"/>
      <c r="O59" s="100"/>
      <c r="P59" s="99"/>
      <c r="Q59" s="99"/>
      <c r="R59" s="100"/>
      <c r="S59" s="99"/>
      <c r="T59" s="99"/>
      <c r="U59" s="99"/>
      <c r="V59" s="100"/>
      <c r="W59" s="99"/>
      <c r="X59" s="99"/>
      <c r="Y59" s="100"/>
      <c r="Z59" s="99"/>
      <c r="AA59" s="99"/>
      <c r="AB59" s="99"/>
      <c r="AC59" s="100"/>
    </row>
    <row r="60" ht="14.25" customHeight="1">
      <c r="B60" s="106" t="str">
        <f>IF(ISBLANK('Municipal Info GAS'!B60),"",'Municipal Info GAS'!B60)</f>
        <v/>
      </c>
      <c r="C60" s="107" t="str">
        <f>IF(ISBLANK('Municipal Info GAS'!C60),"",'Municipal Info GAS'!C60)</f>
        <v/>
      </c>
      <c r="D60" s="107" t="str">
        <f>IF(ISBLANK('Municipal Info GAS'!D60),"",'Municipal Info GAS'!D60)</f>
        <v/>
      </c>
      <c r="E60" s="107" t="str">
        <f>IF(ISBLANK('Municipal Info GAS'!G60),"",'Municipal Info GAS'!G60)</f>
        <v/>
      </c>
      <c r="F60" s="99"/>
      <c r="G60" s="99"/>
      <c r="H60" s="100"/>
      <c r="I60" s="99"/>
      <c r="J60" s="99"/>
      <c r="K60" s="100"/>
      <c r="L60" s="99"/>
      <c r="M60" s="99"/>
      <c r="N60" s="99"/>
      <c r="O60" s="100"/>
      <c r="P60" s="99"/>
      <c r="Q60" s="99"/>
      <c r="R60" s="100"/>
      <c r="S60" s="99"/>
      <c r="T60" s="99"/>
      <c r="U60" s="99"/>
      <c r="V60" s="100"/>
      <c r="W60" s="99"/>
      <c r="X60" s="99"/>
      <c r="Y60" s="100"/>
      <c r="Z60" s="99"/>
      <c r="AA60" s="99"/>
      <c r="AB60" s="99"/>
      <c r="AC60" s="100"/>
    </row>
    <row r="61" ht="14.25" customHeight="1">
      <c r="B61" s="106" t="str">
        <f>IF(ISBLANK('Municipal Info GAS'!B61),"",'Municipal Info GAS'!B61)</f>
        <v/>
      </c>
      <c r="C61" s="107" t="str">
        <f>IF(ISBLANK('Municipal Info GAS'!C61),"",'Municipal Info GAS'!C61)</f>
        <v/>
      </c>
      <c r="D61" s="107" t="str">
        <f>IF(ISBLANK('Municipal Info GAS'!D61),"",'Municipal Info GAS'!D61)</f>
        <v/>
      </c>
      <c r="E61" s="107" t="str">
        <f>IF(ISBLANK('Municipal Info GAS'!G61),"",'Municipal Info GAS'!G61)</f>
        <v/>
      </c>
      <c r="F61" s="99"/>
      <c r="G61" s="99"/>
      <c r="H61" s="100"/>
      <c r="I61" s="99"/>
      <c r="J61" s="99"/>
      <c r="K61" s="100"/>
      <c r="L61" s="99"/>
      <c r="M61" s="99"/>
      <c r="N61" s="99"/>
      <c r="O61" s="100"/>
      <c r="P61" s="99"/>
      <c r="Q61" s="99"/>
      <c r="R61" s="100"/>
      <c r="S61" s="99"/>
      <c r="T61" s="99"/>
      <c r="U61" s="99"/>
      <c r="V61" s="100"/>
      <c r="W61" s="99"/>
      <c r="X61" s="99"/>
      <c r="Y61" s="100"/>
      <c r="Z61" s="99"/>
      <c r="AA61" s="99"/>
      <c r="AB61" s="99"/>
      <c r="AC61" s="100"/>
    </row>
    <row r="62" ht="14.25" customHeight="1">
      <c r="B62" s="106" t="str">
        <f>IF(ISBLANK('Municipal Info GAS'!B62),"",'Municipal Info GAS'!B62)</f>
        <v/>
      </c>
      <c r="C62" s="107" t="str">
        <f>IF(ISBLANK('Municipal Info GAS'!C62),"",'Municipal Info GAS'!C62)</f>
        <v/>
      </c>
      <c r="D62" s="107" t="str">
        <f>IF(ISBLANK('Municipal Info GAS'!D62),"",'Municipal Info GAS'!D62)</f>
        <v/>
      </c>
      <c r="E62" s="107" t="str">
        <f>IF(ISBLANK('Municipal Info GAS'!G62),"",'Municipal Info GAS'!G62)</f>
        <v/>
      </c>
      <c r="F62" s="99"/>
      <c r="G62" s="99"/>
      <c r="H62" s="100"/>
      <c r="I62" s="99"/>
      <c r="J62" s="99"/>
      <c r="K62" s="100"/>
      <c r="L62" s="99"/>
      <c r="M62" s="99"/>
      <c r="N62" s="99"/>
      <c r="O62" s="100"/>
      <c r="P62" s="99"/>
      <c r="Q62" s="99"/>
      <c r="R62" s="100"/>
      <c r="S62" s="99"/>
      <c r="T62" s="99"/>
      <c r="U62" s="99"/>
      <c r="V62" s="100"/>
      <c r="W62" s="99"/>
      <c r="X62" s="99"/>
      <c r="Y62" s="100"/>
      <c r="Z62" s="99"/>
      <c r="AA62" s="99"/>
      <c r="AB62" s="99"/>
      <c r="AC62" s="100"/>
    </row>
    <row r="63" ht="14.25" customHeight="1">
      <c r="B63" s="106" t="str">
        <f>IF(ISBLANK('Municipal Info GAS'!B63),"",'Municipal Info GAS'!B63)</f>
        <v/>
      </c>
      <c r="C63" s="107" t="str">
        <f>IF(ISBLANK('Municipal Info GAS'!C63),"",'Municipal Info GAS'!C63)</f>
        <v/>
      </c>
      <c r="D63" s="107" t="str">
        <f>IF(ISBLANK('Municipal Info GAS'!D63),"",'Municipal Info GAS'!D63)</f>
        <v/>
      </c>
      <c r="E63" s="107" t="str">
        <f>IF(ISBLANK('Municipal Info GAS'!G63),"",'Municipal Info GAS'!G63)</f>
        <v/>
      </c>
      <c r="F63" s="99"/>
      <c r="G63" s="99"/>
      <c r="H63" s="100"/>
      <c r="I63" s="99"/>
      <c r="J63" s="99"/>
      <c r="K63" s="100"/>
      <c r="L63" s="99"/>
      <c r="M63" s="99"/>
      <c r="N63" s="99"/>
      <c r="O63" s="100"/>
      <c r="P63" s="99"/>
      <c r="Q63" s="99"/>
      <c r="R63" s="100"/>
      <c r="S63" s="99"/>
      <c r="T63" s="99"/>
      <c r="U63" s="99"/>
      <c r="V63" s="100"/>
      <c r="W63" s="99"/>
      <c r="X63" s="99"/>
      <c r="Y63" s="100"/>
      <c r="Z63" s="99"/>
      <c r="AA63" s="99"/>
      <c r="AB63" s="99"/>
      <c r="AC63" s="100"/>
    </row>
    <row r="64" ht="14.25" customHeight="1">
      <c r="B64" s="106" t="str">
        <f>IF(ISBLANK('Municipal Info GAS'!B64),"",'Municipal Info GAS'!B64)</f>
        <v/>
      </c>
      <c r="C64" s="107" t="str">
        <f>IF(ISBLANK('Municipal Info GAS'!C64),"",'Municipal Info GAS'!C64)</f>
        <v/>
      </c>
      <c r="D64" s="107" t="str">
        <f>IF(ISBLANK('Municipal Info GAS'!D64),"",'Municipal Info GAS'!D64)</f>
        <v/>
      </c>
      <c r="E64" s="107" t="str">
        <f>IF(ISBLANK('Municipal Info GAS'!G64),"",'Municipal Info GAS'!G64)</f>
        <v/>
      </c>
      <c r="F64" s="99"/>
      <c r="G64" s="99"/>
      <c r="H64" s="100"/>
      <c r="I64" s="99"/>
      <c r="J64" s="99"/>
      <c r="K64" s="100"/>
      <c r="L64" s="99"/>
      <c r="M64" s="99"/>
      <c r="N64" s="99"/>
      <c r="O64" s="100"/>
      <c r="P64" s="99"/>
      <c r="Q64" s="99"/>
      <c r="R64" s="100"/>
      <c r="S64" s="99"/>
      <c r="T64" s="99"/>
      <c r="U64" s="99"/>
      <c r="V64" s="100"/>
      <c r="W64" s="99"/>
      <c r="X64" s="99"/>
      <c r="Y64" s="100"/>
      <c r="Z64" s="99"/>
      <c r="AA64" s="99"/>
      <c r="AB64" s="99"/>
      <c r="AC64" s="100"/>
    </row>
    <row r="65" ht="14.25" customHeight="1">
      <c r="B65" s="106" t="str">
        <f>IF(ISBLANK('Municipal Info GAS'!B65),"",'Municipal Info GAS'!B65)</f>
        <v/>
      </c>
      <c r="C65" s="107" t="str">
        <f>IF(ISBLANK('Municipal Info GAS'!C65),"",'Municipal Info GAS'!C65)</f>
        <v/>
      </c>
      <c r="D65" s="107" t="str">
        <f>IF(ISBLANK('Municipal Info GAS'!D65),"",'Municipal Info GAS'!D65)</f>
        <v/>
      </c>
      <c r="E65" s="107" t="str">
        <f>IF(ISBLANK('Municipal Info GAS'!G65),"",'Municipal Info GAS'!G65)</f>
        <v/>
      </c>
      <c r="F65" s="99"/>
      <c r="G65" s="99"/>
      <c r="H65" s="100"/>
      <c r="I65" s="99"/>
      <c r="J65" s="99"/>
      <c r="K65" s="100"/>
      <c r="L65" s="99"/>
      <c r="M65" s="99"/>
      <c r="N65" s="99"/>
      <c r="O65" s="100"/>
      <c r="P65" s="99"/>
      <c r="Q65" s="99"/>
      <c r="R65" s="100"/>
      <c r="S65" s="99"/>
      <c r="T65" s="99"/>
      <c r="U65" s="99"/>
      <c r="V65" s="100"/>
      <c r="W65" s="99"/>
      <c r="X65" s="99"/>
      <c r="Y65" s="100"/>
      <c r="Z65" s="99"/>
      <c r="AA65" s="99"/>
      <c r="AB65" s="99"/>
      <c r="AC65" s="100"/>
    </row>
    <row r="66" ht="14.25" customHeight="1">
      <c r="B66" s="106" t="str">
        <f>IF(ISBLANK('Municipal Info GAS'!B66),"",'Municipal Info GAS'!B66)</f>
        <v/>
      </c>
      <c r="C66" s="107" t="str">
        <f>IF(ISBLANK('Municipal Info GAS'!C66),"",'Municipal Info GAS'!C66)</f>
        <v/>
      </c>
      <c r="D66" s="107" t="str">
        <f>IF(ISBLANK('Municipal Info GAS'!D66),"",'Municipal Info GAS'!D66)</f>
        <v/>
      </c>
      <c r="E66" s="107" t="str">
        <f>IF(ISBLANK('Municipal Info GAS'!G66),"",'Municipal Info GAS'!G66)</f>
        <v/>
      </c>
      <c r="F66" s="99"/>
      <c r="G66" s="99"/>
      <c r="H66" s="100"/>
      <c r="I66" s="99"/>
      <c r="J66" s="99"/>
      <c r="K66" s="100"/>
      <c r="L66" s="99"/>
      <c r="M66" s="99"/>
      <c r="N66" s="99"/>
      <c r="O66" s="100"/>
      <c r="P66" s="99"/>
      <c r="Q66" s="99"/>
      <c r="R66" s="100"/>
      <c r="S66" s="99"/>
      <c r="T66" s="99"/>
      <c r="U66" s="99"/>
      <c r="V66" s="100"/>
      <c r="W66" s="99"/>
      <c r="X66" s="99"/>
      <c r="Y66" s="100"/>
      <c r="Z66" s="99"/>
      <c r="AA66" s="99"/>
      <c r="AB66" s="99"/>
      <c r="AC66" s="100"/>
    </row>
    <row r="67" ht="14.25" customHeight="1">
      <c r="B67" s="106" t="str">
        <f>IF(ISBLANK('Municipal Info GAS'!B67),"",'Municipal Info GAS'!B67)</f>
        <v/>
      </c>
      <c r="C67" s="107" t="str">
        <f>IF(ISBLANK('Municipal Info GAS'!C67),"",'Municipal Info GAS'!C67)</f>
        <v/>
      </c>
      <c r="D67" s="107" t="str">
        <f>IF(ISBLANK('Municipal Info GAS'!D67),"",'Municipal Info GAS'!D67)</f>
        <v/>
      </c>
      <c r="E67" s="107" t="str">
        <f>IF(ISBLANK('Municipal Info GAS'!G67),"",'Municipal Info GAS'!G67)</f>
        <v/>
      </c>
      <c r="F67" s="99"/>
      <c r="G67" s="99"/>
      <c r="H67" s="100"/>
      <c r="I67" s="99"/>
      <c r="J67" s="99"/>
      <c r="K67" s="100"/>
      <c r="L67" s="99"/>
      <c r="M67" s="99"/>
      <c r="N67" s="99"/>
      <c r="O67" s="100"/>
      <c r="P67" s="99"/>
      <c r="Q67" s="99"/>
      <c r="R67" s="100"/>
      <c r="S67" s="99"/>
      <c r="T67" s="99"/>
      <c r="U67" s="99"/>
      <c r="V67" s="100"/>
      <c r="W67" s="99"/>
      <c r="X67" s="99"/>
      <c r="Y67" s="100"/>
      <c r="Z67" s="99"/>
      <c r="AA67" s="99"/>
      <c r="AB67" s="99"/>
      <c r="AC67" s="100"/>
    </row>
    <row r="68" ht="14.25" customHeight="1">
      <c r="B68" s="106" t="str">
        <f>IF(ISBLANK('Municipal Info GAS'!B68),"",'Municipal Info GAS'!B68)</f>
        <v/>
      </c>
      <c r="C68" s="107" t="str">
        <f>IF(ISBLANK('Municipal Info GAS'!C68),"",'Municipal Info GAS'!C68)</f>
        <v/>
      </c>
      <c r="D68" s="107" t="str">
        <f>IF(ISBLANK('Municipal Info GAS'!D68),"",'Municipal Info GAS'!D68)</f>
        <v/>
      </c>
      <c r="E68" s="107" t="str">
        <f>IF(ISBLANK('Municipal Info GAS'!G68),"",'Municipal Info GAS'!G68)</f>
        <v/>
      </c>
      <c r="F68" s="99"/>
      <c r="G68" s="99"/>
      <c r="H68" s="100"/>
      <c r="I68" s="99"/>
      <c r="J68" s="99"/>
      <c r="K68" s="100"/>
      <c r="L68" s="99"/>
      <c r="M68" s="99"/>
      <c r="N68" s="99"/>
      <c r="O68" s="100"/>
      <c r="P68" s="99"/>
      <c r="Q68" s="99"/>
      <c r="R68" s="100"/>
      <c r="S68" s="99"/>
      <c r="T68" s="99"/>
      <c r="U68" s="99"/>
      <c r="V68" s="100"/>
      <c r="W68" s="99"/>
      <c r="X68" s="99"/>
      <c r="Y68" s="100"/>
      <c r="Z68" s="99"/>
      <c r="AA68" s="99"/>
      <c r="AB68" s="99"/>
      <c r="AC68" s="100"/>
    </row>
    <row r="69" ht="14.25" customHeight="1">
      <c r="A69" s="66" t="s">
        <v>90</v>
      </c>
      <c r="B69" s="218">
        <f>COUNTA(B9:B68)-COUNTBLANK(B9:B68)</f>
        <v>0</v>
      </c>
      <c r="C69" s="115"/>
      <c r="D69" s="115"/>
      <c r="E69" s="115">
        <f t="shared" ref="E69:F69" si="1">SUM(E9:E68)</f>
        <v>0</v>
      </c>
      <c r="F69" s="115">
        <f t="shared" si="1"/>
        <v>0</v>
      </c>
      <c r="G69" s="219">
        <f>SUM(F9:F68)</f>
        <v>0</v>
      </c>
      <c r="H69" s="115">
        <f>SUM(H9:H68)</f>
        <v>0</v>
      </c>
      <c r="I69" s="219">
        <f>SUM(H9:H68)</f>
        <v>0</v>
      </c>
      <c r="J69" s="115">
        <f>SUM(J9:J68)</f>
        <v>0</v>
      </c>
      <c r="K69" s="219">
        <f>SUM(J9:J68)</f>
        <v>0</v>
      </c>
      <c r="L69" s="115">
        <f>SUM(L9:L68)</f>
        <v>0</v>
      </c>
      <c r="M69" s="219">
        <f>SUM(L9:L68)</f>
        <v>0</v>
      </c>
      <c r="N69" s="115">
        <f>SUM(N9:N68)</f>
        <v>0</v>
      </c>
      <c r="O69" s="219">
        <f>SUM(N9:N68)</f>
        <v>0</v>
      </c>
      <c r="P69" s="115">
        <f>SUM(P9:P68)</f>
        <v>0</v>
      </c>
      <c r="Q69" s="219">
        <f>SUM(P9:P68)</f>
        <v>0</v>
      </c>
      <c r="R69" s="115">
        <f>SUM(R9:R68)</f>
        <v>0</v>
      </c>
      <c r="S69" s="219">
        <f>SUM(R9:R68)</f>
        <v>0</v>
      </c>
      <c r="T69" s="115">
        <f>SUM(T9:T68)</f>
        <v>0</v>
      </c>
      <c r="U69" s="219">
        <f>SUM(T9:T68)</f>
        <v>0</v>
      </c>
      <c r="V69" s="115">
        <f>SUM(V9:V68)</f>
        <v>0</v>
      </c>
      <c r="W69" s="219">
        <f>SUM(V9:V68)</f>
        <v>0</v>
      </c>
      <c r="X69" s="115">
        <f>SUM(X9:X68)</f>
        <v>0</v>
      </c>
      <c r="Y69" s="219">
        <f>SUM(X9:X68)</f>
        <v>0</v>
      </c>
      <c r="Z69" s="115">
        <f>SUM(Z9:Z68)</f>
        <v>0</v>
      </c>
      <c r="AA69" s="219">
        <f>SUM(Z9:Z68)</f>
        <v>0</v>
      </c>
      <c r="AB69" s="115">
        <f>SUM(AB9:AB68)</f>
        <v>0</v>
      </c>
      <c r="AC69" s="219">
        <f>SUM(AB9:AB68)</f>
        <v>0</v>
      </c>
    </row>
    <row r="70" ht="14.25" customHeight="1">
      <c r="A70" s="66"/>
      <c r="B70" s="53"/>
      <c r="C70" s="53"/>
      <c r="D70" s="53"/>
      <c r="E70" s="117"/>
      <c r="F70" s="53"/>
      <c r="G70" s="53"/>
      <c r="H70" s="53"/>
      <c r="I70" s="53"/>
      <c r="J70" s="53"/>
      <c r="K70" s="53"/>
      <c r="L70" s="53"/>
      <c r="M70" s="53"/>
      <c r="N70" s="53"/>
      <c r="O70" s="55"/>
    </row>
    <row r="71" ht="14.25" customHeight="1">
      <c r="A71" s="66"/>
      <c r="B71" s="53"/>
      <c r="C71" s="53"/>
      <c r="D71" s="53"/>
      <c r="E71" s="53"/>
      <c r="F71" s="53"/>
      <c r="G71" s="53"/>
      <c r="H71" s="53"/>
      <c r="I71" s="53"/>
      <c r="J71" s="53"/>
      <c r="K71" s="53"/>
      <c r="L71" s="53"/>
      <c r="M71" s="53"/>
      <c r="N71" s="53"/>
      <c r="O71" s="55"/>
      <c r="P71" s="53"/>
      <c r="Q71" s="55"/>
      <c r="R71" s="55"/>
    </row>
    <row r="72" ht="14.25" customHeight="1">
      <c r="A72" s="66"/>
    </row>
    <row r="73" ht="14.25" customHeight="1">
      <c r="B73" s="43" t="s">
        <v>116</v>
      </c>
    </row>
    <row r="74" ht="14.25" customHeight="1">
      <c r="B74" s="119"/>
      <c r="C74" s="119"/>
      <c r="D74" s="119"/>
      <c r="E74" s="119"/>
      <c r="F74" s="119"/>
    </row>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7">
    <mergeCell ref="L7:M7"/>
    <mergeCell ref="N7:O7"/>
    <mergeCell ref="B73:H73"/>
    <mergeCell ref="P7:Q7"/>
    <mergeCell ref="R7:S7"/>
    <mergeCell ref="T7:U7"/>
    <mergeCell ref="V7:W7"/>
    <mergeCell ref="X7:Y7"/>
    <mergeCell ref="Z7:AA7"/>
    <mergeCell ref="A1:L3"/>
    <mergeCell ref="A4:B4"/>
    <mergeCell ref="A5:B5"/>
    <mergeCell ref="F6:AC6"/>
    <mergeCell ref="F7:G7"/>
    <mergeCell ref="H7:I7"/>
    <mergeCell ref="J7:K7"/>
    <mergeCell ref="AB7:AC7"/>
  </mergeCells>
  <printOptions/>
  <pageMargins bottom="0.75" footer="0.0" header="0.0" left="0.7" right="0.7" top="0.75"/>
  <pageSetup orientation="portrait"/>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B050"/>
    <pageSetUpPr/>
  </sheetPr>
  <sheetViews>
    <sheetView workbookViewId="0">
      <pane ySplit="8.0" topLeftCell="A9" activePane="bottomLeft" state="frozen"/>
      <selection activeCell="B10" sqref="B10" pane="bottomLeft"/>
    </sheetView>
  </sheetViews>
  <sheetFormatPr customHeight="1" defaultColWidth="14.43" defaultRowHeight="15.0"/>
  <cols>
    <col customWidth="1" min="1" max="1" width="8.71"/>
    <col customWidth="1" min="2" max="2" width="22.57"/>
    <col customWidth="1" min="3" max="3" width="15.14"/>
    <col customWidth="1" min="4" max="4" width="14.57"/>
    <col customWidth="1" min="5" max="5" width="11.29"/>
    <col customWidth="1" min="6" max="6" width="12.29"/>
    <col customWidth="1" min="7" max="7" width="11.57"/>
    <col customWidth="1" min="8" max="8" width="15.86"/>
    <col customWidth="1" min="9" max="9" width="11.71"/>
    <col customWidth="1" min="10" max="10" width="16.86"/>
    <col customWidth="1" min="13" max="26" width="8.71"/>
  </cols>
  <sheetData>
    <row r="1" ht="14.25" customHeight="1">
      <c r="A1" s="32" t="s">
        <v>117</v>
      </c>
    </row>
    <row r="2" ht="14.25" customHeight="1"/>
    <row r="3" ht="14.25" customHeight="1"/>
    <row r="4" ht="18.75" customHeight="1">
      <c r="A4" s="33" t="s">
        <v>39</v>
      </c>
      <c r="C4" s="34" t="str">
        <f>'CCA Admin Dashboard'!D3</f>
        <v>Sustainable Westchester</v>
      </c>
      <c r="D4" s="35"/>
      <c r="F4" s="36"/>
      <c r="G4" s="36"/>
      <c r="H4" s="220" t="s">
        <v>184</v>
      </c>
      <c r="I4" s="220"/>
      <c r="J4" s="221"/>
    </row>
    <row r="5" ht="14.25" customHeight="1">
      <c r="A5" s="32" t="s">
        <v>119</v>
      </c>
      <c r="C5" s="38" t="s">
        <v>20</v>
      </c>
      <c r="D5" s="39">
        <v>2022.0</v>
      </c>
      <c r="F5" s="40"/>
      <c r="G5" s="36"/>
      <c r="H5" s="221"/>
      <c r="I5" s="221"/>
      <c r="J5" s="221"/>
      <c r="K5" s="220" t="s">
        <v>120</v>
      </c>
    </row>
    <row r="6" ht="19.5" customHeight="1">
      <c r="B6" s="74" t="s">
        <v>94</v>
      </c>
      <c r="C6" s="74" t="s">
        <v>94</v>
      </c>
      <c r="D6" s="74" t="s">
        <v>94</v>
      </c>
      <c r="E6" s="74" t="s">
        <v>94</v>
      </c>
      <c r="F6" s="74" t="s">
        <v>94</v>
      </c>
      <c r="G6" s="41" t="s">
        <v>94</v>
      </c>
      <c r="H6" s="41" t="s">
        <v>121</v>
      </c>
      <c r="I6" s="41" t="s">
        <v>122</v>
      </c>
      <c r="J6" s="41" t="s">
        <v>122</v>
      </c>
      <c r="K6" s="41" t="s">
        <v>42</v>
      </c>
      <c r="L6" s="41" t="s">
        <v>42</v>
      </c>
    </row>
    <row r="7" ht="21.75" customHeight="1">
      <c r="B7" s="121" t="s">
        <v>124</v>
      </c>
      <c r="C7" s="44"/>
      <c r="D7" s="44"/>
      <c r="E7" s="83"/>
      <c r="F7" s="122" t="s">
        <v>125</v>
      </c>
      <c r="G7" s="77"/>
      <c r="H7" s="77"/>
      <c r="I7" s="77"/>
      <c r="J7" s="78"/>
      <c r="K7" s="124" t="s">
        <v>127</v>
      </c>
      <c r="L7" s="78"/>
    </row>
    <row r="8" ht="14.25" customHeight="1">
      <c r="B8" s="49" t="s">
        <v>44</v>
      </c>
      <c r="C8" s="49" t="s">
        <v>45</v>
      </c>
      <c r="D8" s="84" t="s">
        <v>46</v>
      </c>
      <c r="E8" s="125" t="s">
        <v>128</v>
      </c>
      <c r="F8" s="126" t="s">
        <v>129</v>
      </c>
      <c r="G8" s="126" t="s">
        <v>130</v>
      </c>
      <c r="H8" s="126" t="s">
        <v>131</v>
      </c>
      <c r="I8" s="127" t="s">
        <v>132</v>
      </c>
      <c r="J8" s="127" t="s">
        <v>133</v>
      </c>
      <c r="K8" s="90" t="s">
        <v>138</v>
      </c>
      <c r="L8" s="90" t="s">
        <v>144</v>
      </c>
    </row>
    <row r="9" ht="14.25" customHeight="1">
      <c r="B9" s="138" t="str">
        <f>IF(ISBLANK('Municipal Info GAS'!B9),"",'Municipal Info GAS'!B9)</f>
        <v/>
      </c>
      <c r="C9" s="139" t="str">
        <f>IF(ISBLANK('Municipal Info GAS'!C9),"",'Municipal Info GAS'!C9)</f>
        <v/>
      </c>
      <c r="D9" s="139" t="str">
        <f>IF(ISBLANK('Municipal Info GAS'!D9),"",'Municipal Info GAS'!D9)</f>
        <v/>
      </c>
      <c r="E9" s="139" t="str">
        <f>IF(ISBLANK('Municipal Info GAS'!G9),"",'Municipal Info GAS'!G9)</f>
        <v/>
      </c>
      <c r="F9" s="131" t="str">
        <f>IF(ISBLANK('Monthly Gas Supply (Therm)'!G9)," ",'Monthly Gas Supply (Therm)'!G9)</f>
        <v> </v>
      </c>
      <c r="G9" s="131" t="str">
        <f>IF(ISBLANK('Monthly Gas Supply (Therm)'!H9)," ",'Monthly Gas Supply (Therm)'!H9)</f>
        <v> </v>
      </c>
      <c r="H9" s="132"/>
      <c r="I9" s="132"/>
      <c r="J9" s="222"/>
      <c r="K9" s="136"/>
      <c r="L9" s="137"/>
    </row>
    <row r="10" ht="14.25" customHeight="1">
      <c r="B10" s="138" t="str">
        <f>IF(ISBLANK('Municipal Info GAS'!B10),"",'Municipal Info GAS'!B10)</f>
        <v/>
      </c>
      <c r="C10" s="139" t="str">
        <f>IF(ISBLANK('Municipal Info GAS'!C10),"",'Municipal Info GAS'!C10)</f>
        <v/>
      </c>
      <c r="D10" s="139" t="str">
        <f>IF(ISBLANK('Municipal Info GAS'!D10),"",'Municipal Info GAS'!D10)</f>
        <v/>
      </c>
      <c r="E10" s="139" t="str">
        <f>IF(ISBLANK('Municipal Info GAS'!G10),"",'Municipal Info GAS'!G10)</f>
        <v/>
      </c>
      <c r="F10" s="131" t="str">
        <f>IF(ISBLANK('Monthly Gas Supply (Therm)'!G10)," ",'Monthly Gas Supply (Therm)'!G10)</f>
        <v> </v>
      </c>
      <c r="G10" s="131" t="str">
        <f>IF(ISBLANK('Monthly Gas Supply (Therm)'!H10)," ",'Monthly Gas Supply (Therm)'!H10)</f>
        <v> </v>
      </c>
      <c r="H10" s="141"/>
      <c r="I10" s="141"/>
      <c r="J10" s="145"/>
      <c r="K10" s="136"/>
      <c r="L10" s="137"/>
    </row>
    <row r="11" ht="14.25" customHeight="1">
      <c r="B11" s="138" t="str">
        <f>IF(ISBLANK('Municipal Info GAS'!B11),"",'Municipal Info GAS'!B11)</f>
        <v/>
      </c>
      <c r="C11" s="139" t="str">
        <f>IF(ISBLANK('Municipal Info GAS'!C11),"",'Municipal Info GAS'!C11)</f>
        <v/>
      </c>
      <c r="D11" s="139" t="str">
        <f>IF(ISBLANK('Municipal Info GAS'!D11),"",'Municipal Info GAS'!D11)</f>
        <v/>
      </c>
      <c r="E11" s="139" t="str">
        <f>IF(ISBLANK('Municipal Info GAS'!G11),"",'Municipal Info GAS'!G11)</f>
        <v/>
      </c>
      <c r="F11" s="131" t="str">
        <f>IF(ISBLANK('Monthly Gas Supply (Therm)'!G11)," ",'Monthly Gas Supply (Therm)'!G11)</f>
        <v> </v>
      </c>
      <c r="G11" s="131" t="str">
        <f>IF(ISBLANK('Monthly Gas Supply (Therm)'!H11)," ",'Monthly Gas Supply (Therm)'!H11)</f>
        <v> </v>
      </c>
      <c r="H11" s="141"/>
      <c r="I11" s="141"/>
      <c r="J11" s="145"/>
      <c r="K11" s="136"/>
      <c r="L11" s="137"/>
    </row>
    <row r="12" ht="14.25" customHeight="1">
      <c r="B12" s="138" t="str">
        <f>IF(ISBLANK('Municipal Info GAS'!B12),"",'Municipal Info GAS'!B12)</f>
        <v/>
      </c>
      <c r="C12" s="139" t="str">
        <f>IF(ISBLANK('Municipal Info GAS'!C12),"",'Municipal Info GAS'!C12)</f>
        <v/>
      </c>
      <c r="D12" s="139" t="str">
        <f>IF(ISBLANK('Municipal Info GAS'!D12),"",'Municipal Info GAS'!D12)</f>
        <v/>
      </c>
      <c r="E12" s="139" t="str">
        <f>IF(ISBLANK('Municipal Info GAS'!G12),"",'Municipal Info GAS'!G12)</f>
        <v/>
      </c>
      <c r="F12" s="131" t="str">
        <f>IF(ISBLANK('Monthly Gas Supply (Therm)'!G12)," ",'Monthly Gas Supply (Therm)'!G12)</f>
        <v> </v>
      </c>
      <c r="G12" s="131" t="str">
        <f>IF(ISBLANK('Monthly Gas Supply (Therm)'!H12)," ",'Monthly Gas Supply (Therm)'!H12)</f>
        <v> </v>
      </c>
      <c r="H12" s="141"/>
      <c r="I12" s="141"/>
      <c r="J12" s="145"/>
      <c r="K12" s="136"/>
      <c r="L12" s="137"/>
    </row>
    <row r="13" ht="14.25" customHeight="1">
      <c r="B13" s="138" t="str">
        <f>IF(ISBLANK('Municipal Info GAS'!B13),"",'Municipal Info GAS'!B13)</f>
        <v/>
      </c>
      <c r="C13" s="139" t="str">
        <f>IF(ISBLANK('Municipal Info GAS'!C13),"",'Municipal Info GAS'!C13)</f>
        <v/>
      </c>
      <c r="D13" s="139" t="str">
        <f>IF(ISBLANK('Municipal Info GAS'!D13),"",'Municipal Info GAS'!D13)</f>
        <v/>
      </c>
      <c r="E13" s="139" t="str">
        <f>IF(ISBLANK('Municipal Info GAS'!G13),"",'Municipal Info GAS'!G13)</f>
        <v/>
      </c>
      <c r="F13" s="131" t="str">
        <f>IF(ISBLANK('Monthly Gas Supply (Therm)'!G13)," ",'Monthly Gas Supply (Therm)'!G13)</f>
        <v> </v>
      </c>
      <c r="G13" s="131" t="str">
        <f>IF(ISBLANK('Monthly Gas Supply (Therm)'!H13)," ",'Monthly Gas Supply (Therm)'!H13)</f>
        <v> </v>
      </c>
      <c r="H13" s="141"/>
      <c r="I13" s="141"/>
      <c r="J13" s="145"/>
      <c r="K13" s="136"/>
      <c r="L13" s="137"/>
    </row>
    <row r="14" ht="14.25" customHeight="1">
      <c r="B14" s="138" t="str">
        <f>IF(ISBLANK('Municipal Info GAS'!B14),"",'Municipal Info GAS'!B14)</f>
        <v/>
      </c>
      <c r="C14" s="139" t="str">
        <f>IF(ISBLANK('Municipal Info GAS'!C14),"",'Municipal Info GAS'!C14)</f>
        <v/>
      </c>
      <c r="D14" s="139" t="str">
        <f>IF(ISBLANK('Municipal Info GAS'!D14),"",'Municipal Info GAS'!D14)</f>
        <v/>
      </c>
      <c r="E14" s="139" t="str">
        <f>IF(ISBLANK('Municipal Info GAS'!G14),"",'Municipal Info GAS'!G14)</f>
        <v/>
      </c>
      <c r="F14" s="131" t="str">
        <f>IF(ISBLANK('Monthly Gas Supply (Therm)'!G14)," ",'Monthly Gas Supply (Therm)'!G14)</f>
        <v> </v>
      </c>
      <c r="G14" s="131" t="str">
        <f>IF(ISBLANK('Monthly Gas Supply (Therm)'!H14)," ",'Monthly Gas Supply (Therm)'!H14)</f>
        <v> </v>
      </c>
      <c r="H14" s="141"/>
      <c r="I14" s="141"/>
      <c r="J14" s="145"/>
      <c r="K14" s="136"/>
      <c r="L14" s="137"/>
    </row>
    <row r="15" ht="14.25" customHeight="1">
      <c r="B15" s="138" t="str">
        <f>IF(ISBLANK('Municipal Info GAS'!B67),"",'Municipal Info GAS'!B67)</f>
        <v/>
      </c>
      <c r="C15" s="139" t="str">
        <f>IF(ISBLANK('Municipal Info GAS'!C67),"",'Municipal Info GAS'!C67)</f>
        <v/>
      </c>
      <c r="D15" s="139" t="str">
        <f>IF(ISBLANK('Municipal Info GAS'!D67),"",'Municipal Info GAS'!D67)</f>
        <v/>
      </c>
      <c r="E15" s="139" t="str">
        <f>IF(ISBLANK('Municipal Info GAS'!G67),"",'Municipal Info GAS'!G67)</f>
        <v/>
      </c>
      <c r="F15" s="131" t="str">
        <f>IF(ISBLANK('Monthly Gas Supply (Therm)'!G67)," ",'Monthly Gas Supply (Therm)'!G67)</f>
        <v> </v>
      </c>
      <c r="G15" s="131" t="str">
        <f>IF(ISBLANK('Monthly Gas Supply (Therm)'!H67)," ",'Monthly Gas Supply (Therm)'!H67)</f>
        <v> </v>
      </c>
      <c r="H15" s="141"/>
      <c r="I15" s="141"/>
      <c r="J15" s="145"/>
      <c r="K15" s="136"/>
      <c r="L15" s="137"/>
    </row>
    <row r="16" ht="14.25" customHeight="1">
      <c r="B16" s="138" t="str">
        <f>IF(ISBLANK('Municipal Info GAS'!B68),"",'Municipal Info GAS'!B68)</f>
        <v/>
      </c>
      <c r="C16" s="139" t="str">
        <f>IF(ISBLANK('Municipal Info GAS'!C68),"",'Municipal Info GAS'!C68)</f>
        <v/>
      </c>
      <c r="D16" s="139" t="str">
        <f>IF(ISBLANK('Municipal Info GAS'!D68),"",'Municipal Info GAS'!D68)</f>
        <v/>
      </c>
      <c r="E16" s="139" t="str">
        <f>IF(ISBLANK('Municipal Info GAS'!G68),"",'Municipal Info GAS'!G68)</f>
        <v/>
      </c>
      <c r="F16" s="131" t="str">
        <f>IF(ISBLANK('Monthly Gas Supply (Therm)'!G68)," ",'Monthly Gas Supply (Therm)'!G68)</f>
        <v> </v>
      </c>
      <c r="G16" s="131" t="str">
        <f>IF(ISBLANK('Monthly Gas Supply (Therm)'!H68)," ",'Monthly Gas Supply (Therm)'!H68)</f>
        <v> </v>
      </c>
      <c r="H16" s="141"/>
      <c r="I16" s="141"/>
      <c r="J16" s="145"/>
      <c r="K16" s="136"/>
      <c r="L16" s="137"/>
    </row>
    <row r="17" ht="14.25" customHeight="1">
      <c r="A17" s="66" t="s">
        <v>90</v>
      </c>
      <c r="B17" s="113">
        <f>COUNTA(B9:B16)-COUNTBLANK(B9:B16)</f>
        <v>0</v>
      </c>
      <c r="C17" s="114"/>
      <c r="D17" s="114"/>
      <c r="E17" s="114">
        <f t="shared" ref="E17:G17" si="1">SUM(E9:E16)</f>
        <v>0</v>
      </c>
      <c r="F17" s="115">
        <f t="shared" si="1"/>
        <v>0</v>
      </c>
      <c r="G17" s="115">
        <f t="shared" si="1"/>
        <v>0</v>
      </c>
      <c r="H17" s="146"/>
      <c r="I17" s="115">
        <f t="shared" ref="I17:J17" si="2">SUM(I9:I16)</f>
        <v>0</v>
      </c>
      <c r="J17" s="115">
        <f t="shared" si="2"/>
        <v>0</v>
      </c>
      <c r="K17" s="69"/>
      <c r="L17" s="68"/>
    </row>
    <row r="18" ht="14.25" customHeight="1">
      <c r="B18" s="148" t="s">
        <v>146</v>
      </c>
      <c r="C18" s="149"/>
      <c r="D18" s="149"/>
      <c r="E18" s="149"/>
      <c r="F18" s="149"/>
      <c r="G18" s="149"/>
      <c r="H18" s="149"/>
      <c r="I18" s="149"/>
      <c r="J18" s="149"/>
    </row>
    <row r="19" ht="14.25" customHeight="1"/>
    <row r="20" ht="14.25" customHeight="1"/>
    <row r="21" ht="14.25" customHeight="1"/>
    <row r="22" ht="14.25" customHeight="1"/>
    <row r="23" ht="14.25" customHeight="1">
      <c r="B23" s="118" t="s">
        <v>185</v>
      </c>
    </row>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7">
    <mergeCell ref="A1:J3"/>
    <mergeCell ref="A4:B4"/>
    <mergeCell ref="A5:B5"/>
    <mergeCell ref="F7:J7"/>
    <mergeCell ref="K7:L7"/>
    <mergeCell ref="B18:J18"/>
    <mergeCell ref="B23:J24"/>
  </mergeCells>
  <printOptions/>
  <pageMargins bottom="0.75" footer="0.0" header="0.0" left="0.7" right="0.7" top="0.75"/>
  <pageSetup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2023-05-17T17:30:25Z</dcterms:created>
  <dc:creator>cca@dps.ny.gov</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0x01010049968001EC46A84F803EFF18A6530EAB</vt:lpwstr>
  </property>
</Properties>
</file>