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0" windowWidth="20730" windowHeight="11565"/>
  </bookViews>
  <sheets>
    <sheet name="8.4(vi) Owned" sheetId="2" r:id="rId1"/>
    <sheet name="Sheet1" sheetId="3" r:id="rId2"/>
  </sheets>
  <calcPr calcId="145621" calcMode="manual" calcCompleted="0" calcOnSave="0" concurrentCalc="0"/>
</workbook>
</file>

<file path=xl/calcChain.xml><?xml version="1.0" encoding="utf-8"?>
<calcChain xmlns="http://schemas.openxmlformats.org/spreadsheetml/2006/main">
  <c r="I41" i="2"/>
  <c r="E54"/>
  <c r="K54"/>
  <c r="I54"/>
  <c r="K53"/>
  <c r="I53"/>
  <c r="K52"/>
  <c r="I52"/>
  <c r="K51"/>
  <c r="I51"/>
  <c r="E49"/>
  <c r="K47"/>
  <c r="I47"/>
  <c r="I49"/>
  <c r="K45"/>
  <c r="I45"/>
  <c r="K44"/>
  <c r="I44"/>
  <c r="K43"/>
  <c r="I43"/>
  <c r="K42"/>
  <c r="I42"/>
  <c r="E40"/>
  <c r="E46"/>
  <c r="K39"/>
  <c r="I39"/>
  <c r="K38"/>
  <c r="I38"/>
  <c r="K37"/>
  <c r="I37"/>
  <c r="E36"/>
  <c r="K35"/>
  <c r="I35"/>
  <c r="K34"/>
  <c r="I34"/>
  <c r="K33"/>
  <c r="I33"/>
  <c r="K32"/>
  <c r="I32"/>
  <c r="K31"/>
  <c r="I31"/>
  <c r="E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E19"/>
  <c r="K18"/>
  <c r="I18"/>
  <c r="K17"/>
  <c r="I17"/>
  <c r="K16"/>
  <c r="I16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I19"/>
  <c r="E50"/>
  <c r="E55"/>
  <c r="I36"/>
  <c r="I55"/>
  <c r="I30"/>
  <c r="K40"/>
  <c r="I40"/>
  <c r="I46"/>
  <c r="I50"/>
  <c r="I57"/>
  <c r="E57"/>
</calcChain>
</file>

<file path=xl/sharedStrings.xml><?xml version="1.0" encoding="utf-8"?>
<sst xmlns="http://schemas.openxmlformats.org/spreadsheetml/2006/main" count="152" uniqueCount="98">
  <si>
    <t>Area</t>
  </si>
  <si>
    <t>Country</t>
  </si>
  <si>
    <t>Project Name</t>
  </si>
  <si>
    <t>Gross MW</t>
  </si>
  <si>
    <t>Ownership</t>
  </si>
  <si>
    <t>Net MW</t>
  </si>
  <si>
    <t>Fuel</t>
  </si>
  <si>
    <t>Asia</t>
  </si>
  <si>
    <t>Philippines</t>
  </si>
  <si>
    <t>San Roque</t>
  </si>
  <si>
    <t>Hydro</t>
  </si>
  <si>
    <t>〃</t>
  </si>
  <si>
    <t>Sual</t>
  </si>
  <si>
    <t>Coal</t>
  </si>
  <si>
    <t>Pagbilao</t>
  </si>
  <si>
    <t>Ilijan</t>
  </si>
  <si>
    <t>Gas</t>
  </si>
  <si>
    <t>Thailand</t>
  </si>
  <si>
    <t>Bang Bo</t>
  </si>
  <si>
    <t>Gas/Oil</t>
  </si>
  <si>
    <t>Singapore</t>
  </si>
  <si>
    <t>Senoko Power</t>
  </si>
  <si>
    <t>Indonesia</t>
  </si>
  <si>
    <t>Cirebon</t>
  </si>
  <si>
    <t>Paiton2</t>
  </si>
  <si>
    <t>Rantau Dedap</t>
  </si>
  <si>
    <t>Geothermal</t>
  </si>
  <si>
    <t>Taiwan</t>
  </si>
  <si>
    <t>Ever Power</t>
  </si>
  <si>
    <t>LNG</t>
  </si>
  <si>
    <t>Hsin Tao</t>
  </si>
  <si>
    <t>Korea</t>
  </si>
  <si>
    <t>Gangwon</t>
  </si>
  <si>
    <t>Wind</t>
  </si>
  <si>
    <t>India</t>
  </si>
  <si>
    <t>PPN</t>
  </si>
  <si>
    <t>Pakistan</t>
  </si>
  <si>
    <t>Tapal</t>
  </si>
  <si>
    <t>Oil</t>
  </si>
  <si>
    <t>Middle-East / Africa</t>
  </si>
  <si>
    <t>Turkey</t>
  </si>
  <si>
    <t>Marmara Ereglisi</t>
  </si>
  <si>
    <t>Saudi Arabia</t>
  </si>
  <si>
    <t>Rabigh</t>
  </si>
  <si>
    <t>Rabigh Expansion</t>
  </si>
  <si>
    <t>Qatar</t>
  </si>
  <si>
    <t>Mesaieed</t>
  </si>
  <si>
    <t>UAE</t>
  </si>
  <si>
    <t>Taweelah B</t>
  </si>
  <si>
    <t>Taweelah A2</t>
  </si>
  <si>
    <t>Fujairah F2</t>
  </si>
  <si>
    <t>Shuweihat S2</t>
  </si>
  <si>
    <t>Oman</t>
  </si>
  <si>
    <t>Sur</t>
  </si>
  <si>
    <t>Tunisia</t>
  </si>
  <si>
    <t>Rades</t>
  </si>
  <si>
    <t>Oceania</t>
  </si>
  <si>
    <t>Austraria</t>
  </si>
  <si>
    <t>Millmerran</t>
  </si>
  <si>
    <t>Smithfield</t>
  </si>
  <si>
    <t>Mt Isa</t>
  </si>
  <si>
    <t>Daandine</t>
  </si>
  <si>
    <t>Hallett 4</t>
  </si>
  <si>
    <t xml:space="preserve"> America</t>
  </si>
  <si>
    <t>USA</t>
  </si>
  <si>
    <t>Hardee</t>
  </si>
  <si>
    <t>Spindle Hill</t>
  </si>
  <si>
    <t>Cannon Falls</t>
  </si>
  <si>
    <t>Lakefield</t>
  </si>
  <si>
    <t>Canada</t>
  </si>
  <si>
    <t>Raleigh</t>
  </si>
  <si>
    <t>Costa Rica</t>
  </si>
  <si>
    <t>Miravalles</t>
  </si>
  <si>
    <t>Jamaica</t>
  </si>
  <si>
    <t>JPS</t>
  </si>
  <si>
    <t>Oil/Hydro</t>
  </si>
  <si>
    <t>Trinidad and Tobago</t>
  </si>
  <si>
    <t>Power Gen</t>
  </si>
  <si>
    <t>Europe</t>
  </si>
  <si>
    <t>UK</t>
  </si>
  <si>
    <t>Gunfleet Sands</t>
  </si>
  <si>
    <t>SmartestEnergy</t>
  </si>
  <si>
    <t>Consolidation</t>
  </si>
  <si>
    <t xml:space="preserve">          Total Capacity (Overseas)</t>
  </si>
  <si>
    <t>Japan</t>
  </si>
  <si>
    <t>Mibugawa (Nagano)</t>
  </si>
  <si>
    <t>Kawasaki Clean Power(Kanagawa)</t>
  </si>
  <si>
    <t>Misaki (Ehime)</t>
  </si>
  <si>
    <t>Oita Solar Power(Oita)</t>
  </si>
  <si>
    <t>Solar Power</t>
  </si>
  <si>
    <t xml:space="preserve">          Total Capacity (Japan)</t>
  </si>
  <si>
    <t xml:space="preserve">          Marubeni's Total Capacity</t>
  </si>
  <si>
    <t>－</t>
  </si>
  <si>
    <r>
      <t>Coal</t>
    </r>
    <r>
      <rPr>
        <sz val="8"/>
        <rFont val="Arial"/>
        <family val="2"/>
      </rPr>
      <t xml:space="preserve"> (Steam supply only)</t>
    </r>
  </si>
  <si>
    <r>
      <t xml:space="preserve">Yosu </t>
    </r>
    <r>
      <rPr>
        <sz val="8"/>
        <rFont val="Arial"/>
        <family val="2"/>
      </rPr>
      <t>(Steam Supply Only)</t>
    </r>
  </si>
  <si>
    <t xml:space="preserve">Marubeni Owned </t>
  </si>
  <si>
    <r>
      <t xml:space="preserve">EIAA </t>
    </r>
    <r>
      <rPr>
        <sz val="8"/>
        <rFont val="Arial"/>
        <family val="2"/>
      </rPr>
      <t>(Transmission &amp; Distribution)</t>
    </r>
  </si>
  <si>
    <t>(T&amp;D)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</si>
</sst>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0_ "/>
    <numFmt numFmtId="166" formatCode="0.00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64" fontId="3" fillId="4" borderId="6" xfId="1" applyFont="1" applyFill="1" applyBorder="1" applyAlignment="1">
      <alignment horizontal="right" vertical="center" wrapText="1"/>
    </xf>
    <xf numFmtId="164" fontId="3" fillId="4" borderId="7" xfId="1" applyFont="1" applyFill="1" applyBorder="1" applyAlignment="1">
      <alignment horizontal="center" vertical="center" wrapText="1"/>
    </xf>
    <xf numFmtId="9" fontId="3" fillId="4" borderId="0" xfId="2" applyFont="1" applyFill="1" applyBorder="1" applyAlignment="1">
      <alignment horizontal="center" vertical="center" wrapText="1"/>
    </xf>
    <xf numFmtId="40" fontId="3" fillId="4" borderId="7" xfId="1" applyNumberFormat="1" applyFont="1" applyFill="1" applyBorder="1" applyAlignment="1">
      <alignment horizontal="right" vertical="center" wrapText="1"/>
    </xf>
    <xf numFmtId="9" fontId="3" fillId="4" borderId="7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4" borderId="2" xfId="1" applyFont="1" applyFill="1" applyBorder="1" applyAlignment="1">
      <alignment horizontal="right" vertical="center" wrapText="1"/>
    </xf>
    <xf numFmtId="164" fontId="3" fillId="4" borderId="3" xfId="1" applyFont="1" applyFill="1" applyBorder="1" applyAlignment="1">
      <alignment horizontal="center" vertical="center" wrapText="1"/>
    </xf>
    <xf numFmtId="9" fontId="3" fillId="4" borderId="9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64" fontId="3" fillId="4" borderId="0" xfId="1" applyFont="1" applyFill="1" applyBorder="1" applyAlignment="1">
      <alignment horizontal="center" vertical="center" wrapText="1"/>
    </xf>
    <xf numFmtId="40" fontId="3" fillId="4" borderId="0" xfId="1" applyNumberFormat="1" applyFont="1" applyFill="1" applyBorder="1" applyAlignment="1">
      <alignment horizontal="right" vertical="center" wrapText="1"/>
    </xf>
    <xf numFmtId="38" fontId="3" fillId="4" borderId="6" xfId="1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vertical="center" wrapText="1"/>
    </xf>
    <xf numFmtId="164" fontId="2" fillId="4" borderId="6" xfId="1" applyFont="1" applyFill="1" applyBorder="1" applyAlignment="1">
      <alignment horizontal="right" vertical="center" wrapText="1"/>
    </xf>
    <xf numFmtId="164" fontId="2" fillId="4" borderId="0" xfId="1" applyFont="1" applyFill="1" applyBorder="1" applyAlignment="1">
      <alignment horizontal="center" vertical="center" wrapText="1"/>
    </xf>
    <xf numFmtId="9" fontId="2" fillId="4" borderId="7" xfId="2" applyFont="1" applyFill="1" applyBorder="1" applyAlignment="1">
      <alignment horizontal="center" vertical="center" wrapText="1"/>
    </xf>
    <xf numFmtId="164" fontId="2" fillId="4" borderId="7" xfId="1" applyFont="1" applyFill="1" applyBorder="1" applyAlignment="1">
      <alignment horizontal="center" vertical="center" wrapText="1"/>
    </xf>
    <xf numFmtId="40" fontId="2" fillId="4" borderId="0" xfId="1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shrinkToFit="1"/>
    </xf>
    <xf numFmtId="9" fontId="3" fillId="4" borderId="3" xfId="2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164" fontId="3" fillId="4" borderId="4" xfId="1" applyFont="1" applyFill="1" applyBorder="1" applyAlignment="1">
      <alignment horizontal="right" vertical="center" wrapText="1"/>
    </xf>
    <xf numFmtId="164" fontId="3" fillId="4" borderId="11" xfId="1" applyFont="1" applyFill="1" applyBorder="1" applyAlignment="1">
      <alignment horizontal="center" vertical="center" wrapText="1"/>
    </xf>
    <xf numFmtId="9" fontId="3" fillId="4" borderId="12" xfId="2" applyFont="1" applyFill="1" applyBorder="1" applyAlignment="1">
      <alignment horizontal="center" vertical="center" wrapText="1"/>
    </xf>
    <xf numFmtId="40" fontId="3" fillId="4" borderId="11" xfId="1" applyNumberFormat="1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164" fontId="3" fillId="4" borderId="8" xfId="1" applyFont="1" applyFill="1" applyBorder="1" applyAlignment="1">
      <alignment horizontal="right" vertical="center" wrapText="1"/>
    </xf>
    <xf numFmtId="164" fontId="3" fillId="4" borderId="14" xfId="1" applyFont="1" applyFill="1" applyBorder="1" applyAlignment="1">
      <alignment horizontal="center" vertical="center" wrapText="1"/>
    </xf>
    <xf numFmtId="9" fontId="3" fillId="4" borderId="15" xfId="2" quotePrefix="1" applyFont="1" applyFill="1" applyBorder="1" applyAlignment="1">
      <alignment horizontal="center" vertical="center" wrapText="1"/>
    </xf>
    <xf numFmtId="164" fontId="3" fillId="4" borderId="15" xfId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164" fontId="5" fillId="4" borderId="8" xfId="1" applyFont="1" applyFill="1" applyBorder="1" applyAlignment="1">
      <alignment horizontal="right" vertical="center" wrapText="1"/>
    </xf>
    <xf numFmtId="9" fontId="3" fillId="4" borderId="15" xfId="2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164" fontId="4" fillId="2" borderId="2" xfId="1" applyFont="1" applyFill="1" applyBorder="1" applyAlignment="1">
      <alignment horizontal="right" vertical="center" wrapText="1"/>
    </xf>
    <xf numFmtId="164" fontId="4" fillId="2" borderId="3" xfId="1" applyFont="1" applyFill="1" applyBorder="1" applyAlignment="1">
      <alignment horizontal="center" vertical="center" wrapText="1"/>
    </xf>
    <xf numFmtId="9" fontId="4" fillId="2" borderId="3" xfId="2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164" fontId="3" fillId="5" borderId="4" xfId="1" applyFont="1" applyFill="1" applyBorder="1" applyAlignment="1">
      <alignment horizontal="right" vertical="center" wrapText="1"/>
    </xf>
    <xf numFmtId="164" fontId="3" fillId="5" borderId="11" xfId="1" applyFont="1" applyFill="1" applyBorder="1" applyAlignment="1">
      <alignment horizontal="center" vertical="center" wrapText="1"/>
    </xf>
    <xf numFmtId="9" fontId="3" fillId="5" borderId="11" xfId="2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right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6" fontId="3" fillId="5" borderId="11" xfId="0" applyNumberFormat="1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shrinkToFit="1"/>
    </xf>
    <xf numFmtId="0" fontId="3" fillId="5" borderId="6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7" xfId="0" applyNumberFormat="1" applyFont="1" applyFill="1" applyBorder="1" applyAlignment="1">
      <alignment horizontal="center" vertical="center" wrapText="1"/>
    </xf>
    <xf numFmtId="166" fontId="3" fillId="5" borderId="7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164" fontId="3" fillId="5" borderId="0" xfId="1" applyFont="1" applyFill="1" applyBorder="1" applyAlignment="1">
      <alignment horizontal="right" vertical="center" wrapText="1"/>
    </xf>
    <xf numFmtId="164" fontId="3" fillId="5" borderId="0" xfId="1" applyFont="1" applyFill="1" applyBorder="1" applyAlignment="1">
      <alignment horizontal="center" vertical="center" wrapText="1"/>
    </xf>
    <xf numFmtId="9" fontId="3" fillId="5" borderId="7" xfId="2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right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6" fontId="3" fillId="5" borderId="0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vertical="center" wrapText="1"/>
    </xf>
    <xf numFmtId="164" fontId="3" fillId="5" borderId="14" xfId="1" applyFont="1" applyFill="1" applyBorder="1" applyAlignment="1">
      <alignment horizontal="right" vertical="center" wrapText="1"/>
    </xf>
    <xf numFmtId="164" fontId="3" fillId="5" borderId="14" xfId="1" applyFont="1" applyFill="1" applyBorder="1" applyAlignment="1">
      <alignment horizontal="center" vertical="center" wrapText="1"/>
    </xf>
    <xf numFmtId="9" fontId="3" fillId="5" borderId="15" xfId="2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right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6" fontId="3" fillId="5" borderId="14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center" vertical="center" wrapText="1"/>
    </xf>
    <xf numFmtId="9" fontId="6" fillId="2" borderId="3" xfId="2" applyFont="1" applyFill="1" applyBorder="1" applyAlignment="1">
      <alignment horizontal="center" vertical="center" wrapText="1"/>
    </xf>
    <xf numFmtId="164" fontId="4" fillId="2" borderId="9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vertical="center" wrapText="1"/>
    </xf>
    <xf numFmtId="9" fontId="4" fillId="2" borderId="9" xfId="2" applyFont="1" applyFill="1" applyBorder="1" applyAlignment="1">
      <alignment horizontal="center" vertical="center" wrapText="1"/>
    </xf>
    <xf numFmtId="9" fontId="2" fillId="0" borderId="0" xfId="0" applyNumberFormat="1" applyFont="1"/>
    <xf numFmtId="9" fontId="3" fillId="4" borderId="6" xfId="2" applyNumberFormat="1" applyFont="1" applyFill="1" applyBorder="1" applyAlignment="1">
      <alignment horizontal="right" vertical="center" wrapText="1"/>
    </xf>
    <xf numFmtId="9" fontId="3" fillId="4" borderId="2" xfId="2" applyNumberFormat="1" applyFont="1" applyFill="1" applyBorder="1" applyAlignment="1">
      <alignment horizontal="right" vertical="center" wrapText="1"/>
    </xf>
    <xf numFmtId="9" fontId="3" fillId="4" borderId="6" xfId="2" applyNumberFormat="1" applyFont="1" applyFill="1" applyBorder="1" applyAlignment="1">
      <alignment horizontal="right" vertical="center"/>
    </xf>
    <xf numFmtId="9" fontId="2" fillId="4" borderId="6" xfId="2" applyNumberFormat="1" applyFont="1" applyFill="1" applyBorder="1" applyAlignment="1">
      <alignment horizontal="right" vertical="center"/>
    </xf>
    <xf numFmtId="9" fontId="3" fillId="4" borderId="2" xfId="2" applyNumberFormat="1" applyFont="1" applyFill="1" applyBorder="1" applyAlignment="1">
      <alignment horizontal="right" vertical="center"/>
    </xf>
    <xf numFmtId="9" fontId="3" fillId="4" borderId="4" xfId="2" applyNumberFormat="1" applyFont="1" applyFill="1" applyBorder="1" applyAlignment="1">
      <alignment horizontal="right" vertical="center" wrapText="1"/>
    </xf>
    <xf numFmtId="9" fontId="3" fillId="4" borderId="8" xfId="1" applyNumberFormat="1" applyFont="1" applyFill="1" applyBorder="1" applyAlignment="1">
      <alignment horizontal="right" vertical="center" wrapText="1"/>
    </xf>
    <xf numFmtId="9" fontId="3" fillId="4" borderId="8" xfId="2" applyNumberFormat="1" applyFont="1" applyFill="1" applyBorder="1" applyAlignment="1">
      <alignment horizontal="right" vertical="center"/>
    </xf>
    <xf numFmtId="9" fontId="4" fillId="2" borderId="9" xfId="2" applyNumberFormat="1" applyFont="1" applyFill="1" applyBorder="1" applyAlignment="1">
      <alignment horizontal="right" vertical="center"/>
    </xf>
    <xf numFmtId="9" fontId="3" fillId="5" borderId="4" xfId="2" applyNumberFormat="1" applyFont="1" applyFill="1" applyBorder="1" applyAlignment="1">
      <alignment horizontal="right" vertical="center"/>
    </xf>
    <xf numFmtId="9" fontId="3" fillId="5" borderId="6" xfId="0" applyNumberFormat="1" applyFont="1" applyFill="1" applyBorder="1" applyAlignment="1">
      <alignment horizontal="right" vertical="center"/>
    </xf>
    <xf numFmtId="9" fontId="3" fillId="5" borderId="6" xfId="2" applyNumberFormat="1" applyFont="1" applyFill="1" applyBorder="1" applyAlignment="1">
      <alignment horizontal="right" vertical="center"/>
    </xf>
    <xf numFmtId="9" fontId="3" fillId="5" borderId="8" xfId="2" applyNumberFormat="1" applyFont="1" applyFill="1" applyBorder="1" applyAlignment="1">
      <alignment horizontal="right" vertical="center"/>
    </xf>
    <xf numFmtId="9" fontId="6" fillId="2" borderId="2" xfId="2" applyNumberFormat="1" applyFont="1" applyFill="1" applyBorder="1" applyAlignment="1">
      <alignment horizontal="right" vertical="center"/>
    </xf>
    <xf numFmtId="9" fontId="4" fillId="5" borderId="9" xfId="0" applyNumberFormat="1" applyFont="1" applyFill="1" applyBorder="1" applyAlignment="1">
      <alignment horizontal="right" vertical="center"/>
    </xf>
    <xf numFmtId="9" fontId="4" fillId="2" borderId="2" xfId="2" applyNumberFormat="1" applyFont="1" applyFill="1" applyBorder="1" applyAlignment="1">
      <alignment horizontal="right" vertical="center" wrapText="1"/>
    </xf>
    <xf numFmtId="164" fontId="3" fillId="4" borderId="13" xfId="1" applyFont="1" applyFill="1" applyBorder="1" applyAlignment="1">
      <alignment horizontal="right" vertical="center" wrapText="1"/>
    </xf>
    <xf numFmtId="164" fontId="4" fillId="2" borderId="2" xfId="1" applyFont="1" applyFill="1" applyBorder="1" applyAlignment="1">
      <alignment horizontal="center" vertical="center" shrinkToFit="1"/>
    </xf>
    <xf numFmtId="164" fontId="4" fillId="2" borderId="3" xfId="1" applyFont="1" applyFill="1" applyBorder="1" applyAlignment="1">
      <alignment horizontal="center" vertical="center" shrinkToFit="1"/>
    </xf>
    <xf numFmtId="9" fontId="4" fillId="2" borderId="2" xfId="2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7"/>
  <sheetViews>
    <sheetView showGridLines="0" tabSelected="1" topLeftCell="A719" workbookViewId="0">
      <selection activeCell="C741" sqref="C741"/>
    </sheetView>
  </sheetViews>
  <sheetFormatPr defaultRowHeight="14.25"/>
  <cols>
    <col min="1" max="1" width="3.140625" style="1" customWidth="1"/>
    <col min="2" max="2" width="9.140625" style="1"/>
    <col min="3" max="3" width="14.140625" style="1" customWidth="1"/>
    <col min="4" max="4" width="34.7109375" style="1" bestFit="1" customWidth="1"/>
    <col min="5" max="5" width="12.42578125" style="1" customWidth="1"/>
    <col min="6" max="6" width="12.42578125" style="1" hidden="1" customWidth="1"/>
    <col min="7" max="7" width="12.42578125" style="92" customWidth="1"/>
    <col min="8" max="8" width="12.42578125" style="1" hidden="1" customWidth="1"/>
    <col min="9" max="9" width="12.42578125" style="1" customWidth="1"/>
    <col min="10" max="10" width="0" style="1" hidden="1" customWidth="1"/>
    <col min="11" max="11" width="10.140625" style="1" hidden="1" customWidth="1"/>
    <col min="12" max="12" width="20" style="1" customWidth="1"/>
    <col min="13" max="16384" width="9.140625" style="1"/>
  </cols>
  <sheetData>
    <row r="2" spans="2:12">
      <c r="B2" s="1" t="s">
        <v>95</v>
      </c>
    </row>
    <row r="3" spans="2:12" ht="15">
      <c r="B3" s="2" t="s">
        <v>0</v>
      </c>
      <c r="C3" s="2" t="s">
        <v>1</v>
      </c>
      <c r="D3" s="2" t="s">
        <v>2</v>
      </c>
      <c r="E3" s="110" t="s">
        <v>3</v>
      </c>
      <c r="F3" s="111"/>
      <c r="G3" s="112" t="s">
        <v>4</v>
      </c>
      <c r="H3" s="113"/>
      <c r="I3" s="110" t="s">
        <v>5</v>
      </c>
      <c r="J3" s="111"/>
      <c r="K3" s="3"/>
      <c r="L3" s="2" t="s">
        <v>6</v>
      </c>
    </row>
    <row r="4" spans="2:12">
      <c r="B4" s="114" t="s">
        <v>7</v>
      </c>
      <c r="C4" s="4" t="s">
        <v>8</v>
      </c>
      <c r="D4" s="5" t="s">
        <v>9</v>
      </c>
      <c r="E4" s="6">
        <v>345</v>
      </c>
      <c r="F4" s="7"/>
      <c r="G4" s="93">
        <v>0.5</v>
      </c>
      <c r="H4" s="8"/>
      <c r="I4" s="6">
        <f t="shared" ref="I4:I13" si="0">ROUND(K4,0)</f>
        <v>173</v>
      </c>
      <c r="J4" s="7"/>
      <c r="K4" s="9">
        <f t="shared" ref="K4:K14" si="1">E4*G4</f>
        <v>172.5</v>
      </c>
      <c r="L4" s="4" t="s">
        <v>10</v>
      </c>
    </row>
    <row r="5" spans="2:12">
      <c r="B5" s="115"/>
      <c r="C5" s="4" t="s">
        <v>11</v>
      </c>
      <c r="D5" s="5" t="s">
        <v>12</v>
      </c>
      <c r="E5" s="6">
        <v>1218</v>
      </c>
      <c r="F5" s="7"/>
      <c r="G5" s="93">
        <v>0.5</v>
      </c>
      <c r="H5" s="8"/>
      <c r="I5" s="6">
        <f t="shared" si="0"/>
        <v>609</v>
      </c>
      <c r="J5" s="7"/>
      <c r="K5" s="9">
        <f t="shared" si="1"/>
        <v>609</v>
      </c>
      <c r="L5" s="4" t="s">
        <v>13</v>
      </c>
    </row>
    <row r="6" spans="2:12">
      <c r="B6" s="115"/>
      <c r="C6" s="4" t="s">
        <v>11</v>
      </c>
      <c r="D6" s="5" t="s">
        <v>14</v>
      </c>
      <c r="E6" s="6">
        <v>735</v>
      </c>
      <c r="F6" s="7"/>
      <c r="G6" s="93">
        <v>0.5</v>
      </c>
      <c r="H6" s="8"/>
      <c r="I6" s="6">
        <f t="shared" si="0"/>
        <v>368</v>
      </c>
      <c r="J6" s="7"/>
      <c r="K6" s="9">
        <f t="shared" si="1"/>
        <v>367.5</v>
      </c>
      <c r="L6" s="4" t="s">
        <v>13</v>
      </c>
    </row>
    <row r="7" spans="2:12">
      <c r="B7" s="115"/>
      <c r="C7" s="4" t="s">
        <v>11</v>
      </c>
      <c r="D7" s="5" t="s">
        <v>15</v>
      </c>
      <c r="E7" s="6">
        <v>1251</v>
      </c>
      <c r="F7" s="7"/>
      <c r="G7" s="93">
        <v>0.1</v>
      </c>
      <c r="H7" s="8"/>
      <c r="I7" s="6">
        <f t="shared" si="0"/>
        <v>125</v>
      </c>
      <c r="J7" s="7"/>
      <c r="K7" s="9">
        <f t="shared" si="1"/>
        <v>125.10000000000001</v>
      </c>
      <c r="L7" s="4" t="s">
        <v>16</v>
      </c>
    </row>
    <row r="8" spans="2:12">
      <c r="B8" s="115"/>
      <c r="C8" s="4" t="s">
        <v>17</v>
      </c>
      <c r="D8" s="5" t="s">
        <v>18</v>
      </c>
      <c r="E8" s="6">
        <v>350</v>
      </c>
      <c r="F8" s="7"/>
      <c r="G8" s="93">
        <v>0.28000000000000003</v>
      </c>
      <c r="H8" s="8"/>
      <c r="I8" s="6">
        <f t="shared" si="0"/>
        <v>98</v>
      </c>
      <c r="J8" s="7"/>
      <c r="K8" s="9">
        <f t="shared" si="1"/>
        <v>98.000000000000014</v>
      </c>
      <c r="L8" s="4" t="s">
        <v>19</v>
      </c>
    </row>
    <row r="9" spans="2:12">
      <c r="B9" s="115"/>
      <c r="C9" s="4" t="s">
        <v>20</v>
      </c>
      <c r="D9" s="5" t="s">
        <v>21</v>
      </c>
      <c r="E9" s="6">
        <v>3300</v>
      </c>
      <c r="F9" s="7"/>
      <c r="G9" s="93">
        <v>0.3</v>
      </c>
      <c r="H9" s="8"/>
      <c r="I9" s="6">
        <f>ROUND(K9,0)</f>
        <v>990</v>
      </c>
      <c r="J9" s="7"/>
      <c r="K9" s="9">
        <f t="shared" si="1"/>
        <v>990</v>
      </c>
      <c r="L9" s="4" t="s">
        <v>19</v>
      </c>
    </row>
    <row r="10" spans="2:12">
      <c r="B10" s="115"/>
      <c r="C10" s="4" t="s">
        <v>22</v>
      </c>
      <c r="D10" s="5" t="s">
        <v>23</v>
      </c>
      <c r="E10" s="6">
        <v>660</v>
      </c>
      <c r="F10" s="7"/>
      <c r="G10" s="93">
        <v>0.32500000000000001</v>
      </c>
      <c r="H10" s="8"/>
      <c r="I10" s="6">
        <f t="shared" si="0"/>
        <v>215</v>
      </c>
      <c r="J10" s="7"/>
      <c r="K10" s="9">
        <f t="shared" si="1"/>
        <v>214.5</v>
      </c>
      <c r="L10" s="4" t="s">
        <v>13</v>
      </c>
    </row>
    <row r="11" spans="2:12">
      <c r="B11" s="115"/>
      <c r="C11" s="4" t="s">
        <v>11</v>
      </c>
      <c r="D11" s="5" t="s">
        <v>24</v>
      </c>
      <c r="E11" s="6">
        <v>1220</v>
      </c>
      <c r="F11" s="7"/>
      <c r="G11" s="93">
        <v>0.15</v>
      </c>
      <c r="H11" s="8"/>
      <c r="I11" s="6">
        <f t="shared" si="0"/>
        <v>183</v>
      </c>
      <c r="J11" s="7"/>
      <c r="K11" s="9">
        <f t="shared" si="1"/>
        <v>183</v>
      </c>
      <c r="L11" s="4" t="s">
        <v>13</v>
      </c>
    </row>
    <row r="12" spans="2:12">
      <c r="B12" s="115"/>
      <c r="C12" s="4" t="s">
        <v>11</v>
      </c>
      <c r="D12" s="5" t="s">
        <v>25</v>
      </c>
      <c r="E12" s="6">
        <v>220</v>
      </c>
      <c r="F12" s="7"/>
      <c r="G12" s="93">
        <v>0.35</v>
      </c>
      <c r="H12" s="10"/>
      <c r="I12" s="6">
        <f t="shared" si="0"/>
        <v>77</v>
      </c>
      <c r="J12" s="7"/>
      <c r="K12" s="9">
        <f t="shared" si="1"/>
        <v>77</v>
      </c>
      <c r="L12" s="4" t="s">
        <v>26</v>
      </c>
    </row>
    <row r="13" spans="2:12">
      <c r="B13" s="115"/>
      <c r="C13" s="4" t="s">
        <v>27</v>
      </c>
      <c r="D13" s="5" t="s">
        <v>28</v>
      </c>
      <c r="E13" s="6">
        <v>960</v>
      </c>
      <c r="F13" s="7"/>
      <c r="G13" s="93">
        <v>0.4</v>
      </c>
      <c r="H13" s="8"/>
      <c r="I13" s="6">
        <f t="shared" si="0"/>
        <v>384</v>
      </c>
      <c r="J13" s="7"/>
      <c r="K13" s="9">
        <f t="shared" si="1"/>
        <v>384</v>
      </c>
      <c r="L13" s="4" t="s">
        <v>29</v>
      </c>
    </row>
    <row r="14" spans="2:12">
      <c r="B14" s="115"/>
      <c r="C14" s="4" t="s">
        <v>11</v>
      </c>
      <c r="D14" s="5" t="s">
        <v>30</v>
      </c>
      <c r="E14" s="6">
        <v>600</v>
      </c>
      <c r="F14" s="7"/>
      <c r="G14" s="93">
        <v>0.5</v>
      </c>
      <c r="H14" s="8"/>
      <c r="I14" s="6">
        <f>ROUND(K14,0)</f>
        <v>300</v>
      </c>
      <c r="J14" s="7"/>
      <c r="K14" s="9">
        <f t="shared" si="1"/>
        <v>300</v>
      </c>
      <c r="L14" s="4" t="s">
        <v>29</v>
      </c>
    </row>
    <row r="15" spans="2:12">
      <c r="B15" s="115"/>
      <c r="C15" s="4" t="s">
        <v>31</v>
      </c>
      <c r="D15" s="5" t="s">
        <v>94</v>
      </c>
      <c r="E15" s="6" t="s">
        <v>92</v>
      </c>
      <c r="F15" s="7"/>
      <c r="G15" s="93">
        <v>1</v>
      </c>
      <c r="H15" s="8"/>
      <c r="I15" s="6" t="s">
        <v>92</v>
      </c>
      <c r="J15" s="7"/>
      <c r="K15" s="9"/>
      <c r="L15" s="4" t="s">
        <v>93</v>
      </c>
    </row>
    <row r="16" spans="2:12">
      <c r="B16" s="115"/>
      <c r="C16" s="4" t="s">
        <v>11</v>
      </c>
      <c r="D16" s="5" t="s">
        <v>32</v>
      </c>
      <c r="E16" s="6">
        <v>98</v>
      </c>
      <c r="F16" s="7"/>
      <c r="G16" s="93">
        <v>0.3</v>
      </c>
      <c r="H16" s="8"/>
      <c r="I16" s="6">
        <f>ROUND(K16,0)</f>
        <v>29</v>
      </c>
      <c r="J16" s="7"/>
      <c r="K16" s="9">
        <f>E16*G16</f>
        <v>29.4</v>
      </c>
      <c r="L16" s="4" t="s">
        <v>33</v>
      </c>
    </row>
    <row r="17" spans="2:12">
      <c r="B17" s="115"/>
      <c r="C17" s="4" t="s">
        <v>34</v>
      </c>
      <c r="D17" s="5" t="s">
        <v>35</v>
      </c>
      <c r="E17" s="6">
        <v>347</v>
      </c>
      <c r="F17" s="7"/>
      <c r="G17" s="93">
        <v>0.26</v>
      </c>
      <c r="H17" s="8"/>
      <c r="I17" s="6">
        <f>ROUND(K17,0)</f>
        <v>90</v>
      </c>
      <c r="J17" s="7"/>
      <c r="K17" s="9">
        <f>E17*G17</f>
        <v>90.22</v>
      </c>
      <c r="L17" s="4" t="s">
        <v>16</v>
      </c>
    </row>
    <row r="18" spans="2:12">
      <c r="B18" s="115"/>
      <c r="C18" s="4" t="s">
        <v>36</v>
      </c>
      <c r="D18" s="5" t="s">
        <v>37</v>
      </c>
      <c r="E18" s="6">
        <v>126</v>
      </c>
      <c r="F18" s="7"/>
      <c r="G18" s="93">
        <v>0.4</v>
      </c>
      <c r="H18" s="8"/>
      <c r="I18" s="6">
        <f>ROUND(K18,0)</f>
        <v>50</v>
      </c>
      <c r="J18" s="7"/>
      <c r="K18" s="9">
        <f>E18*G18</f>
        <v>50.400000000000006</v>
      </c>
      <c r="L18" s="4" t="s">
        <v>38</v>
      </c>
    </row>
    <row r="19" spans="2:12" ht="15" customHeight="1">
      <c r="B19" s="116"/>
      <c r="C19" s="11"/>
      <c r="D19" s="12"/>
      <c r="E19" s="13">
        <f>SUM(E4:E18)</f>
        <v>11430</v>
      </c>
      <c r="F19" s="14"/>
      <c r="G19" s="94"/>
      <c r="H19" s="15"/>
      <c r="I19" s="13">
        <f>SUM(I4:I18)</f>
        <v>3691</v>
      </c>
      <c r="J19" s="14"/>
      <c r="K19" s="14"/>
      <c r="L19" s="16"/>
    </row>
    <row r="20" spans="2:12">
      <c r="B20" s="114" t="s">
        <v>39</v>
      </c>
      <c r="C20" s="4" t="s">
        <v>40</v>
      </c>
      <c r="D20" s="5" t="s">
        <v>41</v>
      </c>
      <c r="E20" s="6">
        <v>480</v>
      </c>
      <c r="F20" s="7"/>
      <c r="G20" s="93">
        <v>0.33329999999999999</v>
      </c>
      <c r="H20" s="8"/>
      <c r="I20" s="6">
        <f t="shared" ref="I20:I26" si="2">ROUND(K20,0)</f>
        <v>160</v>
      </c>
      <c r="J20" s="7"/>
      <c r="K20" s="9">
        <f t="shared" ref="K20:K26" si="3">E20*G20</f>
        <v>159.98399999999998</v>
      </c>
      <c r="L20" s="4" t="s">
        <v>29</v>
      </c>
    </row>
    <row r="21" spans="2:12">
      <c r="B21" s="115"/>
      <c r="C21" s="17" t="s">
        <v>42</v>
      </c>
      <c r="D21" s="18" t="s">
        <v>43</v>
      </c>
      <c r="E21" s="6">
        <v>360</v>
      </c>
      <c r="F21" s="19"/>
      <c r="G21" s="93">
        <v>0.3</v>
      </c>
      <c r="H21" s="8"/>
      <c r="I21" s="6">
        <f t="shared" si="2"/>
        <v>108</v>
      </c>
      <c r="J21" s="7"/>
      <c r="K21" s="20">
        <f>E21*G21</f>
        <v>108</v>
      </c>
      <c r="L21" s="4" t="s">
        <v>38</v>
      </c>
    </row>
    <row r="22" spans="2:12">
      <c r="B22" s="115"/>
      <c r="C22" s="4" t="s">
        <v>11</v>
      </c>
      <c r="D22" s="18" t="s">
        <v>44</v>
      </c>
      <c r="E22" s="6">
        <v>160</v>
      </c>
      <c r="F22" s="19"/>
      <c r="G22" s="93">
        <v>0.27500000000000002</v>
      </c>
      <c r="H22" s="8"/>
      <c r="I22" s="6">
        <f t="shared" si="2"/>
        <v>44</v>
      </c>
      <c r="J22" s="7"/>
      <c r="K22" s="20">
        <f>E22*G22</f>
        <v>44</v>
      </c>
      <c r="L22" s="4" t="s">
        <v>38</v>
      </c>
    </row>
    <row r="23" spans="2:12">
      <c r="B23" s="115"/>
      <c r="C23" s="17" t="s">
        <v>45</v>
      </c>
      <c r="D23" s="18" t="s">
        <v>46</v>
      </c>
      <c r="E23" s="6">
        <v>2000</v>
      </c>
      <c r="F23" s="19"/>
      <c r="G23" s="93">
        <v>0.3</v>
      </c>
      <c r="H23" s="8"/>
      <c r="I23" s="6">
        <f t="shared" si="2"/>
        <v>600</v>
      </c>
      <c r="J23" s="7"/>
      <c r="K23" s="20">
        <f t="shared" si="3"/>
        <v>600</v>
      </c>
      <c r="L23" s="4" t="s">
        <v>16</v>
      </c>
    </row>
    <row r="24" spans="2:12">
      <c r="B24" s="115"/>
      <c r="C24" s="17" t="s">
        <v>47</v>
      </c>
      <c r="D24" s="18" t="s">
        <v>48</v>
      </c>
      <c r="E24" s="6">
        <v>2000</v>
      </c>
      <c r="F24" s="19"/>
      <c r="G24" s="93">
        <v>0.14000000000000001</v>
      </c>
      <c r="H24" s="8"/>
      <c r="I24" s="6">
        <f t="shared" si="2"/>
        <v>280</v>
      </c>
      <c r="J24" s="7"/>
      <c r="K24" s="20">
        <f t="shared" si="3"/>
        <v>280</v>
      </c>
      <c r="L24" s="4" t="s">
        <v>16</v>
      </c>
    </row>
    <row r="25" spans="2:12">
      <c r="B25" s="115"/>
      <c r="C25" s="4" t="s">
        <v>11</v>
      </c>
      <c r="D25" s="18" t="s">
        <v>49</v>
      </c>
      <c r="E25" s="6">
        <v>710</v>
      </c>
      <c r="F25" s="19"/>
      <c r="G25" s="93">
        <v>0.34</v>
      </c>
      <c r="H25" s="8"/>
      <c r="I25" s="6">
        <f t="shared" si="2"/>
        <v>241</v>
      </c>
      <c r="J25" s="7"/>
      <c r="K25" s="20">
        <f t="shared" si="3"/>
        <v>241.4</v>
      </c>
      <c r="L25" s="4" t="s">
        <v>16</v>
      </c>
    </row>
    <row r="26" spans="2:12">
      <c r="B26" s="115"/>
      <c r="C26" s="4" t="s">
        <v>11</v>
      </c>
      <c r="D26" s="18" t="s">
        <v>50</v>
      </c>
      <c r="E26" s="6">
        <v>2000</v>
      </c>
      <c r="F26" s="19"/>
      <c r="G26" s="95">
        <v>0.2</v>
      </c>
      <c r="H26" s="10"/>
      <c r="I26" s="6">
        <f t="shared" si="2"/>
        <v>400</v>
      </c>
      <c r="J26" s="7"/>
      <c r="K26" s="20">
        <f t="shared" si="3"/>
        <v>400</v>
      </c>
      <c r="L26" s="4" t="s">
        <v>16</v>
      </c>
    </row>
    <row r="27" spans="2:12">
      <c r="B27" s="115"/>
      <c r="C27" s="4" t="s">
        <v>11</v>
      </c>
      <c r="D27" s="22" t="s">
        <v>51</v>
      </c>
      <c r="E27" s="23">
        <v>1510</v>
      </c>
      <c r="F27" s="24"/>
      <c r="G27" s="96">
        <v>0.1</v>
      </c>
      <c r="H27" s="25"/>
      <c r="I27" s="23">
        <f>ROUND(K27,0)</f>
        <v>151</v>
      </c>
      <c r="J27" s="26"/>
      <c r="K27" s="27">
        <f>E27*G27</f>
        <v>151</v>
      </c>
      <c r="L27" s="4" t="s">
        <v>16</v>
      </c>
    </row>
    <row r="28" spans="2:12">
      <c r="B28" s="115"/>
      <c r="C28" s="17" t="s">
        <v>52</v>
      </c>
      <c r="D28" s="22" t="s">
        <v>53</v>
      </c>
      <c r="E28" s="23">
        <v>2000</v>
      </c>
      <c r="F28" s="24"/>
      <c r="G28" s="96">
        <v>0.5</v>
      </c>
      <c r="H28" s="25"/>
      <c r="I28" s="23">
        <f>ROUND(K28,0)</f>
        <v>1000</v>
      </c>
      <c r="J28" s="26"/>
      <c r="K28" s="27">
        <f>E28*G28</f>
        <v>1000</v>
      </c>
      <c r="L28" s="4" t="s">
        <v>16</v>
      </c>
    </row>
    <row r="29" spans="2:12">
      <c r="B29" s="115"/>
      <c r="C29" s="4" t="s">
        <v>54</v>
      </c>
      <c r="D29" s="5" t="s">
        <v>55</v>
      </c>
      <c r="E29" s="6">
        <v>471</v>
      </c>
      <c r="F29" s="7"/>
      <c r="G29" s="93">
        <v>0.4</v>
      </c>
      <c r="H29" s="8"/>
      <c r="I29" s="6">
        <f>ROUND(K29,0)</f>
        <v>188</v>
      </c>
      <c r="J29" s="7"/>
      <c r="K29" s="9">
        <f>E29*G29</f>
        <v>188.4</v>
      </c>
      <c r="L29" s="4" t="s">
        <v>16</v>
      </c>
    </row>
    <row r="30" spans="2:12" ht="15">
      <c r="B30" s="116"/>
      <c r="C30" s="11"/>
      <c r="D30" s="12"/>
      <c r="E30" s="13">
        <f>SUM(E20:E29)</f>
        <v>11691</v>
      </c>
      <c r="F30" s="14"/>
      <c r="G30" s="94"/>
      <c r="H30" s="15"/>
      <c r="I30" s="13">
        <f>SUM(I20:I29)</f>
        <v>3172</v>
      </c>
      <c r="J30" s="14"/>
      <c r="K30" s="14"/>
      <c r="L30" s="16"/>
    </row>
    <row r="31" spans="2:12">
      <c r="B31" s="114" t="s">
        <v>56</v>
      </c>
      <c r="C31" s="4" t="s">
        <v>57</v>
      </c>
      <c r="D31" s="5" t="s">
        <v>58</v>
      </c>
      <c r="E31" s="6">
        <v>840</v>
      </c>
      <c r="F31" s="7"/>
      <c r="G31" s="93">
        <v>0.3</v>
      </c>
      <c r="H31" s="8"/>
      <c r="I31" s="6">
        <f>ROUND(K31,0)</f>
        <v>252</v>
      </c>
      <c r="J31" s="7"/>
      <c r="K31" s="9">
        <f>E31*G31</f>
        <v>252</v>
      </c>
      <c r="L31" s="4" t="s">
        <v>13</v>
      </c>
    </row>
    <row r="32" spans="2:12">
      <c r="B32" s="115"/>
      <c r="C32" s="4" t="s">
        <v>11</v>
      </c>
      <c r="D32" s="5" t="s">
        <v>59</v>
      </c>
      <c r="E32" s="6">
        <v>162</v>
      </c>
      <c r="F32" s="7"/>
      <c r="G32" s="93">
        <v>1</v>
      </c>
      <c r="H32" s="8"/>
      <c r="I32" s="6">
        <f>ROUND(K32,0)</f>
        <v>162</v>
      </c>
      <c r="J32" s="7"/>
      <c r="K32" s="9">
        <f>E32*G32</f>
        <v>162</v>
      </c>
      <c r="L32" s="4" t="s">
        <v>16</v>
      </c>
    </row>
    <row r="33" spans="2:12">
      <c r="B33" s="115"/>
      <c r="C33" s="4" t="s">
        <v>11</v>
      </c>
      <c r="D33" s="5" t="s">
        <v>60</v>
      </c>
      <c r="E33" s="6">
        <v>32</v>
      </c>
      <c r="F33" s="7"/>
      <c r="G33" s="93">
        <v>0.499</v>
      </c>
      <c r="H33" s="8"/>
      <c r="I33" s="6">
        <f>ROUND(K33,0)</f>
        <v>16</v>
      </c>
      <c r="J33" s="7"/>
      <c r="K33" s="9">
        <f>E33*G33</f>
        <v>15.968</v>
      </c>
      <c r="L33" s="4" t="s">
        <v>16</v>
      </c>
    </row>
    <row r="34" spans="2:12">
      <c r="B34" s="115"/>
      <c r="C34" s="4" t="s">
        <v>11</v>
      </c>
      <c r="D34" s="5" t="s">
        <v>61</v>
      </c>
      <c r="E34" s="6">
        <v>27</v>
      </c>
      <c r="F34" s="7"/>
      <c r="G34" s="93">
        <v>0.499</v>
      </c>
      <c r="H34" s="8"/>
      <c r="I34" s="6">
        <f>ROUND(K34,0)</f>
        <v>13</v>
      </c>
      <c r="J34" s="7"/>
      <c r="K34" s="9">
        <f>E34*G34</f>
        <v>13.473000000000001</v>
      </c>
      <c r="L34" s="4" t="s">
        <v>16</v>
      </c>
    </row>
    <row r="35" spans="2:12">
      <c r="B35" s="115"/>
      <c r="C35" s="4" t="s">
        <v>11</v>
      </c>
      <c r="D35" s="5" t="s">
        <v>62</v>
      </c>
      <c r="E35" s="6">
        <v>132</v>
      </c>
      <c r="F35" s="7"/>
      <c r="G35" s="93">
        <v>0.39900000000000002</v>
      </c>
      <c r="H35" s="8"/>
      <c r="I35" s="6">
        <f>ROUND(K35,0)</f>
        <v>53</v>
      </c>
      <c r="J35" s="7"/>
      <c r="K35" s="9">
        <f>E35*G35</f>
        <v>52.668000000000006</v>
      </c>
      <c r="L35" s="4" t="s">
        <v>33</v>
      </c>
    </row>
    <row r="36" spans="2:12" ht="15">
      <c r="B36" s="116"/>
      <c r="C36" s="11"/>
      <c r="D36" s="12"/>
      <c r="E36" s="13">
        <f>SUM(E31:E35)</f>
        <v>1193</v>
      </c>
      <c r="F36" s="14"/>
      <c r="G36" s="94"/>
      <c r="H36" s="15"/>
      <c r="I36" s="13">
        <f>SUM(I31:I35)</f>
        <v>496</v>
      </c>
      <c r="J36" s="14"/>
      <c r="K36" s="14"/>
      <c r="L36" s="16"/>
    </row>
    <row r="37" spans="2:12">
      <c r="B37" s="114" t="s">
        <v>63</v>
      </c>
      <c r="C37" s="28" t="s">
        <v>64</v>
      </c>
      <c r="D37" s="5" t="s">
        <v>65</v>
      </c>
      <c r="E37" s="6">
        <v>370</v>
      </c>
      <c r="F37" s="7"/>
      <c r="G37" s="93">
        <v>0.49</v>
      </c>
      <c r="H37" s="8"/>
      <c r="I37" s="6">
        <f t="shared" ref="I37:I43" si="4">ROUND(K37,0)</f>
        <v>181</v>
      </c>
      <c r="J37" s="7"/>
      <c r="K37" s="9">
        <f t="shared" ref="K37:K45" si="5">E37*G37</f>
        <v>181.29999999999998</v>
      </c>
      <c r="L37" s="4" t="s">
        <v>16</v>
      </c>
    </row>
    <row r="38" spans="2:12">
      <c r="B38" s="115"/>
      <c r="C38" s="4" t="s">
        <v>11</v>
      </c>
      <c r="D38" s="5" t="s">
        <v>66</v>
      </c>
      <c r="E38" s="6">
        <v>314</v>
      </c>
      <c r="F38" s="7"/>
      <c r="G38" s="93">
        <v>0.49</v>
      </c>
      <c r="H38" s="8"/>
      <c r="I38" s="6">
        <f t="shared" si="4"/>
        <v>154</v>
      </c>
      <c r="J38" s="7"/>
      <c r="K38" s="9">
        <f t="shared" si="5"/>
        <v>153.85999999999999</v>
      </c>
      <c r="L38" s="4" t="s">
        <v>16</v>
      </c>
    </row>
    <row r="39" spans="2:12">
      <c r="B39" s="115"/>
      <c r="C39" s="4" t="s">
        <v>11</v>
      </c>
      <c r="D39" s="5" t="s">
        <v>67</v>
      </c>
      <c r="E39" s="6">
        <v>357</v>
      </c>
      <c r="F39" s="7"/>
      <c r="G39" s="93">
        <v>0.49</v>
      </c>
      <c r="H39" s="8"/>
      <c r="I39" s="6">
        <f t="shared" si="4"/>
        <v>175</v>
      </c>
      <c r="J39" s="7"/>
      <c r="K39" s="9">
        <f t="shared" si="5"/>
        <v>174.93</v>
      </c>
      <c r="L39" s="4" t="s">
        <v>16</v>
      </c>
    </row>
    <row r="40" spans="2:12">
      <c r="B40" s="115"/>
      <c r="C40" s="4" t="s">
        <v>11</v>
      </c>
      <c r="D40" s="5" t="s">
        <v>68</v>
      </c>
      <c r="E40" s="6">
        <f>ROUND(205.5,0)</f>
        <v>206</v>
      </c>
      <c r="F40" s="7"/>
      <c r="G40" s="93">
        <v>0.5</v>
      </c>
      <c r="H40" s="8"/>
      <c r="I40" s="6">
        <f t="shared" si="4"/>
        <v>103</v>
      </c>
      <c r="J40" s="7"/>
      <c r="K40" s="9">
        <f t="shared" si="5"/>
        <v>103</v>
      </c>
      <c r="L40" s="4" t="s">
        <v>33</v>
      </c>
    </row>
    <row r="41" spans="2:12">
      <c r="B41" s="115"/>
      <c r="C41" s="4" t="s">
        <v>11</v>
      </c>
      <c r="D41" s="29" t="s">
        <v>96</v>
      </c>
      <c r="E41" s="6">
        <v>0</v>
      </c>
      <c r="F41" s="7"/>
      <c r="G41" s="93">
        <v>0.2069</v>
      </c>
      <c r="H41" s="8"/>
      <c r="I41" s="6">
        <f t="shared" si="4"/>
        <v>0</v>
      </c>
      <c r="J41" s="7"/>
      <c r="K41" s="9"/>
      <c r="L41" s="4" t="s">
        <v>97</v>
      </c>
    </row>
    <row r="42" spans="2:12">
      <c r="B42" s="115"/>
      <c r="C42" s="4" t="s">
        <v>69</v>
      </c>
      <c r="D42" s="29" t="s">
        <v>70</v>
      </c>
      <c r="E42" s="21">
        <v>78</v>
      </c>
      <c r="F42" s="7"/>
      <c r="G42" s="93">
        <v>0.49</v>
      </c>
      <c r="H42" s="8"/>
      <c r="I42" s="6">
        <f t="shared" si="4"/>
        <v>38</v>
      </c>
      <c r="J42" s="7"/>
      <c r="K42" s="9">
        <f t="shared" si="5"/>
        <v>38.22</v>
      </c>
      <c r="L42" s="4" t="s">
        <v>33</v>
      </c>
    </row>
    <row r="43" spans="2:12">
      <c r="B43" s="115"/>
      <c r="C43" s="4" t="s">
        <v>71</v>
      </c>
      <c r="D43" s="29" t="s">
        <v>72</v>
      </c>
      <c r="E43" s="6">
        <v>27</v>
      </c>
      <c r="F43" s="7"/>
      <c r="G43" s="93">
        <v>1</v>
      </c>
      <c r="H43" s="10"/>
      <c r="I43" s="6">
        <f t="shared" si="4"/>
        <v>27</v>
      </c>
      <c r="J43" s="7"/>
      <c r="K43" s="9">
        <f t="shared" si="5"/>
        <v>27</v>
      </c>
      <c r="L43" s="4" t="s">
        <v>26</v>
      </c>
    </row>
    <row r="44" spans="2:12">
      <c r="B44" s="115"/>
      <c r="C44" s="4" t="s">
        <v>73</v>
      </c>
      <c r="D44" s="29" t="s">
        <v>74</v>
      </c>
      <c r="E44" s="6">
        <v>637</v>
      </c>
      <c r="F44" s="7"/>
      <c r="G44" s="93">
        <v>0.4</v>
      </c>
      <c r="H44" s="10"/>
      <c r="I44" s="6">
        <f>ROUNDUP(K44,0)</f>
        <v>255</v>
      </c>
      <c r="J44" s="7"/>
      <c r="K44" s="9">
        <f t="shared" si="5"/>
        <v>254.8</v>
      </c>
      <c r="L44" s="4" t="s">
        <v>75</v>
      </c>
    </row>
    <row r="45" spans="2:12">
      <c r="B45" s="115"/>
      <c r="C45" s="30" t="s">
        <v>76</v>
      </c>
      <c r="D45" s="29" t="s">
        <v>77</v>
      </c>
      <c r="E45" s="6">
        <v>1365</v>
      </c>
      <c r="F45" s="7"/>
      <c r="G45" s="93">
        <v>0.39</v>
      </c>
      <c r="H45" s="10"/>
      <c r="I45" s="6">
        <f>ROUND(K45,0)</f>
        <v>532</v>
      </c>
      <c r="J45" s="7"/>
      <c r="K45" s="9">
        <f t="shared" si="5"/>
        <v>532.35</v>
      </c>
      <c r="L45" s="4" t="s">
        <v>16</v>
      </c>
    </row>
    <row r="46" spans="2:12" ht="15">
      <c r="B46" s="116"/>
      <c r="C46" s="11"/>
      <c r="D46" s="12"/>
      <c r="E46" s="13">
        <f>SUM(E37:E45)</f>
        <v>3354</v>
      </c>
      <c r="F46" s="14"/>
      <c r="G46" s="97"/>
      <c r="H46" s="31"/>
      <c r="I46" s="13">
        <f>SUM(I37:I45)</f>
        <v>1465</v>
      </c>
      <c r="J46" s="14"/>
      <c r="K46" s="14"/>
      <c r="L46" s="16"/>
    </row>
    <row r="47" spans="2:12">
      <c r="B47" s="114" t="s">
        <v>78</v>
      </c>
      <c r="C47" s="28" t="s">
        <v>79</v>
      </c>
      <c r="D47" s="32" t="s">
        <v>80</v>
      </c>
      <c r="E47" s="33">
        <v>172</v>
      </c>
      <c r="F47" s="34"/>
      <c r="G47" s="98">
        <v>0.499</v>
      </c>
      <c r="H47" s="35"/>
      <c r="I47" s="33">
        <f>ROUND(K47,0)</f>
        <v>86</v>
      </c>
      <c r="J47" s="34"/>
      <c r="K47" s="36">
        <f t="shared" ref="K47" si="6">E47*G47</f>
        <v>85.828000000000003</v>
      </c>
      <c r="L47" s="28" t="s">
        <v>33</v>
      </c>
    </row>
    <row r="48" spans="2:12">
      <c r="B48" s="115"/>
      <c r="C48" s="37" t="s">
        <v>11</v>
      </c>
      <c r="D48" s="38" t="s">
        <v>81</v>
      </c>
      <c r="E48" s="39">
        <v>2118</v>
      </c>
      <c r="F48" s="40"/>
      <c r="G48" s="99" t="s">
        <v>92</v>
      </c>
      <c r="H48" s="41"/>
      <c r="I48" s="109" t="s">
        <v>92</v>
      </c>
      <c r="J48" s="42"/>
      <c r="K48" s="42"/>
      <c r="L48" s="43" t="s">
        <v>82</v>
      </c>
    </row>
    <row r="49" spans="2:12" ht="15">
      <c r="B49" s="116"/>
      <c r="C49" s="44"/>
      <c r="D49" s="45"/>
      <c r="E49" s="46">
        <f>SUM(E47:E48)</f>
        <v>2290</v>
      </c>
      <c r="F49" s="42"/>
      <c r="G49" s="100"/>
      <c r="H49" s="47"/>
      <c r="I49" s="46">
        <f>SUM(I47:I48)</f>
        <v>86</v>
      </c>
      <c r="J49" s="42"/>
      <c r="K49" s="42"/>
      <c r="L49" s="48"/>
    </row>
    <row r="50" spans="2:12" ht="15">
      <c r="B50" s="117" t="s">
        <v>83</v>
      </c>
      <c r="C50" s="118"/>
      <c r="D50" s="119"/>
      <c r="E50" s="49">
        <f>SUM(E19,E30,E36,E46,E49)</f>
        <v>29958</v>
      </c>
      <c r="F50" s="50"/>
      <c r="G50" s="101"/>
      <c r="H50" s="51"/>
      <c r="I50" s="49">
        <f>SUM(I19,I30,I36,I46,I49)</f>
        <v>8910</v>
      </c>
      <c r="J50" s="50"/>
      <c r="K50" s="52"/>
      <c r="L50" s="53"/>
    </row>
    <row r="51" spans="2:12">
      <c r="B51" s="120" t="s">
        <v>84</v>
      </c>
      <c r="C51" s="54"/>
      <c r="D51" s="55" t="s">
        <v>85</v>
      </c>
      <c r="E51" s="56">
        <v>34</v>
      </c>
      <c r="F51" s="57"/>
      <c r="G51" s="102">
        <v>1</v>
      </c>
      <c r="H51" s="58"/>
      <c r="I51" s="59">
        <f>ROUND(K51,0)</f>
        <v>34</v>
      </c>
      <c r="J51" s="60"/>
      <c r="K51" s="61">
        <f>E51*G51</f>
        <v>34</v>
      </c>
      <c r="L51" s="62" t="s">
        <v>10</v>
      </c>
    </row>
    <row r="52" spans="2:12">
      <c r="B52" s="121"/>
      <c r="C52" s="54"/>
      <c r="D52" s="63" t="s">
        <v>86</v>
      </c>
      <c r="E52" s="64">
        <v>29</v>
      </c>
      <c r="F52" s="65"/>
      <c r="G52" s="103">
        <v>1</v>
      </c>
      <c r="H52" s="66"/>
      <c r="I52" s="64">
        <f>ROUND(K52,0)</f>
        <v>29</v>
      </c>
      <c r="J52" s="65"/>
      <c r="K52" s="67">
        <f>E52*G52</f>
        <v>29</v>
      </c>
      <c r="L52" s="68" t="s">
        <v>16</v>
      </c>
    </row>
    <row r="53" spans="2:12">
      <c r="B53" s="121"/>
      <c r="C53" s="54"/>
      <c r="D53" s="69" t="s">
        <v>87</v>
      </c>
      <c r="E53" s="70">
        <v>20</v>
      </c>
      <c r="F53" s="71"/>
      <c r="G53" s="104">
        <v>0.49</v>
      </c>
      <c r="H53" s="72"/>
      <c r="I53" s="73">
        <f>ROUND(K53,0)</f>
        <v>10</v>
      </c>
      <c r="J53" s="74"/>
      <c r="K53" s="75">
        <f>E53*G53</f>
        <v>9.8000000000000007</v>
      </c>
      <c r="L53" s="68" t="s">
        <v>33</v>
      </c>
    </row>
    <row r="54" spans="2:12">
      <c r="B54" s="122"/>
      <c r="C54" s="54"/>
      <c r="D54" s="76" t="s">
        <v>88</v>
      </c>
      <c r="E54" s="77">
        <f>ROUND(81.5,0)</f>
        <v>82</v>
      </c>
      <c r="F54" s="78"/>
      <c r="G54" s="105">
        <v>1</v>
      </c>
      <c r="H54" s="79"/>
      <c r="I54" s="80">
        <f>ROUND(K54,0)</f>
        <v>82</v>
      </c>
      <c r="J54" s="81"/>
      <c r="K54" s="82">
        <f>E54*G54</f>
        <v>82</v>
      </c>
      <c r="L54" s="83" t="s">
        <v>89</v>
      </c>
    </row>
    <row r="55" spans="2:12" ht="15">
      <c r="B55" s="117" t="s">
        <v>90</v>
      </c>
      <c r="C55" s="118"/>
      <c r="D55" s="119"/>
      <c r="E55" s="49">
        <f>SUM(E51:E54)</f>
        <v>165</v>
      </c>
      <c r="F55" s="50"/>
      <c r="G55" s="106"/>
      <c r="H55" s="84"/>
      <c r="I55" s="85">
        <f>SUM(I51:I54)</f>
        <v>155</v>
      </c>
      <c r="J55" s="50"/>
      <c r="K55" s="52"/>
      <c r="L55" s="86"/>
    </row>
    <row r="56" spans="2:12" ht="15">
      <c r="B56" s="87"/>
      <c r="C56" s="88"/>
      <c r="D56" s="88"/>
      <c r="E56" s="89"/>
      <c r="F56" s="88"/>
      <c r="G56" s="107"/>
      <c r="H56" s="88"/>
      <c r="I56" s="89"/>
      <c r="J56" s="88"/>
      <c r="K56" s="88"/>
      <c r="L56" s="90"/>
    </row>
    <row r="57" spans="2:12" ht="15">
      <c r="B57" s="117" t="s">
        <v>91</v>
      </c>
      <c r="C57" s="118"/>
      <c r="D57" s="119"/>
      <c r="E57" s="49">
        <f>SUM(E50,E55)</f>
        <v>30123</v>
      </c>
      <c r="F57" s="50"/>
      <c r="G57" s="108"/>
      <c r="H57" s="91"/>
      <c r="I57" s="49">
        <f>SUM(I50,I55)</f>
        <v>9065</v>
      </c>
      <c r="J57" s="50"/>
      <c r="K57" s="52"/>
      <c r="L57" s="86"/>
    </row>
  </sheetData>
  <mergeCells count="12">
    <mergeCell ref="B57:D57"/>
    <mergeCell ref="B20:B30"/>
    <mergeCell ref="B31:B36"/>
    <mergeCell ref="B37:B46"/>
    <mergeCell ref="B47:B49"/>
    <mergeCell ref="B50:D50"/>
    <mergeCell ref="B51:B54"/>
    <mergeCell ref="E3:F3"/>
    <mergeCell ref="G3:H3"/>
    <mergeCell ref="I3:J3"/>
    <mergeCell ref="B4:B19"/>
    <mergeCell ref="B55:D55"/>
  </mergeCells>
  <pageMargins left="0.27" right="0.24" top="0.41" bottom="0.75" header="0.3" footer="0.3"/>
  <pageSetup scale="80" orientation="portrait" r:id="rId1"/>
  <ignoredErrors>
    <ignoredError sqref="I19 I46 I30 I36 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8.4(vi) Owned</vt:lpstr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Amy Frazier</cp:lastModifiedBy>
  <cp:lastPrinted>2013-05-14T13:57:21Z</cp:lastPrinted>
  <dcterms:created xsi:type="dcterms:W3CDTF">2013-04-11T20:25:58Z</dcterms:created>
  <dcterms:modified xsi:type="dcterms:W3CDTF">2013-05-18T20:51:32Z</dcterms:modified>
</cp:coreProperties>
</file>