
<file path=[Content_Types].xml><?xml version="1.0" encoding="utf-8"?>
<Types xmlns="http://schemas.openxmlformats.org/package/2006/content-types">
  <Override PartName="/xl/worksheets/sheet24.xml" ContentType="application/vnd.openxmlformats-officedocument.spreadsheetml.worksheet+xml"/>
  <Override PartName="/xl/worksheets/sheet35.xml" ContentType="application/vnd.openxmlformats-officedocument.spreadsheetml.worksheet+xml"/>
  <Override PartName="/xl/worksheets/sheet53.xml" ContentType="application/vnd.openxmlformats-officedocument.spreadsheetml.worksheet+xml"/>
  <Override PartName="/xl/worksheets/sheet13.xml" ContentType="application/vnd.openxmlformats-officedocument.spreadsheetml.worksheet+xml"/>
  <Override PartName="/xl/worksheets/sheet42.xml" ContentType="application/vnd.openxmlformats-officedocument.spreadsheetml.worksheet+xml"/>
  <Override PartName="/xl/styles.xml" ContentType="application/vnd.openxmlformats-officedocument.spreadsheetml.styles+xml"/>
  <Override PartName="/xl/ctrlProps/ctrlProp38.xml" ContentType="application/vnd.ms-excel.controlproperties+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Override PartName="/xl/ctrlProps/ctrlProp18.xml" ContentType="application/vnd.ms-excel.controlproperties+xml"/>
  <Override PartName="/xl/ctrlProps/ctrlProp27.xml" ContentType="application/vnd.ms-excel.controlproperties+xml"/>
  <Override PartName="/xl/ctrlProps/ctrlProp36.xml" ContentType="application/vnd.ms-excel.controlproperties+xml"/>
  <Default Extension="rels" ContentType="application/vnd.openxmlformats-package.relationships+xml"/>
  <Default Extension="xml" ContentType="application/xml"/>
  <Override PartName="/xl/worksheets/sheet5.xml" ContentType="application/vnd.openxmlformats-officedocument.spreadsheetml.worksheet+xml"/>
  <Override PartName="/xl/ctrlProps/ctrlProp16.xml" ContentType="application/vnd.ms-excel.controlproperties+xml"/>
  <Override PartName="/xl/ctrlProps/ctrlProp34.xml" ContentType="application/vnd.ms-excel.controlproperties+xml"/>
  <Override PartName="/xl/ctrlProps/ctrlProp25.xml" ContentType="application/vnd.ms-excel.controlproperties+xml"/>
  <Override PartName="/xl/worksheets/sheet3.xml" ContentType="application/vnd.openxmlformats-officedocument.spreadsheetml.worksheet+xml"/>
  <Override PartName="/xl/ctrlProps/ctrlProp14.xml" ContentType="application/vnd.ms-excel.controlproperties+xml"/>
  <Override PartName="/xl/ctrlProps/ctrlProp8.xml" ContentType="application/vnd.ms-excel.controlproperties+xml"/>
  <Override PartName="/xl/ctrlProps/ctrlProp41.xml" ContentType="application/vnd.ms-excel.controlproperties+xml"/>
  <Override PartName="/xl/ctrlProps/ctrlProp23.xml" ContentType="application/vnd.ms-excel.controlproperties+xml"/>
  <Override PartName="/xl/ctrlProps/ctrlProp32.xml" ContentType="application/vnd.ms-excel.controlproperties+xml"/>
  <Override PartName="/xl/worksheets/sheet1.xml" ContentType="application/vnd.openxmlformats-officedocument.spreadsheetml.worksheet+xml"/>
  <Override PartName="/xl/worksheets/sheet49.xml" ContentType="application/vnd.openxmlformats-officedocument.spreadsheetml.worksheet+xml"/>
  <Override PartName="/xl/ctrlProps/ctrlProp30.xml" ContentType="application/vnd.ms-excel.controlproperties+xml"/>
  <Override PartName="/xl/ctrlProps/ctrlProp6.xml" ContentType="application/vnd.ms-excel.controlproperties+xml"/>
  <Override PartName="/xl/ctrlProps/ctrlProp21.xml" ContentType="application/vnd.ms-excel.controlproperties+xml"/>
  <Override PartName="/xl/ctrlProps/ctrlProp12.xml" ContentType="application/vnd.ms-excel.controlproperties+xml"/>
  <Override PartName="/xl/worksheets/sheet29.xml" ContentType="application/vnd.openxmlformats-officedocument.spreadsheetml.worksheet+xml"/>
  <Override PartName="/xl/worksheets/sheet38.xml" ContentType="application/vnd.openxmlformats-officedocument.spreadsheetml.worksheet+xml"/>
  <Override PartName="/xl/worksheets/sheet47.xml" ContentType="application/vnd.openxmlformats-officedocument.spreadsheetml.worksheet+xml"/>
  <Override PartName="/xl/sharedStrings.xml" ContentType="application/vnd.openxmlformats-officedocument.spreadsheetml.sharedStrings+xml"/>
  <Override PartName="/xl/ctrlProps/ctrlProp10.xml" ContentType="application/vnd.ms-excel.controlproperties+xml"/>
  <Override PartName="/xl/ctrlProps/ctrlProp4.xml" ContentType="application/vnd.ms-excel.controlproperties+xml"/>
  <Override PartName="/xl/worksheets/sheet18.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45.xml" ContentType="application/vnd.openxmlformats-officedocument.spreadsheetml.worksheet+xml"/>
  <Override PartName="/xl/worksheets/sheet54.xml" ContentType="application/vnd.openxmlformats-officedocument.spreadsheetml.worksheet+xml"/>
  <Override PartName="/xl/worksheets/sheet56.xml" ContentType="application/vnd.openxmlformats-officedocument.spreadsheetml.worksheet+xml"/>
  <Override PartName="/xl/ctrlProps/ctrlProp2.xml" ContentType="application/vnd.ms-excel.control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Override PartName="/xl/worksheets/sheet43.xml" ContentType="application/vnd.openxmlformats-officedocument.spreadsheetml.worksheet+xml"/>
  <Override PartName="/xl/worksheets/sheet52.xml" ContentType="application/vnd.openxmlformats-officedocument.spreadsheetml.worksheet+xml"/>
  <Default Extension="bin" ContentType="application/vnd.openxmlformats-officedocument.spreadsheetml.printerSettings"/>
  <Override PartName="/xl/worksheets/sheet14.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41.xml" ContentType="application/vnd.openxmlformats-officedocument.spreadsheetml.worksheet+xml"/>
  <Override PartName="/xl/worksheets/sheet50.xml" ContentType="application/vnd.openxmlformats-officedocument.spreadsheetml.worksheet+xml"/>
  <Override PartName="/xl/ctrlProps/ctrlProp28.xml" ContentType="application/vnd.ms-excel.controlproperties+xml"/>
  <Override PartName="/xl/ctrlProps/ctrlProp19.xml" ContentType="application/vnd.ms-excel.controlproperties+xml"/>
  <Override PartName="/xl/ctrlProps/ctrlProp39.xml" ContentType="application/vnd.ms-excel.controlproperties+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ctrlProps/ctrlProp17.xml" ContentType="application/vnd.ms-excel.controlproperties+xml"/>
  <Override PartName="/xl/ctrlProps/ctrlProp37.xml" ContentType="application/vnd.ms-excel.controlproperties+xml"/>
  <Override PartName="/xl/ctrlProps/ctrlProp26.xml" ContentType="application/vnd.ms-excel.controlproperties+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ctrlProps/ctrlProp35.xml" ContentType="application/vnd.ms-excel.controlproperties+xml"/>
  <Override PartName="/xl/ctrlProps/ctrlProp15.xml" ContentType="application/vnd.ms-excel.controlproperties+xml"/>
  <Override PartName="/xl/ctrlProps/ctrlProp9.xml" ContentType="application/vnd.ms-excel.controlproperties+xml"/>
  <Override PartName="/xl/ctrlProps/ctrlProp24.xml" ContentType="application/vnd.ms-excel.controlproperties+xml"/>
  <Override PartName="/docProps/app.xml" ContentType="application/vnd.openxmlformats-officedocument.extended-properties+xml"/>
  <Override PartName="/xl/worksheets/sheet2.xml" ContentType="application/vnd.openxmlformats-officedocument.spreadsheetml.worksheet+xml"/>
  <Override PartName="/xl/ctrlProps/ctrlProp22.xml" ContentType="application/vnd.ms-excel.controlproperties+xml"/>
  <Override PartName="/xl/ctrlProps/ctrlProp13.xml" ContentType="application/vnd.ms-excel.controlproperties+xml"/>
  <Override PartName="/xl/ctrlProps/ctrlProp33.xml" ContentType="application/vnd.ms-excel.controlproperties+xml"/>
  <Override PartName="/xl/ctrlProps/ctrlProp7.xml" ContentType="application/vnd.ms-excel.controlproperties+xml"/>
  <Default Extension="vml" ContentType="application/vnd.openxmlformats-officedocument.vmlDrawing"/>
  <Override PartName="/xl/calcChain.xml" ContentType="application/vnd.openxmlformats-officedocument.spreadsheetml.calcChain+xml"/>
  <Override PartName="/xl/ctrlProps/ctrlProp11.xml" ContentType="application/vnd.ms-excel.controlproperties+xml"/>
  <Override PartName="/xl/ctrlProps/ctrlProp5.xml" ContentType="application/vnd.ms-excel.controlproperties+xml"/>
  <Override PartName="/xl/ctrlProps/ctrlProp20.xml" ContentType="application/vnd.ms-excel.controlproperties+xml"/>
  <Override PartName="/xl/ctrlProps/ctrlProp40.xml" ContentType="application/vnd.ms-excel.controlproperties+xml"/>
  <Override PartName="/xl/ctrlProps/ctrlProp31.xml" ContentType="application/vnd.ms-excel.controlproperties+xml"/>
  <Override PartName="/xl/worksheets/sheet19.xml" ContentType="application/vnd.openxmlformats-officedocument.spreadsheetml.worksheet+xml"/>
  <Override PartName="/xl/worksheets/sheet28.xml" ContentType="application/vnd.openxmlformats-officedocument.spreadsheetml.worksheet+xml"/>
  <Override PartName="/xl/worksheets/sheet39.xml" ContentType="application/vnd.openxmlformats-officedocument.spreadsheetml.worksheet+xml"/>
  <Override PartName="/xl/worksheets/sheet48.xml" ContentType="application/vnd.openxmlformats-officedocument.spreadsheetml.worksheet+xml"/>
  <Override PartName="/xl/ctrlProps/ctrlProp3.xml" ContentType="application/vnd.ms-excel.controlproperties+xml"/>
  <Override PartName="/xl/worksheets/sheet17.xml" ContentType="application/vnd.openxmlformats-officedocument.spreadsheetml.worksheet+xml"/>
  <Override PartName="/xl/worksheets/sheet26.xml" ContentType="application/vnd.openxmlformats-officedocument.spreadsheetml.worksheet+xml"/>
  <Override PartName="/xl/worksheets/sheet37.xml" ContentType="application/vnd.openxmlformats-officedocument.spreadsheetml.worksheet+xml"/>
  <Override PartName="/xl/worksheets/sheet46.xml" ContentType="application/vnd.openxmlformats-officedocument.spreadsheetml.worksheet+xml"/>
  <Override PartName="/xl/worksheets/sheet55.xml" ContentType="application/vnd.openxmlformats-officedocument.spreadsheetml.worksheet+xml"/>
  <Override PartName="/xl/ctrlProps/ctrlProp1.xml" ContentType="application/vnd.ms-excel.controlproperties+xml"/>
  <Override PartName="/docProps/core.xml" ContentType="application/vnd.openxmlformats-package.core-properties+xml"/>
  <Override PartName="/xl/worksheets/sheet15.xml" ContentType="application/vnd.openxmlformats-officedocument.spreadsheetml.worksheet+xml"/>
  <Override PartName="/xl/worksheets/sheet44.xml" ContentType="application/vnd.openxmlformats-officedocument.spreadsheetml.worksheet+xml"/>
  <Override PartName="/xl/worksheets/sheet9.xml" ContentType="application/vnd.openxmlformats-officedocument.spreadsheetml.worksheet+xml"/>
  <Override PartName="/xl/worksheets/sheet22.xml" ContentType="application/vnd.openxmlformats-officedocument.spreadsheetml.worksheet+xml"/>
  <Override PartName="/xl/worksheets/sheet33.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ctrlProps/ctrlProp29.xml" ContentType="application/vnd.ms-excel.contro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7295" windowHeight="10065" tabRatio="848" activeTab="15"/>
  </bookViews>
  <sheets>
    <sheet name="README" sheetId="1" r:id="rId1"/>
    <sheet name="Data Sheet" sheetId="2" r:id="rId2"/>
    <sheet name="Cover" sheetId="3" r:id="rId3"/>
    <sheet name="Table" sheetId="4" r:id="rId4"/>
    <sheet name="Sch.1" sheetId="5" r:id="rId5"/>
    <sheet name="Comments" sheetId="6" r:id="rId6"/>
    <sheet name="Sch.2" sheetId="7" r:id="rId7"/>
    <sheet name="Sch.3" sheetId="8" r:id="rId8"/>
    <sheet name="Sch.4" sheetId="9" r:id="rId9"/>
    <sheet name="Sch.5" sheetId="10" r:id="rId10"/>
    <sheet name="Sch.6" sheetId="11" r:id="rId11"/>
    <sheet name="Sch.7" sheetId="12" r:id="rId12"/>
    <sheet name="Sch.8" sheetId="13" r:id="rId13"/>
    <sheet name="Sch.9" sheetId="75" r:id="rId14"/>
    <sheet name="Sch.10" sheetId="76" r:id="rId15"/>
    <sheet name="Sch.11" sheetId="16" r:id="rId16"/>
    <sheet name="Sch.12" sheetId="17" r:id="rId17"/>
    <sheet name="Sch.13" sheetId="18" r:id="rId18"/>
    <sheet name="Sch.14" sheetId="19" r:id="rId19"/>
    <sheet name="Sch.17" sheetId="22" r:id="rId20"/>
    <sheet name="Sch.18" sheetId="23" r:id="rId21"/>
    <sheet name="Sch.19" sheetId="24" r:id="rId22"/>
    <sheet name="Sch.20" sheetId="25" r:id="rId23"/>
    <sheet name="Sch.24" sheetId="77" r:id="rId24"/>
    <sheet name="Sch.27" sheetId="32" r:id="rId25"/>
    <sheet name="Sch.28" sheetId="33" r:id="rId26"/>
    <sheet name="Sch.30" sheetId="80" r:id="rId27"/>
    <sheet name="Sch.31" sheetId="79" r:id="rId28"/>
    <sheet name="Sch.32" sheetId="78" r:id="rId29"/>
    <sheet name="Sch.33" sheetId="38" r:id="rId30"/>
    <sheet name="Sch.36" sheetId="81" r:id="rId31"/>
    <sheet name="Sch.38" sheetId="82" r:id="rId32"/>
    <sheet name="Sch.41" sheetId="46" r:id="rId33"/>
    <sheet name="Sch.42" sheetId="47" r:id="rId34"/>
    <sheet name="Sch.43" sheetId="48" r:id="rId35"/>
    <sheet name="Sch.44" sheetId="83" r:id="rId36"/>
    <sheet name="Sch.45" sheetId="50" r:id="rId37"/>
    <sheet name="Sch.46" sheetId="51" r:id="rId38"/>
    <sheet name="Sch.47" sheetId="52" r:id="rId39"/>
    <sheet name="Sch.48" sheetId="84" r:id="rId40"/>
    <sheet name="Sch.49" sheetId="54" r:id="rId41"/>
    <sheet name="Sch.50" sheetId="85" r:id="rId42"/>
    <sheet name="Sch.51" sheetId="56" r:id="rId43"/>
    <sheet name="Sch.53" sheetId="58" r:id="rId44"/>
    <sheet name="Sch.54" sheetId="59" r:id="rId45"/>
    <sheet name="Sch.55" sheetId="60" r:id="rId46"/>
    <sheet name="Sch.56" sheetId="61" r:id="rId47"/>
    <sheet name="Sch.56A" sheetId="62" r:id="rId48"/>
    <sheet name="Sch.56B" sheetId="63" r:id="rId49"/>
    <sheet name="Sch.56C" sheetId="64" r:id="rId50"/>
    <sheet name="Sch.57" sheetId="65" r:id="rId51"/>
    <sheet name="Sch.58" sheetId="66" r:id="rId52"/>
    <sheet name="Sch.59" sheetId="86" r:id="rId53"/>
    <sheet name="Sch.61" sheetId="69" r:id="rId54"/>
    <sheet name="Sch.65" sheetId="73" r:id="rId55"/>
    <sheet name="5Yr._Book" sheetId="74" r:id="rId56"/>
  </sheets>
  <definedNames>
    <definedName name="_5YR._BOOK">'5Yr._Book'!$A$11:$D$452</definedName>
    <definedName name="_Key1" hidden="1">README!$A$34:$A$73</definedName>
    <definedName name="_Order1" hidden="1">255</definedName>
    <definedName name="_PG1">Sch.1!$D$58</definedName>
    <definedName name="_PG10">Sch.8!$A$65</definedName>
    <definedName name="_PG100">Sch.65!$B$55</definedName>
    <definedName name="_PG11">Sch.8!$A$130</definedName>
    <definedName name="_PG12">#REF!</definedName>
    <definedName name="_PG13">#REF!</definedName>
    <definedName name="_PG14">#REF!</definedName>
    <definedName name="_PG15">#REF!</definedName>
    <definedName name="_PG16">Sch.11!$A$61</definedName>
    <definedName name="_PG17">Sch.11!$A$118</definedName>
    <definedName name="_PG18">Sch.11!$A$175</definedName>
    <definedName name="_PG19">Sch.11!$A$228</definedName>
    <definedName name="_PG2">Sch.2!$B$42</definedName>
    <definedName name="_PG20">Sch.12!$A$60:$J$60</definedName>
    <definedName name="_PG21">Sch.12!$A$120:$J$120</definedName>
    <definedName name="_PG22">Sch.13!$A$62</definedName>
    <definedName name="_PG23">Sch.13!$A$126</definedName>
    <definedName name="_PG24">Sch.14!$A$52</definedName>
    <definedName name="_PG25">Sch.14!$A$104</definedName>
    <definedName name="_PG26">#REF!</definedName>
    <definedName name="_PG27">#REF!</definedName>
    <definedName name="_PG28">#REF!</definedName>
    <definedName name="_PG29">Sch.17!$A$52</definedName>
    <definedName name="_PG3">Sch.2!$B$77</definedName>
    <definedName name="_PG30">Sch.18!$A$55</definedName>
    <definedName name="_PG31">Sch.18!#REF!</definedName>
    <definedName name="_PG32">Sch.19!$A$72</definedName>
    <definedName name="_PG33">Sch.19!$I$72</definedName>
    <definedName name="_PG34">Sch.20!$B$70</definedName>
    <definedName name="_PG35">Sch.20!$J$70</definedName>
    <definedName name="_PG36">#REF!</definedName>
    <definedName name="_PG37">#REF!</definedName>
    <definedName name="_PG38">#REF!</definedName>
    <definedName name="_PG39">#REF!</definedName>
    <definedName name="_PG4">Sch.3!$E$57</definedName>
    <definedName name="_PG40">#REF!</definedName>
    <definedName name="_PG41">#REF!</definedName>
    <definedName name="_PG42">#REF!</definedName>
    <definedName name="_PG43">Sch.27!$A$51</definedName>
    <definedName name="_PG44">Sch.27!$A$108</definedName>
    <definedName name="_PG45">Sch.28!$A$53</definedName>
    <definedName name="_PG46">Sch.28!$A$106</definedName>
    <definedName name="_PG47">Sch.28!$A$147</definedName>
    <definedName name="_PG48">#REF!</definedName>
    <definedName name="_PG49">#REF!</definedName>
    <definedName name="_PG5">Sch.3!$S$57</definedName>
    <definedName name="_PG50">#REF!</definedName>
    <definedName name="_PG51">#REF!</definedName>
    <definedName name="_PG52">#REF!</definedName>
    <definedName name="_PG53">#REF!</definedName>
    <definedName name="_PG54">#REF!</definedName>
    <definedName name="_PG55">Sch.33!$B$48</definedName>
    <definedName name="_PG56">#REF!</definedName>
    <definedName name="_PG57">#REF!</definedName>
    <definedName name="_PG58">#REF!</definedName>
    <definedName name="_PG59">#REF!</definedName>
    <definedName name="_PG6">Sch.4!$B$45</definedName>
    <definedName name="_PG60">#REF!</definedName>
    <definedName name="_PG61">#REF!</definedName>
    <definedName name="_PG62">#REF!</definedName>
    <definedName name="_PG63">#REF!</definedName>
    <definedName name="_PG64">Sch.41!$A$69</definedName>
    <definedName name="_PG65">Sch.42!$A$63</definedName>
    <definedName name="_PG66">Sch.43!$A$55</definedName>
    <definedName name="_PG67">#REF!</definedName>
    <definedName name="_PG68">#REF!</definedName>
    <definedName name="_PG69">#REF!</definedName>
    <definedName name="_PG7">Sch.5!$B$52</definedName>
    <definedName name="_PG70">#REF!</definedName>
    <definedName name="_PG71">#REF!</definedName>
    <definedName name="_PG72">#REF!</definedName>
    <definedName name="_PG73">Sch.45!$F$64</definedName>
    <definedName name="_PG74">Sch.45!$L$64</definedName>
    <definedName name="_PG75">Sch.46!$B$56</definedName>
    <definedName name="_PG76">Sch.47!$A$69</definedName>
    <definedName name="_PG77">#REF!</definedName>
    <definedName name="_PG78">Sch.49!$A$60</definedName>
    <definedName name="_PG79">#REF!</definedName>
    <definedName name="_PG8">Sch.6!$B$66</definedName>
    <definedName name="_PG80">Sch.51!$A$67</definedName>
    <definedName name="_PG81">#REF!</definedName>
    <definedName name="_PG82">Sch.53!$A$67</definedName>
    <definedName name="_PG83">Sch.53!$A$134</definedName>
    <definedName name="_PG84">Sch.54!$A$56</definedName>
    <definedName name="_PG85">Sch.54!$C$56</definedName>
    <definedName name="_PG86">Sch.55!$A$67</definedName>
    <definedName name="_PG87">Sch.55!$D$67</definedName>
    <definedName name="_PG88">Sch.56!$A$63</definedName>
    <definedName name="_PG89">Sch.56A!$A$67</definedName>
    <definedName name="_PG9">Sch.7!$B$56</definedName>
    <definedName name="_PG90">Sch.56B!$A$60</definedName>
    <definedName name="_PG91">Sch.56C!$A$60</definedName>
    <definedName name="_PG92">Sch.57!$A$65</definedName>
    <definedName name="_PG93">Sch.58!$A$67</definedName>
    <definedName name="_PG94">#REF!</definedName>
    <definedName name="_PG95">#REF!</definedName>
    <definedName name="_PG96">Sch.61!$A$48</definedName>
    <definedName name="_PG97">#REF!</definedName>
    <definedName name="_PG98">#REF!</definedName>
    <definedName name="_PG99">#REF!</definedName>
    <definedName name="_PP49">#REF!</definedName>
    <definedName name="_Sort" hidden="1">README!$A$34:$A$73</definedName>
    <definedName name="COMMENTSPM">Comments!$B$82:$B$92</definedName>
    <definedName name="CONAMEDATE">'Data Sheet'!$A$46</definedName>
    <definedName name="CONAMEDATE2">'Data Sheet'!$A$48</definedName>
    <definedName name="CONAMEDATE3">'Data Sheet'!$A$50</definedName>
    <definedName name="CONAMEDATE4">'Data Sheet'!$A$52</definedName>
    <definedName name="CONAMEDATE5">'Data Sheet'!$A$54</definedName>
    <definedName name="CONAMEDATE6">'Data Sheet'!$A$56</definedName>
    <definedName name="CONAMEDATE7">'Data Sheet'!$A$58</definedName>
    <definedName name="COVER">Cover!$A$2:$J$46</definedName>
    <definedName name="COVERPM">Cover!$B$56:$B$65</definedName>
    <definedName name="DATA_SHEET">'Data Sheet'!$A$1</definedName>
    <definedName name="_xlnm.Print_Area" localSheetId="55">'5Yr._Book'!$A$1:$D$449</definedName>
    <definedName name="_xlnm.Print_Area" localSheetId="0">README!$A$1:$H$73</definedName>
    <definedName name="_xlnm.Print_Area" localSheetId="17">Sch.13!$A$1:$G$127</definedName>
    <definedName name="_xlnm.Print_Area" localSheetId="18">Sch.14!$A$1:$J$104</definedName>
    <definedName name="_xlnm.Print_Area" localSheetId="19">Sch.17!$A$1:$J$52</definedName>
    <definedName name="_xlnm.Print_Area" localSheetId="20">Sch.18!$A$1:$M$55</definedName>
    <definedName name="_xlnm.Print_Area" localSheetId="21">Sch.19!$A$1:$N$72</definedName>
    <definedName name="_xlnm.Print_Area" localSheetId="22">Sch.20!$A$1:$Q$70</definedName>
    <definedName name="_xlnm.Print_Area" localSheetId="7">Sch.3!$A$1:$Z$57</definedName>
    <definedName name="_xlnm.Print_Area" localSheetId="29">Sch.33!$A$1:$H$48</definedName>
    <definedName name="_xlnm.Print_Area" localSheetId="32">Sch.41!$A$1:$E$69</definedName>
    <definedName name="_xlnm.Print_Area" localSheetId="33">Sch.42!$A$1:$E$63</definedName>
    <definedName name="_xlnm.Print_Area" localSheetId="34">Sch.43!$A$1:$D$55</definedName>
    <definedName name="_xlnm.Print_Area" localSheetId="36">Sch.45!$A$1:$R$64</definedName>
    <definedName name="_xlnm.Print_Area" localSheetId="37">Sch.46!$A$1:$D$56</definedName>
    <definedName name="_xlnm.Print_Area" localSheetId="38">Sch.47!$A$1:$J$69</definedName>
    <definedName name="_xlnm.Print_Area" localSheetId="40">Sch.49!$A$1:$E$60</definedName>
    <definedName name="_xlnm.Print_Area" localSheetId="42">Sch.51!$A$1:$O$67</definedName>
    <definedName name="_xlnm.Print_Area" localSheetId="44">Sch.54!$A$1:$I$56</definedName>
    <definedName name="_xlnm.Print_Area" localSheetId="45">Sch.55!$A$1:$L$67</definedName>
    <definedName name="_xlnm.Print_Area" localSheetId="46">Sch.56!$A$1:$C$63</definedName>
    <definedName name="_xlnm.Print_Area" localSheetId="47">Sch.56A!$A$1:$G$67</definedName>
    <definedName name="_xlnm.Print_Area" localSheetId="48">Sch.56B!$A$1:$E$60</definedName>
    <definedName name="_xlnm.Print_Area" localSheetId="49">Sch.56C!$A$1:$E$60</definedName>
    <definedName name="_xlnm.Print_Area" localSheetId="50">Sch.57!$A$1:$G$65</definedName>
    <definedName name="_xlnm.Print_Area" localSheetId="51">Sch.58!$A$1:$G$67</definedName>
    <definedName name="_xlnm.Print_Area" localSheetId="10">Sch.6!$A$1:$E$66</definedName>
    <definedName name="_xlnm.Print_Area" localSheetId="53">Sch.61!$A$1:$J$48</definedName>
    <definedName name="_xlnm.Print_Area" localSheetId="54">Sch.65!$A$1:$I$55</definedName>
    <definedName name="_xlnm.Print_Area" localSheetId="11">Sch.7!$A$1:$D$57</definedName>
    <definedName name="_xlnm.Print_Area" localSheetId="12">Sch.8!$A$1:$C$130</definedName>
    <definedName name="PRINTALL">'Data Sheet'!$C$66:$C$135</definedName>
    <definedName name="SCH.1">Sch.1!$A$3:$F$58</definedName>
    <definedName name="SCH.10">#REF!</definedName>
    <definedName name="SCH.11">Sch.11!$A$1:$G$228</definedName>
    <definedName name="SCH.12">Sch.12!$A$1:$J$120</definedName>
    <definedName name="SCH.13">Sch.13!$B$1:$G$126</definedName>
    <definedName name="SCH.14">Sch.14!$A$1:$J$104</definedName>
    <definedName name="SCH.15">#REF!</definedName>
    <definedName name="SCH.16">#REF!</definedName>
    <definedName name="SCH.17">Sch.17!$A$1:$J$52</definedName>
    <definedName name="SCH.18">Sch.18!$A$1:$M$55</definedName>
    <definedName name="SCH.19">Sch.19!$A$1:$N$72</definedName>
    <definedName name="SCH.2">Sch.2!$A$1:$C$77</definedName>
    <definedName name="SCH.20">Sch.20!$B$1:$Q$70</definedName>
    <definedName name="SCH.21">#REF!</definedName>
    <definedName name="SCH.22">#REF!</definedName>
    <definedName name="SCH.23">#REF!</definedName>
    <definedName name="SCH.24">#REF!</definedName>
    <definedName name="SCH.25">#REF!</definedName>
    <definedName name="SCH.26">#REF!</definedName>
    <definedName name="SCH.27">Sch.27!$A$1:$H$108</definedName>
    <definedName name="SCH.28">Sch.28!$A$1:$H$147</definedName>
    <definedName name="SCH.29">#REF!</definedName>
    <definedName name="SCH.3">Sch.3!$A$1:$Z$57</definedName>
    <definedName name="SCH.30">#REF!</definedName>
    <definedName name="SCH.31">#REF!</definedName>
    <definedName name="SCH.32">#REF!</definedName>
    <definedName name="SCH.33">Sch.33!$B$1:$H$48</definedName>
    <definedName name="SCH.34">#REF!</definedName>
    <definedName name="SCH.35">#REF!</definedName>
    <definedName name="SCH.36">#REF!</definedName>
    <definedName name="SCH.37">#REF!</definedName>
    <definedName name="SCH.38">#REF!</definedName>
    <definedName name="SCH.39">#REF!</definedName>
    <definedName name="SCH.4">Sch.4!$A$1:$C$45</definedName>
    <definedName name="SCH.40">#REF!</definedName>
    <definedName name="SCH.41">Sch.41!$A$1:$E$69</definedName>
    <definedName name="SCH.42">Sch.42!$A$1:$E$63</definedName>
    <definedName name="SCH.43">Sch.43!$A$1:$D$55</definedName>
    <definedName name="SCH.44">#REF!</definedName>
    <definedName name="SCH.45">Sch.45!$A$1:$R$64</definedName>
    <definedName name="SCH.46">Sch.46!$A$1:$D$56</definedName>
    <definedName name="SCH.47">Sch.47!$A$1:$J$69</definedName>
    <definedName name="SCH.48">#REF!</definedName>
    <definedName name="SCH.49">Sch.49!$A$1:$E$60</definedName>
    <definedName name="SCH.5">Sch.5!$A$1:$D$52</definedName>
    <definedName name="SCH.50">#REF!</definedName>
    <definedName name="SCH.51">Sch.51!$A$1:$O$67</definedName>
    <definedName name="SCH.52">#REF!</definedName>
    <definedName name="SCH.53">Sch.53!$A$1:$C$134</definedName>
    <definedName name="SCH.54">Sch.54!$A$1:$I$56</definedName>
    <definedName name="SCH.55">Sch.55!$A$1:$L$67</definedName>
    <definedName name="SCH.56">Sch.56!$A$1:$C$63</definedName>
    <definedName name="SCH.56A">Sch.56A!$A$1:$G$67</definedName>
    <definedName name="SCH.56B">Sch.56B!$A$1:$E$60</definedName>
    <definedName name="SCH.56C">Sch.56C!$A$1:$E$60</definedName>
    <definedName name="SCH.57">Sch.57!$A$1</definedName>
    <definedName name="SCH.58">Sch.58!$A$1</definedName>
    <definedName name="SCH.59">#REF!</definedName>
    <definedName name="SCH.60">#REF!</definedName>
    <definedName name="SCH.61">Sch.61!$A$1</definedName>
    <definedName name="SCH.62">#REF!</definedName>
    <definedName name="SCH.63">#REF!</definedName>
    <definedName name="SCH.64">#REF!</definedName>
    <definedName name="SCH.65">Sch.65!$A$1</definedName>
    <definedName name="SCH.7">Sch.7!$A$1:$D$56</definedName>
    <definedName name="SCH.8">Sch.8!$A$1:$C$130</definedName>
    <definedName name="SCH.9">#REF!</definedName>
    <definedName name="SCH10PM">#REF!</definedName>
    <definedName name="SCH11PM">Sch.11!#REF!</definedName>
    <definedName name="SCH12PM">Sch.12!#REF!</definedName>
    <definedName name="SCH13PM">Sch.13!#REF!</definedName>
    <definedName name="SCH14PM">Sch.14!#REF!</definedName>
    <definedName name="SCH15PM">#REF!</definedName>
    <definedName name="SCH16PM">#REF!</definedName>
    <definedName name="SCH17PM">Sch.17!#REF!</definedName>
    <definedName name="SCH18PM">Sch.18!#REF!</definedName>
    <definedName name="SCH19PM">Sch.19!#REF!</definedName>
    <definedName name="SCH1PM">Sch.1!$C$70:$C$80</definedName>
    <definedName name="SCH20PM">Sch.20!#REF!</definedName>
    <definedName name="SCH21PM">#REF!</definedName>
    <definedName name="SCH22PM">#REF!</definedName>
    <definedName name="SCH23PM">#REF!</definedName>
    <definedName name="SCH24PM">#REF!</definedName>
    <definedName name="SCH25PM">#REF!</definedName>
    <definedName name="SCH26PM">#REF!</definedName>
    <definedName name="SCH27PM">Sch.27!#REF!</definedName>
    <definedName name="SCH28PM">Sch.28!#REF!</definedName>
    <definedName name="SCH29PM">#REF!</definedName>
    <definedName name="SCH2PM">Sch.2!#REF!</definedName>
    <definedName name="SCH30PM">#REF!</definedName>
    <definedName name="SCH31PM">#REF!</definedName>
    <definedName name="SCH32PM">#REF!</definedName>
    <definedName name="SCH33PM">Sch.33!#REF!</definedName>
    <definedName name="SCH34PM">#REF!</definedName>
    <definedName name="SCH35PM">#REF!</definedName>
    <definedName name="SCH36PM">#REF!</definedName>
    <definedName name="SCH37PM">#REF!</definedName>
    <definedName name="SCH38PM">#REF!</definedName>
    <definedName name="SCH39PM">#REF!</definedName>
    <definedName name="SCH3PM">Sch.3!#REF!</definedName>
    <definedName name="SCH40PM">#REF!</definedName>
    <definedName name="SCH41PM">Sch.41!#REF!</definedName>
    <definedName name="SCH42PM">Sch.42!#REF!</definedName>
    <definedName name="SCH43PM">Sch.43!$B$73:$B$82</definedName>
    <definedName name="SCH44PM">#REF!</definedName>
    <definedName name="SCH45PM">Sch.45!#REF!</definedName>
    <definedName name="SCH46PM">Sch.46!#REF!</definedName>
    <definedName name="SCH47PM">Sch.47!#REF!</definedName>
    <definedName name="SCH48PM">#REF!</definedName>
    <definedName name="SCH49PM">Sch.49!#REF!</definedName>
    <definedName name="SCH4PM">Sch.4!#REF!</definedName>
    <definedName name="SCH50PM">#REF!</definedName>
    <definedName name="SCH51PM">Sch.51!#REF!</definedName>
    <definedName name="SCH52PM">#REF!</definedName>
    <definedName name="SCH53PM">Sch.53!#REF!</definedName>
    <definedName name="SCH54PM">Sch.54!#REF!</definedName>
    <definedName name="SCH55PM">Sch.55!#REF!</definedName>
    <definedName name="SCH56APM">Sch.56A!#REF!</definedName>
    <definedName name="SCH56BPM">Sch.56B!#REF!</definedName>
    <definedName name="SCH56CPM">Sch.56C!#REF!</definedName>
    <definedName name="SCH56PM">Sch.56!#REF!</definedName>
    <definedName name="SCH57PM">Sch.57!#REF!</definedName>
    <definedName name="SCH58PM">Sch.58!#REF!</definedName>
    <definedName name="SCH59PM">#REF!</definedName>
    <definedName name="SCH5PM">Sch.5!#REF!</definedName>
    <definedName name="SCH60PM">#REF!</definedName>
    <definedName name="SCH61PM">Sch.61!#REF!</definedName>
    <definedName name="SCH62PM">#REF!</definedName>
    <definedName name="SCH63PM">#REF!</definedName>
    <definedName name="SCH64PM">#REF!</definedName>
    <definedName name="SCH65PM">Sch.65!#REF!</definedName>
    <definedName name="SCH6PM">Sch.6!#REF!</definedName>
    <definedName name="SCH7PM">Sch.7!#REF!</definedName>
    <definedName name="SCH8PM">Sch.8!#REF!</definedName>
    <definedName name="SCH9PM">#REF!</definedName>
    <definedName name="TABLE">Table!$A$1</definedName>
    <definedName name="TABLEPM">Table!$B$75:$B$77</definedName>
  </definedNames>
  <calcPr calcId="125725"/>
</workbook>
</file>

<file path=xl/calcChain.xml><?xml version="1.0" encoding="utf-8"?>
<calcChain xmlns="http://schemas.openxmlformats.org/spreadsheetml/2006/main">
  <c r="G113" i="16"/>
  <c r="C40" i="75"/>
  <c r="F93" i="83"/>
  <c r="G93"/>
  <c r="G94" s="1"/>
  <c r="E93"/>
  <c r="E94" s="1"/>
  <c r="F94"/>
  <c r="F51"/>
  <c r="G51"/>
  <c r="F43"/>
  <c r="G43"/>
  <c r="E43"/>
  <c r="F37"/>
  <c r="G37"/>
  <c r="E37"/>
  <c r="F31"/>
  <c r="G31"/>
  <c r="E31"/>
  <c r="F13"/>
  <c r="G13"/>
  <c r="F23"/>
  <c r="G23"/>
  <c r="F19"/>
  <c r="G19"/>
  <c r="F16"/>
  <c r="F24" s="1"/>
  <c r="G16"/>
  <c r="E23"/>
  <c r="E19"/>
  <c r="E16"/>
  <c r="E13"/>
  <c r="H98" i="81"/>
  <c r="H55"/>
  <c r="I55"/>
  <c r="J55"/>
  <c r="K55"/>
  <c r="L55"/>
  <c r="G55"/>
  <c r="E55"/>
  <c r="H41"/>
  <c r="I41"/>
  <c r="J41"/>
  <c r="K41"/>
  <c r="L41"/>
  <c r="M41"/>
  <c r="G41"/>
  <c r="E41"/>
  <c r="E28"/>
  <c r="E20"/>
  <c r="I103" i="83"/>
  <c r="I81"/>
  <c r="J31" i="17"/>
  <c r="H24"/>
  <c r="J24"/>
  <c r="H86"/>
  <c r="H85"/>
  <c r="E109" i="16"/>
  <c r="E108"/>
  <c r="E107"/>
  <c r="E106"/>
  <c r="E60" i="84"/>
  <c r="G58" i="85"/>
  <c r="F49" i="78"/>
  <c r="D49"/>
  <c r="E49"/>
  <c r="J41" i="76"/>
  <c r="S41" s="1"/>
  <c r="J40"/>
  <c r="S40" s="1"/>
  <c r="H103" i="75"/>
  <c r="G103"/>
  <c r="P12" i="76" s="1"/>
  <c r="F103" i="75"/>
  <c r="J12" i="76" s="1"/>
  <c r="E103" i="75"/>
  <c r="D103"/>
  <c r="C103"/>
  <c r="H47"/>
  <c r="H49" s="1"/>
  <c r="G47"/>
  <c r="G49" s="1"/>
  <c r="F47"/>
  <c r="F49" s="1"/>
  <c r="E47"/>
  <c r="E49" s="1"/>
  <c r="D47"/>
  <c r="D49" s="1"/>
  <c r="C47"/>
  <c r="C49" s="1"/>
  <c r="C54" s="1"/>
  <c r="C59" s="1"/>
  <c r="H36"/>
  <c r="G36"/>
  <c r="G38" s="1"/>
  <c r="F36"/>
  <c r="E36"/>
  <c r="E38" s="1"/>
  <c r="D36"/>
  <c r="D38" s="1"/>
  <c r="C36"/>
  <c r="C38" s="1"/>
  <c r="H25"/>
  <c r="H27" s="1"/>
  <c r="G25"/>
  <c r="G27" s="1"/>
  <c r="F25"/>
  <c r="F27" s="1"/>
  <c r="E25"/>
  <c r="E27" s="1"/>
  <c r="E40" s="1"/>
  <c r="D25"/>
  <c r="D27" s="1"/>
  <c r="D40" s="1"/>
  <c r="C25"/>
  <c r="C27" s="1"/>
  <c r="G40" l="1"/>
  <c r="G54" s="1"/>
  <c r="G59" s="1"/>
  <c r="P10" i="76" s="1"/>
  <c r="P14" s="1"/>
  <c r="E54" i="75"/>
  <c r="E59" s="1"/>
  <c r="D54"/>
  <c r="D59" s="1"/>
  <c r="G24" i="83"/>
  <c r="E24"/>
  <c r="F38" i="75"/>
  <c r="F40" s="1"/>
  <c r="F54" s="1"/>
  <c r="F59" s="1"/>
  <c r="J10" i="76" s="1"/>
  <c r="H38" i="75"/>
  <c r="H40" s="1"/>
  <c r="H54" s="1"/>
  <c r="H59" s="1"/>
  <c r="C49" i="78" l="1"/>
  <c r="M64" i="79"/>
  <c r="L64"/>
  <c r="H64"/>
  <c r="G64"/>
  <c r="E64"/>
  <c r="D64"/>
  <c r="M44"/>
  <c r="L44"/>
  <c r="H44"/>
  <c r="G44"/>
  <c r="E44"/>
  <c r="D44"/>
  <c r="Q50" i="80"/>
  <c r="P50"/>
  <c r="O50"/>
  <c r="N50"/>
  <c r="M50"/>
  <c r="L50"/>
  <c r="K50"/>
  <c r="H50"/>
  <c r="G50"/>
  <c r="F50"/>
  <c r="D50"/>
  <c r="A15" i="81"/>
  <c r="A16" s="1"/>
  <c r="A17" s="1"/>
  <c r="A18" s="1"/>
  <c r="A19" s="1"/>
  <c r="A20" s="1"/>
  <c r="A21" s="1"/>
  <c r="A22" s="1"/>
  <c r="A23" s="1"/>
  <c r="A24" s="1"/>
  <c r="A25" s="1"/>
  <c r="A26" s="1"/>
  <c r="A27" s="1"/>
  <c r="A28" s="1"/>
  <c r="A30" s="1"/>
  <c r="A31" s="1"/>
  <c r="A32" s="1"/>
  <c r="A33" s="1"/>
  <c r="A34" s="1"/>
  <c r="A35" s="1"/>
  <c r="A36" s="1"/>
  <c r="A37" s="1"/>
  <c r="A38" s="1"/>
  <c r="A39" s="1"/>
  <c r="A41" s="1"/>
  <c r="A50" s="1"/>
  <c r="A52" s="1"/>
  <c r="A53" s="1"/>
  <c r="A54" s="1"/>
  <c r="A55" s="1"/>
  <c r="A57" s="1"/>
  <c r="A59" s="1"/>
  <c r="A60" s="1"/>
  <c r="A61" s="1"/>
  <c r="A62" s="1"/>
  <c r="A64" s="1"/>
  <c r="H59" i="82"/>
  <c r="E102" i="16" s="1"/>
  <c r="F59" i="82"/>
  <c r="E59"/>
  <c r="C59"/>
  <c r="F102" i="16" s="1"/>
  <c r="H32" i="82"/>
  <c r="E97" i="16" s="1"/>
  <c r="G32" i="82"/>
  <c r="E32"/>
  <c r="C32"/>
  <c r="F97" i="16" s="1"/>
  <c r="A47" i="82"/>
  <c r="A48" s="1"/>
  <c r="A49" s="1"/>
  <c r="A50" s="1"/>
  <c r="A51" s="1"/>
  <c r="A52" s="1"/>
  <c r="A53" s="1"/>
  <c r="A54" s="1"/>
  <c r="A55" s="1"/>
  <c r="A56" s="1"/>
  <c r="A57" s="1"/>
  <c r="A59" s="1"/>
  <c r="A19" i="86"/>
  <c r="A20" s="1"/>
  <c r="A21" s="1"/>
  <c r="A22" s="1"/>
  <c r="A23" s="1"/>
  <c r="A24" s="1"/>
  <c r="A25" s="1"/>
  <c r="A26" s="1"/>
  <c r="A27" s="1"/>
  <c r="A28" s="1"/>
  <c r="A30" s="1"/>
  <c r="A31" s="1"/>
  <c r="A32" s="1"/>
  <c r="A33" s="1"/>
  <c r="A34" s="1"/>
  <c r="A35" s="1"/>
  <c r="A36" s="1"/>
  <c r="A37" s="1"/>
  <c r="A38" s="1"/>
  <c r="A39" s="1"/>
  <c r="A40" s="1"/>
  <c r="A41" s="1"/>
  <c r="A42" s="1"/>
  <c r="H148" i="83"/>
  <c r="D127" i="74" s="1"/>
  <c r="I147" i="83"/>
  <c r="G147"/>
  <c r="F147"/>
  <c r="E147"/>
  <c r="H146"/>
  <c r="H140"/>
  <c r="H141"/>
  <c r="H142"/>
  <c r="H143"/>
  <c r="H144"/>
  <c r="H145"/>
  <c r="H139"/>
  <c r="I136"/>
  <c r="I149" s="1"/>
  <c r="G136"/>
  <c r="G149" s="1"/>
  <c r="F136"/>
  <c r="F149" s="1"/>
  <c r="E136"/>
  <c r="H135"/>
  <c r="H134"/>
  <c r="F129"/>
  <c r="G129"/>
  <c r="E129"/>
  <c r="H124"/>
  <c r="H125"/>
  <c r="H126"/>
  <c r="H127"/>
  <c r="H128"/>
  <c r="H123"/>
  <c r="I129"/>
  <c r="I120"/>
  <c r="F120"/>
  <c r="G120"/>
  <c r="E120"/>
  <c r="E130" s="1"/>
  <c r="H118"/>
  <c r="H119"/>
  <c r="H117"/>
  <c r="H99"/>
  <c r="H100"/>
  <c r="H101"/>
  <c r="H102"/>
  <c r="H98"/>
  <c r="G103"/>
  <c r="H95"/>
  <c r="D115" i="74" s="1"/>
  <c r="H94" i="83"/>
  <c r="D114" i="74" s="1"/>
  <c r="H93" i="83"/>
  <c r="H86"/>
  <c r="H87"/>
  <c r="H88"/>
  <c r="H89"/>
  <c r="H91"/>
  <c r="H92"/>
  <c r="H85"/>
  <c r="G90"/>
  <c r="F90"/>
  <c r="E90"/>
  <c r="E81"/>
  <c r="E82" s="1"/>
  <c r="E104" s="1"/>
  <c r="F81"/>
  <c r="F82" s="1"/>
  <c r="F104" s="1"/>
  <c r="G81"/>
  <c r="G82" s="1"/>
  <c r="G104" s="1"/>
  <c r="I82"/>
  <c r="I104" s="1"/>
  <c r="H79"/>
  <c r="H80"/>
  <c r="H78"/>
  <c r="I73"/>
  <c r="F73"/>
  <c r="F74" s="1"/>
  <c r="G73"/>
  <c r="G74" s="1"/>
  <c r="E73"/>
  <c r="E74" s="1"/>
  <c r="H72"/>
  <c r="H71"/>
  <c r="H70"/>
  <c r="H69"/>
  <c r="H68"/>
  <c r="H67"/>
  <c r="H66"/>
  <c r="H65"/>
  <c r="H64"/>
  <c r="H49"/>
  <c r="H50"/>
  <c r="E51"/>
  <c r="H51" s="1"/>
  <c r="D108" i="74" s="1"/>
  <c r="H48" i="83"/>
  <c r="H47"/>
  <c r="H46"/>
  <c r="I51"/>
  <c r="I43"/>
  <c r="H42"/>
  <c r="H41"/>
  <c r="H38"/>
  <c r="D106" i="74" s="1"/>
  <c r="I37" i="83"/>
  <c r="H36"/>
  <c r="H35"/>
  <c r="H34"/>
  <c r="I31"/>
  <c r="H30"/>
  <c r="H29"/>
  <c r="H28"/>
  <c r="H27"/>
  <c r="I23"/>
  <c r="I19"/>
  <c r="I16"/>
  <c r="I13"/>
  <c r="H23"/>
  <c r="H12"/>
  <c r="H13"/>
  <c r="H14"/>
  <c r="H15"/>
  <c r="H16"/>
  <c r="H17"/>
  <c r="H18"/>
  <c r="H19"/>
  <c r="H20"/>
  <c r="H21"/>
  <c r="H22"/>
  <c r="H11"/>
  <c r="B6" i="74"/>
  <c r="D19"/>
  <c r="D31"/>
  <c r="D51"/>
  <c r="D52"/>
  <c r="D68"/>
  <c r="D134"/>
  <c r="D135"/>
  <c r="D140"/>
  <c r="D142"/>
  <c r="D158"/>
  <c r="D159"/>
  <c r="D160"/>
  <c r="D161"/>
  <c r="D162"/>
  <c r="D190"/>
  <c r="D206"/>
  <c r="D208"/>
  <c r="D212"/>
  <c r="D236"/>
  <c r="D237"/>
  <c r="D238"/>
  <c r="D239"/>
  <c r="D250"/>
  <c r="D251"/>
  <c r="D252"/>
  <c r="D260"/>
  <c r="D261"/>
  <c r="D262"/>
  <c r="D263"/>
  <c r="D264"/>
  <c r="D433"/>
  <c r="B14" i="3"/>
  <c r="B18"/>
  <c r="B20"/>
  <c r="A39" i="2"/>
  <c r="A40"/>
  <c r="B7" i="74" s="1"/>
  <c r="A41" i="2"/>
  <c r="B26" i="3" s="1"/>
  <c r="G11" i="16"/>
  <c r="G12"/>
  <c r="G13"/>
  <c r="G14"/>
  <c r="G23"/>
  <c r="G25"/>
  <c r="G27"/>
  <c r="G28"/>
  <c r="G29"/>
  <c r="G30"/>
  <c r="G39"/>
  <c r="G40"/>
  <c r="G41"/>
  <c r="F48"/>
  <c r="F49"/>
  <c r="F50"/>
  <c r="F51"/>
  <c r="F52"/>
  <c r="F53"/>
  <c r="G75"/>
  <c r="G76"/>
  <c r="G77"/>
  <c r="G79"/>
  <c r="G80"/>
  <c r="G84"/>
  <c r="G85"/>
  <c r="G89"/>
  <c r="G91"/>
  <c r="G92"/>
  <c r="G94"/>
  <c r="F95"/>
  <c r="G109"/>
  <c r="G110"/>
  <c r="E111"/>
  <c r="F111"/>
  <c r="J42" i="17"/>
  <c r="J49"/>
  <c r="H54"/>
  <c r="J57"/>
  <c r="H73"/>
  <c r="J75"/>
  <c r="J79" s="1"/>
  <c r="J99"/>
  <c r="F112" i="16"/>
  <c r="G112" s="1"/>
  <c r="F30" i="18"/>
  <c r="D242" i="74" s="1"/>
  <c r="G30" i="18"/>
  <c r="B41"/>
  <c r="B42" s="1"/>
  <c r="B43" s="1"/>
  <c r="B44" s="1"/>
  <c r="B45" s="1"/>
  <c r="B46" s="1"/>
  <c r="B47" s="1"/>
  <c r="B48" s="1"/>
  <c r="B49" s="1"/>
  <c r="B50" s="1"/>
  <c r="F46"/>
  <c r="D249" i="74" s="1"/>
  <c r="D427" s="1"/>
  <c r="G46" i="18"/>
  <c r="B53"/>
  <c r="B54"/>
  <c r="B55" s="1"/>
  <c r="B58"/>
  <c r="B59" s="1"/>
  <c r="B60" s="1"/>
  <c r="G60"/>
  <c r="B93"/>
  <c r="B94"/>
  <c r="B95" s="1"/>
  <c r="B96" s="1"/>
  <c r="F93"/>
  <c r="D267" i="74" s="1"/>
  <c r="G93" i="18"/>
  <c r="J23" i="19"/>
  <c r="J24"/>
  <c r="J25"/>
  <c r="J26"/>
  <c r="J27"/>
  <c r="J28"/>
  <c r="J29"/>
  <c r="J30"/>
  <c r="J31"/>
  <c r="J32"/>
  <c r="J33"/>
  <c r="J34"/>
  <c r="D35"/>
  <c r="E35"/>
  <c r="F35"/>
  <c r="G35"/>
  <c r="H35"/>
  <c r="I35"/>
  <c r="J38"/>
  <c r="J39"/>
  <c r="J40"/>
  <c r="J41"/>
  <c r="J42"/>
  <c r="J43"/>
  <c r="J44"/>
  <c r="J45"/>
  <c r="J46"/>
  <c r="J47"/>
  <c r="J48"/>
  <c r="D49"/>
  <c r="E49"/>
  <c r="F49"/>
  <c r="G49"/>
  <c r="H49"/>
  <c r="I49"/>
  <c r="J64"/>
  <c r="J65"/>
  <c r="J66"/>
  <c r="J67"/>
  <c r="J68"/>
  <c r="D69"/>
  <c r="E69"/>
  <c r="F69"/>
  <c r="G69"/>
  <c r="H69"/>
  <c r="I69"/>
  <c r="J72"/>
  <c r="J73"/>
  <c r="J74"/>
  <c r="J75"/>
  <c r="J76"/>
  <c r="J77"/>
  <c r="J78"/>
  <c r="J79"/>
  <c r="J80"/>
  <c r="D81"/>
  <c r="E81"/>
  <c r="F81"/>
  <c r="G81"/>
  <c r="G90" s="1"/>
  <c r="G102" s="1"/>
  <c r="H81"/>
  <c r="I81"/>
  <c r="J84"/>
  <c r="J85"/>
  <c r="J86"/>
  <c r="J87"/>
  <c r="D354" i="74" s="1"/>
  <c r="D87" i="19"/>
  <c r="E87"/>
  <c r="F87"/>
  <c r="G87"/>
  <c r="H87"/>
  <c r="I87"/>
  <c r="J92"/>
  <c r="D358" i="74" s="1"/>
  <c r="J93" i="19"/>
  <c r="J94"/>
  <c r="E50" i="16" s="1"/>
  <c r="J95" i="19"/>
  <c r="J96"/>
  <c r="J97"/>
  <c r="D366" i="74" s="1"/>
  <c r="J98" i="19"/>
  <c r="J99"/>
  <c r="D368" i="74" s="1"/>
  <c r="J100" i="19"/>
  <c r="J101"/>
  <c r="H15" i="23"/>
  <c r="H16"/>
  <c r="H17"/>
  <c r="H18"/>
  <c r="H19"/>
  <c r="H20"/>
  <c r="H21"/>
  <c r="H22"/>
  <c r="H23"/>
  <c r="H24"/>
  <c r="H25"/>
  <c r="H26"/>
  <c r="H27"/>
  <c r="H28"/>
  <c r="H29"/>
  <c r="H30"/>
  <c r="H31"/>
  <c r="H32"/>
  <c r="H33"/>
  <c r="H34"/>
  <c r="H35"/>
  <c r="H36"/>
  <c r="H37"/>
  <c r="H38"/>
  <c r="H39"/>
  <c r="H40"/>
  <c r="H41"/>
  <c r="H42"/>
  <c r="H43"/>
  <c r="H44"/>
  <c r="H45"/>
  <c r="N15" i="24"/>
  <c r="N16"/>
  <c r="N17"/>
  <c r="N18"/>
  <c r="N19"/>
  <c r="N20"/>
  <c r="N21"/>
  <c r="N22"/>
  <c r="N23"/>
  <c r="N24"/>
  <c r="N25"/>
  <c r="E26"/>
  <c r="F26"/>
  <c r="G26"/>
  <c r="H26"/>
  <c r="J26"/>
  <c r="K26"/>
  <c r="L26"/>
  <c r="M26"/>
  <c r="N28"/>
  <c r="N29"/>
  <c r="N30"/>
  <c r="N31"/>
  <c r="N32"/>
  <c r="N33"/>
  <c r="N34"/>
  <c r="N35"/>
  <c r="N36"/>
  <c r="N37"/>
  <c r="N38"/>
  <c r="E39"/>
  <c r="F39"/>
  <c r="G39"/>
  <c r="H39"/>
  <c r="J39"/>
  <c r="K39"/>
  <c r="L39"/>
  <c r="M39"/>
  <c r="N41"/>
  <c r="N42"/>
  <c r="N43"/>
  <c r="N44"/>
  <c r="N45"/>
  <c r="N46" s="1"/>
  <c r="E46"/>
  <c r="F46"/>
  <c r="G46"/>
  <c r="H46"/>
  <c r="J46"/>
  <c r="K46"/>
  <c r="L46"/>
  <c r="M46"/>
  <c r="N48"/>
  <c r="N49"/>
  <c r="N50"/>
  <c r="N51"/>
  <c r="N52"/>
  <c r="N53"/>
  <c r="N54"/>
  <c r="N55"/>
  <c r="N56"/>
  <c r="E57"/>
  <c r="F57"/>
  <c r="F60" s="1"/>
  <c r="F63" s="1"/>
  <c r="F70" s="1"/>
  <c r="G57"/>
  <c r="H57"/>
  <c r="J57"/>
  <c r="K57"/>
  <c r="L57"/>
  <c r="M57"/>
  <c r="N58"/>
  <c r="N59"/>
  <c r="N61"/>
  <c r="N62"/>
  <c r="N64"/>
  <c r="N65"/>
  <c r="E66"/>
  <c r="F66"/>
  <c r="F69"/>
  <c r="G66"/>
  <c r="H66"/>
  <c r="H69" s="1"/>
  <c r="J66"/>
  <c r="J69" s="1"/>
  <c r="K66"/>
  <c r="K69"/>
  <c r="L66"/>
  <c r="M66"/>
  <c r="M69" s="1"/>
  <c r="N67"/>
  <c r="N68"/>
  <c r="E69"/>
  <c r="F56" i="16" s="1"/>
  <c r="G69" i="24"/>
  <c r="L69"/>
  <c r="G81" i="16"/>
  <c r="H17" i="32"/>
  <c r="A18"/>
  <c r="H18"/>
  <c r="A19"/>
  <c r="A20" s="1"/>
  <c r="A21"/>
  <c r="A22" s="1"/>
  <c r="A23" s="1"/>
  <c r="A24" s="1"/>
  <c r="A25" s="1"/>
  <c r="A27" s="1"/>
  <c r="A28" s="1"/>
  <c r="A29" s="1"/>
  <c r="A30" s="1"/>
  <c r="A31" s="1"/>
  <c r="A32" s="1"/>
  <c r="A33" s="1"/>
  <c r="A34" s="1"/>
  <c r="A35" s="1"/>
  <c r="A36" s="1"/>
  <c r="A40" s="1"/>
  <c r="A41" s="1"/>
  <c r="A42" s="1"/>
  <c r="A43" s="1"/>
  <c r="A44" s="1"/>
  <c r="A45" s="1"/>
  <c r="A46" s="1"/>
  <c r="A47" s="1"/>
  <c r="A48" s="1"/>
  <c r="A64" s="1"/>
  <c r="H19"/>
  <c r="H20"/>
  <c r="H21"/>
  <c r="H22"/>
  <c r="H23"/>
  <c r="H24"/>
  <c r="C25"/>
  <c r="E25"/>
  <c r="F25"/>
  <c r="G25"/>
  <c r="H27"/>
  <c r="H28"/>
  <c r="H29"/>
  <c r="H30"/>
  <c r="H31"/>
  <c r="H32"/>
  <c r="H33"/>
  <c r="H34"/>
  <c r="C35"/>
  <c r="E35"/>
  <c r="F35"/>
  <c r="F36" s="1"/>
  <c r="G35"/>
  <c r="H40"/>
  <c r="H41"/>
  <c r="H42"/>
  <c r="H43"/>
  <c r="H44"/>
  <c r="H45"/>
  <c r="H46"/>
  <c r="H47"/>
  <c r="C48"/>
  <c r="E48"/>
  <c r="F48"/>
  <c r="G48"/>
  <c r="A65"/>
  <c r="A66" s="1"/>
  <c r="A67" s="1"/>
  <c r="A68" s="1"/>
  <c r="A69" s="1"/>
  <c r="A70" s="1"/>
  <c r="A71" s="1"/>
  <c r="A72" s="1"/>
  <c r="A76" s="1"/>
  <c r="A77" s="1"/>
  <c r="A78" s="1"/>
  <c r="A79" s="1"/>
  <c r="A80" s="1"/>
  <c r="A81" s="1"/>
  <c r="A83" s="1"/>
  <c r="A84" s="1"/>
  <c r="A85" s="1"/>
  <c r="A86" s="1"/>
  <c r="A87" s="1"/>
  <c r="A88" s="1"/>
  <c r="A89" s="1"/>
  <c r="A93" s="1"/>
  <c r="A94" s="1"/>
  <c r="A95" s="1"/>
  <c r="A96" s="1"/>
  <c r="A97" s="1"/>
  <c r="A98" s="1"/>
  <c r="A100" s="1"/>
  <c r="A101" s="1"/>
  <c r="A102" s="1"/>
  <c r="A103" s="1"/>
  <c r="A104" s="1"/>
  <c r="A105" s="1"/>
  <c r="H64"/>
  <c r="H65"/>
  <c r="H66"/>
  <c r="H67"/>
  <c r="H68"/>
  <c r="H69"/>
  <c r="H70"/>
  <c r="C71"/>
  <c r="E71"/>
  <c r="E72"/>
  <c r="F71"/>
  <c r="G71"/>
  <c r="G72" s="1"/>
  <c r="H76"/>
  <c r="H77"/>
  <c r="H78"/>
  <c r="H81" s="1"/>
  <c r="H79"/>
  <c r="H80"/>
  <c r="C81"/>
  <c r="E81"/>
  <c r="E89" s="1"/>
  <c r="F81"/>
  <c r="G81"/>
  <c r="H83"/>
  <c r="H84"/>
  <c r="H85"/>
  <c r="H86"/>
  <c r="H87"/>
  <c r="C88"/>
  <c r="E88"/>
  <c r="F88"/>
  <c r="F89" s="1"/>
  <c r="G88"/>
  <c r="C89"/>
  <c r="H93"/>
  <c r="H94"/>
  <c r="H95"/>
  <c r="H96"/>
  <c r="H97"/>
  <c r="C98"/>
  <c r="E98"/>
  <c r="F98"/>
  <c r="G98"/>
  <c r="H100"/>
  <c r="H101"/>
  <c r="H102"/>
  <c r="H103"/>
  <c r="C104"/>
  <c r="E104"/>
  <c r="F104"/>
  <c r="F105" s="1"/>
  <c r="G104"/>
  <c r="C105"/>
  <c r="H19" i="33"/>
  <c r="A20"/>
  <c r="H20"/>
  <c r="A21"/>
  <c r="A22" s="1"/>
  <c r="A23" s="1"/>
  <c r="A24" s="1"/>
  <c r="A25" s="1"/>
  <c r="A26" s="1"/>
  <c r="A27" s="1"/>
  <c r="A29" s="1"/>
  <c r="A30" s="1"/>
  <c r="A31" s="1"/>
  <c r="A32" s="1"/>
  <c r="A33" s="1"/>
  <c r="A34" s="1"/>
  <c r="A35" s="1"/>
  <c r="A36" s="1"/>
  <c r="A37" s="1"/>
  <c r="A38" s="1"/>
  <c r="A42" s="1"/>
  <c r="A43" s="1"/>
  <c r="A44" s="1"/>
  <c r="A45" s="1"/>
  <c r="A46" s="1"/>
  <c r="A47" s="1"/>
  <c r="A48" s="1"/>
  <c r="A49" s="1"/>
  <c r="A50" s="1"/>
  <c r="A66" s="1"/>
  <c r="A67" s="1"/>
  <c r="A68" s="1"/>
  <c r="A69" s="1"/>
  <c r="A70" s="1"/>
  <c r="A71" s="1"/>
  <c r="A72" s="1"/>
  <c r="A73" s="1"/>
  <c r="A74" s="1"/>
  <c r="A77" s="1"/>
  <c r="A78" s="1"/>
  <c r="A79" s="1"/>
  <c r="A80" s="1"/>
  <c r="A81" s="1"/>
  <c r="A82" s="1"/>
  <c r="A83" s="1"/>
  <c r="A87" s="1"/>
  <c r="A88" s="1"/>
  <c r="A89" s="1"/>
  <c r="A90" s="1"/>
  <c r="A91" s="1"/>
  <c r="A92" s="1"/>
  <c r="A93" s="1"/>
  <c r="A96" s="1"/>
  <c r="A97" s="1"/>
  <c r="A98" s="1"/>
  <c r="A99" s="1"/>
  <c r="A100" s="1"/>
  <c r="A101" s="1"/>
  <c r="A102" s="1"/>
  <c r="A103" s="1"/>
  <c r="A119" s="1"/>
  <c r="A120" s="1"/>
  <c r="A121" s="1"/>
  <c r="A122" s="1"/>
  <c r="A123" s="1"/>
  <c r="A124" s="1"/>
  <c r="A125" s="1"/>
  <c r="A129" s="1"/>
  <c r="A130" s="1"/>
  <c r="A131" s="1"/>
  <c r="A132" s="1"/>
  <c r="A133" s="1"/>
  <c r="A134" s="1"/>
  <c r="A135" s="1"/>
  <c r="A136" s="1"/>
  <c r="A137" s="1"/>
  <c r="A139" s="1"/>
  <c r="A140" s="1"/>
  <c r="A141" s="1"/>
  <c r="A142" s="1"/>
  <c r="A143" s="1"/>
  <c r="A144" s="1"/>
  <c r="H21"/>
  <c r="H22"/>
  <c r="H23"/>
  <c r="H24"/>
  <c r="H25"/>
  <c r="H26"/>
  <c r="C27"/>
  <c r="E27"/>
  <c r="F27"/>
  <c r="G27"/>
  <c r="H29"/>
  <c r="H30"/>
  <c r="H31"/>
  <c r="H32"/>
  <c r="H33"/>
  <c r="H34"/>
  <c r="H35"/>
  <c r="H36"/>
  <c r="C37"/>
  <c r="F100" i="16" s="1"/>
  <c r="E37" i="33"/>
  <c r="E38" s="1"/>
  <c r="F37"/>
  <c r="F38" s="1"/>
  <c r="G37"/>
  <c r="H37"/>
  <c r="G38"/>
  <c r="H42"/>
  <c r="H43"/>
  <c r="H44"/>
  <c r="H45"/>
  <c r="H46"/>
  <c r="H47"/>
  <c r="H48"/>
  <c r="H49"/>
  <c r="C50"/>
  <c r="E50"/>
  <c r="F50"/>
  <c r="G50"/>
  <c r="G74" s="1"/>
  <c r="H50"/>
  <c r="H66"/>
  <c r="H67"/>
  <c r="H73" s="1"/>
  <c r="E100" i="16" s="1"/>
  <c r="G100" s="1"/>
  <c r="H68" i="33"/>
  <c r="H69"/>
  <c r="H70"/>
  <c r="H71"/>
  <c r="H72"/>
  <c r="C73"/>
  <c r="C74" s="1"/>
  <c r="E73"/>
  <c r="E74" s="1"/>
  <c r="F73"/>
  <c r="G73"/>
  <c r="F74"/>
  <c r="H77"/>
  <c r="H83" s="1"/>
  <c r="E98" i="16" s="1"/>
  <c r="H78" i="33"/>
  <c r="H79"/>
  <c r="H80"/>
  <c r="H81"/>
  <c r="H82"/>
  <c r="C83"/>
  <c r="F98" i="16" s="1"/>
  <c r="E83" i="33"/>
  <c r="F83"/>
  <c r="G83"/>
  <c r="H87"/>
  <c r="H88"/>
  <c r="H93" s="1"/>
  <c r="H89"/>
  <c r="H90"/>
  <c r="H91"/>
  <c r="H92"/>
  <c r="C93"/>
  <c r="F83" i="16" s="1"/>
  <c r="E93" i="33"/>
  <c r="F93"/>
  <c r="G93"/>
  <c r="H96"/>
  <c r="H97"/>
  <c r="H102" s="1"/>
  <c r="H98"/>
  <c r="H99"/>
  <c r="H100"/>
  <c r="H101"/>
  <c r="C102"/>
  <c r="E102"/>
  <c r="E103" s="1"/>
  <c r="F102"/>
  <c r="G102"/>
  <c r="G103" s="1"/>
  <c r="F103"/>
  <c r="H119"/>
  <c r="H120"/>
  <c r="H121"/>
  <c r="H122"/>
  <c r="H125" s="1"/>
  <c r="H123"/>
  <c r="H124"/>
  <c r="C125"/>
  <c r="E125"/>
  <c r="F125"/>
  <c r="G125"/>
  <c r="H128"/>
  <c r="H129"/>
  <c r="H135" s="1"/>
  <c r="H136" s="1"/>
  <c r="H130"/>
  <c r="H131"/>
  <c r="H132"/>
  <c r="H133"/>
  <c r="H134"/>
  <c r="C135"/>
  <c r="C136" s="1"/>
  <c r="E135"/>
  <c r="F135"/>
  <c r="G135"/>
  <c r="G136" s="1"/>
  <c r="E136"/>
  <c r="F136"/>
  <c r="H139"/>
  <c r="H144" s="1"/>
  <c r="E99" i="16" s="1"/>
  <c r="H140" i="33"/>
  <c r="H141"/>
  <c r="H142"/>
  <c r="H143"/>
  <c r="C144"/>
  <c r="F99" i="16" s="1"/>
  <c r="E144" i="33"/>
  <c r="F144"/>
  <c r="G144"/>
  <c r="Y19" i="8"/>
  <c r="Y20"/>
  <c r="Y21"/>
  <c r="Y22"/>
  <c r="Y23"/>
  <c r="Y24"/>
  <c r="Y25"/>
  <c r="Y26"/>
  <c r="Y27"/>
  <c r="Y28"/>
  <c r="Y29"/>
  <c r="Y30"/>
  <c r="Y31"/>
  <c r="Y32"/>
  <c r="Y33"/>
  <c r="Y34"/>
  <c r="Y35"/>
  <c r="Y36"/>
  <c r="Y37"/>
  <c r="Y38"/>
  <c r="Y39"/>
  <c r="Y40"/>
  <c r="Y41"/>
  <c r="Y42"/>
  <c r="Y43"/>
  <c r="G35" i="16"/>
  <c r="H19" i="38"/>
  <c r="H46" s="1"/>
  <c r="H20"/>
  <c r="H21"/>
  <c r="H22"/>
  <c r="H23"/>
  <c r="H24"/>
  <c r="H25"/>
  <c r="H26"/>
  <c r="H27"/>
  <c r="H28"/>
  <c r="H29"/>
  <c r="H30"/>
  <c r="H31"/>
  <c r="H32"/>
  <c r="H33"/>
  <c r="H34"/>
  <c r="H35"/>
  <c r="H36"/>
  <c r="H37"/>
  <c r="H38"/>
  <c r="H39"/>
  <c r="H40"/>
  <c r="H41"/>
  <c r="H42"/>
  <c r="H43"/>
  <c r="H44"/>
  <c r="H45"/>
  <c r="D46"/>
  <c r="F42" i="16"/>
  <c r="E46" i="38"/>
  <c r="G46"/>
  <c r="G74" i="16"/>
  <c r="D180" i="74"/>
  <c r="G93" i="16"/>
  <c r="G90"/>
  <c r="D75" i="74"/>
  <c r="D211"/>
  <c r="D421" s="1"/>
  <c r="D210"/>
  <c r="D448" s="1"/>
  <c r="D20" i="47"/>
  <c r="D93" i="74" s="1"/>
  <c r="E20" i="47"/>
  <c r="D26"/>
  <c r="D94" i="74" s="1"/>
  <c r="E26" i="47"/>
  <c r="D41"/>
  <c r="D95" i="74" s="1"/>
  <c r="E41" i="47"/>
  <c r="D54"/>
  <c r="D96" i="74" s="1"/>
  <c r="E54" i="47"/>
  <c r="D58"/>
  <c r="D97" i="74" s="1"/>
  <c r="E58" i="47"/>
  <c r="E27" i="50"/>
  <c r="F27"/>
  <c r="F62" s="1"/>
  <c r="H27" i="17" s="1"/>
  <c r="D141" i="74" s="1"/>
  <c r="G27" i="50"/>
  <c r="H27"/>
  <c r="H62" s="1"/>
  <c r="I27"/>
  <c r="J27"/>
  <c r="N27"/>
  <c r="N62" s="1"/>
  <c r="H47" i="17" s="1"/>
  <c r="D172" i="74" s="1"/>
  <c r="O27" i="50"/>
  <c r="O62" s="1"/>
  <c r="P27"/>
  <c r="R27"/>
  <c r="E45"/>
  <c r="F45"/>
  <c r="G45"/>
  <c r="G62" s="1"/>
  <c r="H45" i="17" s="1"/>
  <c r="D171" i="74" s="1"/>
  <c r="D174" s="1"/>
  <c r="H45" i="50"/>
  <c r="I45"/>
  <c r="J45"/>
  <c r="N45"/>
  <c r="O45"/>
  <c r="P45"/>
  <c r="R45"/>
  <c r="E56"/>
  <c r="F56"/>
  <c r="G56"/>
  <c r="H56"/>
  <c r="I56"/>
  <c r="J56"/>
  <c r="N56"/>
  <c r="O56"/>
  <c r="P56"/>
  <c r="R56"/>
  <c r="E62"/>
  <c r="J62"/>
  <c r="P62"/>
  <c r="R62"/>
  <c r="D54" i="51"/>
  <c r="J59" i="52"/>
  <c r="J66"/>
  <c r="D165" i="74"/>
  <c r="E33" i="54"/>
  <c r="E58"/>
  <c r="D164" i="74"/>
  <c r="F33" i="56"/>
  <c r="H72" i="17"/>
  <c r="J33" i="56"/>
  <c r="H71" i="17"/>
  <c r="L33" i="56"/>
  <c r="N33"/>
  <c r="H74" i="17" s="1"/>
  <c r="J65" i="56"/>
  <c r="N65"/>
  <c r="H29" i="59"/>
  <c r="K15" i="60"/>
  <c r="K25" s="1"/>
  <c r="K20"/>
  <c r="K24"/>
  <c r="K32"/>
  <c r="F37" i="62"/>
  <c r="E24" i="63"/>
  <c r="J19" i="69"/>
  <c r="J20"/>
  <c r="J21"/>
  <c r="J22"/>
  <c r="J23"/>
  <c r="J24"/>
  <c r="J25"/>
  <c r="J26"/>
  <c r="J27"/>
  <c r="G28"/>
  <c r="H28"/>
  <c r="I28"/>
  <c r="C46"/>
  <c r="D46"/>
  <c r="E46"/>
  <c r="F46"/>
  <c r="G46"/>
  <c r="H46"/>
  <c r="I46"/>
  <c r="J46"/>
  <c r="H34" i="73"/>
  <c r="H50"/>
  <c r="D435" i="74" s="1"/>
  <c r="D401" s="1"/>
  <c r="A9" i="4"/>
  <c r="A10" s="1"/>
  <c r="A11" s="1"/>
  <c r="A12" s="1"/>
  <c r="A13" s="1"/>
  <c r="A14" s="1"/>
  <c r="A16" s="1"/>
  <c r="A19" s="1"/>
  <c r="A21" s="1"/>
  <c r="A22" s="1"/>
  <c r="A23" s="1"/>
  <c r="A24" s="1"/>
  <c r="A25" s="1"/>
  <c r="A26" s="1"/>
  <c r="A30" s="1"/>
  <c r="A32" s="1"/>
  <c r="A33" s="1"/>
  <c r="A34" s="1"/>
  <c r="A35" s="1"/>
  <c r="A36" s="1"/>
  <c r="A38" s="1"/>
  <c r="A40" s="1"/>
  <c r="A42" s="1"/>
  <c r="A44" s="1"/>
  <c r="A45" s="1"/>
  <c r="A46" s="1"/>
  <c r="A47" s="1"/>
  <c r="A49" s="1"/>
  <c r="A52" s="1"/>
  <c r="A53" s="1"/>
  <c r="A54" s="1"/>
  <c r="A55" s="1"/>
  <c r="A56" s="1"/>
  <c r="A57" s="1"/>
  <c r="D7" s="1"/>
  <c r="D8" s="1"/>
  <c r="D10" s="1"/>
  <c r="D11" s="1"/>
  <c r="D12" s="1"/>
  <c r="D13" s="1"/>
  <c r="D15" s="1"/>
  <c r="D16" s="1"/>
  <c r="D17" s="1"/>
  <c r="D18" s="1"/>
  <c r="D19" s="1"/>
  <c r="D20" s="1"/>
  <c r="D22" s="1"/>
  <c r="D23" s="1"/>
  <c r="D24" s="1"/>
  <c r="D25" s="1"/>
  <c r="D27" s="1"/>
  <c r="D29" s="1"/>
  <c r="D30" s="1"/>
  <c r="D31" s="1"/>
  <c r="D33" s="1"/>
  <c r="D34" s="1"/>
  <c r="D35" s="1"/>
  <c r="D36" s="1"/>
  <c r="D42" s="1"/>
  <c r="D43" s="1"/>
  <c r="D44" s="1"/>
  <c r="D45" s="1"/>
  <c r="D46" s="1"/>
  <c r="D48" s="1"/>
  <c r="G98" i="16"/>
  <c r="G38"/>
  <c r="D29" i="74"/>
  <c r="D163"/>
  <c r="H99" i="17"/>
  <c r="D216" i="74" s="1"/>
  <c r="G106" i="16"/>
  <c r="N26" i="24"/>
  <c r="K26" i="60"/>
  <c r="G37" i="16"/>
  <c r="H74" i="33"/>
  <c r="J35" i="19"/>
  <c r="D350" i="74" s="1"/>
  <c r="H56" i="17"/>
  <c r="H57" s="1"/>
  <c r="D183" i="74" s="1"/>
  <c r="G36" i="16"/>
  <c r="G99"/>
  <c r="G89" i="32"/>
  <c r="H48"/>
  <c r="N57" i="24"/>
  <c r="J60"/>
  <c r="J63"/>
  <c r="J70" s="1"/>
  <c r="E60"/>
  <c r="E63" s="1"/>
  <c r="F55" i="16" s="1"/>
  <c r="G88"/>
  <c r="E95"/>
  <c r="D53" i="74"/>
  <c r="G78" i="16"/>
  <c r="C103" i="33"/>
  <c r="D361" i="74"/>
  <c r="D429" s="1"/>
  <c r="E49" i="16"/>
  <c r="G49" s="1"/>
  <c r="E42"/>
  <c r="D30" i="74" s="1"/>
  <c r="D67"/>
  <c r="G108" i="16"/>
  <c r="H35" i="32"/>
  <c r="N39" i="24"/>
  <c r="I90" i="19"/>
  <c r="I102" s="1"/>
  <c r="E90"/>
  <c r="E102"/>
  <c r="C38" i="33"/>
  <c r="E53" i="16"/>
  <c r="G53" s="1"/>
  <c r="C6" i="2"/>
  <c r="D364" i="74"/>
  <c r="D77"/>
  <c r="E70" i="24"/>
  <c r="A50" i="2"/>
  <c r="A58"/>
  <c r="A48"/>
  <c r="A56"/>
  <c r="A46"/>
  <c r="A54"/>
  <c r="A52"/>
  <c r="D28" i="74"/>
  <c r="A1" i="32"/>
  <c r="A1" i="46"/>
  <c r="A1" i="66"/>
  <c r="D291" i="74"/>
  <c r="A1" i="9"/>
  <c r="A11" i="74"/>
  <c r="A341"/>
  <c r="A43" i="7"/>
  <c r="A220" i="74"/>
  <c r="A146"/>
  <c r="A1" i="11"/>
  <c r="A1" i="12"/>
  <c r="A84" i="74"/>
  <c r="A275"/>
  <c r="A3" i="5"/>
  <c r="A57" i="59"/>
  <c r="A1" i="6"/>
  <c r="A1" i="7"/>
  <c r="A1" i="73"/>
  <c r="A1" i="10"/>
  <c r="A68" i="60"/>
  <c r="A62" i="16"/>
  <c r="L1" i="8"/>
  <c r="A119" i="16"/>
  <c r="A1" i="8"/>
  <c r="A1" i="16"/>
  <c r="O1" i="23"/>
  <c r="I1" i="24"/>
  <c r="A1"/>
  <c r="A1" i="56"/>
  <c r="A1" i="54"/>
  <c r="A1" i="61"/>
  <c r="A1" i="62"/>
  <c r="A1" i="69"/>
  <c r="B1" i="25"/>
  <c r="K1" i="50"/>
  <c r="A1" i="13"/>
  <c r="A1" i="19"/>
  <c r="A54"/>
  <c r="A176" i="16"/>
  <c r="A1" i="59"/>
  <c r="A1" i="60"/>
  <c r="A68" i="58"/>
  <c r="A1" i="64"/>
  <c r="A1" i="4"/>
  <c r="A1" i="58"/>
  <c r="C1" i="59"/>
  <c r="D1" i="60"/>
  <c r="A1" i="63"/>
  <c r="E105" i="32" l="1"/>
  <c r="F72"/>
  <c r="I62" i="50"/>
  <c r="H29" i="17" s="1"/>
  <c r="D136" i="74" s="1"/>
  <c r="D301" s="1"/>
  <c r="H147" i="83"/>
  <c r="D126" i="74" s="1"/>
  <c r="G130" i="83"/>
  <c r="H129"/>
  <c r="D121" i="74" s="1"/>
  <c r="F130" i="83"/>
  <c r="F150" s="1"/>
  <c r="H90"/>
  <c r="G150"/>
  <c r="H73"/>
  <c r="F90" i="19"/>
  <c r="F102" s="1"/>
  <c r="H90"/>
  <c r="H102" s="1"/>
  <c r="M60" i="24"/>
  <c r="M63" s="1"/>
  <c r="M70" s="1"/>
  <c r="L60"/>
  <c r="L63" s="1"/>
  <c r="L70" s="1"/>
  <c r="G60"/>
  <c r="G63" s="1"/>
  <c r="G70" s="1"/>
  <c r="J28" i="69"/>
  <c r="D286" i="74" s="1"/>
  <c r="D327" s="1"/>
  <c r="D339" s="1"/>
  <c r="I130" i="83"/>
  <c r="I150" s="1"/>
  <c r="J16" i="17" s="1"/>
  <c r="I74" i="83"/>
  <c r="E59" i="47"/>
  <c r="J15" i="17" s="1"/>
  <c r="G97" i="16"/>
  <c r="H104" i="32"/>
  <c r="N66" i="24"/>
  <c r="N69" s="1"/>
  <c r="E56" i="16" s="1"/>
  <c r="G56" s="1"/>
  <c r="N60" i="24"/>
  <c r="N63" s="1"/>
  <c r="E48" i="16"/>
  <c r="G48" s="1"/>
  <c r="J69" i="19"/>
  <c r="D352" i="74" s="1"/>
  <c r="D90" i="19"/>
  <c r="J50" i="17"/>
  <c r="H75"/>
  <c r="H79" s="1"/>
  <c r="G42" i="16"/>
  <c r="G50"/>
  <c r="J1" i="25"/>
  <c r="A1" i="47"/>
  <c r="A1" i="65"/>
  <c r="A1" i="51"/>
  <c r="A1" i="17"/>
  <c r="B1" i="18"/>
  <c r="A1" i="52"/>
  <c r="A54" i="32"/>
  <c r="A1" i="48"/>
  <c r="A1" i="33"/>
  <c r="B1" i="38"/>
  <c r="A1" i="22"/>
  <c r="A1" i="23"/>
  <c r="A1" i="50"/>
  <c r="A67" i="13"/>
  <c r="A61" i="17"/>
  <c r="B64" i="18"/>
  <c r="A56" i="33"/>
  <c r="A109"/>
  <c r="K27" i="60"/>
  <c r="E101" i="16"/>
  <c r="D66" i="74" s="1"/>
  <c r="E83" i="16"/>
  <c r="G83" s="1"/>
  <c r="H103" i="33"/>
  <c r="F82" i="16"/>
  <c r="F86" s="1"/>
  <c r="G105" i="32"/>
  <c r="H98"/>
  <c r="H105" s="1"/>
  <c r="H88"/>
  <c r="H89" s="1"/>
  <c r="D99" i="74"/>
  <c r="D284" s="1"/>
  <c r="D59" i="47"/>
  <c r="H15" i="17" s="1"/>
  <c r="F101" i="16"/>
  <c r="F104" s="1"/>
  <c r="H27" i="33"/>
  <c r="H71" i="32"/>
  <c r="E44" i="16" s="1"/>
  <c r="C72" i="32"/>
  <c r="F44" i="16"/>
  <c r="F45" s="1"/>
  <c r="G36" i="32"/>
  <c r="E36"/>
  <c r="K60" i="24"/>
  <c r="K63" s="1"/>
  <c r="K70" s="1"/>
  <c r="H60"/>
  <c r="H63" s="1"/>
  <c r="H70" s="1"/>
  <c r="E51" i="16"/>
  <c r="G51" s="1"/>
  <c r="J81" i="19"/>
  <c r="D353" i="74" s="1"/>
  <c r="C36" i="32"/>
  <c r="F31" i="16"/>
  <c r="F32" s="1"/>
  <c r="H25" i="32"/>
  <c r="E52" i="16"/>
  <c r="G52" s="1"/>
  <c r="D367" i="74"/>
  <c r="J49" i="19"/>
  <c r="F60" i="18"/>
  <c r="G111" i="16"/>
  <c r="H82" i="83"/>
  <c r="H120"/>
  <c r="H136"/>
  <c r="E149"/>
  <c r="E150" s="1"/>
  <c r="D254" i="74"/>
  <c r="D299"/>
  <c r="H103" i="83"/>
  <c r="D116" i="74" s="1"/>
  <c r="D293" s="1"/>
  <c r="D189"/>
  <c r="D192" s="1"/>
  <c r="D240"/>
  <c r="D65"/>
  <c r="D265"/>
  <c r="D61"/>
  <c r="D409" s="1"/>
  <c r="J27" i="76"/>
  <c r="J39" s="1"/>
  <c r="D76" i="74"/>
  <c r="D411" s="1"/>
  <c r="J30" i="76"/>
  <c r="J42" s="1"/>
  <c r="S42" s="1"/>
  <c r="G102" i="16"/>
  <c r="E104"/>
  <c r="D71" i="74" s="1"/>
  <c r="G73" i="16"/>
  <c r="D20" i="74"/>
  <c r="D50"/>
  <c r="D415" s="1"/>
  <c r="G72" i="16"/>
  <c r="G21"/>
  <c r="G18"/>
  <c r="G24"/>
  <c r="G26"/>
  <c r="G22"/>
  <c r="G20"/>
  <c r="G19"/>
  <c r="G17"/>
  <c r="G16"/>
  <c r="D167" i="74"/>
  <c r="D443" s="1"/>
  <c r="G95" i="16"/>
  <c r="D181" i="74"/>
  <c r="D419"/>
  <c r="G34" i="16"/>
  <c r="G15"/>
  <c r="G107"/>
  <c r="H49" i="17"/>
  <c r="E114" i="16"/>
  <c r="D49" i="74"/>
  <c r="H42" i="17"/>
  <c r="H81" i="83"/>
  <c r="H43"/>
  <c r="D107" i="74" s="1"/>
  <c r="H37" i="83"/>
  <c r="D105" i="74" s="1"/>
  <c r="H31" i="83"/>
  <c r="D104" i="74" s="1"/>
  <c r="D69" l="1"/>
  <c r="H31" i="17"/>
  <c r="D318" i="74"/>
  <c r="D109"/>
  <c r="H74" i="83"/>
  <c r="D329" i="74"/>
  <c r="D335"/>
  <c r="D333"/>
  <c r="J17" i="17"/>
  <c r="J32" s="1"/>
  <c r="J51" s="1"/>
  <c r="J58" s="1"/>
  <c r="J80" s="1"/>
  <c r="J88" s="1"/>
  <c r="J89" s="1"/>
  <c r="J91" s="1"/>
  <c r="N70" i="24"/>
  <c r="E55" i="16"/>
  <c r="D102" i="19"/>
  <c r="F47" i="16"/>
  <c r="F54" s="1"/>
  <c r="F57" s="1"/>
  <c r="H50" i="17"/>
  <c r="G44" i="16"/>
  <c r="D32" i="74"/>
  <c r="E45" i="16"/>
  <c r="D35" i="74" s="1"/>
  <c r="D120"/>
  <c r="D123" s="1"/>
  <c r="H130" i="83"/>
  <c r="E31" i="16"/>
  <c r="H36" i="32"/>
  <c r="H72"/>
  <c r="H24" i="83"/>
  <c r="D103" i="74" s="1"/>
  <c r="F58" i="16"/>
  <c r="G45"/>
  <c r="G101"/>
  <c r="G104" s="1"/>
  <c r="D125" i="74"/>
  <c r="D130" s="1"/>
  <c r="H149" i="83"/>
  <c r="D113" i="74"/>
  <c r="D118" s="1"/>
  <c r="H104" i="83"/>
  <c r="D351" i="74"/>
  <c r="D356" s="1"/>
  <c r="D370" s="1"/>
  <c r="J90" i="19"/>
  <c r="E82" i="16"/>
  <c r="H38" i="33"/>
  <c r="D80" i="74"/>
  <c r="D413" s="1"/>
  <c r="E64" i="81"/>
  <c r="D310" i="74"/>
  <c r="D322" s="1"/>
  <c r="D305"/>
  <c r="D312"/>
  <c r="D316"/>
  <c r="F114" i="16"/>
  <c r="F115" s="1"/>
  <c r="D111" i="74" l="1"/>
  <c r="H150" i="83"/>
  <c r="H16" i="17" s="1"/>
  <c r="H17" s="1"/>
  <c r="H32" s="1"/>
  <c r="H51" s="1"/>
  <c r="H58" s="1"/>
  <c r="H80" s="1"/>
  <c r="F8" i="18" s="1"/>
  <c r="F31" s="1"/>
  <c r="F94" s="1"/>
  <c r="D33" i="74"/>
  <c r="D40"/>
  <c r="D372" s="1"/>
  <c r="D374" s="1"/>
  <c r="G55" i="16"/>
  <c r="G8" i="18"/>
  <c r="G31" s="1"/>
  <c r="G94" s="1"/>
  <c r="G96" s="1"/>
  <c r="F95" s="1"/>
  <c r="D271" i="74" s="1"/>
  <c r="D132"/>
  <c r="D297" s="1"/>
  <c r="J102" i="19"/>
  <c r="E47" i="16"/>
  <c r="G82"/>
  <c r="G86" s="1"/>
  <c r="D54" i="74"/>
  <c r="E86" i="16"/>
  <c r="D431" i="74"/>
  <c r="D399" s="1"/>
  <c r="D21"/>
  <c r="G31" i="16"/>
  <c r="G32" s="1"/>
  <c r="E32"/>
  <c r="D24" i="74" s="1"/>
  <c r="D78"/>
  <c r="D407"/>
  <c r="D207" l="1"/>
  <c r="D214" s="1"/>
  <c r="D218" s="1"/>
  <c r="D138"/>
  <c r="D144" s="1"/>
  <c r="D153" s="1"/>
  <c r="D176" s="1"/>
  <c r="D185" s="1"/>
  <c r="D447" s="1"/>
  <c r="D449" s="1"/>
  <c r="D423" s="1"/>
  <c r="D394" s="1"/>
  <c r="F96" i="18"/>
  <c r="D22" i="74"/>
  <c r="D403"/>
  <c r="G47" i="16"/>
  <c r="G54" s="1"/>
  <c r="G57" s="1"/>
  <c r="G58" s="1"/>
  <c r="E54"/>
  <c r="D57" i="74"/>
  <c r="E115" i="16"/>
  <c r="D295" i="74"/>
  <c r="D303"/>
  <c r="D382"/>
  <c r="D386"/>
  <c r="D388"/>
  <c r="D385"/>
  <c r="D387"/>
  <c r="G114" i="16"/>
  <c r="G115" s="1"/>
  <c r="D392" i="74" l="1"/>
  <c r="H88" i="17"/>
  <c r="H89" s="1"/>
  <c r="H91" s="1"/>
  <c r="D442" i="74"/>
  <c r="D445" s="1"/>
  <c r="D417" s="1"/>
  <c r="D390" s="1"/>
  <c r="D194"/>
  <c r="D231" s="1"/>
  <c r="D244" s="1"/>
  <c r="D337"/>
  <c r="D320"/>
  <c r="J43" i="76"/>
  <c r="J32"/>
  <c r="E57" i="16"/>
  <c r="E58" s="1"/>
  <c r="D39" i="74"/>
  <c r="D42" s="1"/>
  <c r="D44" s="1"/>
  <c r="D331"/>
  <c r="D314"/>
  <c r="D55"/>
  <c r="D405"/>
  <c r="D380" s="1"/>
  <c r="D82"/>
  <c r="D425" l="1"/>
  <c r="D397" s="1"/>
  <c r="D269"/>
  <c r="D273" s="1"/>
  <c r="M31" i="76"/>
  <c r="J18" s="1"/>
  <c r="M28"/>
  <c r="S28" s="1"/>
  <c r="M29"/>
  <c r="S29" s="1"/>
  <c r="M30"/>
  <c r="S30" s="1"/>
  <c r="M27"/>
  <c r="J44"/>
  <c r="M39" s="1"/>
  <c r="S39" l="1"/>
  <c r="M43"/>
  <c r="M32"/>
  <c r="S27"/>
  <c r="P18" l="1"/>
  <c r="S43"/>
  <c r="S44" s="1"/>
  <c r="M44"/>
  <c r="S32"/>
</calcChain>
</file>

<file path=xl/sharedStrings.xml><?xml version="1.0" encoding="utf-8"?>
<sst xmlns="http://schemas.openxmlformats.org/spreadsheetml/2006/main" count="5661" uniqueCount="3066">
  <si>
    <t>Report on line 2 the actuarial present value of all benefits attributed to employee service  up to a specific  date, based on the</t>
  </si>
  <si>
    <t>Accumulated Benefit Obligation</t>
  </si>
  <si>
    <t xml:space="preserve">terms of the plan including salary progression factor for final pay and career average pay plans. </t>
  </si>
  <si>
    <t>Projected Benefit Obligation</t>
  </si>
  <si>
    <t>Report on line 3 the amount the pension plan could expect to receive for investments in a sale between a willing buyer and a</t>
  </si>
  <si>
    <t>Fair Value of Plan Assets</t>
  </si>
  <si>
    <t>willing seller, other than in a forced or liquidation sale.</t>
  </si>
  <si>
    <t>Unrecognized Transition Amount</t>
  </si>
  <si>
    <t>Report on line 8 the discount rate which was used to calculate the obligations reported on Lines 1 and 2.</t>
  </si>
  <si>
    <t>Unrecognized Prior Service Costs</t>
  </si>
  <si>
    <t>Report on Line 9 the expected long-term return on plan assets.</t>
  </si>
  <si>
    <t>Unrecognized Gains or (Losses)</t>
  </si>
  <si>
    <t>Report on line 14 the net asset gain or loss deferred during the reporting year for later recognition.  Do not include in this</t>
  </si>
  <si>
    <t>Date of Valuation Reported on Lines 1 through 6</t>
  </si>
  <si>
    <t>amount amortization of previously deferred gains or losses as these amounts are to be reported on line 17.</t>
  </si>
  <si>
    <t xml:space="preserve">Discount Rate </t>
  </si>
  <si>
    <t>Report on lines 19 thru 21 and lines 29 thru 32 the number of persons covered by the plan at the BEGINNING  of the policy</t>
  </si>
  <si>
    <t>Expected Long-Term Rate of Return on Assets</t>
  </si>
  <si>
    <t>year.</t>
  </si>
  <si>
    <t>Salary Progression Rate (if applicable)</t>
  </si>
  <si>
    <t xml:space="preserve"> Report on line lines 21 and 32 the numbers of persons having vested pension rights but who are no longer employed by the</t>
  </si>
  <si>
    <t>Net Periodic Pension Cost:</t>
  </si>
  <si>
    <t>company and not yet drawing a pension allowance.</t>
  </si>
  <si>
    <t>Service Cost</t>
  </si>
  <si>
    <t xml:space="preserve">       in column (e) list the amounts in columns (f) through (k) with the footnotes necessary to explain the essentials of the plan,</t>
  </si>
  <si>
    <t xml:space="preserve">       the basis of determining the ultimate benefits receivable and the payments or provisions made during the year to each person</t>
  </si>
  <si>
    <t xml:space="preserve">Executive officers include a company's president, secretary, treasurer and vice president in charge of a principal business unit, </t>
  </si>
  <si>
    <t xml:space="preserve">       reported herein.  If the word "none" correctly states the facts in regard to entries for columns (f) through (k), so state.</t>
  </si>
  <si>
    <t>division or function (such as sales, administration or finance), and any other person who performs similar policy making functions.</t>
  </si>
  <si>
    <t xml:space="preserve">   5.  If any person reported hereunder received compensation from more than one affiliated company or was carried on the payroll of an</t>
  </si>
  <si>
    <t>Indicate with an asterisk (*) in column (a) those directors who were members of the executive committee, if any,</t>
  </si>
  <si>
    <t xml:space="preserve">       affiliated company, details shall be given in a note.</t>
  </si>
  <si>
    <t>and by a double asterisk (**) the chairman, if any, of that committee, at the end of the year.</t>
  </si>
  <si>
    <t>Title and Department</t>
  </si>
  <si>
    <t>Term Expired</t>
  </si>
  <si>
    <t>Salary</t>
  </si>
  <si>
    <t>Line</t>
  </si>
  <si>
    <t>Over Which Jurisdiction</t>
  </si>
  <si>
    <t>or Current</t>
  </si>
  <si>
    <t>Rate at</t>
  </si>
  <si>
    <t>Paid During</t>
  </si>
  <si>
    <t>Deferred</t>
  </si>
  <si>
    <t>Incentive Pay</t>
  </si>
  <si>
    <t>Savings</t>
  </si>
  <si>
    <t>Stock</t>
  </si>
  <si>
    <t>Life Insurance</t>
  </si>
  <si>
    <t>Other</t>
  </si>
  <si>
    <t>Total</t>
  </si>
  <si>
    <t>No.</t>
  </si>
  <si>
    <t>Name of Person</t>
  </si>
  <si>
    <t>Is Exercised</t>
  </si>
  <si>
    <t>Term Will</t>
  </si>
  <si>
    <t>Year End</t>
  </si>
  <si>
    <t>Year</t>
  </si>
  <si>
    <t>Compensation</t>
  </si>
  <si>
    <t>(Bonuses, etc.)</t>
  </si>
  <si>
    <t>Plans</t>
  </si>
  <si>
    <t>Options</t>
  </si>
  <si>
    <t>Premiums</t>
  </si>
  <si>
    <t>(Explain Below)</t>
  </si>
  <si>
    <t>(e thru k)</t>
  </si>
  <si>
    <t>Expire</t>
  </si>
  <si>
    <t>(d)</t>
  </si>
  <si>
    <t>(e)</t>
  </si>
  <si>
    <t>(f)</t>
  </si>
  <si>
    <t>(g)</t>
  </si>
  <si>
    <t>(h)</t>
  </si>
  <si>
    <t>(i)</t>
  </si>
  <si>
    <t>(j)</t>
  </si>
  <si>
    <t>(k)</t>
  </si>
  <si>
    <t>(l)</t>
  </si>
  <si>
    <t>4</t>
  </si>
  <si>
    <t>5</t>
  </si>
  <si>
    <t>10</t>
  </si>
  <si>
    <t>11</t>
  </si>
  <si>
    <t>12</t>
  </si>
  <si>
    <t>13</t>
  </si>
  <si>
    <t>14</t>
  </si>
  <si>
    <t>15</t>
  </si>
  <si>
    <t>16</t>
  </si>
  <si>
    <t>17</t>
  </si>
  <si>
    <t>18</t>
  </si>
  <si>
    <t>19</t>
  </si>
  <si>
    <t>20</t>
  </si>
  <si>
    <t>21</t>
  </si>
  <si>
    <t>22</t>
  </si>
  <si>
    <t>23</t>
  </si>
  <si>
    <t>24</t>
  </si>
  <si>
    <t>25</t>
  </si>
  <si>
    <t xml:space="preserve"> NOTES:</t>
  </si>
  <si>
    <t>NOTES:</t>
  </si>
  <si>
    <t>of the report.</t>
  </si>
  <si>
    <t>Rate of Return</t>
  </si>
  <si>
    <t>Column (b): Page 13, Line 14, Column (f)</t>
  </si>
  <si>
    <t>Return on Common Equity</t>
  </si>
  <si>
    <t>Line 3:</t>
  </si>
  <si>
    <t>Columns (a) and (b): Divide Line 1 by Line 2</t>
  </si>
  <si>
    <t>Required Additional Revenues *</t>
  </si>
  <si>
    <t>Line 4:</t>
  </si>
  <si>
    <t xml:space="preserve"> *  (To provide an additional 1% Return on Common Equity)</t>
  </si>
  <si>
    <t>Column (a):  Line 10, Column (c)</t>
  </si>
  <si>
    <t>Column (b):  Line 16, Column (c)</t>
  </si>
  <si>
    <t>Capital Structure used for Subject to Separations *</t>
  </si>
  <si>
    <t>CAPITAL STRUCTURE:</t>
  </si>
  <si>
    <t>Structure</t>
  </si>
  <si>
    <t>Cost Rate</t>
  </si>
  <si>
    <t>Weighted Cost</t>
  </si>
  <si>
    <t>Column (a):</t>
  </si>
  <si>
    <t>Long-Term Debt</t>
  </si>
  <si>
    <t>current maturities), Notes Payable, Customer Deposits,  Preferred Stock and Common Equity (Total</t>
  </si>
  <si>
    <t>Notes Payable</t>
  </si>
  <si>
    <t>Stockholder's Equity less Preferred Stock).</t>
  </si>
  <si>
    <t>Customer Deposits</t>
  </si>
  <si>
    <t>Preferred Stock</t>
  </si>
  <si>
    <t>Column (b):</t>
  </si>
  <si>
    <t>The structure column reflects the percentage of total capitalization that each component represents.</t>
  </si>
  <si>
    <t>Common Equity</t>
  </si>
  <si>
    <t>Column (c):</t>
  </si>
  <si>
    <t>The cost rate column reflects the actual cost of debt, customer deposits and preferred stock preferred stock</t>
  </si>
  <si>
    <t>Capital Structure used for Intrastate*</t>
  </si>
  <si>
    <t>calculated amount.</t>
  </si>
  <si>
    <t>Column (d):</t>
  </si>
  <si>
    <t>Total Number of Company Employees at Beginning of Policy Year</t>
  </si>
  <si>
    <t>Number of Active Employees Covered by Plan.</t>
  </si>
  <si>
    <t>Number of Retired Employees Covered by Plan.</t>
  </si>
  <si>
    <t>Number of Previous Employees Vested but Not Retired.</t>
  </si>
  <si>
    <t xml:space="preserve"> *  Specify in the space below the reason(s) for any difference between the amounts reported</t>
  </si>
  <si>
    <t xml:space="preserve">     on lines 23(b) and 24(b).</t>
  </si>
  <si>
    <t>NYPSC 223-95</t>
  </si>
  <si>
    <t>84-A</t>
  </si>
  <si>
    <t>55.  ANALYSIS OF PENSION SETTLEMENTS, CURTAILMENTS, AND TERMINATIONS</t>
  </si>
  <si>
    <t>55. ANALYSIS OF PENSION SETTLEMENTS, CURTAILMENTS, AND TERMINATIONS (Continued)</t>
  </si>
  <si>
    <t>Report the amount of gains or losses arising from employee termination benefits or settlements, partial settlements,</t>
  </si>
  <si>
    <t>curtailments or suspensions of pensions or pension obligations during the year.  If none have occurred, or they qualified as</t>
  </si>
  <si>
    <t>ESTIMATE OF SETTLEMENT GAIN OR LOSS</t>
  </si>
  <si>
    <t>"small settlements" under SFAS-88 and the company elected not to recognize the gain or loss, state "none" on line 5 and</t>
  </si>
  <si>
    <t>Other Taxes</t>
  </si>
  <si>
    <t>L13</t>
  </si>
  <si>
    <t xml:space="preserve">        Net Operating Income Before FIT</t>
  </si>
  <si>
    <t>65. DISTRIBUTION OF TOTAL COMPENSATION OF EMPLOYEES</t>
  </si>
  <si>
    <t>Account Group</t>
  </si>
  <si>
    <t xml:space="preserve"> Operating Expenses</t>
  </si>
  <si>
    <t xml:space="preserve"> Telecommunications Plant In Service</t>
  </si>
  <si>
    <t xml:space="preserve"> Telecommunications Plant Under Construction</t>
  </si>
  <si>
    <t xml:space="preserve"> Accumulated Depreciation</t>
  </si>
  <si>
    <t xml:space="preserve"> Other (specify):</t>
  </si>
  <si>
    <t>Total Compensation of Officers and Employees</t>
  </si>
  <si>
    <t>65A. NUMBER OF EMPLOYEES</t>
  </si>
  <si>
    <t>Officials and Managerial Assistants</t>
  </si>
  <si>
    <t>Professional and Semiprofessional Employees</t>
  </si>
  <si>
    <t>Business Office and Sales Employees</t>
  </si>
  <si>
    <t>Clerical Employees</t>
  </si>
  <si>
    <t>Operators</t>
  </si>
  <si>
    <t>Construction, Installation and Maintenance Employees</t>
  </si>
  <si>
    <t>Central Office Crafts Employees</t>
  </si>
  <si>
    <t>Installation and Exchange Repair Crafts Employees</t>
  </si>
  <si>
    <t>Line, cable and conduit crafts employees</t>
  </si>
  <si>
    <t>Building, Supplies and Motor Vehicle employees:</t>
  </si>
  <si>
    <t>All Other Employees Not Elsewhere Classified</t>
  </si>
  <si>
    <t>Total Employees</t>
  </si>
  <si>
    <t>For PSC Use Only (Do not Print)</t>
  </si>
  <si>
    <t>Public Service Commission</t>
  </si>
  <si>
    <t>5 Year Book Data</t>
  </si>
  <si>
    <t>COMPARATIVE BALANCE SHEET</t>
  </si>
  <si>
    <t>Annual Report</t>
  </si>
  <si>
    <t>Source</t>
  </si>
  <si>
    <t>Sch 11, Pg 16 (C)</t>
  </si>
  <si>
    <t>Cash and Temporary Cash Investments</t>
  </si>
  <si>
    <t>L1-4</t>
  </si>
  <si>
    <t>Accounts Receivable (Net)</t>
  </si>
  <si>
    <t>L(5,7,8) - L(6,9)</t>
  </si>
  <si>
    <t>Current Deferred Income Taxes</t>
  </si>
  <si>
    <t>L21</t>
  </si>
  <si>
    <t>Other Current Assets</t>
  </si>
  <si>
    <t>(Formula)</t>
  </si>
  <si>
    <t xml:space="preserve">        Total Current Assets</t>
  </si>
  <si>
    <t>L22</t>
  </si>
  <si>
    <t>NON-CURRENT ASSETS</t>
  </si>
  <si>
    <t>L23-26</t>
  </si>
  <si>
    <t>Unamortized Debt Issuance Costs</t>
  </si>
  <si>
    <t>L27</t>
  </si>
  <si>
    <t>Deferred Charges</t>
  </si>
  <si>
    <t>L30-31</t>
  </si>
  <si>
    <t>Other Jurisdictional Assets - Net</t>
  </si>
  <si>
    <t>L32</t>
  </si>
  <si>
    <t>Non-Current Deferred Income Taxes</t>
  </si>
  <si>
    <t>L33</t>
  </si>
  <si>
    <t>Other Non-Current Assets</t>
  </si>
  <si>
    <t xml:space="preserve">        Total Non-Current Assets</t>
  </si>
  <si>
    <t>L 34</t>
  </si>
  <si>
    <t>L42</t>
  </si>
  <si>
    <t>Less:  Accumulated Depreciation and Amort.</t>
  </si>
  <si>
    <t>L43-44</t>
  </si>
  <si>
    <t xml:space="preserve">        Net Regulated Plant</t>
  </si>
  <si>
    <t>Total Assets &amp; Other Debits</t>
  </si>
  <si>
    <t>Sch 11, Pg 17 (C)</t>
  </si>
  <si>
    <t>Accounts Payable</t>
  </si>
  <si>
    <t>L1-2</t>
  </si>
  <si>
    <t>L3-4</t>
  </si>
  <si>
    <t>Advanced Billings</t>
  </si>
  <si>
    <t>L5</t>
  </si>
  <si>
    <t>33. OTHER DEFERRED CHARGES</t>
  </si>
  <si>
    <t>For any deferred charge being amortized, show the period of amortization and the date of Commission authorization.</t>
  </si>
  <si>
    <t>For all other items, except for telephone plant acquired, report the indicated particulars of each item amounting individually to $100,000 or more for Class A companies,</t>
  </si>
  <si>
    <t>or $10,000 or more for Class B companies.  For telephone plant acquired, list only the aggregate amount.</t>
  </si>
  <si>
    <t>Show the number and aggregate amount of all other items.</t>
  </si>
  <si>
    <t xml:space="preserve">4.  </t>
  </si>
  <si>
    <t>Where numerous accounts are affected in the disposition of these charges, the designation "various" may be inserted in column (d) for accounts credited.</t>
  </si>
  <si>
    <t xml:space="preserve">5.  </t>
  </si>
  <si>
    <t>All transactions for telephone plant acquired included in this account, in accordance with Section 663.2, require analysis on Schedule 15, Analysis of Telephone</t>
  </si>
  <si>
    <t>Plant Acquired.</t>
  </si>
  <si>
    <t>Balance at Beg.</t>
  </si>
  <si>
    <t>Totals from Insert Pages</t>
  </si>
  <si>
    <t xml:space="preserve">       Adjustments to gross additions:</t>
  </si>
  <si>
    <t xml:space="preserve">         Increase (Decrease) in payables related to construction</t>
  </si>
  <si>
    <t xml:space="preserve">         Decrease (Increase) in inventory related to construction</t>
  </si>
  <si>
    <t xml:space="preserve">         Capital leases</t>
  </si>
  <si>
    <t xml:space="preserve">         Equity AFUDC</t>
  </si>
  <si>
    <t xml:space="preserve">         Other adjustments</t>
  </si>
  <si>
    <t xml:space="preserve">   Total cash outflows for construction</t>
  </si>
  <si>
    <t xml:space="preserve">   Acquisition of other non-current assets (5)(d)</t>
  </si>
  <si>
    <t xml:space="preserve">   Payments for the acquisition of other debt and equity securities (5)(a)</t>
  </si>
  <si>
    <t xml:space="preserve">   Investments in and advances to subsidiary and associated companies</t>
  </si>
  <si>
    <t xml:space="preserve">   Repayments of advances by associated and subsidiary companies</t>
  </si>
  <si>
    <t xml:space="preserve">   Net proceeds from sale or disposition of:</t>
  </si>
  <si>
    <t xml:space="preserve">      Property, plant and equipment</t>
  </si>
  <si>
    <t xml:space="preserve">      Investments in subsidiary &amp; associated companies</t>
  </si>
  <si>
    <t xml:space="preserve">      Other debt and equity investments</t>
  </si>
  <si>
    <t>xxxxx</t>
  </si>
  <si>
    <t>1.  List by balance sheet account debt held in Accounts 4050, 4210, 4260, 4270. Provide the particulars regarding each obligation within those accounts.</t>
  </si>
  <si>
    <t>2.  Explain any interest charged other than to account 7510.1.</t>
  </si>
  <si>
    <t>3.  Explain any debits and credits other than amortizations debited to account 7530, account 7510.2, or credited to account 7510.3.</t>
  </si>
  <si>
    <t>Nominal</t>
  </si>
  <si>
    <t>Face</t>
  </si>
  <si>
    <t xml:space="preserve">Interest </t>
  </si>
  <si>
    <t>Unamortized Balances</t>
  </si>
  <si>
    <t xml:space="preserve">Description of Obligation </t>
  </si>
  <si>
    <t>Stated</t>
  </si>
  <si>
    <t>Debt Exp</t>
  </si>
  <si>
    <t>Premium</t>
  </si>
  <si>
    <t>Discount</t>
  </si>
  <si>
    <t>Outstanding</t>
  </si>
  <si>
    <t>Rate</t>
  </si>
  <si>
    <t>Acct. 7510.1</t>
  </si>
  <si>
    <t>Acct. 1407</t>
  </si>
  <si>
    <t>Acct. 4220</t>
  </si>
  <si>
    <t>Acct. 4230</t>
  </si>
  <si>
    <t>Acct. 7530</t>
  </si>
  <si>
    <t>Acct. 7510.2</t>
  </si>
  <si>
    <t>Acct. 7510.3</t>
  </si>
  <si>
    <t>Account 4050, Current Maturities - Debt</t>
  </si>
  <si>
    <t>Account 4210, Funded Debt</t>
  </si>
  <si>
    <t>Account 4260, Advances from Affiliated Companies</t>
  </si>
  <si>
    <t>Account 4270, Other Long-Term Debt</t>
  </si>
  <si>
    <t>In column (a) the description of the security should include, as appropriate, the dividend rate (if any) or the interest rate, term and</t>
  </si>
  <si>
    <t>maturity date.</t>
  </si>
  <si>
    <t>In columns (b) and (c) report the cost per unit of the reacquired securities, i.e., the call rate per unit in the case of called securities, the</t>
  </si>
  <si>
    <t xml:space="preserve">face amount per unit of matured debt, or the average purchase price per unit in the case of other securities required. </t>
  </si>
  <si>
    <t>If securities are reacquired in one year and retired in another, only the data called for in columns (a), (f), and (g) shall be reported for the</t>
  </si>
  <si>
    <t>year in which they are retired.</t>
  </si>
  <si>
    <t>With respect to columns (i) to (n), inclusive: (a) Report disposition of discounts, premiums, and expenses in the year in which the</t>
  </si>
  <si>
    <t xml:space="preserve">dispositions are made.  Do not report normal amortization of amounts includible in accounts 1407, Unamortized Debt Issuance Expense, </t>
  </si>
  <si>
    <t>or 4220, Premium on Long-Term Debt, and 4230, Discount on Long Term Debt, Through charges or credits to accounts 7530, 7510.3 and</t>
  </si>
  <si>
    <t>7510.2 and (b) if any amounts are to be amortized, state the fact in a note, describe the plan of amortization (including the period</t>
  </si>
  <si>
    <t>thereof), and give references to (1) the public authorities (if any) having jurisdiction over each transaction, (2) their authorization (e.g.,</t>
  </si>
  <si>
    <t>case or docket number), and (3) this Commission's approval of the proposed accounting.</t>
  </si>
  <si>
    <t>In the case of securities reacquired or retired in connection with refinancing, identify in a note the year and schedule of the annual</t>
  </si>
  <si>
    <t>report in which the refunding issue is described.</t>
  </si>
  <si>
    <t>REACQUIRED DURING THE YEAR</t>
  </si>
  <si>
    <t xml:space="preserve">  RETIRED DURING YEAR</t>
  </si>
  <si>
    <t>REACQUISITION</t>
  </si>
  <si>
    <t>COST</t>
  </si>
  <si>
    <t>Per</t>
  </si>
  <si>
    <t>Share</t>
  </si>
  <si>
    <t>Book or</t>
  </si>
  <si>
    <t>No. of</t>
  </si>
  <si>
    <t>$100 of</t>
  </si>
  <si>
    <t>of</t>
  </si>
  <si>
    <t>Shares</t>
  </si>
  <si>
    <t>Description of Security</t>
  </si>
  <si>
    <t>Debt</t>
  </si>
  <si>
    <t>of Stock</t>
  </si>
  <si>
    <t>xxxxxx</t>
  </si>
  <si>
    <t>DISPOSITION OF</t>
  </si>
  <si>
    <t>Unamortized</t>
  </si>
  <si>
    <t>Redemption</t>
  </si>
  <si>
    <t>Reacquisition</t>
  </si>
  <si>
    <t>Discount (D) or</t>
  </si>
  <si>
    <t>Premium (P) or</t>
  </si>
  <si>
    <t>or Redemption</t>
  </si>
  <si>
    <t>Effective</t>
  </si>
  <si>
    <t>Premium (P)</t>
  </si>
  <si>
    <t>Discount (D)</t>
  </si>
  <si>
    <t>Expenses</t>
  </si>
  <si>
    <t>and Expense</t>
  </si>
  <si>
    <t>of Call</t>
  </si>
  <si>
    <t>(if any)</t>
  </si>
  <si>
    <t>Acct</t>
  </si>
  <si>
    <t>Remarks</t>
  </si>
  <si>
    <t>(m)</t>
  </si>
  <si>
    <t>(n)</t>
  </si>
  <si>
    <t>(o)</t>
  </si>
  <si>
    <t>Show separately, by subsidiary record category, amounts accrued to provide for such items as unfunded pensions, death</t>
  </si>
  <si>
    <t>benefits, deferred compensation costs and other long-term liabilities not provided for elsewhere</t>
  </si>
  <si>
    <t>Credits During Year</t>
  </si>
  <si>
    <t>Debits During Year</t>
  </si>
  <si>
    <t>(or description of item)</t>
  </si>
  <si>
    <t xml:space="preserve">                     Totals</t>
  </si>
  <si>
    <t>2.  Furnish particulars for material contingent assets or liabilities existing at the end of the year which are</t>
  </si>
  <si>
    <t xml:space="preserve">     reasonably possible in accordance with Statement of Financial standards No.5.  For any dividends in arrears at the</t>
  </si>
  <si>
    <t xml:space="preserve">     end of the year on cumulative preferred stock, state the date of the last dividend, the average per share, and the</t>
  </si>
  <si>
    <t xml:space="preserve">     total amount arrearage.  List all discounted notes receivable outstanding at the end of the year, stating for each the</t>
  </si>
  <si>
    <t xml:space="preserve">     name of maker, amount and term of note, interest rate, date discounted, and net proceeds realized. </t>
  </si>
  <si>
    <t>3.  Give a concise explanation of any retained earnings restriction and state the amount of retained earnings</t>
  </si>
  <si>
    <t xml:space="preserve">     affected by such restriction.</t>
  </si>
  <si>
    <t>4.  If the notes to balance sheet appearing in the annual report to the stockholders are applicable, such notes</t>
  </si>
  <si>
    <t xml:space="preserve">      (designated as such) may be used in lieu of answers for the foregoing.</t>
  </si>
  <si>
    <t>1.  The amount of pension funds held by outside trustees and irrevocably devoted to pension purposes at the end of the year</t>
  </si>
  <si>
    <t>ADDITIONAL NOTES TO BALANCE SHEET</t>
  </si>
  <si>
    <t>11. NOTES TO BALANCE SHEET (Continued)</t>
  </si>
  <si>
    <t>12. INCOME AND RETAINED EARNINGS STATEMENT</t>
  </si>
  <si>
    <t>Provide total company amount on the basis of the New York Uniform System of Accounts.  Any jurisdictional differences</t>
  </si>
  <si>
    <t>between the FCC and NY PSC should be distributed to each account.</t>
  </si>
  <si>
    <t>TOTAL</t>
  </si>
  <si>
    <t>Current</t>
  </si>
  <si>
    <t>Last</t>
  </si>
  <si>
    <t>Page No.</t>
  </si>
  <si>
    <t xml:space="preserve">We have checked the accuracy of the formulas and cell references in the file.  However, all corrections may not have been made because the file was slightly revised this year.  If you feel that certain formulas or cell references in the file are incorrect, unprotect the incorrect cell and input the correct number, and describe the change made on the "Comment" sheet provided.  </t>
  </si>
  <si>
    <t>Type Of</t>
  </si>
  <si>
    <t>Amount of Inv.</t>
  </si>
  <si>
    <t>Invests Retired</t>
  </si>
  <si>
    <t>Gain or loss</t>
  </si>
  <si>
    <t>Percent of</t>
  </si>
  <si>
    <t>Companies</t>
  </si>
  <si>
    <t>Dividends</t>
  </si>
  <si>
    <t>and</t>
  </si>
  <si>
    <t>Income</t>
  </si>
  <si>
    <t>Temporary</t>
  </si>
  <si>
    <t>Investments</t>
  </si>
  <si>
    <t>Security</t>
  </si>
  <si>
    <t>Beg of Year</t>
  </si>
  <si>
    <t>on disposition</t>
  </si>
  <si>
    <t>Ownership</t>
  </si>
  <si>
    <t>Account 7355</t>
  </si>
  <si>
    <t>Declared</t>
  </si>
  <si>
    <t>Amortizations</t>
  </si>
  <si>
    <t>Account 7310</t>
  </si>
  <si>
    <t>Account 4540</t>
  </si>
  <si>
    <t>Permanent</t>
  </si>
  <si>
    <t>(A)</t>
  </si>
  <si>
    <t>(B)</t>
  </si>
  <si>
    <t>(C)</t>
  </si>
  <si>
    <t>(D)</t>
  </si>
  <si>
    <t>(E)</t>
  </si>
  <si>
    <t>(F)</t>
  </si>
  <si>
    <t>(G)</t>
  </si>
  <si>
    <t>(H)</t>
  </si>
  <si>
    <t>(I)</t>
  </si>
  <si>
    <t>(J)</t>
  </si>
  <si>
    <t>(K)</t>
  </si>
  <si>
    <t>(L)</t>
  </si>
  <si>
    <t>(M)</t>
  </si>
  <si>
    <t>(N)</t>
  </si>
  <si>
    <t>(O)</t>
  </si>
  <si>
    <t xml:space="preserve">               Total</t>
  </si>
  <si>
    <t>XXXXXXXX</t>
  </si>
  <si>
    <t>31. INVESTMENTS</t>
  </si>
  <si>
    <t>31. INVESTMENTS (Continued)</t>
  </si>
  <si>
    <t>1. With respect to each account includible in this schedule in which there was reflected an investment at any time during the year, enter in</t>
  </si>
  <si>
    <t>2. In column (i), enter an appropriate symbol with respect to each investment that is pledged as security</t>
  </si>
  <si>
    <t xml:space="preserve">    column (b) the description of each security or other investment.  The entries for accounts 1401.2 and 1402 should be identified by</t>
  </si>
  <si>
    <t xml:space="preserve">    for an obligation of the respondent or is subject to any other restrictions as to disposition, and</t>
  </si>
  <si>
    <t xml:space="preserve">    company, and separately listed by symbols to be indicated in column (a): A-1 Stocks of active telephone companies; A-2 Stocks of</t>
  </si>
  <si>
    <t xml:space="preserve">    furnish particulars in a note.</t>
  </si>
  <si>
    <t xml:space="preserve">    inactive telephone companies; A-3 Stocks of other companies; B Long-term securities owned; C Investment advances; D Other.  Subtotals</t>
  </si>
  <si>
    <t>4. CONTROL OVER RESPONDENT</t>
  </si>
  <si>
    <t>whom trust was maintained, and purpose of the trust.  If other companies are controlled by the organization which holds control over the respondent, list the names of such companies and the kind of business each is engaged in.</t>
  </si>
  <si>
    <t xml:space="preserve">223-88                                          </t>
  </si>
  <si>
    <t>6-A</t>
  </si>
  <si>
    <t>6-B</t>
  </si>
  <si>
    <t>6-C</t>
  </si>
  <si>
    <t>Print as needed.</t>
  </si>
  <si>
    <t>5. CORPORATIONS CONTROLLED BY RESPONDENT</t>
  </si>
  <si>
    <t xml:space="preserve"> 1. Report below the names of all corporations, business trusts, and similar organizations, controlled directly or indirectly by respondent at</t>
  </si>
  <si>
    <t xml:space="preserve">     any time during the year. If control ceased prior to end of year, give particulars in a footnote.</t>
  </si>
  <si>
    <t xml:space="preserve"> 2. If control was by other means than a direct holding of voting rights, state in a footnote the manner in which control was held, naming</t>
  </si>
  <si>
    <t xml:space="preserve">     any intermediaries involved.</t>
  </si>
  <si>
    <t xml:space="preserve"> 3. If control was held jointly with one or more other interests, state the fact in a footnote and name the other interests.</t>
  </si>
  <si>
    <t>Percent</t>
  </si>
  <si>
    <t>Voting</t>
  </si>
  <si>
    <t>Foot-</t>
  </si>
  <si>
    <t xml:space="preserve"> Name of Company Controlled</t>
  </si>
  <si>
    <t xml:space="preserve"> Kind of Business</t>
  </si>
  <si>
    <t>note</t>
  </si>
  <si>
    <t>Owned</t>
  </si>
  <si>
    <t>Ref.</t>
  </si>
  <si>
    <t>DEFINITIONS</t>
  </si>
  <si>
    <t>Voting Powers and Election..........................................</t>
  </si>
  <si>
    <t>9</t>
  </si>
  <si>
    <t xml:space="preserve">     Earnings Accounts................................................................</t>
  </si>
  <si>
    <t>64</t>
  </si>
  <si>
    <t>Operating Revenues.................................................................</t>
  </si>
  <si>
    <t>65</t>
  </si>
  <si>
    <t>Important Changes During the Year......................................................</t>
  </si>
  <si>
    <t>10-11</t>
  </si>
  <si>
    <t>Reserved............................................................................</t>
  </si>
  <si>
    <t>66</t>
  </si>
  <si>
    <t>Operating Expenses by Category........................................</t>
  </si>
  <si>
    <t>67-72</t>
  </si>
  <si>
    <t>Financial And Accounting Data</t>
  </si>
  <si>
    <t>Taxes Charged During Year..................................................</t>
  </si>
  <si>
    <t>73-74</t>
  </si>
  <si>
    <t>Income Available for Return and Calculation</t>
  </si>
  <si>
    <t>Miscellaneous Tax Refunds...................................................</t>
  </si>
  <si>
    <t>75</t>
  </si>
  <si>
    <t xml:space="preserve">     of Rate Base........................................................................................</t>
  </si>
  <si>
    <t>12-13</t>
  </si>
  <si>
    <t>Rate of Return and Return on Common Equity..............................</t>
  </si>
  <si>
    <t>14-15</t>
  </si>
  <si>
    <t>76</t>
  </si>
  <si>
    <t>Balance Sheet and Notes to Balance Sheet.................................</t>
  </si>
  <si>
    <t>16-19</t>
  </si>
  <si>
    <t>Special Charges.........................................................................</t>
  </si>
  <si>
    <t>77</t>
  </si>
  <si>
    <t>Income and Retained Earnings Statement....................................</t>
  </si>
  <si>
    <t>20-21</t>
  </si>
  <si>
    <t>Other Interest Deductions.........................................................</t>
  </si>
  <si>
    <t>78</t>
  </si>
  <si>
    <t>Cash Flow Statement.............................................................................</t>
  </si>
  <si>
    <t>22-23</t>
  </si>
  <si>
    <t>Other Nonoperating Income....................................................</t>
  </si>
  <si>
    <t>Items of a reverse or contrary character should be designated by appropriate symbols.</t>
  </si>
  <si>
    <t xml:space="preserve">       d. routine entries relating to the acquisition, sale, retirement, or change in the use of plant,</t>
  </si>
  <si>
    <t xml:space="preserve">           such as transfers among accounts 2111 to 2690, inclusive, 2002 and 2005.</t>
  </si>
  <si>
    <t>Charges During the Year</t>
  </si>
  <si>
    <t>Credits During The Year</t>
  </si>
  <si>
    <t>Transfers and</t>
  </si>
  <si>
    <t>Beginning</t>
  </si>
  <si>
    <t>Other Plant Added</t>
  </si>
  <si>
    <t>Plant Sold</t>
  </si>
  <si>
    <t>Other Plt. Ret.</t>
  </si>
  <si>
    <t>End</t>
  </si>
  <si>
    <t xml:space="preserve">Account         </t>
  </si>
  <si>
    <t>of the Year</t>
  </si>
  <si>
    <t>from Predecessor</t>
  </si>
  <si>
    <t>or Transferred</t>
  </si>
  <si>
    <t>With Traffic</t>
  </si>
  <si>
    <t>Charges (Credits)</t>
  </si>
  <si>
    <t xml:space="preserve"> (a)          </t>
  </si>
  <si>
    <t>2001 Telecommunications Plant in Service</t>
  </si>
  <si>
    <t xml:space="preserve">  General Support Assets</t>
  </si>
  <si>
    <t>2111</t>
  </si>
  <si>
    <t>Land</t>
  </si>
  <si>
    <t>2112</t>
  </si>
  <si>
    <t>Motor Vehicles</t>
  </si>
  <si>
    <t>2113</t>
  </si>
  <si>
    <t>Aircraft</t>
  </si>
  <si>
    <t>2114</t>
  </si>
  <si>
    <t>Special Purpose Vehicles</t>
  </si>
  <si>
    <t>2115</t>
  </si>
  <si>
    <t>Garage Work Equipment</t>
  </si>
  <si>
    <t>2116</t>
  </si>
  <si>
    <t>Other Work Equipment</t>
  </si>
  <si>
    <t>2121</t>
  </si>
  <si>
    <t>Buildings</t>
  </si>
  <si>
    <t>2122</t>
  </si>
  <si>
    <t>Furniture</t>
  </si>
  <si>
    <t>2123</t>
  </si>
  <si>
    <t>Office Equipment</t>
  </si>
  <si>
    <t xml:space="preserve">To print a schedule, select the schedule you want by clicking on the tab for that schedule.  Then click on File/Print in the menu bar.  In the "Print what" portion of the resulting "Print" dialogue box select "Active sheet(s)", and then click on "OK." </t>
  </si>
  <si>
    <t xml:space="preserve">When you have completed the report, you may want to print out the entire report.  To do this, follow the instructions above for printing individual schedules except, in the "Print what" portion of the "Print" dialogue box, select "Entire workbook".                                                </t>
  </si>
  <si>
    <t>7140</t>
  </si>
  <si>
    <t>Gains and Losses from Foreign Exchange.....................................</t>
  </si>
  <si>
    <t>7151</t>
  </si>
  <si>
    <t>Gains or Losses from Disposition of Land and Artworks................</t>
  </si>
  <si>
    <t>7160</t>
  </si>
  <si>
    <t>Other Operating Gains and Losses..................................................</t>
  </si>
  <si>
    <t>Total Other Operating Income and Expenses</t>
  </si>
  <si>
    <t>OPERATING TAXES</t>
  </si>
  <si>
    <t>7210</t>
  </si>
  <si>
    <t>Operating Investment Tax Credits-Net.............................................</t>
  </si>
  <si>
    <t>7220</t>
  </si>
  <si>
    <t>Operating Federal Income Taxes....................................................</t>
  </si>
  <si>
    <t>7230</t>
  </si>
  <si>
    <t>Operating State and Local Income Taxes........................................</t>
  </si>
  <si>
    <t>7240</t>
  </si>
  <si>
    <t>Operating Other Taxes.....................................................................</t>
  </si>
  <si>
    <t>7250</t>
  </si>
  <si>
    <t>Provision for Deferred Operating Income Taxes-Net.....................</t>
  </si>
  <si>
    <t>43-47</t>
  </si>
  <si>
    <t>Total Operating Taxes</t>
  </si>
  <si>
    <t>Net Operating Income</t>
  </si>
  <si>
    <t>NONOPERATING INCOME AND EXPENSES</t>
  </si>
  <si>
    <t>7310</t>
  </si>
  <si>
    <t>Dividend Income................................................................................</t>
  </si>
  <si>
    <t>7320</t>
  </si>
  <si>
    <t>Interest Income.................................................................................</t>
  </si>
  <si>
    <t>7330</t>
  </si>
  <si>
    <t>Income from Sinking and Other Funds............................................</t>
  </si>
  <si>
    <t>7340</t>
  </si>
  <si>
    <t>Allowance for Funds Used During Construction.........................</t>
  </si>
  <si>
    <t>7350</t>
  </si>
  <si>
    <t>Gains or Losses from the Disposition of Certain Property...............</t>
  </si>
  <si>
    <t>7355</t>
  </si>
  <si>
    <t>Equity in Earnings of Affiliated Companies......................................</t>
  </si>
  <si>
    <t>7360</t>
  </si>
  <si>
    <t>Other Nonoperating Income............................................................</t>
  </si>
  <si>
    <t>7370</t>
  </si>
  <si>
    <t>Special Charges...............................................................................</t>
  </si>
  <si>
    <t>Total Nonoperating Income Items and Expenses</t>
  </si>
  <si>
    <t>For the period ending:</t>
  </si>
  <si>
    <t>December 31,1995</t>
  </si>
  <si>
    <t>Date due:</t>
  </si>
  <si>
    <t>March 31, 1995</t>
  </si>
  <si>
    <t>Please fill in the requested information on Rows 42, 43 and 44.</t>
  </si>
  <si>
    <t>COMPANY CODE:</t>
  </si>
  <si>
    <t>TELEPHONE CORPORATIONS</t>
  </si>
  <si>
    <t>OF</t>
  </si>
  <si>
    <t>Exact legal name of reporting telephone corporation</t>
  </si>
  <si>
    <t>(If name was changed during year, show also the previous name and date change)</t>
  </si>
  <si>
    <t>(Address of principal business office at end of year)</t>
  </si>
  <si>
    <t>FOR THE</t>
  </si>
  <si>
    <t>TO THE</t>
  </si>
  <si>
    <t>Name, title, address and telephone number (including area code), of the person</t>
  </si>
  <si>
    <t>to be contacted concerning this report:</t>
  </si>
  <si>
    <t>223-92</t>
  </si>
  <si>
    <t>TABLE OF CONTENTS</t>
  </si>
  <si>
    <t>Sch</t>
  </si>
  <si>
    <t>Title of Schedule</t>
  </si>
  <si>
    <t>Page</t>
  </si>
  <si>
    <t>(a)</t>
  </si>
  <si>
    <t>(b)</t>
  </si>
  <si>
    <t>(c)</t>
  </si>
  <si>
    <t>Long Term Debt.......................................................................................</t>
  </si>
  <si>
    <t>58-59</t>
  </si>
  <si>
    <t>General Instructions................................................................................</t>
  </si>
  <si>
    <t>1</t>
  </si>
  <si>
    <t>Capital Stock and Funded Debt Reacquired</t>
  </si>
  <si>
    <t>General Information................................................................................</t>
  </si>
  <si>
    <t>2-3</t>
  </si>
  <si>
    <t xml:space="preserve">     or Retired During the Year...................................................................................</t>
  </si>
  <si>
    <t>60</t>
  </si>
  <si>
    <t>Officers and Directors ( including Compensation)........................</t>
  </si>
  <si>
    <t>4-5</t>
  </si>
  <si>
    <t>Other Long Term Liabilities......................................................</t>
  </si>
  <si>
    <t>61</t>
  </si>
  <si>
    <t>Control over Respondent.....................................................................</t>
  </si>
  <si>
    <t>6</t>
  </si>
  <si>
    <t>Other Deferred Credits..............................................................</t>
  </si>
  <si>
    <t>62</t>
  </si>
  <si>
    <t>Corporations Controlled by Respondent........................................</t>
  </si>
  <si>
    <t>7</t>
  </si>
  <si>
    <t>Capital Stock................................................................................</t>
  </si>
  <si>
    <t>63</t>
  </si>
  <si>
    <t>In column (f) indicate the number of the primary plant account in which the listed subclasses are included.</t>
  </si>
  <si>
    <t>The rate to reported in column (d) with respect to an account for which subclasses are indicated in Section II is the composite</t>
  </si>
  <si>
    <t>Amounts in columns (k) and (l) shall be reported only to the nearest dollar.  Such amounts shall be totaled by primary classes and the</t>
  </si>
  <si>
    <t xml:space="preserve">rate productive of an amount equal to the sum of the estimated annual charges for the constituent subclasses, produced  </t>
  </si>
  <si>
    <t>appropriate composite rate shall be entered in column (j) opposite the respective totals in order to prove the correctness of the</t>
  </si>
  <si>
    <t>by applying (actually or in effect) the individual rates set forth in column (j), to the book cost of each subclass.</t>
  </si>
  <si>
    <t>compositing (unless the compositing is by some other process, in which event the procedure used shall be described in a note).</t>
  </si>
  <si>
    <t>Section I. Classes of Depreciable Plant</t>
  </si>
  <si>
    <t>Section II.  Subclasses of Depreciable Plant</t>
  </si>
  <si>
    <t>Ratio of</t>
  </si>
  <si>
    <t>Est. Annual</t>
  </si>
  <si>
    <t>Estimated</t>
  </si>
  <si>
    <t>Annual</t>
  </si>
  <si>
    <t>Plant Balances</t>
  </si>
  <si>
    <t>Service</t>
  </si>
  <si>
    <t>Net</t>
  </si>
  <si>
    <t>Composite</t>
  </si>
  <si>
    <t xml:space="preserve">Charges to </t>
  </si>
  <si>
    <t>Name or</t>
  </si>
  <si>
    <t>Annual Rate</t>
  </si>
  <si>
    <t>Used in</t>
  </si>
  <si>
    <t>for Compositing</t>
  </si>
  <si>
    <t>Life</t>
  </si>
  <si>
    <t>Rate at End</t>
  </si>
  <si>
    <t>Ave Monthly</t>
  </si>
  <si>
    <t>Primary</t>
  </si>
  <si>
    <t>Description of</t>
  </si>
  <si>
    <t>Service Life</t>
  </si>
  <si>
    <t>Net Salvage</t>
  </si>
  <si>
    <t>End of the</t>
  </si>
  <si>
    <t>Computing</t>
  </si>
  <si>
    <t>Purposes</t>
  </si>
  <si>
    <t>in Years</t>
  </si>
  <si>
    <t>Factor</t>
  </si>
  <si>
    <t>Book Cost</t>
  </si>
  <si>
    <t>Acct. No.</t>
  </si>
  <si>
    <t>Subclass</t>
  </si>
  <si>
    <t>Composite Rates</t>
  </si>
  <si>
    <t>(j)x(k)</t>
  </si>
  <si>
    <t xml:space="preserve"> Motor Vehicles</t>
  </si>
  <si>
    <t xml:space="preserve"> Aircraft</t>
  </si>
  <si>
    <t xml:space="preserve"> Special Purpose Vehicles</t>
  </si>
  <si>
    <t xml:space="preserve"> Garage Work Equipment</t>
  </si>
  <si>
    <t xml:space="preserve"> Other Work Equipment</t>
  </si>
  <si>
    <t xml:space="preserve"> Buildings</t>
  </si>
  <si>
    <t xml:space="preserve"> Furniture</t>
  </si>
  <si>
    <t xml:space="preserve"> Office Equipment</t>
  </si>
  <si>
    <t xml:space="preserve"> General Purpose Computers</t>
  </si>
  <si>
    <t xml:space="preserve"> Analog Electronic Switching</t>
  </si>
  <si>
    <t xml:space="preserve"> Digital Electronic Switching</t>
  </si>
  <si>
    <t xml:space="preserve"> Electro-Mechanical Switching</t>
  </si>
  <si>
    <t>.1 step-by-step</t>
  </si>
  <si>
    <t>.2 Crossbar</t>
  </si>
  <si>
    <t>.3 Other Electro-Mechanical Switching</t>
  </si>
  <si>
    <t>2200</t>
  </si>
  <si>
    <t xml:space="preserve"> Operator Systems</t>
  </si>
  <si>
    <t xml:space="preserve"> Radio Systems</t>
  </si>
  <si>
    <t xml:space="preserve">  a. the amount recorded as income for the current year</t>
  </si>
  <si>
    <t>Convert the basis points and percentages reported on line 7 and 8 to their decimal equivalents before entering them in the</t>
  </si>
  <si>
    <t xml:space="preserve">  b. the amount deferred on the balance sheet</t>
  </si>
  <si>
    <t xml:space="preserve">formula on line 9. </t>
  </si>
  <si>
    <t xml:space="preserve">  c. amortization period for the deferred amount (specify beginning and ending dates).</t>
  </si>
  <si>
    <t>Report on line 17 the applicable Federal income tax rate.  Although no tax is currently payable on the gain and loss, it should</t>
  </si>
  <si>
    <t xml:space="preserve">Briefly describe the event (e.g., settlement, curtailment or termination with short description of the change) and the date of </t>
  </si>
  <si>
    <t>be reflected because it represents a reduction of future pretax pension expense.</t>
  </si>
  <si>
    <t>its occurrence.</t>
  </si>
  <si>
    <t>State separately below for each reportable event having occurred since the company's initial compliance with SFAS-87, and for</t>
  </si>
  <si>
    <t>which amortization of deferred gains or losses was not completed by December 31 of last year, the (1) type of event, e.g.</t>
  </si>
  <si>
    <t>If the event involves the purchase of an annuity contract(s), state whether they are participating or nonparticipating</t>
  </si>
  <si>
    <t>settlement or curtailment, (2) date of occurrence, (3) amount of gain or loss originally deferred, (4) period of amortization</t>
  </si>
  <si>
    <t xml:space="preserve">Please use this sheet to record any changes you made to this file.  If you altered this file in anyway, except by entering data, you must record those changes here.  You may also use this sheet to make any comments about this file or the joint cost file. </t>
  </si>
  <si>
    <t>Item</t>
  </si>
  <si>
    <t>Description</t>
  </si>
  <si>
    <t>Schedule</t>
  </si>
  <si>
    <t>Number</t>
  </si>
  <si>
    <t>Comments</t>
  </si>
  <si>
    <t>2. GENERAL INFORMATION</t>
  </si>
  <si>
    <t>Name and title of officer having custody of the general books of account and address of the office where such books are kept.</t>
  </si>
  <si>
    <t>56. ANALYSIS OF OPEB COSTS, FUNDING, AND DEFERRALS</t>
  </si>
  <si>
    <t>Report on Pages 88 through 91, the requested data concerning Postretirement Benefits Other than Pensions</t>
  </si>
  <si>
    <t>(OPEB).  For these schedules, the measurement date, calculation of the data requested, and separate reporting for</t>
  </si>
  <si>
    <t>different types of OPEB plans shall be consistent with the disclosure requirements specified in SFAS-106 (Paragraphs</t>
  </si>
  <si>
    <t>72-89).  If the reporting company's OPEB benefits are provided through a joint plan with its parent company or holding</t>
  </si>
  <si>
    <t>company, report under the columnar heading "Total Company" the data applicable to the total plan (i.e., that of the</t>
  </si>
  <si>
    <t>parent or holding company.  The columnar heading "New York State Jurisdiction" refers to the New York State</t>
  </si>
  <si>
    <t>jurisdictional operations of the reporting company, exclusive of amounts applicable to subsidiary companies which are</t>
  </si>
  <si>
    <t>subject to the Commission's jurisdiction but are separately reported.</t>
  </si>
  <si>
    <t>The quantification of amounts reported on Lines 1 - 12 shall be as of the date reported on Line 13.</t>
  </si>
  <si>
    <t>Report on Lines 1 - 3 the actuarial present value of benefits attributed employees' service rendered to the date reported</t>
  </si>
  <si>
    <t>on Line 13.</t>
  </si>
  <si>
    <t>Report on Line 4 the amount the OPEB plan(s) could expect to receive for investments in a sale between a</t>
  </si>
  <si>
    <t>willing buyer  and a willing seller, other than in a forced or liquidation sale.</t>
  </si>
  <si>
    <t>Report on Lines 5 and 6 , the amounts applicable to OPEB that are recorded in internal reserves, net of their related deferred</t>
  </si>
  <si>
    <t>income tax effect.   For New York State Jurisdictional Operations, creation of an internal reserve was required by the</t>
  </si>
  <si>
    <t>Commission's  "Statement of Policy and Order Concerning the Accounting and Ratemaking Treatment for Pensions and</t>
  </si>
  <si>
    <t>OPEB" ( issued September 7, 1993).</t>
  </si>
  <si>
    <t>Report on Line 10 the amount of unrecognized net gain or loss (including plan asset gains and losses not yet</t>
  </si>
  <si>
    <t>reflected in the market-related value of the plan assets).</t>
  </si>
  <si>
    <t>Report on Line 11 the amount of unrecognized net asset gain or loss not yet reflected in the market-related value of</t>
  </si>
  <si>
    <t>plan assets.</t>
  </si>
  <si>
    <t xml:space="preserve">In certain instances, a portion of the New York State Jurisdiction OPEB internal reserve may not be subject to the </t>
  </si>
  <si>
    <t xml:space="preserve">accrual of interest (e.g. in the company's last rate case a portion of the reserve may have been used to reduce rate base).  </t>
  </si>
  <si>
    <t xml:space="preserve">Report on Line 12 the balance of the reserve, net of its related deferred income tax effect, which is subject to the </t>
  </si>
  <si>
    <t>accrual of interest.</t>
  </si>
  <si>
    <t>Report on Line 14 the discount rate which was used to calculate the obligations reported on Lines 1-3.</t>
  </si>
  <si>
    <t>Report on Line 15 the expected long-term return on plan assets reported on Line 4.</t>
  </si>
  <si>
    <t>Report on Line 21 the net asset gain or loss deferred during the reporting year for later recognition.  Do not</t>
  </si>
  <si>
    <t>include in this amount amortization of previously deferred gains or losses as these amounts are to be reported</t>
  </si>
  <si>
    <t>on Line 24.</t>
  </si>
  <si>
    <t xml:space="preserve">  </t>
  </si>
  <si>
    <t>30. Investments in Affiliated Companies</t>
  </si>
  <si>
    <t>List the investments by affiliate company in column (a), and the acquisition cost of the investment in column (c).</t>
  </si>
  <si>
    <t>Data for each investment should continue on the same numbered line on all pages of this schedule.</t>
  </si>
  <si>
    <t xml:space="preserve">Investments in affiliated companies must be reported using the Equity Method of accounting if the affiliate meets the definition as contained in the Glossary </t>
  </si>
  <si>
    <t>to the USOA at Item 4.</t>
  </si>
  <si>
    <t xml:space="preserve">Identify the type of security in column (d), by using a (C) for common stock, (P) for preferred, and (L) for long term debt.  Additionally, indicate by (*) and </t>
  </si>
  <si>
    <t>describe in a foot note those securities pledged as collateral.</t>
  </si>
  <si>
    <t xml:space="preserve">Under the cost method, indicate in column (m) any temporary decline in the value of an investment which has been charged to account 4540, Other Capital.  </t>
  </si>
  <si>
    <t>A permanent decline in the value of an investment, which has been charged to current period income, should be recorded in column (n).</t>
  </si>
  <si>
    <t xml:space="preserve">If the respondent considers the information requested on this schedule to be propriety, this schedule as included in the report form may be filed with totals </t>
  </si>
  <si>
    <t xml:space="preserve">only.  However, the respondent is required to file one complete copy of this schedule, including all detail by affiliate, accompanied by a request for </t>
  </si>
  <si>
    <t>proprietary treatment in accordance with General Instruction 2 of this report form.</t>
  </si>
  <si>
    <t>Equity Method</t>
  </si>
  <si>
    <t>Cost Method</t>
  </si>
  <si>
    <t>Equity in Earnings</t>
  </si>
  <si>
    <t>Of Affiliated</t>
  </si>
  <si>
    <t>Other Adjustments</t>
  </si>
  <si>
    <t>Dividend</t>
  </si>
  <si>
    <t>Decline in Value of Investments</t>
  </si>
  <si>
    <t>Amount of</t>
  </si>
  <si>
    <t xml:space="preserve">Date of </t>
  </si>
  <si>
    <t>Acquisition</t>
  </si>
  <si>
    <t>For each plan, specify and explain in the space below any accounting changes or changes in assumptions or elected</t>
  </si>
  <si>
    <t>options made during the reporting year.  Quantify the effects of each revision on each of the amounts reported on</t>
  </si>
  <si>
    <t>Page 89.  Use a separate insert sheet if more space is necessary.</t>
  </si>
  <si>
    <t>223-93</t>
  </si>
  <si>
    <t>56A. ANALYSIS OF OPEB COSTS, FUNDING AND DEFERRALS  (Continued)</t>
  </si>
  <si>
    <t>Company</t>
  </si>
  <si>
    <t>ANALYSIS OF OPEB COSTS</t>
  </si>
  <si>
    <t>Accumulated Benefit Obligation Attributable to:</t>
  </si>
  <si>
    <t xml:space="preserve">     Retirees Covered by the Plan</t>
  </si>
  <si>
    <t xml:space="preserve">     Other Fully Eligible Plan Participants</t>
  </si>
  <si>
    <t xml:space="preserve">     Other Active Plan Participants</t>
  </si>
  <si>
    <t>Fair Value of Plan Assets Held in an Exterior Fund or Trust</t>
  </si>
  <si>
    <t>Plan Assets Held in an Internal Reserve (net of tax):</t>
  </si>
  <si>
    <t xml:space="preserve">     New York State Jurisdiction</t>
  </si>
  <si>
    <t xml:space="preserve">     Other</t>
  </si>
  <si>
    <t xml:space="preserve">    .1 Step-by-Step Switching</t>
  </si>
  <si>
    <t xml:space="preserve">    .2 Crossbar Switching</t>
  </si>
  <si>
    <t xml:space="preserve">    .3 Other Electro-Mechanical Switching</t>
  </si>
  <si>
    <t>2220</t>
  </si>
  <si>
    <t>Operator Systems</t>
  </si>
  <si>
    <t>2231</t>
  </si>
  <si>
    <t>Radio Systems</t>
  </si>
  <si>
    <t xml:space="preserve">    .1 Satellite &amp; Earth Station Facilities</t>
  </si>
  <si>
    <t xml:space="preserve">    .2 Other Radio Facilities</t>
  </si>
  <si>
    <t>2232</t>
  </si>
  <si>
    <t>Circuit Equipment</t>
  </si>
  <si>
    <t xml:space="preserve">  Total Central Office Assets</t>
  </si>
  <si>
    <t>14. ANALYSIS OF TELECOMMUNICATIONS PLANT ACCOUNTS (Continued)</t>
  </si>
  <si>
    <t>Information Org./Term. Assets</t>
  </si>
  <si>
    <t>2311</t>
  </si>
  <si>
    <t>Station Apparatus</t>
  </si>
  <si>
    <t>2321</t>
  </si>
  <si>
    <t>Customer Premises Wiring</t>
  </si>
  <si>
    <t>2341</t>
  </si>
  <si>
    <t>Large Private Branch Exchanges</t>
  </si>
  <si>
    <t>2351</t>
  </si>
  <si>
    <t>Public Terminal Equipment</t>
  </si>
  <si>
    <t>2362</t>
  </si>
  <si>
    <t>Other Terminal Equipment</t>
  </si>
  <si>
    <t xml:space="preserve">    Total Information Org./Term. Assets</t>
  </si>
  <si>
    <t>Cable and Wire Facilities</t>
  </si>
  <si>
    <t>Poles</t>
  </si>
  <si>
    <t xml:space="preserve">2421 </t>
  </si>
  <si>
    <t>Aerial Cable</t>
  </si>
  <si>
    <t xml:space="preserve">2422 </t>
  </si>
  <si>
    <t>Underground Cable</t>
  </si>
  <si>
    <t xml:space="preserve">2423 </t>
  </si>
  <si>
    <t>Buried Cable</t>
  </si>
  <si>
    <t xml:space="preserve">2424 </t>
  </si>
  <si>
    <t>Submarine Cable</t>
  </si>
  <si>
    <t xml:space="preserve">2425 </t>
  </si>
  <si>
    <t>Deep Sea Cable</t>
  </si>
  <si>
    <t xml:space="preserve">2426 </t>
  </si>
  <si>
    <t>Intrabuilding Network Cable</t>
  </si>
  <si>
    <t xml:space="preserve">2431 </t>
  </si>
  <si>
    <t>Aerial Wire</t>
  </si>
  <si>
    <t xml:space="preserve">2441 </t>
  </si>
  <si>
    <t>Conduit</t>
  </si>
  <si>
    <t xml:space="preserve">     Total Cable and Wire Facilities</t>
  </si>
  <si>
    <t xml:space="preserve"> Amortizable Assets</t>
  </si>
  <si>
    <t xml:space="preserve">2681 </t>
  </si>
  <si>
    <t>Capital Leases</t>
  </si>
  <si>
    <t xml:space="preserve">2682 </t>
  </si>
  <si>
    <t>Leasehold Improvements</t>
  </si>
  <si>
    <t xml:space="preserve">2690 </t>
  </si>
  <si>
    <t>Intangibles</t>
  </si>
  <si>
    <t xml:space="preserve">     Total Amortizable Assets</t>
  </si>
  <si>
    <t>Total Telecommunications Plant in Service</t>
  </si>
  <si>
    <t>2002 Property Held for Future Telecom. Use</t>
  </si>
  <si>
    <t>2003 Telecom. Plt. Under Constr.-Short Term</t>
  </si>
  <si>
    <t>2004 Telecom. Plt. Under Constr.-Long Term</t>
  </si>
  <si>
    <t>2005 Telecom. Plt. Acquisition Adjustment</t>
  </si>
  <si>
    <t xml:space="preserve">     .1 Tel.. Plant Acquisition Adjustment</t>
  </si>
  <si>
    <t xml:space="preserve">     .2 Other Plant Adjustments</t>
  </si>
  <si>
    <t>2006 Nonoperating Plant</t>
  </si>
  <si>
    <t>2007 Goodwill</t>
  </si>
  <si>
    <t xml:space="preserve">Total Telecommunications Plant  </t>
  </si>
  <si>
    <t xml:space="preserve">instruction 663.2 of the Uniform System of Accounts.  Report in column (e) all amounts relating to </t>
  </si>
  <si>
    <t xml:space="preserve">    2005, or  between accounts listed in this schedule and other accounts, shall be included in</t>
  </si>
  <si>
    <t xml:space="preserve">sales of plant with traffic accounted for in accordance with instruction 663.5(e) of the Uniform System </t>
  </si>
  <si>
    <t xml:space="preserve">    column (g) and  explained in a note, except the following which shall be included in the</t>
  </si>
  <si>
    <t>of Accounts.</t>
  </si>
  <si>
    <t xml:space="preserve">    columns (c) through (f),  as appropriate:</t>
  </si>
  <si>
    <t xml:space="preserve">       a. transfers and adjustments amounting to less than $5,000;</t>
  </si>
  <si>
    <t xml:space="preserve">Credits to accounts listed in this schedule relating to property retired and charged to Account 2006 </t>
  </si>
  <si>
    <t xml:space="preserve">       b. adjustments and corrections of additions and retirements for the current or preceding year;</t>
  </si>
  <si>
    <t>'Nonoperating Plant', shall be included in column (f).</t>
  </si>
  <si>
    <t xml:space="preserve">       c. transfers involving account 2003 and 2004, the plant accounts, and account 2002 made in</t>
  </si>
  <si>
    <t xml:space="preserve">           connection with the closing of the records of construction work orders or authorizations;</t>
  </si>
  <si>
    <t>Rochester (Frontier Comm.)</t>
  </si>
  <si>
    <t xml:space="preserve">State </t>
  </si>
  <si>
    <t xml:space="preserve">Taconic </t>
  </si>
  <si>
    <t xml:space="preserve">Township </t>
  </si>
  <si>
    <t>Trumansburg Home</t>
  </si>
  <si>
    <t xml:space="preserve">Vernon </t>
  </si>
  <si>
    <t xml:space="preserve">Warwick Valley </t>
  </si>
  <si>
    <t>STATE OF NEW YORK</t>
  </si>
  <si>
    <t>PUBLIC SERVICE COMMISSION</t>
  </si>
  <si>
    <t>ANNUAL REPORT</t>
  </si>
  <si>
    <t>OF TELEPHONE CORPORATIONS</t>
  </si>
  <si>
    <t>Instructions for this Tab:</t>
  </si>
  <si>
    <t>Fill in your name and address below so that this information will carry to other parts of the spreadsheet.</t>
  </si>
  <si>
    <t>If the respondent's name is long, the "Year ended December 31, 19__" may over pass the print range. This can be corrected by one of two methods: selecting a smaller font size on the specific sheet, or to delete some spaces on the combined string below.</t>
  </si>
  <si>
    <t>Please fill in the following:</t>
  </si>
  <si>
    <t>Respondent's exact legal name :</t>
  </si>
  <si>
    <t>Address line 1:</t>
  </si>
  <si>
    <t>Address line 2:</t>
  </si>
  <si>
    <t>Example</t>
  </si>
  <si>
    <t>For the period starting:</t>
  </si>
  <si>
    <t xml:space="preserve"> </t>
  </si>
  <si>
    <t>charged to Account 7240 must be separated into intrastate and interstate operations.</t>
  </si>
  <si>
    <t>apportioning such tax.</t>
  </si>
  <si>
    <t>Do not include gasoline and other sales taxes which have been charged to accounts to which was charged the material</t>
  </si>
  <si>
    <t>Taxes not includable in the accounts listed below should be itemized in column (l) along with the applicable account to</t>
  </si>
  <si>
    <t>on which the tax was levied.</t>
  </si>
  <si>
    <t>be charged indicated in column (k).</t>
  </si>
  <si>
    <t>For taxes charged to telecommunications plant, show only the number of the appropriate balance sheet plant account.</t>
  </si>
  <si>
    <t>Itemize significant amounts included under the "Other" caption in column (a).  Class A companies must itemize</t>
  </si>
  <si>
    <t>individual charges greater than $1,000,000, and Class B companies must itemize amounts greater than $25,000.</t>
  </si>
  <si>
    <t>Total taxes</t>
  </si>
  <si>
    <t>Kind of Tax</t>
  </si>
  <si>
    <t>charged</t>
  </si>
  <si>
    <t>during year</t>
  </si>
  <si>
    <t>Interstate</t>
  </si>
  <si>
    <t>Federal Taxes:</t>
  </si>
  <si>
    <t>FICA-Contribution</t>
  </si>
  <si>
    <t>Unemployment</t>
  </si>
  <si>
    <t xml:space="preserve">       Total</t>
  </si>
  <si>
    <t>XXXXXXX</t>
  </si>
  <si>
    <t>State Taxes:</t>
  </si>
  <si>
    <t>Franchise-Gross Income-186a</t>
  </si>
  <si>
    <t>Franch.-Gross Inc.-Access Charges</t>
  </si>
  <si>
    <t>Franchise-Gross Earnings-184</t>
  </si>
  <si>
    <t>Franchise-Excess Div.-186</t>
  </si>
  <si>
    <t>Temporary Surcharges-</t>
  </si>
  <si>
    <t xml:space="preserve">   Sec. 186a (Gross Income)</t>
  </si>
  <si>
    <t xml:space="preserve">   Sec. 184  (Gross Earnings) </t>
  </si>
  <si>
    <t xml:space="preserve">   Sec. 184   (Gross Earnings)</t>
  </si>
  <si>
    <t xml:space="preserve">   Sec. 186  ( Excess Dividend)</t>
  </si>
  <si>
    <t xml:space="preserve">   Sec. 186   ( Excess Dividend)</t>
  </si>
  <si>
    <t>MTA Surcharge</t>
  </si>
  <si>
    <t>Unemployment Insurance</t>
  </si>
  <si>
    <t>Disability Insurance</t>
  </si>
  <si>
    <t>Sales and Use</t>
  </si>
  <si>
    <t>Local Taxes:</t>
  </si>
  <si>
    <t>Real Estate</t>
  </si>
  <si>
    <t>Special Franchise</t>
  </si>
  <si>
    <t>Municipal Gross Income</t>
  </si>
  <si>
    <t>NYC-Spec. Franchise</t>
  </si>
  <si>
    <t>Other (list):</t>
  </si>
  <si>
    <t xml:space="preserve">       Totals</t>
  </si>
  <si>
    <t xml:space="preserve"> XXXXXXX</t>
  </si>
  <si>
    <t>46. MISCELLANEOUS TAX REFUNDS</t>
  </si>
  <si>
    <t xml:space="preserve">Report below particulars concerning all tax refunds received or used as a reduction of taxes payable during the </t>
  </si>
  <si>
    <t xml:space="preserve">year which are not more than $1.5 million or do not exceed $1,000 and 0.2% of the utility's operating revenues. </t>
  </si>
  <si>
    <t xml:space="preserve">This information is requested in compliance with Section 89.3, Notification Concerning Tax Refunds, of 16 </t>
  </si>
  <si>
    <t xml:space="preserve">NYCRR.  This report shall be inapplicable to ordinary operating refunds that are not attributable to negotiation </t>
  </si>
  <si>
    <t xml:space="preserve">or to new legislation, adjudication, or rulemaking (such as refunds for overpayment of estimated taxes, and </t>
  </si>
  <si>
    <t>carrybacks of net operating losses and investment tax credits).</t>
  </si>
  <si>
    <t xml:space="preserve">In determining whether a refund exceeds 0.2% of operating revenues for purposes of this report, the operating </t>
  </si>
  <si>
    <t>revenues of a telecommunication utility shall not include interstate revenues.</t>
  </si>
  <si>
    <t>In determining whether a refund meets the criteria stated in Instruction 1 above, multiple refunds shall be treated</t>
  </si>
  <si>
    <t>as a single refund if they share a common cause such as a common act of negotiation, legislation, adjudication</t>
  </si>
  <si>
    <t xml:space="preserve">or rulemaking.  In this report, the utility also shall either propose a method of distributing to its customers the </t>
  </si>
  <si>
    <t>entire amount refunded or show why it should not make such a distribution.</t>
  </si>
  <si>
    <t>Unappropriated Undistributed Affiliate Earnings</t>
  </si>
  <si>
    <t>(beginning of period)..........</t>
  </si>
  <si>
    <t>Equity in Earnings for Period........................................................</t>
  </si>
  <si>
    <t>(end of period)..........</t>
  </si>
  <si>
    <t>NOTES TO INCOME AND RETAINED EARNINGS STATEMENT</t>
  </si>
  <si>
    <t>Note 1.</t>
  </si>
  <si>
    <t>Refunds to subscribers, in the event of an adverse decision in pending rate proceedings, would</t>
  </si>
  <si>
    <t>13.  STATEMENT OF CASH FLOWS</t>
  </si>
  <si>
    <t>Items</t>
  </si>
  <si>
    <t>Current Year</t>
  </si>
  <si>
    <t>Last Year</t>
  </si>
  <si>
    <t>Cash flows from operating activities:</t>
  </si>
  <si>
    <t xml:space="preserve">   Net Income</t>
  </si>
  <si>
    <t xml:space="preserve">      Adjustments to reconcile net income to net cash provided</t>
  </si>
  <si>
    <t xml:space="preserve">         by (used in) operating activities:</t>
  </si>
  <si>
    <t>January 1, 1995</t>
  </si>
  <si>
    <t xml:space="preserve">     and Investment Tax Credits...............................................</t>
  </si>
  <si>
    <t>45-47</t>
  </si>
  <si>
    <t>Distribution of Total Compensation of Employees</t>
  </si>
  <si>
    <t>Excess/Deficient Deferred Federal Income</t>
  </si>
  <si>
    <t xml:space="preserve">   and Number of Employees.........................................</t>
  </si>
  <si>
    <t>100</t>
  </si>
  <si>
    <t xml:space="preserve">      Taxes....................................................................................................</t>
  </si>
  <si>
    <t>48</t>
  </si>
  <si>
    <t>29A</t>
  </si>
  <si>
    <t xml:space="preserve">As stated above, the name of the two files are TELCOAR.XLS, AJCDR.XLS and TCMR.XLS.  It is advised that you call up the file and then immediately save it using the assigned file names as shown below. </t>
  </si>
  <si>
    <t>TELCOAR.XLS</t>
  </si>
  <si>
    <t>AJCDR.XLS</t>
  </si>
  <si>
    <t>ALLTAR.XLS</t>
  </si>
  <si>
    <t>ALLTJCD.XLS</t>
  </si>
  <si>
    <t>ALLTCMR.XLS</t>
  </si>
  <si>
    <t>ARMSAR.XLS</t>
  </si>
  <si>
    <t>ARMSJCD.XLS</t>
  </si>
  <si>
    <t>ARMSTCMR.XLS</t>
  </si>
  <si>
    <t>BERKAR.XLS</t>
  </si>
  <si>
    <t>BERKJCD.XLS</t>
  </si>
  <si>
    <t>BERKTCMR.XLS</t>
  </si>
  <si>
    <t>CASSAR.XLS</t>
  </si>
  <si>
    <t>CASSJCD.XLS</t>
  </si>
  <si>
    <t>CASSTCMR.XLS</t>
  </si>
  <si>
    <t>CHAMAR.XLS</t>
  </si>
  <si>
    <t>CHAMJCD.XLS</t>
  </si>
  <si>
    <t>CHAMTCMR.XLS</t>
  </si>
  <si>
    <t>CHAUTAR.XLS</t>
  </si>
  <si>
    <t>CHAUTJCD.XLS</t>
  </si>
  <si>
    <t>CHAUTCMR.XLS</t>
  </si>
  <si>
    <t>CHAZYAR.XLS</t>
  </si>
  <si>
    <t>CHAZYJCD.XLS</t>
  </si>
  <si>
    <t>CHAZYCMR.XLS</t>
  </si>
  <si>
    <t>CITTHAR.XLS</t>
  </si>
  <si>
    <t>CITTHJCD.XLS</t>
  </si>
  <si>
    <t>CITTHCMR.XLS</t>
  </si>
  <si>
    <t>CITTNAR.XLS</t>
  </si>
  <si>
    <t>CITTNJCD.XLS</t>
  </si>
  <si>
    <t>CITTNCMR.XLS</t>
  </si>
  <si>
    <t>CRPTAR.XLS</t>
  </si>
  <si>
    <t>CRPTJCD.XLS</t>
  </si>
  <si>
    <t>CRPTCMR.XLS</t>
  </si>
  <si>
    <t>DELHIAR.XLS</t>
  </si>
  <si>
    <t>DELHIJCD.XLS</t>
  </si>
  <si>
    <t>DELHICMR.XLS</t>
  </si>
  <si>
    <t>DEPAR.XLS</t>
  </si>
  <si>
    <t>DEPJCD.XLS</t>
  </si>
  <si>
    <t>DEPTCMR.XLS</t>
  </si>
  <si>
    <t>D&amp;FAR.XLS</t>
  </si>
  <si>
    <t>D&amp;FJCD.XLS</t>
  </si>
  <si>
    <t>D&amp;FTCMR.XLS</t>
  </si>
  <si>
    <t>EDWAR.XLS</t>
  </si>
  <si>
    <t>EDWJCD.XLS</t>
  </si>
  <si>
    <t>EDWTCMR.XLS</t>
  </si>
  <si>
    <t>EMPAR.XLS</t>
  </si>
  <si>
    <t>EMPJCD.XLS</t>
  </si>
  <si>
    <t>EMPTCMR.XLS</t>
  </si>
  <si>
    <t>FISHAR.XLS</t>
  </si>
  <si>
    <t>FISHJCD.XLS</t>
  </si>
  <si>
    <t>FISHTCMR.XLS</t>
  </si>
  <si>
    <t>FRTAVAR.XLS</t>
  </si>
  <si>
    <t>FRTAVJCD.XLS</t>
  </si>
  <si>
    <t>FRTAVCMR.XLS</t>
  </si>
  <si>
    <t>FRTNYAR.XLS</t>
  </si>
  <si>
    <t>FRTNYJCD.XLS</t>
  </si>
  <si>
    <t>FRTNYCMR.XLS</t>
  </si>
  <si>
    <t>FRTSGAR.XLS</t>
  </si>
  <si>
    <t>FRTSGJCD.XLS</t>
  </si>
  <si>
    <t>FRTSGCMR.XLS</t>
  </si>
  <si>
    <t>FRTSLAR.XLS</t>
  </si>
  <si>
    <t>FRTSLJCD.XLS</t>
  </si>
  <si>
    <t>FRTSLCMR.XLS</t>
  </si>
  <si>
    <t>GERMAR.XLS</t>
  </si>
  <si>
    <t>GERMJCD.XLS</t>
  </si>
  <si>
    <t>GERMCMR.XLS</t>
  </si>
  <si>
    <t>HANCAR.XLS</t>
  </si>
  <si>
    <t>HANCJCD.XLS</t>
  </si>
  <si>
    <t>HANCTCMR.XLS</t>
  </si>
  <si>
    <t>MARGAR.XLS</t>
  </si>
  <si>
    <t>MARGJCD.XLS</t>
  </si>
  <si>
    <t>MARGTCMR.XLS</t>
  </si>
  <si>
    <t>MIDAR.XLS</t>
  </si>
  <si>
    <t>MIDJCD.XLS</t>
  </si>
  <si>
    <t>MIDJTCMR.XLS</t>
  </si>
  <si>
    <t>NYNEXAR.XLS</t>
  </si>
  <si>
    <t>NYNEXJCD.XLS</t>
  </si>
  <si>
    <t>NYNEXCMR.XLS</t>
  </si>
  <si>
    <t>NEWPAR.XLS</t>
  </si>
  <si>
    <t>NEWPJCD.XLS</t>
  </si>
  <si>
    <t>NEWPTCMR.XLS</t>
  </si>
  <si>
    <t>NICHAR.XLS</t>
  </si>
  <si>
    <t>NICHJCD.XLS</t>
  </si>
  <si>
    <t>NICHTCMR.XLS</t>
  </si>
  <si>
    <t>OGDENAR.XLS</t>
  </si>
  <si>
    <t>OGDENJCD.XLS</t>
  </si>
  <si>
    <t>OGDENCMR.XLS</t>
  </si>
  <si>
    <t>ONCRAR.XLS</t>
  </si>
  <si>
    <t>ONCRJCD.XLS</t>
  </si>
  <si>
    <t>ONCRCMR.XLS</t>
  </si>
  <si>
    <t>ONTARAR.XLS</t>
  </si>
  <si>
    <t>ONTARJCD.XLS</t>
  </si>
  <si>
    <t>ONTARCMR.XLS</t>
  </si>
  <si>
    <t>ORISFAR.XLS</t>
  </si>
  <si>
    <t>ORISFJCD.XLS</t>
  </si>
  <si>
    <t>ORISFCMR.XLS</t>
  </si>
  <si>
    <t>PATTAR.XLS</t>
  </si>
  <si>
    <t>PATTJCD.XLS</t>
  </si>
  <si>
    <t>PATTCMR.XLS</t>
  </si>
  <si>
    <t>PTBNAR.XLS</t>
  </si>
  <si>
    <t>PTBNJCD.XLS</t>
  </si>
  <si>
    <t>PTBNCMR.XLS</t>
  </si>
  <si>
    <t>RTCAR.XLS</t>
  </si>
  <si>
    <t>RTCJCD.XLS</t>
  </si>
  <si>
    <t>RTCTCMR.XLS</t>
  </si>
  <si>
    <t>STATEAR.XLS</t>
  </si>
  <si>
    <t>STATEJCD.XLS</t>
  </si>
  <si>
    <t>STATECMR.XLS</t>
  </si>
  <si>
    <t>TACAR.XLS</t>
  </si>
  <si>
    <t>TACJCD.XLS</t>
  </si>
  <si>
    <t>TACTCMR.XLS</t>
  </si>
  <si>
    <t>TOWNAR.XLS</t>
  </si>
  <si>
    <t>TOWNJCD.XLS</t>
  </si>
  <si>
    <t>TOWNCMR.XLS</t>
  </si>
  <si>
    <t>TRUAR.XLS</t>
  </si>
  <si>
    <t>TRUJCD.XLS</t>
  </si>
  <si>
    <t>TRUTCMR.XLS</t>
  </si>
  <si>
    <t>VERNAR.XLS</t>
  </si>
  <si>
    <t>VERNJCD.XLS</t>
  </si>
  <si>
    <t>VERNTCMR.XLS</t>
  </si>
  <si>
    <t>WARWAR.XLS</t>
  </si>
  <si>
    <t>WARWJCD.XLS</t>
  </si>
  <si>
    <t>WARWTCMR.XLS</t>
  </si>
  <si>
    <t>There are three Excel files that make up the annual report.  The files are called TELCOAR.XLS, AJCDR.XLS and TCMR.XLS, respectively.  TELCOAR.XLS is the main body of the report and is broken down into three sections: General Information; Financial and Accounting Information; and Operating Data.  AJCDR.XLS is a supplementary  report which contains Annual Joint Cost Data Report.  TCMR.XLS is the Commission's Telecommunication Competition Monitoring Report and replaces the Transitional Monitoring Report.</t>
  </si>
  <si>
    <t>TCMR.XLS</t>
  </si>
  <si>
    <t>to cover pension, profit sharing, group life insurance, accident and sickness, medical, hospital, prescription</t>
  </si>
  <si>
    <t>drugs, guaranteed annual wage, severance pay, and any other plan maintained for employees (or retirees), but</t>
  </si>
  <si>
    <t>it is not intended to cover such a plan required by law, (e.g. social security).</t>
  </si>
  <si>
    <t>For each plan report:</t>
  </si>
  <si>
    <t>1.  the identity thereof, and the employee group covered (e.g. management, non-management, executive</t>
  </si>
  <si>
    <t xml:space="preserve">     officers, etc.)</t>
  </si>
  <si>
    <t xml:space="preserve">2.  whether the benefits are provided through an insurance carrier or directly by the company.  </t>
  </si>
  <si>
    <t>3.  the total cost for the year.</t>
  </si>
  <si>
    <t>Note:  If any important change is made with respect to any such plan during the year, give brief particulars.</t>
  </si>
  <si>
    <t>53. Employee Protective Plans (Continued)</t>
  </si>
  <si>
    <t>54. ANALYSIS OF PENSION COST</t>
  </si>
  <si>
    <t>54. ANALYSIS OF PENSION COST (Continued)</t>
  </si>
  <si>
    <t>On lines 1-21 report the terms of the Pension Plan for the holding company or parent company; on lines 22-32 report</t>
  </si>
  <si>
    <t xml:space="preserve">details for the reporting company.  If the reporting company has more than one pension plan, report each using separate </t>
  </si>
  <si>
    <t>forms.</t>
  </si>
  <si>
    <t>Report on line 1 the actuarial present value of benefits determined as of a specific date during the calendar year according</t>
  </si>
  <si>
    <t>to the terms of a pension plan and based on employees' compensation and service to that date (salary progression is not</t>
  </si>
  <si>
    <t>considered in making this computation).</t>
  </si>
  <si>
    <t>PLAN</t>
  </si>
  <si>
    <t>Total Nonproperty Related Deferred Nonoperating Income Taxes - Dr.</t>
  </si>
  <si>
    <t>28. DEFERRED INCOME TAXES-Cr. AND INVESTMENT TAX CREDIT</t>
  </si>
  <si>
    <t>State below the option selected for the investment tax credit, (1) reduction to rate base, or (2) reduction of cost of service for rate purposes in accordance with Section 46(e)</t>
  </si>
  <si>
    <t>of the Internal Revenue Code.</t>
  </si>
  <si>
    <t xml:space="preserve">  Current Deferred Operating Income Taxes-Cr. (Account 4100)</t>
  </si>
  <si>
    <t xml:space="preserve">   Noncurrent Deferred Operating Income Taxes-Cr. (Account 4340)</t>
  </si>
  <si>
    <t>Total Property Related Deferred Operating Income Taxes-Cr.</t>
  </si>
  <si>
    <t>28. DEFERRED INCOME TAXES-Cr. AND INVESTMENT TAX CREDIT (Continued)</t>
  </si>
  <si>
    <t>Total Nonproperty Related Deferred Operating Income Taxes - Cr.</t>
  </si>
  <si>
    <t>Operating Investment Tax Credit (Account 4320)</t>
  </si>
  <si>
    <t xml:space="preserve">  Current Deferred Nonoperating Income Taxes-Cr. (Account 4110)</t>
  </si>
  <si>
    <t>Noncurrent Deferred Nonoperating Income Taxes-Cr. (Account 4350)</t>
  </si>
  <si>
    <t>Total Property Related Deferred Nonoperating Income Taxes-Cr.</t>
  </si>
  <si>
    <t xml:space="preserve">   Noncurrent Deferred Nonoperating Income Taxes-Cr. (Account 4350)</t>
  </si>
  <si>
    <t>Total Nonproperty Related Deferred Nonoperating Income Taxes - Cr.</t>
  </si>
  <si>
    <t>Nonoperating Investment Tax Credit (Account 4330)</t>
  </si>
  <si>
    <t>Respondents shall report all services rendered by or provided to affiliated and nonaffiliated companies under a license</t>
  </si>
  <si>
    <t>agreement, a general service contract, or other arrangement for furnishing of general accounting, advisory, engineering,</t>
  </si>
  <si>
    <t>Name all classes of service furnished by respondent.</t>
  </si>
  <si>
    <t xml:space="preserve"> 223-88 </t>
  </si>
  <si>
    <t>2</t>
  </si>
  <si>
    <t>2. GENERAL INFORMATION (Continued)</t>
  </si>
  <si>
    <t>At End of</t>
  </si>
  <si>
    <t>Division of Territory</t>
  </si>
  <si>
    <t>Added</t>
  </si>
  <si>
    <t>Discontinued</t>
  </si>
  <si>
    <t>NUMBER AT END OF THE YEAR</t>
  </si>
  <si>
    <t>Access Lines Classified by Type</t>
  </si>
  <si>
    <t>Business</t>
  </si>
  <si>
    <t>Public</t>
  </si>
  <si>
    <t>Residential</t>
  </si>
  <si>
    <t>Mobile</t>
  </si>
  <si>
    <t>Private</t>
  </si>
  <si>
    <t>Single</t>
  </si>
  <si>
    <t>Multi-Line</t>
  </si>
  <si>
    <t>Four or More</t>
  </si>
  <si>
    <t>Circuits</t>
  </si>
  <si>
    <t>(Instr. 2)</t>
  </si>
  <si>
    <t>(Instr. 3)</t>
  </si>
  <si>
    <t>One Party</t>
  </si>
  <si>
    <t>Two Party</t>
  </si>
  <si>
    <t>Parties</t>
  </si>
  <si>
    <t>Lines</t>
  </si>
  <si>
    <t>(Instr. 4)</t>
  </si>
  <si>
    <t xml:space="preserve">If the respondent's annual report to stockholders or audited annual financial statements are prepared on a calendar year basis, the major financial statements contained therein, i.e., Balance Sheet, Income and Retained Earnings Statement and Statement of Cash Flows, shall be reconciled with the corresponding statements in this annual  </t>
  </si>
  <si>
    <t>report. The reconciliation shall contain an explanation of all differences in reporting.</t>
  </si>
  <si>
    <t xml:space="preserve">If at any time during the year the property of the company was held by a receiver or trustee, give (a) the name of the receiver or trustee, (b) the date such receiver or trustee took possession, (c) the authority by which the receivership or trusteeship was vested, and (d) the date when possession by receiver or trustee </t>
  </si>
  <si>
    <t>ceased.</t>
  </si>
  <si>
    <t>complete the applicable sections on the bottom of the form.  Use separate forms to report the effect of each event and, if</t>
  </si>
  <si>
    <t>the event affected more than one plan, use separate forms for each plan.  These events include:</t>
  </si>
  <si>
    <t xml:space="preserve">      a.  purchases of annuity contracts.</t>
  </si>
  <si>
    <t>Unrecognized net asset</t>
  </si>
  <si>
    <t xml:space="preserve">      b.  lump-sum cash payments to plan participants.</t>
  </si>
  <si>
    <t>Unrecognized net actuarial gain or (loss)</t>
  </si>
  <si>
    <t xml:space="preserve"> 2. Direct control is that which is exercised without interposition of an intermediary.</t>
  </si>
  <si>
    <t xml:space="preserve"> 3. Indirect control is that which is exercised by the interposition of an intermediary which exercises direct control.</t>
  </si>
  <si>
    <t xml:space="preserve"> 4. Joint control is that in which neither interest can effectively control or direct action without the consent of the other, as where the</t>
  </si>
  <si>
    <t xml:space="preserve">     voting control is equally divided between two holders, or each party holds a veto power over the other. Joint control may exist by</t>
  </si>
  <si>
    <t>.1 Satellite and Earth Station Facilities</t>
  </si>
  <si>
    <t>.2 Other Radio Facilities</t>
  </si>
  <si>
    <t xml:space="preserve"> Circuit Equipment</t>
  </si>
  <si>
    <t xml:space="preserve"> Information Origination/Termination Assets</t>
  </si>
  <si>
    <t xml:space="preserve"> Station Apparatus</t>
  </si>
  <si>
    <t xml:space="preserve"> Customer Premises Wiring</t>
  </si>
  <si>
    <t xml:space="preserve"> Large Private Branch Exchanges</t>
  </si>
  <si>
    <t xml:space="preserve"> Public Telephone Terminal Equipment</t>
  </si>
  <si>
    <t xml:space="preserve"> Other Terminal Equipment</t>
  </si>
  <si>
    <t xml:space="preserve"> Poles</t>
  </si>
  <si>
    <t xml:space="preserve"> Aerial Cable</t>
  </si>
  <si>
    <t xml:space="preserve"> Underground Cable</t>
  </si>
  <si>
    <t xml:space="preserve"> Buried Cable</t>
  </si>
  <si>
    <t xml:space="preserve"> Submarine Cable</t>
  </si>
  <si>
    <t xml:space="preserve"> Deep Sea Cable</t>
  </si>
  <si>
    <t xml:space="preserve"> Intrabuilding Network Cable</t>
  </si>
  <si>
    <t xml:space="preserve"> Aerial Wire</t>
  </si>
  <si>
    <t xml:space="preserve"> Conduit Systems</t>
  </si>
  <si>
    <t xml:space="preserve"> Composite rate for all depreciable accounts</t>
  </si>
  <si>
    <t>XXXXXXXXXX</t>
  </si>
  <si>
    <t xml:space="preserve"> Composite rate for all plant accounts included in </t>
  </si>
  <si>
    <t xml:space="preserve"> account 2001</t>
  </si>
  <si>
    <t xml:space="preserve"> Ratio to all depreciable accounts</t>
  </si>
  <si>
    <t xml:space="preserve"> Ratio to all plant accounts included in account 2001</t>
  </si>
  <si>
    <t>Amount at End</t>
  </si>
  <si>
    <t>xxxx</t>
  </si>
  <si>
    <t>Particulars</t>
  </si>
  <si>
    <t xml:space="preserve"> Balance at beginning of the year</t>
  </si>
  <si>
    <t xml:space="preserve"> Collection of amounts previously written off</t>
  </si>
  <si>
    <t xml:space="preserve"> Other debits (explain in a note)</t>
  </si>
  <si>
    <t>Other Plan Assets (Specify ....................................)</t>
  </si>
  <si>
    <t>Unrecognized Transition Obligation</t>
  </si>
  <si>
    <t>Gains or (Losses) Unrecognized in Market Related Value of Assets</t>
  </si>
  <si>
    <t>NYS Jurisdiction Internal Reserve Balance Subject to Accrual of Interest (net of tax)</t>
  </si>
  <si>
    <t>Date of Valuation for Amounts Reported on Lines 1 - 12.</t>
  </si>
  <si>
    <t xml:space="preserve"> 1. See the Uniform System of Accounts for a definition of control.</t>
  </si>
  <si>
    <t>Customer Deposits) and preferred stock are totaled and then subtracted from the respective rate of return, the fall</t>
  </si>
  <si>
    <t>out number is the weighted cost of common equity.  The return on common equity (Column (c) ) is derived by</t>
  </si>
  <si>
    <t>dividing the weighted cost of common equity (Column (d) ) by the Common equity percentage of total</t>
  </si>
  <si>
    <t>capitalization (Column (b) ).</t>
  </si>
  <si>
    <t>ALTERNATIVE CAPITAL STRUCTURE</t>
  </si>
  <si>
    <t>For companies who are required to report their achieved returns to this Commission on a regular</t>
  </si>
  <si>
    <t>basis and companies that use alternative capital structures for ratemaking purposes, report the capital structure</t>
  </si>
  <si>
    <t>used for that purpose herein.  Explain the basis for the capital structure used.</t>
  </si>
  <si>
    <t>Line 5:</t>
  </si>
  <si>
    <t>Required Additional Revenues:</t>
  </si>
  <si>
    <t xml:space="preserve">It should be noted that these calculated rates of return and common equity returns are not intended as an evaluation </t>
  </si>
  <si>
    <t>of the reasonableness of the earnings of any utility under the jurisdiction of the Public Service Commission.  Also, the</t>
  </si>
  <si>
    <t>Multiply the rate base (Line 2, Column (a) ) by the common equity percentage of total capitalization (Line 10,</t>
  </si>
  <si>
    <t>Column (b) ).  Take this Product and multiply by 1% and then divide the result by 63.5%.  The resulting product is</t>
  </si>
  <si>
    <t>computed in a formal rate proceeding.  Differences may occur because the data in formal proceeding are analyzed in</t>
  </si>
  <si>
    <t>the additional revenues.</t>
  </si>
  <si>
    <t>detail and some adjustments are usually made to booked amounts.</t>
  </si>
  <si>
    <t>Multiply the rate base (Line 2, Column (b) ) by the common equity percentage  of total capitalization (Line 16,</t>
  </si>
  <si>
    <t>*   Use alternative capital structure if applicable.</t>
  </si>
  <si>
    <t>Column (b) ).  Take this product and multiply  by 1% and then divide the result by 63.5%  The resulting product is</t>
  </si>
  <si>
    <t>11. BALANCE SHEET</t>
  </si>
  <si>
    <t>Assets and Other Debits</t>
  </si>
  <si>
    <t xml:space="preserve"> Provide total company amounts on the basis of the New York Uniform System of Accounts.  Any jurisdictional differences between </t>
  </si>
  <si>
    <t xml:space="preserve"> the FCC and NY PSC should be distributed to each account.</t>
  </si>
  <si>
    <t>Sch.</t>
  </si>
  <si>
    <t>Balance at</t>
  </si>
  <si>
    <t>Increase</t>
  </si>
  <si>
    <t>End of</t>
  </si>
  <si>
    <t>Investment Tax Credits - Net</t>
  </si>
  <si>
    <t>Federal Income Taxes</t>
  </si>
  <si>
    <t>L11</t>
  </si>
  <si>
    <t>Provision - Def. Operating Income Taxes - Net</t>
  </si>
  <si>
    <t xml:space="preserve">        Net Operating Income</t>
  </si>
  <si>
    <t>From Above</t>
  </si>
  <si>
    <t>NON-OPERATING INCOME &amp; EXPENSES</t>
  </si>
  <si>
    <t>Dividend Income</t>
  </si>
  <si>
    <t>L17</t>
  </si>
  <si>
    <t>Interest Income</t>
  </si>
  <si>
    <t>L18</t>
  </si>
  <si>
    <t>Income - Sinking and Other Funds</t>
  </si>
  <si>
    <t>Allowance for Funds Used During Construction</t>
  </si>
  <si>
    <t>L20</t>
  </si>
  <si>
    <t>Gains/Losses - Disposal of Property</t>
  </si>
  <si>
    <t>Equity in Earnings of Affiliated Companies</t>
  </si>
  <si>
    <t>Other Non-Operating Income</t>
  </si>
  <si>
    <t>Special Charges</t>
  </si>
  <si>
    <t xml:space="preserve">        Total Non-Operating Income &amp; Expenses</t>
  </si>
  <si>
    <t>NON-OPERATING TAXES</t>
  </si>
  <si>
    <t>L26+L27+L30</t>
  </si>
  <si>
    <t>L28+L29</t>
  </si>
  <si>
    <t xml:space="preserve">        Total Non-Operating Taxes</t>
  </si>
  <si>
    <t>Income Available Before Interest Charges</t>
  </si>
  <si>
    <t>INTEREST CHARGES</t>
  </si>
  <si>
    <t>Interest on Funded Debt</t>
  </si>
  <si>
    <t>L34</t>
  </si>
  <si>
    <t>Other Interest Expense</t>
  </si>
  <si>
    <t xml:space="preserve">        Total Interest Charges</t>
  </si>
  <si>
    <t>L38</t>
  </si>
  <si>
    <t>Income Before Extraordinary &amp; Nonregulated Items</t>
  </si>
  <si>
    <t>Extraordinary &amp; Nonregulated Items</t>
  </si>
  <si>
    <t>Sch 12, Pg 21 (C)</t>
  </si>
  <si>
    <t>Extraordinary Items</t>
  </si>
  <si>
    <t>L46</t>
  </si>
  <si>
    <t>RETAINED EARNINGS STATEMENT</t>
  </si>
  <si>
    <t>Unappropriated Retained Earnings:</t>
  </si>
  <si>
    <t>Beginning Year Balance</t>
  </si>
  <si>
    <t>Transferred from Income</t>
  </si>
  <si>
    <t>L50</t>
  </si>
  <si>
    <t>Appropriations</t>
  </si>
  <si>
    <t>L51</t>
  </si>
  <si>
    <t>Dividends Declared:</t>
  </si>
  <si>
    <t xml:space="preserve">  Preferred Stock</t>
  </si>
  <si>
    <t>L52</t>
  </si>
  <si>
    <t xml:space="preserve">  Common Stock</t>
  </si>
  <si>
    <t>L53</t>
  </si>
  <si>
    <t>L54</t>
  </si>
  <si>
    <t>Ending Year Balance</t>
  </si>
  <si>
    <t>Appropriated/Undistributed Affiliated Retained Earnings</t>
  </si>
  <si>
    <t>L57+L60-L61+L62)</t>
  </si>
  <si>
    <t xml:space="preserve">        Total Retained Earnings</t>
  </si>
  <si>
    <t>For the Year Ended December 31,</t>
  </si>
  <si>
    <t>CASH FLOW STATEMENT</t>
  </si>
  <si>
    <t xml:space="preserve">Cash Flows from Operating Activities </t>
  </si>
  <si>
    <t>Non-Cash Items Included in Net Income</t>
  </si>
  <si>
    <t>Sch 13, Pg 22 (B)</t>
  </si>
  <si>
    <t>Depreciation, Depletion &amp; Amortization</t>
  </si>
  <si>
    <t>L2+L3</t>
  </si>
  <si>
    <t>Changes in Accumulated Deferred Income Taxes</t>
  </si>
  <si>
    <t>L4</t>
  </si>
  <si>
    <t>Changes in Working Capital</t>
  </si>
  <si>
    <t>L6+L7+L8+L10+L11</t>
  </si>
  <si>
    <t>Capitalized AFDC - Equity</t>
  </si>
  <si>
    <t xml:space="preserve">        Total Non-Cash Items</t>
  </si>
  <si>
    <t>Net Cash Provided by (Used In) Operating Activities</t>
  </si>
  <si>
    <t>Cash Flows from Investing Activities</t>
  </si>
  <si>
    <t>Cash Flows from Construction</t>
  </si>
  <si>
    <t>L28</t>
  </si>
  <si>
    <t>Purchase of Other Investments</t>
  </si>
  <si>
    <t>L29+L30+L31+L32</t>
  </si>
  <si>
    <t>Sale of Other Investments</t>
  </si>
  <si>
    <t>L33+L34+L35+L36</t>
  </si>
  <si>
    <t>L37+L38+L39</t>
  </si>
  <si>
    <t>Cash Flows from Financing Activities</t>
  </si>
  <si>
    <t>Sch 13, Pg 23 (B)</t>
  </si>
  <si>
    <t>Net Proceeds (Payments)</t>
  </si>
  <si>
    <t>L43+L49</t>
  </si>
  <si>
    <t>L41+L47</t>
  </si>
  <si>
    <t>L42+L48</t>
  </si>
  <si>
    <t>Short-Term Debt</t>
  </si>
  <si>
    <t>Dividends Paid</t>
  </si>
  <si>
    <t>L50+L51</t>
  </si>
  <si>
    <t>Other Financing</t>
  </si>
  <si>
    <t>Net Cash Provided by (Used In) Financing</t>
  </si>
  <si>
    <t>Cash &amp; Equivalents at Beginning of Year</t>
  </si>
  <si>
    <t>L61</t>
  </si>
  <si>
    <t>Cash &amp; Equivalents at End of Year</t>
  </si>
  <si>
    <t>DISTRIBUTION OF TELEPHONE REVENUES</t>
  </si>
  <si>
    <t>Revenues</t>
  </si>
  <si>
    <t>Sch 61</t>
  </si>
  <si>
    <t xml:space="preserve"> 1. For any deferred credit being amortized, show the period of amortization and the date of Commission authorization.</t>
  </si>
  <si>
    <t>Each file includes a tab called a Data Sheet.  The completion of the Data Sheet will automatically transfer your company's name and year of the  report to each page of the annual report.  There are numerous formulas and cell references in both files.  The cells that contain the formulas and cell references have been protected.    To unprotect  these cells, the following instructions should be used:   Format/Cells/Protection and uncheck "Locked" (Please use caution after unprotecting cells).</t>
  </si>
  <si>
    <t>The pages/schedules in each file are separated by Tabs.  The names of the Tabs in TELCOAR.XLS are arranged by Schedule Number.   The names of the Tabs in AJCDR.XLS and TCMR.XLS are arranged by page number.  A  Table of Contents is provided in TELCOAR.XLS and TCMR.XLS. (Tab called Table).</t>
  </si>
  <si>
    <t>Shares Outstanding</t>
  </si>
  <si>
    <t>Pg. 63, Ln 9 (c)</t>
  </si>
  <si>
    <t>Pg. 100, Ln 32</t>
  </si>
  <si>
    <t>Additional Calculations</t>
  </si>
  <si>
    <t>Data used for "Pretax Income":</t>
  </si>
  <si>
    <t>NOI Before FIT</t>
  </si>
  <si>
    <t>Non-Oper. Inc. &amp; Exp.</t>
  </si>
  <si>
    <t>Non-Oper. Tax - Other</t>
  </si>
  <si>
    <t>Data used for "Net Income":</t>
  </si>
  <si>
    <t>Pref. Dividends</t>
  </si>
  <si>
    <t>Reconciliation of Reported Net Income with</t>
  </si>
  <si>
    <t xml:space="preserve">     Taxable Income for Federal Income Taxes.....................…</t>
  </si>
  <si>
    <t xml:space="preserve">     Management, Engineering or Purchasing</t>
  </si>
  <si>
    <t xml:space="preserve">     Services …………………………………………….</t>
  </si>
  <si>
    <t xml:space="preserve">Line  </t>
  </si>
  <si>
    <t>Acct. Dr.</t>
  </si>
  <si>
    <t>at End</t>
  </si>
  <si>
    <t xml:space="preserve">No.  </t>
  </si>
  <si>
    <t>OUTSTANDING PER BALANCE SHEET*</t>
  </si>
  <si>
    <t>HELD BY RESPONDENT</t>
  </si>
  <si>
    <t>DIVIDENDS DURING YEAR</t>
  </si>
  <si>
    <t>Additional</t>
  </si>
  <si>
    <t>Paid in Capital</t>
  </si>
  <si>
    <t>(Account</t>
  </si>
  <si>
    <t>shares</t>
  </si>
  <si>
    <t>(Acct. 4520)</t>
  </si>
  <si>
    <t>4530)</t>
  </si>
  <si>
    <t>Paid</t>
  </si>
  <si>
    <t>Account 4510.1 Capital Stock-Common</t>
  </si>
  <si>
    <t>TOTALS (Account 4510.1)</t>
  </si>
  <si>
    <t>Account 4510.2 Capital Stock-Preferred</t>
  </si>
  <si>
    <t>TOTALS (Account 4510.2)</t>
  </si>
  <si>
    <t>41. ANALYSIS OF ENTRIES IN OTHER CAPITAL AND RETAINED EARNINGS ACCOUNTS</t>
  </si>
  <si>
    <t>Report separately by accounts particulars with respect to the major items entered in any of the following accounts during</t>
  </si>
  <si>
    <t>the year: Account 4520, Additional Paid-in Capital; Account 4530, Treasury Stock; Account 4540, Other Capital; and</t>
  </si>
  <si>
    <t>Account 4550.5, Appropriations of Retained Earnings, and Account 4550.8, Adjustments to Retained Earnings.</t>
  </si>
  <si>
    <t xml:space="preserve">With respect to prior period adjustments included in Account 4550.8, Adjustments to Retained Earnings, show in </t>
  </si>
  <si>
    <t>column (a) a description of the item, the reason for the adjustment, and the amount applicable to each year.</t>
  </si>
  <si>
    <t>(See also Section 661.17,' General Instructions of the Uniform System of Accounts).</t>
  </si>
  <si>
    <t>For all items in this account cite the date of Commission approval and authorization (e.g.. Case or Docket No.).</t>
  </si>
  <si>
    <t>The aggregate of all other items in each account shall be reported on a separate line immediately preceding the total for</t>
  </si>
  <si>
    <t>the account.</t>
  </si>
  <si>
    <t>Included In</t>
  </si>
  <si>
    <t>42. OPERATING REVENUES</t>
  </si>
  <si>
    <t>This Year</t>
  </si>
  <si>
    <t>LOCAL NETWORK SERVICES REVENUES</t>
  </si>
  <si>
    <t xml:space="preserve">  5001</t>
  </si>
  <si>
    <t>Basic Area</t>
  </si>
  <si>
    <t>If reports to stockholders or audited annual financial statements are not prepared, so state below:</t>
  </si>
  <si>
    <t>3</t>
  </si>
  <si>
    <t>3. OFFICERS AND DIRECTORS (including Compensation)</t>
  </si>
  <si>
    <t>3. OFFICERS AND DIRECTORS (including Compensation - Continued)</t>
  </si>
  <si>
    <t>Furnish the indicated data with respect to each executive officer and director, whether or not they received any</t>
  </si>
  <si>
    <t xml:space="preserve">  4.  If any person reported in this schedule received remuneration directly or indirectly other than salary shown</t>
  </si>
  <si>
    <t>compensation from the respondent.</t>
  </si>
  <si>
    <t xml:space="preserve">  3. Include in column (g), Part 36 interstate amounts and any reconciliation of New York State amounts.</t>
  </si>
  <si>
    <t xml:space="preserve">  4. Include on Line 27 any adjustments needed for items includable in Earnings Available for Rate of Return</t>
  </si>
  <si>
    <t xml:space="preserve">      calculation purposes which are not includable in the lines above (e.g. tax imputation for imputed interest, etc.)</t>
  </si>
  <si>
    <t xml:space="preserve">      Please identify and explain.</t>
  </si>
  <si>
    <t>Subject to</t>
  </si>
  <si>
    <t>New York</t>
  </si>
  <si>
    <t xml:space="preserve">Line </t>
  </si>
  <si>
    <t>Nonregulated</t>
  </si>
  <si>
    <t>Adjustments</t>
  </si>
  <si>
    <t>Separations</t>
  </si>
  <si>
    <t>State</t>
  </si>
  <si>
    <t>Operating Revenues</t>
  </si>
  <si>
    <t>Local Network Services</t>
  </si>
  <si>
    <t>Network Access Services</t>
  </si>
  <si>
    <t>Long Distance Network Serv.</t>
  </si>
  <si>
    <t>Miscellaneous</t>
  </si>
  <si>
    <t>Settlements</t>
  </si>
  <si>
    <t>Nonregulated Revenues</t>
  </si>
  <si>
    <t xml:space="preserve">          Subtotal</t>
  </si>
  <si>
    <t>Uncollectibles</t>
  </si>
  <si>
    <t xml:space="preserve">          Total Operating Revenues</t>
  </si>
  <si>
    <t/>
  </si>
  <si>
    <t>Operating Expenses</t>
  </si>
  <si>
    <t>Plant Specific</t>
  </si>
  <si>
    <t>Plant Non-specific</t>
  </si>
  <si>
    <t>Marketing</t>
  </si>
  <si>
    <t>Customer Operations Services</t>
  </si>
  <si>
    <t>Access</t>
  </si>
  <si>
    <t>Corporate Operations</t>
  </si>
  <si>
    <t>Depreciation &amp; Amortization</t>
  </si>
  <si>
    <t xml:space="preserve">          Total Operating Expenses</t>
  </si>
  <si>
    <t>Net Operating Revenues</t>
  </si>
  <si>
    <t>Operating Taxes</t>
  </si>
  <si>
    <t>Operating FIT</t>
  </si>
  <si>
    <t>Deferred Operating FIT-Net</t>
  </si>
  <si>
    <t>Operating Investment Tax</t>
  </si>
  <si>
    <t xml:space="preserve">  Credit - Amort (Option 2)</t>
  </si>
  <si>
    <t>Total Federal Income Taxes</t>
  </si>
  <si>
    <t>Other Operating Taxes</t>
  </si>
  <si>
    <t xml:space="preserve">          Total Operating Taxes</t>
  </si>
  <si>
    <t>Other Operating Income and</t>
  </si>
  <si>
    <t xml:space="preserve">     Expenses</t>
  </si>
  <si>
    <t xml:space="preserve">     Net Operating Income*</t>
  </si>
  <si>
    <t>Rate Case Adj, if applicable</t>
  </si>
  <si>
    <t xml:space="preserve">      Net Operating Income</t>
  </si>
  <si>
    <t xml:space="preserve">          after Rate Case Adj</t>
  </si>
  <si>
    <t>* Net Operating Income on Line 27 should equal Net Operating Income on Sch 12, Line 16, Column C.</t>
  </si>
  <si>
    <t>Telephone Plant in Service</t>
  </si>
  <si>
    <t>Noninterest Bearing Telephone</t>
  </si>
  <si>
    <t xml:space="preserve">  Plant under Construction</t>
  </si>
  <si>
    <t>Telephone Plant Held for</t>
  </si>
  <si>
    <t>The weighted cost column represents the cost rate of the total capitalization and is equal to the respective rate</t>
  </si>
  <si>
    <t>of returns (Line 3, Column (a) by Column (b).  Once the weighted cost of debt (Long-Term Debt, Notes Payable,</t>
  </si>
  <si>
    <t>L6</t>
  </si>
  <si>
    <t>Current Maturities - Long-Term Debt</t>
  </si>
  <si>
    <t>L7-8</t>
  </si>
  <si>
    <t>L11-12</t>
  </si>
  <si>
    <t>Other Current Liabilities</t>
  </si>
  <si>
    <t xml:space="preserve">        Total Current Liabilities</t>
  </si>
  <si>
    <t>L15</t>
  </si>
  <si>
    <t>L23</t>
  </si>
  <si>
    <t>OTHER LIAB. &amp; DEFERRED CREDITS</t>
  </si>
  <si>
    <t>Unamortized ITC</t>
  </si>
  <si>
    <t>L25-26</t>
  </si>
  <si>
    <t>Non-Current Deferred Taxes</t>
  </si>
  <si>
    <t>L27-28</t>
  </si>
  <si>
    <t>Other Deferred Credits</t>
  </si>
  <si>
    <t>L29</t>
  </si>
  <si>
    <t>Other Jurisdictional Differences - Net</t>
  </si>
  <si>
    <t>L30</t>
  </si>
  <si>
    <t>Other Liabilities</t>
  </si>
  <si>
    <t xml:space="preserve">        Total Other Liab. and Def. Credits</t>
  </si>
  <si>
    <t>L31</t>
  </si>
  <si>
    <t>STOCKHOLDER'S EQUITY</t>
  </si>
  <si>
    <t>Common Stock</t>
  </si>
  <si>
    <t>Other Paid in Capital</t>
  </si>
  <si>
    <t>L34-36</t>
  </si>
  <si>
    <t>Retained Earnings</t>
  </si>
  <si>
    <t>Formula</t>
  </si>
  <si>
    <t xml:space="preserve">        Total Stockholder's Equity</t>
  </si>
  <si>
    <t>L40</t>
  </si>
  <si>
    <t>Total Liab. and Stockholder's Equity</t>
  </si>
  <si>
    <t>INCOME STATEMENT</t>
  </si>
  <si>
    <t>OPERATING REVENUES</t>
  </si>
  <si>
    <t>Sch 42, Pg 65 (b)</t>
  </si>
  <si>
    <t>L10</t>
  </si>
  <si>
    <t>Long Distance Network Services</t>
  </si>
  <si>
    <t>Miscellaneous Revenues</t>
  </si>
  <si>
    <t>L41</t>
  </si>
  <si>
    <t>Less:  Uncollectible Revenues</t>
  </si>
  <si>
    <t>L44</t>
  </si>
  <si>
    <t xml:space="preserve">        Total Operating Revenues</t>
  </si>
  <si>
    <t>OPERATING EXPENSES</t>
  </si>
  <si>
    <t>Sch 44, Pg 67 (F)</t>
  </si>
  <si>
    <t>L14</t>
  </si>
  <si>
    <t>L19</t>
  </si>
  <si>
    <t>Central Office Switching</t>
  </si>
  <si>
    <t>L24</t>
  </si>
  <si>
    <t>Central Office Transmission</t>
  </si>
  <si>
    <t>Info. Origination/Termination</t>
  </si>
  <si>
    <t>Cable &amp; Wire Facilities</t>
  </si>
  <si>
    <t>L43</t>
  </si>
  <si>
    <t xml:space="preserve">        Total Plant Specific Operations</t>
  </si>
  <si>
    <t>Sch 44, Pg 69 (F)</t>
  </si>
  <si>
    <t>Other Plant, Property &amp; Equipment</t>
  </si>
  <si>
    <t>L49</t>
  </si>
  <si>
    <t>Network Operations</t>
  </si>
  <si>
    <t>L59</t>
  </si>
  <si>
    <t>L60</t>
  </si>
  <si>
    <t>Depreciation and Amortization</t>
  </si>
  <si>
    <t>L66</t>
  </si>
  <si>
    <t xml:space="preserve">        Total Plant Non-Specific Operations</t>
  </si>
  <si>
    <t>Sch 44, Pg 71 (F)</t>
  </si>
  <si>
    <t>Marketing Expense</t>
  </si>
  <si>
    <t>L71</t>
  </si>
  <si>
    <t>Services Expense</t>
  </si>
  <si>
    <t>L78</t>
  </si>
  <si>
    <t xml:space="preserve">        Total Customer Operations</t>
  </si>
  <si>
    <t>Sch 44, Pg 73 (F)</t>
  </si>
  <si>
    <t>Executive &amp; Planning</t>
  </si>
  <si>
    <t>L82</t>
  </si>
  <si>
    <t>L91</t>
  </si>
  <si>
    <t>Provision - Uncollectible Notes Rec.</t>
  </si>
  <si>
    <t>Less L92</t>
  </si>
  <si>
    <t xml:space="preserve">        Total Corporate Operations</t>
  </si>
  <si>
    <t xml:space="preserve">        Total Operations Expense</t>
  </si>
  <si>
    <t>Sch 12, Pg 20 (C)</t>
  </si>
  <si>
    <t>Other Operating Income &amp; Expenses</t>
  </si>
  <si>
    <t>L9</t>
  </si>
  <si>
    <t>State &amp; Local Income Taxes</t>
  </si>
  <si>
    <t>L12</t>
  </si>
  <si>
    <t xml:space="preserve">     year. When the holder of record is a trustee, or other intermediate agency (except a corporation), the data should be reported</t>
  </si>
  <si>
    <t xml:space="preserve">     opposite the names of the beneficial owners, designated as such, under a general heading identifying the trustee or other</t>
  </si>
  <si>
    <t xml:space="preserve">     agency. For corporations listed hereunder as holders of voting securities, see the next succeeding schedule. Securities with</t>
  </si>
  <si>
    <t xml:space="preserve">     contingent voting rights may be disregarded.</t>
  </si>
  <si>
    <t xml:space="preserve"> 2. Attach hereto a certified copy of every effective voting trust established under Section 621 of the Business Corporation Law</t>
  </si>
  <si>
    <t>Report on line 4 the expected return on plan assets (a component of the current-year expense calculation, which should</t>
  </si>
  <si>
    <t>be prorated for the elapsed portion of the current year).</t>
  </si>
  <si>
    <t>Explain the basis of allocation used to derive the amount reported on line 16 from that reported on line 15:</t>
  </si>
  <si>
    <t xml:space="preserve">Report on line 6 the Pension Benefit Obligation (PBO) updated from the previous year-end figure to the settlement date. </t>
  </si>
  <si>
    <t>This amount should reflect the addition of a pro rata portion of the service cost and interest cost and the subtraction of</t>
  </si>
  <si>
    <t>benefit payments.  It should also reflect any plan changes made during the year.</t>
  </si>
  <si>
    <t>For the amount reported on line 16 specify:</t>
  </si>
  <si>
    <t>Temporary Investments .............................…………………..</t>
  </si>
  <si>
    <t>be given as the answer to any particular inquiry or schedule</t>
  </si>
  <si>
    <t>treatment, with the Records Access Officer, in</t>
  </si>
  <si>
    <t>where it truly and completely states the fact. Unless</t>
  </si>
  <si>
    <t>accordance with the Rules of Procedure of</t>
  </si>
  <si>
    <t>otherwise indicated, no information will be accepted which</t>
  </si>
  <si>
    <t>Title 16, NYCRR, Chapter I, Section 6-1.3(b).  However,</t>
  </si>
  <si>
    <t>incorporates by reference information from another</t>
  </si>
  <si>
    <t>the company must still file such additional "Public" copy</t>
  </si>
  <si>
    <t>document or report, Where information called for herein is</t>
  </si>
  <si>
    <t>as required (one conformed copy) with the proprietary</t>
  </si>
  <si>
    <t>not given, state fully the reason for its omission.</t>
  </si>
  <si>
    <t>information blocked out and accompanied by a letter</t>
  </si>
  <si>
    <t>stating that this was done.</t>
  </si>
  <si>
    <t>8.</t>
  </si>
  <si>
    <t>The report should not  be permanently bound.</t>
  </si>
  <si>
    <t>Extra copies of any page of the report will be</t>
  </si>
  <si>
    <t>3.</t>
  </si>
  <si>
    <t>All telephone corporations upon which this report form is</t>
  </si>
  <si>
    <t>furnished on request.  If necessary or desirable to insert</t>
  </si>
  <si>
    <t>served are required by statute to complete and to file the</t>
  </si>
  <si>
    <t>additional statements for the purpose of further explanation</t>
  </si>
  <si>
    <t>report. The statute further provides that when any such</t>
  </si>
  <si>
    <t>of accounts or schedules, they shall be legibly made on</t>
  </si>
  <si>
    <t>report is defective or believed to be erroneous, the reporting</t>
  </si>
  <si>
    <t>paper of durable quality and shall correspond to this form in</t>
  </si>
  <si>
    <t>corporation shall be duly notified and given reasonable time</t>
  </si>
  <si>
    <t>size of page and width of margin.   Additional sheets, ruled</t>
  </si>
  <si>
    <t>within to make the necessary amendments or corrections.</t>
  </si>
  <si>
    <t>either vertically or horizontally, will be furnished on request.</t>
  </si>
  <si>
    <t>All data comprising this report shall be submitted in</t>
  </si>
  <si>
    <t>Inserts, if any, should be appropriately identified with the</t>
  </si>
  <si>
    <t>permanent form, i.e., washable ink or washable</t>
  </si>
  <si>
    <t xml:space="preserve">schedules to which they relate. </t>
  </si>
  <si>
    <t>reproductions should not be used.</t>
  </si>
  <si>
    <t>9.</t>
  </si>
  <si>
    <t>If the telephone corporation conducts operations both</t>
  </si>
  <si>
    <t>4.</t>
  </si>
  <si>
    <t>All accounting terms and phrases used in this form are</t>
  </si>
  <si>
    <t>within and outside the State of New York, data should be</t>
  </si>
  <si>
    <t>to be interpreted in accordance with the effective</t>
  </si>
  <si>
    <t>reported so that there will be shown the number of</t>
  </si>
  <si>
    <t>applicable Uniform System of Accounts prescribed</t>
  </si>
  <si>
    <t>subscribers within this state, and  (separately by accounts)</t>
  </si>
  <si>
    <t>by this Commission as set forth in 16 NYCRR,</t>
  </si>
  <si>
    <t>the operating revenues from sources within this state, and</t>
  </si>
  <si>
    <t>Subchapter E, Article 1 (Case 8579).</t>
  </si>
  <si>
    <t>the plant investment as of the end of the year within this</t>
  </si>
  <si>
    <t xml:space="preserve">The Uniform System of Accounts defines Class A </t>
  </si>
  <si>
    <t xml:space="preserve">state. </t>
  </si>
  <si>
    <t xml:space="preserve">companies as those with annual revenues from </t>
  </si>
  <si>
    <t>regulated telecommunications operations of $100 million</t>
  </si>
  <si>
    <t>10.</t>
  </si>
  <si>
    <t>Whenever schedules call for comparison of figures of a</t>
  </si>
  <si>
    <t>or more. Class B are defined as those with annual</t>
  </si>
  <si>
    <t>previous year, the figures reported must be based upon</t>
  </si>
  <si>
    <t>revenues form regulated telecommunications operations</t>
  </si>
  <si>
    <t>those shown by the annual report of the previous year or</t>
  </si>
  <si>
    <t>of less than $100 million.  Whenever the term respondent</t>
  </si>
  <si>
    <t>an appropriate explanation given why different figures were</t>
  </si>
  <si>
    <t>is used, it shall be understood to mean the reporting</t>
  </si>
  <si>
    <t>used.</t>
  </si>
  <si>
    <t>5.</t>
  </si>
  <si>
    <t>11.</t>
  </si>
  <si>
    <t>Throughout the report money items shall be shown in units of dollars adjusted to accord footings.  Omitting cents does not apply, however, to items in which cents are of significance as, for instance in averages and in unit costs.</t>
  </si>
  <si>
    <t>6.</t>
  </si>
  <si>
    <t>If the report is made for a period less than the calendar year,  the period covered must be clearly stated on the front cover</t>
  </si>
  <si>
    <t>12.</t>
  </si>
  <si>
    <t>In the space provided on the upper outside margin of each page there should be inserted (by rubber stamp, if desired), the name of the respondent and the year to which the report relates.</t>
  </si>
  <si>
    <t>223-95</t>
  </si>
  <si>
    <t>Comment Sheet</t>
  </si>
  <si>
    <t xml:space="preserve">      Net change in short-term debt (5)(c)</t>
  </si>
  <si>
    <t xml:space="preserve">      Contributions and advances from subsidiary and associated companies</t>
  </si>
  <si>
    <t xml:space="preserve">      Principal payments under capital leases</t>
  </si>
  <si>
    <t xml:space="preserve">      Payments for retirement of: (-)</t>
  </si>
  <si>
    <t xml:space="preserve">      Dividends paid on: (-)</t>
  </si>
  <si>
    <t xml:space="preserve">      Other:(5)(e)</t>
  </si>
  <si>
    <t xml:space="preserve">           Total of any Insert Pages</t>
  </si>
  <si>
    <t>Net cash provided by (used in) financing activities</t>
  </si>
  <si>
    <t>Net increase(decrease) in cash and cash equivalents</t>
  </si>
  <si>
    <t>Cash &amp; cash equivalents at the beginning of the year</t>
  </si>
  <si>
    <t>Cash &amp; cash equivalents at the end of the year</t>
  </si>
  <si>
    <t>INSTRUCTIONS</t>
  </si>
  <si>
    <t xml:space="preserve"> 1. If the notes to the cash flow statement in the respondent's report to</t>
  </si>
  <si>
    <t>4. Investing activities - Include at "Other" line 37 the</t>
  </si>
  <si>
    <t xml:space="preserve">     stockholders are applicable to this statement, such notes should be </t>
  </si>
  <si>
    <t xml:space="preserve">    net cash flow to acquire other companies that</t>
  </si>
  <si>
    <t xml:space="preserve">     attached below.  Information about non-cash investing and</t>
  </si>
  <si>
    <t xml:space="preserve">    are not associated or subsidiaries.  Provide a</t>
  </si>
  <si>
    <t xml:space="preserve">     financing activities should be provided below.  Also, provide below a </t>
  </si>
  <si>
    <t xml:space="preserve">    reconciliation of assets  acquired with liabilities</t>
  </si>
  <si>
    <t xml:space="preserve">     reconciliation between "Cash and Cash Equivalents at End of Year"</t>
  </si>
  <si>
    <t xml:space="preserve">    assumed below.</t>
  </si>
  <si>
    <t xml:space="preserve">     with related accounts on the balance sheet.</t>
  </si>
  <si>
    <t>5. Codes used:</t>
  </si>
  <si>
    <t xml:space="preserve"> 2. "Other" in operating activities should include net changes</t>
  </si>
  <si>
    <t xml:space="preserve">    (a) Net proceeds or payments.</t>
  </si>
  <si>
    <t xml:space="preserve">     in deferred debits and credits.  In all activities companies should</t>
  </si>
  <si>
    <t xml:space="preserve">    (b) Bonds, debentures and other long-term debt.</t>
  </si>
  <si>
    <t xml:space="preserve">     specify significant amounts and group others.</t>
  </si>
  <si>
    <t xml:space="preserve">    (c) Include commercial paper.</t>
  </si>
  <si>
    <t xml:space="preserve">    (d) Identify separately in space below such items</t>
  </si>
  <si>
    <t xml:space="preserve"> 3. Operating activities - other: Exclude gains and losses from investing</t>
  </si>
  <si>
    <t xml:space="preserve">         as investments, fixed assets , intangibles, etc.</t>
  </si>
  <si>
    <t xml:space="preserve">     and financing activities on lines 14 through 16.  Include these gains </t>
  </si>
  <si>
    <t xml:space="preserve">    (e) Show separately, by issue, financing expenses </t>
  </si>
  <si>
    <t xml:space="preserve">     or losses in the appropriate investing or financing activities section. </t>
  </si>
  <si>
    <t xml:space="preserve">         related to issuance and gains or losses</t>
  </si>
  <si>
    <t xml:space="preserve">     Show below the amounts of interest paid (net of amounts capitalized) </t>
  </si>
  <si>
    <t xml:space="preserve">         resulting from redemptions.</t>
  </si>
  <si>
    <t xml:space="preserve">     and income taxes paid.</t>
  </si>
  <si>
    <t>If required, see insert page below.</t>
  </si>
  <si>
    <t>23-A</t>
  </si>
  <si>
    <t>14. ANALYSIS OF TELECOMMUNICATIONS PLANT ACCOUNTS</t>
  </si>
  <si>
    <t>Report in column (c) all amounts relating to purchases of plant accounted for in accordance with</t>
  </si>
  <si>
    <t>4. Each transfer or adjustment between accounts listed in this schedule, including account</t>
  </si>
  <si>
    <t>Discount on Long-Term Debt ........................................</t>
  </si>
  <si>
    <t>4240</t>
  </si>
  <si>
    <t>Reacquired Debt .............................................................</t>
  </si>
  <si>
    <t>4250</t>
  </si>
  <si>
    <t>Obligations Under Capital Leases .................</t>
  </si>
  <si>
    <t>4260</t>
  </si>
  <si>
    <t>Advances from Affiliated Companies ............................</t>
  </si>
  <si>
    <t>4270</t>
  </si>
  <si>
    <t>Other Long-Term Debt ...................................................</t>
  </si>
  <si>
    <t>Total Long-Term Debt</t>
  </si>
  <si>
    <t>OTHER LIABILITIES AND DEFERRED CREDITS</t>
  </si>
  <si>
    <t>4310</t>
  </si>
  <si>
    <t>Other Long-Term Liabilities ...........................................</t>
  </si>
  <si>
    <t>4320</t>
  </si>
  <si>
    <t>Un.Oper.Invest.Tax Credits-Net ....................................</t>
  </si>
  <si>
    <t>4330</t>
  </si>
  <si>
    <t>Un.Nonoper.Invest.Tax Credits-Net ..............................</t>
  </si>
  <si>
    <t>4340</t>
  </si>
  <si>
    <t>Noncurrent Def.Oper Income Taxes-Cr. ........................</t>
  </si>
  <si>
    <t>4350</t>
  </si>
  <si>
    <t>Noncurrent Def.Nonoper Income Taxes-Cr. ..................</t>
  </si>
  <si>
    <t>4360</t>
  </si>
  <si>
    <t>Other Deferred Credits ...................................................</t>
  </si>
  <si>
    <t>4370</t>
  </si>
  <si>
    <t>Other Juris.Liabilities &amp; Def.Credits-Net .......................</t>
  </si>
  <si>
    <t>Total Other Liabilities and Def. Credits</t>
  </si>
  <si>
    <t>STOCKHOLDERS' EQUITY</t>
  </si>
  <si>
    <t>4510.1</t>
  </si>
  <si>
    <t>Capital Stock-Common ..................................................</t>
  </si>
  <si>
    <t>4510.2</t>
  </si>
  <si>
    <t>Capital Stock-Preferred ..................................................</t>
  </si>
  <si>
    <t>4520</t>
  </si>
  <si>
    <t>Additional Paid-in Capital ...............................................</t>
  </si>
  <si>
    <t>4530</t>
  </si>
  <si>
    <t>Treasury Stock ............................................</t>
  </si>
  <si>
    <t>4540</t>
  </si>
  <si>
    <t>Other Capital ...................................................................</t>
  </si>
  <si>
    <t>4550.1</t>
  </si>
  <si>
    <t>Appropriated Retained Earnings ....................................</t>
  </si>
  <si>
    <t>4550.2</t>
  </si>
  <si>
    <t>Unappropriated Undistrib. Affil Earnings .......................</t>
  </si>
  <si>
    <t>4550.3</t>
  </si>
  <si>
    <t>Unappropriated Retained Earnings ................................</t>
  </si>
  <si>
    <t>Total Stockholders' Equity</t>
  </si>
  <si>
    <t>TOTAL  LIABILITIES AND OTHER CREDITS</t>
  </si>
  <si>
    <t>11. NOTES TO BALANCE SHEET</t>
  </si>
  <si>
    <t>1.  The space below and on the page following is provided for important notes regarding the balance sheet or any account thereof.</t>
  </si>
  <si>
    <t xml:space="preserve"> on account of violations of statutes; and abandoned construction projects.  Amounts of less than $25,000</t>
  </si>
  <si>
    <t xml:space="preserve"> may be grouped by subsidiary categories for each of the items for Class A companies and less than  $2,000</t>
  </si>
  <si>
    <t>49. OTHER INTEREST DEDUCTIONS</t>
  </si>
  <si>
    <t xml:space="preserve">1.   From each affiliated company to which interest on debt was incurred during the year  show the amount and </t>
  </si>
  <si>
    <t xml:space="preserve">      interest rate respectively for (a) advances on notes, (b) advances on open account, (c) notes payable, and </t>
  </si>
  <si>
    <t xml:space="preserve">      (e) other debt, and total interest.  Explain the nature of the other debt on which interest was incurred</t>
  </si>
  <si>
    <t xml:space="preserve">      during the year.</t>
  </si>
  <si>
    <t>59. GENERAL SERVICES AND LICENSES,</t>
  </si>
  <si>
    <t>ADVISORY, MANAGEMENT, ENGINEERING, OR PURCHASING SERVICES</t>
  </si>
  <si>
    <t>Balance at End</t>
  </si>
  <si>
    <t>Charges</t>
  </si>
  <si>
    <t>Credits</t>
  </si>
  <si>
    <t xml:space="preserve"> Central Office Assets</t>
  </si>
  <si>
    <t>Digital Electronic Switching</t>
  </si>
  <si>
    <t>Public Telephone Terminal Equip.</t>
  </si>
  <si>
    <t xml:space="preserve"> Cable and Wire Facilities Assets</t>
  </si>
  <si>
    <t>2411</t>
  </si>
  <si>
    <t>2421</t>
  </si>
  <si>
    <t>2422</t>
  </si>
  <si>
    <t>2423</t>
  </si>
  <si>
    <t>2424</t>
  </si>
  <si>
    <t>2425</t>
  </si>
  <si>
    <t>2426</t>
  </si>
  <si>
    <t>2431</t>
  </si>
  <si>
    <t>2441</t>
  </si>
  <si>
    <t>Conduit Systems</t>
  </si>
  <si>
    <t>During Year</t>
  </si>
  <si>
    <t>Retirements</t>
  </si>
  <si>
    <t>Debit or</t>
  </si>
  <si>
    <t>Date</t>
  </si>
  <si>
    <t>(Credit)</t>
  </si>
  <si>
    <t>End of Year</t>
  </si>
  <si>
    <t>THIS PAGE LEFT BLANK INTENTIONALLY</t>
  </si>
  <si>
    <t>18. ANALYSIS OF ASSETS PURCHASED OR SOLD TO AFFILIATES</t>
  </si>
  <si>
    <t xml:space="preserve">1.  </t>
  </si>
  <si>
    <t xml:space="preserve">Report separately, for each affiliate by account, sales and/or purchases of assets at </t>
  </si>
  <si>
    <t>3. In column (g), report the fair market value which determined the sale or purchase price.  Indicate in</t>
  </si>
  <si>
    <t>any time during the year.</t>
  </si>
  <si>
    <t xml:space="preserve">    footnote the source of fair market value.  If sale price was determined instead by tariffed rate, </t>
  </si>
  <si>
    <t xml:space="preserve">    report this value.  Indicate fair market value with an (F) and tariffed rate with (T) next to the amount in</t>
  </si>
  <si>
    <t xml:space="preserve">2.  </t>
  </si>
  <si>
    <t>The net book value in column (f) shall equal the gross investment less accumulated depreciation</t>
  </si>
  <si>
    <t xml:space="preserve">    column (g).</t>
  </si>
  <si>
    <t>and other applicable valuation reserves in column (e).</t>
  </si>
  <si>
    <t>Name of</t>
  </si>
  <si>
    <t>Account</t>
  </si>
  <si>
    <t>Original</t>
  </si>
  <si>
    <t>Accumulated</t>
  </si>
  <si>
    <t>Net Book</t>
  </si>
  <si>
    <t>FMV or</t>
  </si>
  <si>
    <t>Sale</t>
  </si>
  <si>
    <t>Affiliate</t>
  </si>
  <si>
    <t>Cost</t>
  </si>
  <si>
    <t>Depreciation</t>
  </si>
  <si>
    <t>Value</t>
  </si>
  <si>
    <t>Tariffed Rate</t>
  </si>
  <si>
    <t>Purchased Price</t>
  </si>
  <si>
    <t>Price</t>
  </si>
  <si>
    <t>THIS PAGE LEFT BLANK INTENTIONALLY.</t>
  </si>
  <si>
    <t>Notes:</t>
  </si>
  <si>
    <t>19. ANALYSIS OF ENTRIES IN ACCUMULATED DEPRECIATION</t>
  </si>
  <si>
    <t>For the total of accrual reflected in column (c), show in a note the amounts concurrently charged to Accounts 6561,</t>
  </si>
  <si>
    <t>6562 and to other accounts (specify).</t>
  </si>
  <si>
    <t>INCOME</t>
  </si>
  <si>
    <t>TELEPHONE OPERATING INCOME</t>
  </si>
  <si>
    <t>Operating Revenues........................................................................</t>
  </si>
  <si>
    <t>Operating Expenses........................................................................</t>
  </si>
  <si>
    <t>72</t>
  </si>
  <si>
    <t>OTHER OPERATING INCOME AND EXPENSE</t>
  </si>
  <si>
    <t>7110</t>
  </si>
  <si>
    <t>Income from Custom Work...............................................................</t>
  </si>
  <si>
    <t>7130</t>
  </si>
  <si>
    <t>Return from Nonregulated Use of Regulated Facilities...................</t>
  </si>
  <si>
    <t xml:space="preserve">2.  Report the amount and interest rate for each class of debt on which other interest charges were incurred </t>
  </si>
  <si>
    <t xml:space="preserve">     during the year.</t>
  </si>
  <si>
    <t>Account 7540.1  Other Interest Deductions-Affiliated Companies</t>
  </si>
  <si>
    <t>Total Other Interest Deductions-Affiliated Companies</t>
  </si>
  <si>
    <t xml:space="preserve">Account 7540.2  Other Interest Deductions </t>
  </si>
  <si>
    <t xml:space="preserve">                  Total Other Interest Deductions</t>
  </si>
  <si>
    <t>50. OTHER NONOPERATING INCOME</t>
  </si>
  <si>
    <t>Give the nature and source of each item recorded in this account, before taxes, and the amount thereof for the year.</t>
  </si>
  <si>
    <t xml:space="preserve">Amounts of less than $25,000 may be grouped by subsidiary categories for each of the items for Class A companies and </t>
  </si>
  <si>
    <t xml:space="preserve">Total  </t>
  </si>
  <si>
    <t>51. EXTRAORDINARY ITEMS</t>
  </si>
  <si>
    <t>Show in column (a), separately by accounts, a brief description of each item in accounts 7610, Extraordinary Income Credits, and 7620,</t>
  </si>
  <si>
    <t>Extraordinary Income Charges.  Report the applicable income tax effect in column (d).</t>
  </si>
  <si>
    <t>For each item, cite the date of Commission approval and authorization (e.g. Case or Docket No.).   Also, see section 661.17 of the</t>
  </si>
  <si>
    <t>Uniform System of Accounts.</t>
  </si>
  <si>
    <t>Tax Effect Incl. in</t>
  </si>
  <si>
    <t>Debit Amounts</t>
  </si>
  <si>
    <t>Credit Amounts</t>
  </si>
  <si>
    <t>Totals</t>
  </si>
  <si>
    <t>51A. CONTINGENT LIABILITIES</t>
  </si>
  <si>
    <t>Describe in column (e) the details of all contingent liabilities.</t>
  </si>
  <si>
    <t>In columns (f) through (i) report the accounts used to record the contingent liabilities and the amounts.</t>
  </si>
  <si>
    <t>For each item, cite the date of Commission approval and authorization (e.g. Case or Docket No.). Also, see section 661.17 of the</t>
  </si>
  <si>
    <t xml:space="preserve">Total       </t>
  </si>
  <si>
    <t xml:space="preserve">  X X X</t>
  </si>
  <si>
    <t>53. Employee Protective Plans</t>
  </si>
  <si>
    <t>Report a summary of each employee program in effect at any time during the year.  This schedule is intended</t>
  </si>
  <si>
    <t>Plant Specific Operations (cont.)</t>
  </si>
  <si>
    <t>Cable and Wire Facilities Expenses</t>
  </si>
  <si>
    <t>6411</t>
  </si>
  <si>
    <t>6421</t>
  </si>
  <si>
    <t>6422</t>
  </si>
  <si>
    <t>6423</t>
  </si>
  <si>
    <t>6424</t>
  </si>
  <si>
    <t>6425</t>
  </si>
  <si>
    <t>6426</t>
  </si>
  <si>
    <t>6431</t>
  </si>
  <si>
    <t>6441</t>
  </si>
  <si>
    <t>6410</t>
  </si>
  <si>
    <t>Total Plant Specific Operations Expense</t>
  </si>
  <si>
    <t>Plant Nonspecific Operations</t>
  </si>
  <si>
    <t>Other Property, Plant &amp; Equipment Expenses</t>
  </si>
  <si>
    <t>On line 22, the term "Minimum Required Contribution" shall mean the payment by the employer to its employees' pension</t>
  </si>
  <si>
    <t>Interest Cost</t>
  </si>
  <si>
    <t>fund necessary to meet the requirement set forth in the Employee Retirement Income Security Act of 1974.</t>
  </si>
  <si>
    <t>Actual Return on Plan Assets [(Gain) or Loss]</t>
  </si>
  <si>
    <t>On line 24, the term "Maximum Amount Deductible" shall mean the amount of pension expense that is allowable under</t>
  </si>
  <si>
    <t>Deferral of Asset Gain or (Loss)</t>
  </si>
  <si>
    <t>Section 415 of the Internal Revenue Code.</t>
  </si>
  <si>
    <t>Amortization of Transition Amount</t>
  </si>
  <si>
    <t>Report on line 26 the dollar amount applicable to the reporting company which has been included in the amount on line 18.</t>
  </si>
  <si>
    <t>Amortization of Unrecognized Prior Service Cost</t>
  </si>
  <si>
    <t>Report on line 27 the dollar amount included on line 26 which has been capitalized.</t>
  </si>
  <si>
    <t>Amortization of Gains or Losses</t>
  </si>
  <si>
    <t>Total Pension Cost</t>
  </si>
  <si>
    <t>Number of Active Employees Covered by Plan</t>
  </si>
  <si>
    <t>For the above plan, specify and explain in the space below any accounting changes or changes in assumptions or elected</t>
  </si>
  <si>
    <t>Number of Retired Employees Covered by Plan</t>
  </si>
  <si>
    <t>options made during the reporting year.  Quantify the effects of each such revision on each of the amounts reported on</t>
  </si>
  <si>
    <t>Number of Previous Employees Vested but Not Retired</t>
  </si>
  <si>
    <t>page 85.  Use a separate insert sheet if more space is required.</t>
  </si>
  <si>
    <t>REPORTING COMPANY</t>
  </si>
  <si>
    <t>Minimum Required Contribution</t>
  </si>
  <si>
    <t>Actual Contribution*</t>
  </si>
  <si>
    <t>Maximum Amount Deductible*</t>
  </si>
  <si>
    <t>Benefit Payments</t>
  </si>
  <si>
    <t>Pension Cost Capitalized</t>
  </si>
  <si>
    <t>Accumulated Pension Asset/Liability at Close of Year</t>
  </si>
  <si>
    <t xml:space="preserve">     and a certified copy of every other agreement (trustee or otherwise) under which voting securities are held for beneficial</t>
  </si>
  <si>
    <t xml:space="preserve">     owners. If any such agreement has been filed with a previous report, reference to the earlier report will be sufficient provided</t>
  </si>
  <si>
    <t xml:space="preserve">     changes or modification since filing are shown.</t>
  </si>
  <si>
    <t xml:space="preserve"> Number of Votes as of</t>
  </si>
  <si>
    <t>Name and Address of Security Holder</t>
  </si>
  <si>
    <t>Common</t>
  </si>
  <si>
    <t>Other (Specify)</t>
  </si>
  <si>
    <t xml:space="preserve"> 223-88</t>
  </si>
  <si>
    <t>7. VOTING POWERS AND ELECTIONS</t>
  </si>
  <si>
    <t xml:space="preserve">      '(if the answer to either query 1 or 2 is "No", give full particulars in a note.)</t>
  </si>
  <si>
    <t xml:space="preserve"> 4. State the place and date of the latest general meeting held prior to the end of the year for the election of directors.</t>
  </si>
  <si>
    <t xml:space="preserve">     date.</t>
  </si>
  <si>
    <t xml:space="preserve"> 7. If any security has preferences, special privileges, or restrictions in the election of directors, trustees or managers, or in the</t>
  </si>
  <si>
    <t xml:space="preserve">     determination of any corporate action, give details.</t>
  </si>
  <si>
    <t>223-96</t>
  </si>
  <si>
    <t>8. IMPORTANT CHANGES DURING THE YEAR</t>
  </si>
  <si>
    <t xml:space="preserve">Report important changes of the types listed.  Except as otherwise indicated, data  furnished should apply to the same period the </t>
  </si>
  <si>
    <t>Other Prepayments ...............................................................</t>
  </si>
  <si>
    <t>1350</t>
  </si>
  <si>
    <t>Other Current Assets ...........................................................</t>
  </si>
  <si>
    <t>1360</t>
  </si>
  <si>
    <t xml:space="preserve"> 1. Report the requested information for each holder of record of five percent or more of the voting capital or, if there are fewer</t>
  </si>
  <si>
    <t>NONOPERATING TAXES</t>
  </si>
  <si>
    <t>7410</t>
  </si>
  <si>
    <t>Nonoperating Investment Tax Credits-Net (-).....................................</t>
  </si>
  <si>
    <t>7420</t>
  </si>
  <si>
    <t>Nonoperating Federal Income Taxes.............................................</t>
  </si>
  <si>
    <t>73</t>
  </si>
  <si>
    <t>7430</t>
  </si>
  <si>
    <t>Nonoperating State and Local Income Taxes...............................</t>
  </si>
  <si>
    <t>7440</t>
  </si>
  <si>
    <t>Nonoperating Other Taxes..............................................................</t>
  </si>
  <si>
    <t>7450</t>
  </si>
  <si>
    <t>Provision for Deferred Nonoperating Income Taxes-Net...............</t>
  </si>
  <si>
    <t>Total Nonoperating Taxes</t>
  </si>
  <si>
    <t>Total Nonoperating Income</t>
  </si>
  <si>
    <t>Income Available for Fixed Charges</t>
  </si>
  <si>
    <t>INTEREST AND RELATED ITEMS</t>
  </si>
  <si>
    <t>7510</t>
  </si>
  <si>
    <t>Interest on Funded Debt..................................................................</t>
  </si>
  <si>
    <t>7520</t>
  </si>
  <si>
    <t>7530</t>
  </si>
  <si>
    <t>7540</t>
  </si>
  <si>
    <t>Other Interest Deductions................................................................</t>
  </si>
  <si>
    <t>Total Interest and Related Items</t>
  </si>
  <si>
    <t>Income Before Extraordinary Items</t>
  </si>
  <si>
    <t>12. INCOME AND RETAINED EARNINGS STATEMENT (Continued)</t>
  </si>
  <si>
    <t>EXTRAORDINARY ITEMS</t>
  </si>
  <si>
    <t>7610</t>
  </si>
  <si>
    <t>Extraordinary Income Credits...........................................................</t>
  </si>
  <si>
    <t>7620</t>
  </si>
  <si>
    <t>Extraordinary Income Charges........................................................</t>
  </si>
  <si>
    <t>7630</t>
  </si>
  <si>
    <t>Current Income Tax Effect of Extraordinary Items-Net....................</t>
  </si>
  <si>
    <t>7640</t>
  </si>
  <si>
    <t>Provision for Def. Income Tax Effect of Extra. Items-Net................</t>
  </si>
  <si>
    <t>Total Extraordinary Items</t>
  </si>
  <si>
    <t>JURISDICTIONAL DIFFERENCES AND NONREG. INCOME ITEMS</t>
  </si>
  <si>
    <t>7910</t>
  </si>
  <si>
    <t>Income Effect of Jurisdictional Ratemaking Differences-Net..........</t>
  </si>
  <si>
    <t>- -</t>
  </si>
  <si>
    <t>x</t>
  </si>
  <si>
    <t>7990</t>
  </si>
  <si>
    <t>Nonregulated Net Income...............................................................</t>
  </si>
  <si>
    <t>47</t>
  </si>
  <si>
    <t>Total Jurisdictional Differences and Extraordinary Items</t>
  </si>
  <si>
    <t>Net Income</t>
  </si>
  <si>
    <t>RETAINED EARNINGS</t>
  </si>
  <si>
    <t>Unappropriated Retained Earnings (at Beginning of Period)..</t>
  </si>
  <si>
    <t>50</t>
  </si>
  <si>
    <t>4550.4</t>
  </si>
  <si>
    <t>51</t>
  </si>
  <si>
    <t>4550.5</t>
  </si>
  <si>
    <t>52</t>
  </si>
  <si>
    <t>4550.6</t>
  </si>
  <si>
    <t>Dividends Declared-Preferred Stock..............................................</t>
  </si>
  <si>
    <t>53</t>
  </si>
  <si>
    <t>4550.7</t>
  </si>
  <si>
    <t>Dividends Declared-Common Stock..............................................</t>
  </si>
  <si>
    <t>4550.8</t>
  </si>
  <si>
    <t>Adjustments to Retained Earnings.................................................</t>
  </si>
  <si>
    <t>Net Change to Unappropriated Retained Earnings</t>
  </si>
  <si>
    <t>58</t>
  </si>
  <si>
    <t>Total Retained Earnings</t>
  </si>
  <si>
    <t>UNAPPROPRIATED UNDISTRIBUTED AFFILIATE EARNINGS</t>
  </si>
  <si>
    <t>59</t>
  </si>
  <si>
    <t xml:space="preserve"> File Name to Save</t>
  </si>
  <si>
    <t xml:space="preserve">  5040</t>
  </si>
  <si>
    <t>Local Private Line</t>
  </si>
  <si>
    <t xml:space="preserve">  5050</t>
  </si>
  <si>
    <t>Customer Premises</t>
  </si>
  <si>
    <t xml:space="preserve">  5060</t>
  </si>
  <si>
    <t>Other Local Exchange</t>
  </si>
  <si>
    <t xml:space="preserve">  5069</t>
  </si>
  <si>
    <t>Other Local Exchange Settlements</t>
  </si>
  <si>
    <t>Total Local Network Services Revenues</t>
  </si>
  <si>
    <t>NETWORK ACCESS SERVICES REVENUES</t>
  </si>
  <si>
    <t xml:space="preserve">  5081</t>
  </si>
  <si>
    <t>End User</t>
  </si>
  <si>
    <t xml:space="preserve">  5082</t>
  </si>
  <si>
    <t>Switched Access</t>
  </si>
  <si>
    <t xml:space="preserve">  5083</t>
  </si>
  <si>
    <t>Special Access</t>
  </si>
  <si>
    <t xml:space="preserve">  5084</t>
  </si>
  <si>
    <t>State Access</t>
  </si>
  <si>
    <t>Total Access Services Revenues</t>
  </si>
  <si>
    <t>LONG DISTANCE NETWORK SERVICES REVENUES</t>
  </si>
  <si>
    <t xml:space="preserve">  5100</t>
  </si>
  <si>
    <t>Long Distance Message</t>
  </si>
  <si>
    <t xml:space="preserve">  5111</t>
  </si>
  <si>
    <t>Long Distance Inward-Only</t>
  </si>
  <si>
    <t xml:space="preserve">  5112</t>
  </si>
  <si>
    <t>Long Distance Outward-Only</t>
  </si>
  <si>
    <t xml:space="preserve">  5121</t>
  </si>
  <si>
    <t>Subvoice Grade Long Distance Private Network</t>
  </si>
  <si>
    <t xml:space="preserve">  5122</t>
  </si>
  <si>
    <t>Voice Grade Long Distance Private Network</t>
  </si>
  <si>
    <t xml:space="preserve">  5123</t>
  </si>
  <si>
    <t>Audio Program Grade Long Distance Private Network</t>
  </si>
  <si>
    <t xml:space="preserve">  5124</t>
  </si>
  <si>
    <t>Video Program Grade Long Distance Private Network</t>
  </si>
  <si>
    <t xml:space="preserve">  5125</t>
  </si>
  <si>
    <t>Digital Transmission Long Distance Private Network</t>
  </si>
  <si>
    <t xml:space="preserve">  5126</t>
  </si>
  <si>
    <t>Long Distance Private Network Switching</t>
  </si>
  <si>
    <t xml:space="preserve">  5128</t>
  </si>
  <si>
    <t>Other Long Distance Private Network</t>
  </si>
  <si>
    <t xml:space="preserve">  5129</t>
  </si>
  <si>
    <t>Other Long Distance Private Network Settlements</t>
  </si>
  <si>
    <t xml:space="preserve">  5160</t>
  </si>
  <si>
    <t>Other Long Distance</t>
  </si>
  <si>
    <t xml:space="preserve">  5169</t>
  </si>
  <si>
    <t>Other Long Distance Settlements</t>
  </si>
  <si>
    <t>Total Long Distance Network Services Revenues</t>
  </si>
  <si>
    <t>MISCELLANEOUS REVENUES</t>
  </si>
  <si>
    <t xml:space="preserve">  5230</t>
  </si>
  <si>
    <t>Directory</t>
  </si>
  <si>
    <t xml:space="preserve">  5240</t>
  </si>
  <si>
    <t>Rent</t>
  </si>
  <si>
    <t xml:space="preserve">  5250</t>
  </si>
  <si>
    <t xml:space="preserve">  5261</t>
  </si>
  <si>
    <t>Special Billing Arrangements</t>
  </si>
  <si>
    <t xml:space="preserve">  5262</t>
  </si>
  <si>
    <t>Customer Operations</t>
  </si>
  <si>
    <t xml:space="preserve">  5263</t>
  </si>
  <si>
    <t>Plant Operations</t>
  </si>
  <si>
    <t xml:space="preserve">  5264</t>
  </si>
  <si>
    <t>Other Incidental Regulated</t>
  </si>
  <si>
    <t xml:space="preserve">  5269</t>
  </si>
  <si>
    <t>Other Settlements</t>
  </si>
  <si>
    <t xml:space="preserve">  5270.1</t>
  </si>
  <si>
    <t>Interstate Billing and Collection</t>
  </si>
  <si>
    <t xml:space="preserve">  5270.2</t>
  </si>
  <si>
    <t>Intrastate Billing and Collection</t>
  </si>
  <si>
    <t xml:space="preserve">  5280</t>
  </si>
  <si>
    <t>Total Miscellaneous Revenues</t>
  </si>
  <si>
    <t>UNCOLLECTIBLE REVENUES</t>
  </si>
  <si>
    <t xml:space="preserve">  5301</t>
  </si>
  <si>
    <t>Uncollectible-Telecommunications</t>
  </si>
  <si>
    <t xml:space="preserve">  5302</t>
  </si>
  <si>
    <t>Uncollectible-Other</t>
  </si>
  <si>
    <t>Total Uncollectible Revenues</t>
  </si>
  <si>
    <t xml:space="preserve">TOTAL OPERATING REVENUES   </t>
  </si>
  <si>
    <t>contracts.  If they are participating, explain the terms and state the cost difference between the contract(s) purchased and</t>
  </si>
  <si>
    <t>specified by beginning and ending dates, and (5) amount of the current year's amortization.</t>
  </si>
  <si>
    <t>identical contracts without the participating feature.</t>
  </si>
  <si>
    <t>If the event qualified as a "small settlement" under SFAS 88, and the company elected not to recognize the gain or loss, state:</t>
  </si>
  <si>
    <t xml:space="preserve">   a. number of employees affected</t>
  </si>
  <si>
    <t xml:space="preserve">   b. the cost of the settlement</t>
  </si>
  <si>
    <t xml:space="preserve">   c. the amount of PBO settled</t>
  </si>
  <si>
    <t>86-A</t>
  </si>
  <si>
    <t xml:space="preserve">Fair Value of Plan Assets at End of the Period </t>
  </si>
  <si>
    <t>*  Specify the source of any amount reported on Line 4.</t>
  </si>
  <si>
    <t>** Specify the type and amount of any expenses reported on Line 8.</t>
  </si>
  <si>
    <t>56C. ANALYSIS OF OPEB COSTS, FUNDING AND DEFERRALS (Continued)</t>
  </si>
  <si>
    <t>The data requested on Lines 1 through 12  are for the internal reserve, the establishment of which is required by the Commission's</t>
  </si>
  <si>
    <t>"Statement of Policy and Order Concerning the Accounting and Ratemaking Treatment for Pensions and Postretirement Benefits Other</t>
  </si>
  <si>
    <t>Than Pensions"  (Case 91-M-0890, issued and effective September 7, 1993).   The amounts reported below are to be consistent with the</t>
  </si>
  <si>
    <t>definitions and intent contained in that Statement.</t>
  </si>
  <si>
    <t>The "rate allowance"  to be reported on Line 2  is the amount which was projected to be charged to expense accounts (i.e., not charged to</t>
  </si>
  <si>
    <t>construction, depreciation, nor the rate base allowance related to capitalized OPEB costs) in the company's latest rate proceeding,</t>
  </si>
  <si>
    <t>adjusted to actual Kwh (etc.) sales as per the above Policy Statement.</t>
  </si>
  <si>
    <t>The amount reported on Line 9 less the amount on Line 10 should total the amount reported on Line 5 of Page 89.</t>
  </si>
  <si>
    <t>In certain instances, a portion of the OPEB internal reserve may not be subject to the accrual of interest (e.g., in the company's last rate case,</t>
  </si>
  <si>
    <t>a portion of the reserve may have been used as a rate base reduction).  Report on Line 12 the balance of the reserve, net of its related</t>
  </si>
  <si>
    <t>deferred income tax effect, which is subject to the accrual of interest.</t>
  </si>
  <si>
    <t>The Commission's September 7, 1993 Policy Statement on pensions and OPEB stated that, except under certain circumstances, the</t>
  </si>
  <si>
    <t>difference between 1)  the rate allowance for OPEB expense, plus any pension related or other funds or credits the company is directed to</t>
  </si>
  <si>
    <t>use for OPEB purposes, and 2)  OPEB expense determined as required therein, are to be deferred for future recovery.   Report on Lines 13</t>
  </si>
  <si>
    <t xml:space="preserve"> through 17 the amounts relating to this requirement. </t>
  </si>
  <si>
    <t>New York State</t>
  </si>
  <si>
    <t>Jurisdiction</t>
  </si>
  <si>
    <t xml:space="preserve">      (b)   </t>
  </si>
  <si>
    <t xml:space="preserve">              OPEB RELATED ASSETS RECORDED IN AN INTERNAL RESERVE</t>
  </si>
  <si>
    <t>Balance in Internal Reserve at Beginning of the Period - [ (Debit) / Credit ]</t>
  </si>
  <si>
    <t>Amount of the Company's Latest Rate Allowance for OPEB Expense</t>
  </si>
  <si>
    <t>Amount of OPEB costs actually charged to Construction</t>
  </si>
  <si>
    <t xml:space="preserve">Pension Related or Other Funds or Credits this Commission Directed the Company </t>
  </si>
  <si>
    <t xml:space="preserve">     to Use for OPEB Purposes</t>
  </si>
  <si>
    <t>Interest Accrued on Fund Balance</t>
  </si>
  <si>
    <t>Cost Benefits Paid to or for Plan Participants</t>
  </si>
  <si>
    <t>Amount Transferred to an External OPEB Dedicated Fund</t>
  </si>
  <si>
    <t>Other Debits or Credits to the Internal Reserve *</t>
  </si>
  <si>
    <t>Balance in Internal Reserve at End of the Period</t>
  </si>
  <si>
    <t>Balance of Deferred Income Tax Applicable to the Internal Reserve</t>
  </si>
  <si>
    <t>Interest Rate Applied  to Internal Reserve  Balances</t>
  </si>
  <si>
    <t>Internal Reserve Balance Subject to Accrual of Interest (net of tax)</t>
  </si>
  <si>
    <t xml:space="preserve">              ACCUMULATED DEFERRED OPEB EXPENSE</t>
  </si>
  <si>
    <t>Accumulated Deferred Balance Beginning of Period - [Debit / (Credit)]</t>
  </si>
  <si>
    <t>Deferral Applicable to Current Year Variation</t>
  </si>
  <si>
    <t>Amortization of Previous Deferrals</t>
  </si>
  <si>
    <t>Accumulated Deferred Balance at End of Period</t>
  </si>
  <si>
    <t>Balance of Deferred Income Tax Applicable to Deferred OPEB Expense at the End of Period</t>
  </si>
  <si>
    <t xml:space="preserve">  * Briefly explain any amounts reported on Line 8.</t>
  </si>
  <si>
    <t>The amount reported on Line 24 is to include the amortization of gains and losses arising from changes in</t>
  </si>
  <si>
    <t>assumptions.</t>
  </si>
  <si>
    <t xml:space="preserve">Due to a large amount of data, some companies will be required to file additional pages to complete certain schedules.  If you are required to prepare insert pages, insert pages have been provided in the workspace below the applicable schedule.   The totals of the insert pages should be inputted on the related schedule.  The print function will not print the insert pages.  As a result, you will have to print these schedules manually. </t>
  </si>
  <si>
    <t xml:space="preserve">New York (Bell Atlantic/NYNEX) </t>
  </si>
  <si>
    <t xml:space="preserve">Standard accounting procedures will apply in determining the nature of any entry (e.g. Uncollectibles, a revenue item, is normally a debit entry, and should be entered as a "positive" number unless the reported balance is a "credit").  Entries of a reverse or contrary character shall be indicated by parentheses around the number. </t>
  </si>
  <si>
    <t>If any corporation, business trust, or similar organization or combination of such organizations jointly held control over the respondent at end of year, state name of controlling corporation or organization, manner in which control was held and extent of control. If control was in a holding company organization, show the chain of ownership or control to the main parent company or organization. If control was held by trustee(s), state name of trustee(s), name of beneficiaries for</t>
  </si>
  <si>
    <t>* Allowance based upon collection of revenues and operating expenses:</t>
  </si>
  <si>
    <t>For Example:</t>
  </si>
  <si>
    <t>Lag</t>
  </si>
  <si>
    <t>Weighted</t>
  </si>
  <si>
    <t>Amount</t>
  </si>
  <si>
    <t>Percentage</t>
  </si>
  <si>
    <t>Days</t>
  </si>
  <si>
    <t>1.  Advance Billings (Local Service, etc.)</t>
  </si>
  <si>
    <t xml:space="preserve">     Arrears Billings (Toll, etc.)</t>
  </si>
  <si>
    <t>2.  Weighted Days - 33 divided by 365 days equals 9.04%</t>
  </si>
  <si>
    <t>3.  Operating Expenses minus Depreciation multiplied by 9.04% equals Cash Working Capital</t>
  </si>
  <si>
    <t>10. Instructions for Rate of Return and Return on Common Equity</t>
  </si>
  <si>
    <t>10. Rate of Return and Return on Common Equity</t>
  </si>
  <si>
    <t xml:space="preserve">Subject to </t>
  </si>
  <si>
    <t>RATE OF RETURN AND RETURN ON COMMON EQUITY COMPUTATIONS:</t>
  </si>
  <si>
    <t>Separation</t>
  </si>
  <si>
    <t>Intrastate</t>
  </si>
  <si>
    <t>Line 1:</t>
  </si>
  <si>
    <t>Income Available for Return and Calculation of Rate Base</t>
  </si>
  <si>
    <t>Column (a): Page 12, Line 29, Column (e)</t>
  </si>
  <si>
    <t>Net Operating Income after Rate Case Adj</t>
  </si>
  <si>
    <t>$</t>
  </si>
  <si>
    <t>Column (b): Page 12, Line 29, Column (f)</t>
  </si>
  <si>
    <t>Rate Base</t>
  </si>
  <si>
    <t>Line 2:</t>
  </si>
  <si>
    <t>Column (a): Page 13, Line 14, Column (e)</t>
  </si>
  <si>
    <t>Total Operation Expenses</t>
  </si>
  <si>
    <t>Net Increase (Decrease) in Cash &amp; Equivalents</t>
  </si>
  <si>
    <t>Net Cash Provided by (Used In) Investing Activities</t>
  </si>
  <si>
    <t>Total Extraordinary &amp; Nonregulated Items</t>
  </si>
  <si>
    <t>If this is the first year the company is subject to the reporting requirements of this schedule, complete separate forms for</t>
  </si>
  <si>
    <t xml:space="preserve">     PBO at settlement date</t>
  </si>
  <si>
    <t>each reportable event having occurred since the company's adoption of SFAS-87 and include those forms in the current</t>
  </si>
  <si>
    <t xml:space="preserve">     Year-to-date increase (or decrease) in actuarial discount rate </t>
  </si>
  <si>
    <t>basis points</t>
  </si>
  <si>
    <t>Annual Report.</t>
  </si>
  <si>
    <t xml:space="preserve">     Percentage decrease in PBO for each 100 basis-point increase in the discount rate</t>
  </si>
  <si>
    <t xml:space="preserve">     Liability gain or (loss): {(6) x (7) x (8)} x 100 -- see instructions</t>
  </si>
  <si>
    <t>In line 1-15 report activities for holding company or parent company; on line 16-18 report details for the reporting</t>
  </si>
  <si>
    <t>Settlement gain or (loss):</t>
  </si>
  <si>
    <t xml:space="preserve">company. </t>
  </si>
  <si>
    <t xml:space="preserve">      Accounting value of obligation which was settled</t>
  </si>
  <si>
    <t xml:space="preserve">      Settlement cost (e.g., price of purchased annuity contract)</t>
  </si>
  <si>
    <t>Report on line 1 the amount of overfunding remaining (excess of plan assets, adjusted for accrued or prepaid pension</t>
  </si>
  <si>
    <t xml:space="preserve">      Settlement gain or (loss): (10)-(11)</t>
  </si>
  <si>
    <t>costs, over the Pension Benefit Obligation), if any, from when the company first complied with SFAS-87.  The amount</t>
  </si>
  <si>
    <t>Total accumulated gain or (loss): (1)+(2)+(5)+(9)+(12)</t>
  </si>
  <si>
    <t>should be adjusted by the year-to-date amortization.</t>
  </si>
  <si>
    <t>Settlement ratio: (10)/(6)</t>
  </si>
  <si>
    <t>Pretax gain recognizable in current income: (13) x (14)</t>
  </si>
  <si>
    <t>Report on line 2 the actuarial gains and losses that occurred in prior fiscal years</t>
  </si>
  <si>
    <t>following compliance with SFAS-87 but have not yet been amortized.  The amount should be</t>
  </si>
  <si>
    <t>Portion of amount on line 15 allocated to reporting company</t>
  </si>
  <si>
    <t>adjusted by the year-to-date amortization.</t>
  </si>
  <si>
    <t>Tax-affected gain:</t>
  </si>
  <si>
    <t xml:space="preserve">     Tax rate</t>
  </si>
  <si>
    <t>Report on line 3 the actual return on plan assets (the sum of investment income and appreciation).</t>
  </si>
  <si>
    <t xml:space="preserve">     Gain or (loss) after provision for income tax: 16 x [100% - (17)]</t>
  </si>
  <si>
    <t xml:space="preserve">      Dividends received from associated and subsidiary companies</t>
  </si>
  <si>
    <t xml:space="preserve">         accounted for under the equity method</t>
  </si>
  <si>
    <t xml:space="preserve">      Other Adjustments:</t>
  </si>
  <si>
    <t xml:space="preserve">      Total Adjustments</t>
  </si>
  <si>
    <t>Net cash provided by (used in) operating activities</t>
  </si>
  <si>
    <t>Cash flows from investing activities:</t>
  </si>
  <si>
    <t xml:space="preserve">   Cash outflows for construction (-)</t>
  </si>
  <si>
    <t xml:space="preserve">      Gross additions to:</t>
  </si>
  <si>
    <t xml:space="preserve">         Telephone plant (include capital leases)</t>
  </si>
  <si>
    <t xml:space="preserve">         Common plant</t>
  </si>
  <si>
    <t xml:space="preserve">         Non-utility plant</t>
  </si>
  <si>
    <t xml:space="preserve">         Other plant</t>
  </si>
  <si>
    <t>The estimated net salvage factors in columns (c) and (i) shall be shown as a percentage of original cost. Columns (b) and (c)</t>
  </si>
  <si>
    <t>shall be left blank only when two or more subclasses are indicated in Section II.</t>
  </si>
  <si>
    <t>3. If the consideration given or received for any investment reported in the schedule was other than cash,</t>
  </si>
  <si>
    <t xml:space="preserve">    individually to less than $100,000 each in the case of Class A companies, or $10,000 in case of class B companies, may be shown as a</t>
  </si>
  <si>
    <t xml:space="preserve">    give particulars in a note.</t>
  </si>
  <si>
    <t xml:space="preserve">    balancing amount on the line immediately preceding the total of account 1402.  (By an inactive company is meant one which has been</t>
  </si>
  <si>
    <t xml:space="preserve">    practically absorbed in a controlling company, and which neither operates properly nor administers its financial affairs; if it maintains an</t>
  </si>
  <si>
    <t>4. The book cost of investments transferred from other accounts shall be reported in column(d).  The book</t>
  </si>
  <si>
    <t xml:space="preserve">    organization, it does so only for the purpose of complying with legal requirements and maintaining title to property or franchises.)</t>
  </si>
  <si>
    <t xml:space="preserve">    cost of investments transferred to other accounts or the amount by which investments are written down</t>
  </si>
  <si>
    <t xml:space="preserve">    shall be reported in column (e).  All such entries shall be explained in notes.</t>
  </si>
  <si>
    <t>INVESTMENTS AT END OF YEAR</t>
  </si>
  <si>
    <t>% of</t>
  </si>
  <si>
    <t>Interest or Dividends</t>
  </si>
  <si>
    <t>Book Cost of</t>
  </si>
  <si>
    <t>Shares of Stock</t>
  </si>
  <si>
    <t>Gain (G)</t>
  </si>
  <si>
    <t>Credited</t>
  </si>
  <si>
    <t>Investment</t>
  </si>
  <si>
    <t>of Investments</t>
  </si>
  <si>
    <t>Lien</t>
  </si>
  <si>
    <t>or Loss (L)</t>
  </si>
  <si>
    <t>to Income</t>
  </si>
  <si>
    <t>Class</t>
  </si>
  <si>
    <t>Description of Investment</t>
  </si>
  <si>
    <t>Made During</t>
  </si>
  <si>
    <t>Disposed of</t>
  </si>
  <si>
    <t>Face Amount of</t>
  </si>
  <si>
    <t>Rights in</t>
  </si>
  <si>
    <t>References</t>
  </si>
  <si>
    <t>from Investments</t>
  </si>
  <si>
    <t>During the Year</t>
  </si>
  <si>
    <t>(Including nominal interest rate and term when appropriate)</t>
  </si>
  <si>
    <t>the Year</t>
  </si>
  <si>
    <t>Other Investments</t>
  </si>
  <si>
    <t>Account 7310, 7320</t>
  </si>
  <si>
    <t>Account 1401.2, Advances to Affiliated Companies:</t>
  </si>
  <si>
    <t>Total Account 1401.2</t>
  </si>
  <si>
    <t>Account 1402, Investments in Nonaffiliated Companies:</t>
  </si>
  <si>
    <t>Total Account 1402</t>
  </si>
  <si>
    <t>32. NONREGULATED INVESTMENTS</t>
  </si>
  <si>
    <t xml:space="preserve"> 1. This account shall include the carrier's investment in nonregulated activities, accounted for as provided in Section 661.14 of the Uniform System of Accounts.</t>
  </si>
  <si>
    <t>Subaccount</t>
  </si>
  <si>
    <t>Beginning of Year</t>
  </si>
  <si>
    <t xml:space="preserve"> Subaccount 1406.1 Permanent Investment</t>
  </si>
  <si>
    <t xml:space="preserve"> Subaccount 1406.2 Receivable/Payable</t>
  </si>
  <si>
    <t xml:space="preserve"> Subaccount 1406.3 Current Net Income or Loss</t>
  </si>
  <si>
    <t xml:space="preserve">                     Total</t>
  </si>
  <si>
    <t xml:space="preserve">     Accounts Receivable Allowance.....................................................................</t>
  </si>
  <si>
    <t>36</t>
  </si>
  <si>
    <t>94</t>
  </si>
  <si>
    <t>Accounts Receivable From Affiliated Companies</t>
  </si>
  <si>
    <t xml:space="preserve">     and Other Accounts Receivable........................................................</t>
  </si>
  <si>
    <t>37</t>
  </si>
  <si>
    <t>Accounts Receivable Allowance - Affiliated</t>
  </si>
  <si>
    <t xml:space="preserve">     and Other...............................................................................................</t>
  </si>
  <si>
    <t>38</t>
  </si>
  <si>
    <t>Operating Data</t>
  </si>
  <si>
    <t>Notes Receivable and Notes Receivable</t>
  </si>
  <si>
    <t>Lifeline Services.........................................................................</t>
  </si>
  <si>
    <t>95</t>
  </si>
  <si>
    <t xml:space="preserve">     Allowance.............................................................................................</t>
  </si>
  <si>
    <t>39</t>
  </si>
  <si>
    <t>Access Lines in Service...........................................................</t>
  </si>
  <si>
    <t>96</t>
  </si>
  <si>
    <t>Inventories.................................................................................................</t>
  </si>
  <si>
    <t>40</t>
  </si>
  <si>
    <t>Telephone Calls..........................................................................</t>
  </si>
  <si>
    <t>97</t>
  </si>
  <si>
    <t>Prepaid Taxes and Accruals..............................................................</t>
  </si>
  <si>
    <t>41-42</t>
  </si>
  <si>
    <t>Statistics Relating to Telephone Service Quality.............</t>
  </si>
  <si>
    <t>98</t>
  </si>
  <si>
    <t>Deferred Income Taxes - Dr. ..............................................</t>
  </si>
  <si>
    <t>43-44</t>
  </si>
  <si>
    <t>Plant Extensions to Serve New Residential</t>
  </si>
  <si>
    <t>Deferred Income Taxes  - Cr.  and</t>
  </si>
  <si>
    <t xml:space="preserve">     Subdivisions............................................................................</t>
  </si>
  <si>
    <t>99</t>
  </si>
  <si>
    <t>52-53</t>
  </si>
  <si>
    <t>Nonregulated Investments...................................................................</t>
  </si>
  <si>
    <t>54</t>
  </si>
  <si>
    <t>Other Deferred Charges........................................................................</t>
  </si>
  <si>
    <t>55</t>
  </si>
  <si>
    <t>Accounts Payable......................................................................</t>
  </si>
  <si>
    <t>56</t>
  </si>
  <si>
    <t>Index</t>
  </si>
  <si>
    <t>Notes Payable...................................................................</t>
  </si>
  <si>
    <t>57</t>
  </si>
  <si>
    <t>Verification</t>
  </si>
  <si>
    <t>223-97</t>
  </si>
  <si>
    <t>1. GENERAL INSTRUCTIONS</t>
  </si>
  <si>
    <t>1.</t>
  </si>
  <si>
    <t>The completed original of this report shall be filed with the</t>
  </si>
  <si>
    <t>and elsewhere throughout the report where the period</t>
  </si>
  <si>
    <t>Public Service Commission, Albany, NY,</t>
  </si>
  <si>
    <t>covered is shown.  When operations cease during the year</t>
  </si>
  <si>
    <t>on or before the 31st of March next following the end of the</t>
  </si>
  <si>
    <t>because of the disposition of property, the balance sheet</t>
  </si>
  <si>
    <t xml:space="preserve">year to which the report applies.  At least one additional </t>
  </si>
  <si>
    <t>and supporting schedules should consist of balances and</t>
  </si>
  <si>
    <t>copy shall be retained in the files of the reporting</t>
  </si>
  <si>
    <t>items immediately prior to transfer (for accounting</t>
  </si>
  <si>
    <t>telephone corporation.</t>
  </si>
  <si>
    <t>purposes).   If the books are not closed as of that date the</t>
  </si>
  <si>
    <t>data in the report should nevertheless be complete, and the</t>
  </si>
  <si>
    <t>2.</t>
  </si>
  <si>
    <t>If the respondent considers any information requested on  a</t>
  </si>
  <si>
    <t>amounts reported should be supported by information set</t>
  </si>
  <si>
    <t>schedule to be of a proprietary nature, as defined in 16</t>
  </si>
  <si>
    <t>forth in, or as part of, the books of account.</t>
  </si>
  <si>
    <t>NYCRR, Chapter 1, Section 6-1.3 of Chapter 1 of the Rules</t>
  </si>
  <si>
    <t>of Procedure, the schedule as included in the report forms</t>
  </si>
  <si>
    <t>7.</t>
  </si>
  <si>
    <t>All instructions shall be followed and each question shall</t>
  </si>
  <si>
    <t>should be filed as directed by the Commission.  However,</t>
  </si>
  <si>
    <t>be answered fully and accurately. Sufficient answer shall</t>
  </si>
  <si>
    <t>the respondent is required to file one complete copy of</t>
  </si>
  <si>
    <t>appear to show that no question or schedule has been</t>
  </si>
  <si>
    <t>each schedule deemed proprietary, including all detail</t>
  </si>
  <si>
    <t>overlooked. The expression "none" or "not applicable" shall</t>
  </si>
  <si>
    <t>requested, accompanied by a request for proprietary</t>
  </si>
  <si>
    <t>Acct.</t>
  </si>
  <si>
    <t>27. DEFERRED INCOME TAXES-Dr.</t>
  </si>
  <si>
    <t xml:space="preserve"> Report the details of operating income tax expense related to current and noncurrent items which have been paid in advance but which are expected to be charged to income in a</t>
  </si>
  <si>
    <t xml:space="preserve"> future period as a result of tax normalization accounting.</t>
  </si>
  <si>
    <t xml:space="preserve"> In column (f) respondents shall report the adjustments, debit or (credit), made to the items in column (a).  The Adjustment should be explained in a note if the individual item amounts</t>
  </si>
  <si>
    <t xml:space="preserve"> amounts to more than $100,000 for Class A companies or $10,000 for Class B companies.</t>
  </si>
  <si>
    <t>Description of Item</t>
  </si>
  <si>
    <t>Contra</t>
  </si>
  <si>
    <t>Accrual</t>
  </si>
  <si>
    <t>Amortization</t>
  </si>
  <si>
    <t>Property Related</t>
  </si>
  <si>
    <t xml:space="preserve">  Current Deferred Operating Income Taxes-Dr. (Account 1360)</t>
  </si>
  <si>
    <t>Noncurrent Deferred Operating Income Taxes-Dr. (Account 1510)</t>
  </si>
  <si>
    <t>Total Property Related Deferred Operating Income Taxes-Dr.</t>
  </si>
  <si>
    <t>Nonproperty Related</t>
  </si>
  <si>
    <t>27. DEFERRED INCOME TAXES-Dr. (Continued)</t>
  </si>
  <si>
    <t xml:space="preserve">   Noncurrent Deferred Operating Income Taxes-Dr. (Account 1510)</t>
  </si>
  <si>
    <t>Total Nonproperty Related Deferred Operating Income Taxes - Dr.</t>
  </si>
  <si>
    <t xml:space="preserve">  Current Deferred Nonoperating Income Taxes-Dr. (Account 1360)</t>
  </si>
  <si>
    <t>Deferred Income Tax Effect of Extraordinary Items</t>
  </si>
  <si>
    <t>Noncurrent Deferred Nonoperating Income Taxes-Dr. (Account 1510)</t>
  </si>
  <si>
    <t>Total Property Related Deferred Nonoperating Income Taxes-Dr.</t>
  </si>
  <si>
    <t xml:space="preserve">   Noncurrent Deferred Nonoperating Income Taxes-Dr. (Account (1510)</t>
  </si>
  <si>
    <t>44. OPERATING EXPENSES BY CATEGORY</t>
  </si>
  <si>
    <t>44. OPERATING EXPENSES BY CATEGORY (Continued)</t>
  </si>
  <si>
    <t>Salaries &amp; Wages</t>
  </si>
  <si>
    <t>Benefits</t>
  </si>
  <si>
    <t>Other Expenses</t>
  </si>
  <si>
    <t xml:space="preserve">(b) </t>
  </si>
  <si>
    <t xml:space="preserve">(c) </t>
  </si>
  <si>
    <t xml:space="preserve">(d) </t>
  </si>
  <si>
    <t>Plant Specific Operations</t>
  </si>
  <si>
    <t>Network Support Expenses</t>
  </si>
  <si>
    <t>6112</t>
  </si>
  <si>
    <t>Motor Vehicle</t>
  </si>
  <si>
    <t>Clearance</t>
  </si>
  <si>
    <t>Net Balance</t>
  </si>
  <si>
    <t>6113</t>
  </si>
  <si>
    <t>6114</t>
  </si>
  <si>
    <t>6115</t>
  </si>
  <si>
    <t>6116</t>
  </si>
  <si>
    <t>6110</t>
  </si>
  <si>
    <t>General Support Expenses</t>
  </si>
  <si>
    <t>6121</t>
  </si>
  <si>
    <t>Land and Building</t>
  </si>
  <si>
    <t>6122</t>
  </si>
  <si>
    <t>Furniture and Artworks</t>
  </si>
  <si>
    <t>6123</t>
  </si>
  <si>
    <t>6124</t>
  </si>
  <si>
    <t>6120</t>
  </si>
  <si>
    <t>Central Office Switching Expenses</t>
  </si>
  <si>
    <t>6211</t>
  </si>
  <si>
    <t>Analog Electronic</t>
  </si>
  <si>
    <t>6212</t>
  </si>
  <si>
    <t>Digital Electronic</t>
  </si>
  <si>
    <t>6215</t>
  </si>
  <si>
    <t>Electro-Mechanical</t>
  </si>
  <si>
    <t>6210</t>
  </si>
  <si>
    <t>6220</t>
  </si>
  <si>
    <t>Operator Systems Expense</t>
  </si>
  <si>
    <t>Central Office Transmission Expenses</t>
  </si>
  <si>
    <t>6231</t>
  </si>
  <si>
    <t>6232</t>
  </si>
  <si>
    <t>6230</t>
  </si>
  <si>
    <t>Information Origination/Termination Expenses</t>
  </si>
  <si>
    <t>6311</t>
  </si>
  <si>
    <t>6321</t>
  </si>
  <si>
    <t>6341</t>
  </si>
  <si>
    <t>Large Private Branch Exchange</t>
  </si>
  <si>
    <t>6351</t>
  </si>
  <si>
    <t>Public Telephone Terminal Equipment</t>
  </si>
  <si>
    <t>6362</t>
  </si>
  <si>
    <t>6310</t>
  </si>
  <si>
    <t xml:space="preserve">  5002</t>
  </si>
  <si>
    <t>Optional Extended Area Service</t>
  </si>
  <si>
    <t xml:space="preserve">  5003</t>
  </si>
  <si>
    <t>Cellular Mobile</t>
  </si>
  <si>
    <t xml:space="preserve">  5004</t>
  </si>
  <si>
    <t>Other Mobile Services</t>
  </si>
  <si>
    <t xml:space="preserve">  5010</t>
  </si>
  <si>
    <t>Public Telephone</t>
  </si>
  <si>
    <t xml:space="preserve"> 3. Show the number and aggregate amount of all other items.</t>
  </si>
  <si>
    <t>the report covers.  Answers should be numbered in accordance with the inquiries, and if "none" states the fact, it should be</t>
  </si>
  <si>
    <t>used.  If information which answers an inquiry is given elsewhere in the report, identification of the other source will be sufficient.</t>
  </si>
  <si>
    <t>1.  Changes in rights to furnish service, i.e. distribution franchises or similar consents:  For each franchise surrendered show the</t>
  </si>
  <si>
    <t xml:space="preserve">      name of the municipality, date of grant, and date of surrender.  For each franchise acquired, show the grantor, the  date, the</t>
  </si>
  <si>
    <t xml:space="preserve">      specific territory covered, the party from whom acquired, and the  consideration.</t>
  </si>
  <si>
    <t>2.  Consolidations, mergers and reorganizations:  Give names of other companies  involved, particulars of each such incident, date,</t>
  </si>
  <si>
    <t xml:space="preserve">      and Commission authorization.</t>
  </si>
  <si>
    <t>3.  Purchase or sale of entire property, or a part of property when service territory is included:  Give brief description of each</t>
  </si>
  <si>
    <t xml:space="preserve">      transaction, name of the other party, date, consideration and Commission authorization.</t>
  </si>
  <si>
    <t xml:space="preserve">4.  Lease of property (to or from another) of the kind covered by the preceding inquiry:  To the extent applicable give details </t>
  </si>
  <si>
    <t xml:space="preserve">      corresponding to those required by the preceding inquiry.</t>
  </si>
  <si>
    <t>5.  Securities issued during the year:  Identify the securities, give purposes of  issuance, date, consideration received and Commission</t>
  </si>
  <si>
    <t xml:space="preserve">      authorization.  As here used the term "securities" shall be taken to mean any capital stock or debt, the issuance of which </t>
  </si>
  <si>
    <t xml:space="preserve">      requires prior authorization by this Commission.</t>
  </si>
  <si>
    <t xml:space="preserve">6.  Changes in rates:  Show brief particulars of each intrastate rate change, the estimated increase or decrease in annual revenues </t>
  </si>
  <si>
    <t xml:space="preserve">      by reason of such changes, the service classification, effective date, and date ordered or allowed by the Commission. Give the same</t>
  </si>
  <si>
    <t xml:space="preserve">      information for interstate rate changes.</t>
  </si>
  <si>
    <t>7.  Changes in scales of wages:  State the estimated annual effect and nature of any important wage scale changes during the year.</t>
  </si>
  <si>
    <t xml:space="preserve">8.  Changes in articles of incorporation:  Give brief particulars of each change and date.    </t>
  </si>
  <si>
    <t>9.  Changes in general officers between end of period covered by this report  and date of filing thereof.  Give brief particulars.</t>
  </si>
  <si>
    <t>10. Other important changes:  Give brief particulars of each other important change which is not disclosed elsewhere in this report.</t>
  </si>
  <si>
    <t>11. Give information on any changes in accounting standards that have occurred during the year.</t>
  </si>
  <si>
    <t>8. IMPORTANT CHANGES DURING THE YEAR (Continued)</t>
  </si>
  <si>
    <t>9. INCOME AVAILABLE FOR RETURN AND CALCULATION OF RATE BASE</t>
  </si>
  <si>
    <t xml:space="preserve">  1. All columns must be filled in for those companies whose toll settlements are based on actual cost.  Companies </t>
  </si>
  <si>
    <t xml:space="preserve">      that receive toll settlements on the basis of average cost need to complete columns (b) through (e).</t>
  </si>
  <si>
    <t xml:space="preserve">  2. The totals as reported on this schedule should conform with amounts reported on corresponding schedules.</t>
  </si>
  <si>
    <t>financial, legal, patent, purchasing or other general services of a continuous nature.</t>
  </si>
  <si>
    <t>Report the valuation method used; tariffed rate or cost.</t>
  </si>
  <si>
    <t>Valuation</t>
  </si>
  <si>
    <t>Service Provided</t>
  </si>
  <si>
    <t>Name of Affiliate or Other Company</t>
  </si>
  <si>
    <t>Method</t>
  </si>
  <si>
    <t>For/To</t>
  </si>
  <si>
    <t>Affiliates:</t>
  </si>
  <si>
    <t>Total Affiliates</t>
  </si>
  <si>
    <t>Other Companies:</t>
  </si>
  <si>
    <t>Aggregate of All Other Items</t>
  </si>
  <si>
    <t>Total Other Companies</t>
  </si>
  <si>
    <t>Total General Services and Licenses</t>
  </si>
  <si>
    <t>94-A</t>
  </si>
  <si>
    <t>94-B</t>
  </si>
  <si>
    <t>61. ACCESS LINES IN SERVICE</t>
  </si>
  <si>
    <t>Access lines are any and all facilities appearing at a customer's premises for which an access line charge is made as provided for</t>
  </si>
  <si>
    <t>in company tariffs.</t>
  </si>
  <si>
    <t>Multi-line business access lines shall include all access lines provided to businesses with two or more lines on the same premises</t>
  </si>
  <si>
    <t>(i.e., two line service, key telephone system services, PBX system  services).</t>
  </si>
  <si>
    <t>Public access lines shall include all access lines provided to serve public coin telephones,  semi-public coin telephones, customer</t>
  </si>
  <si>
    <t>owned coin operated telephones (COCOTS) and credit card telephones.</t>
  </si>
  <si>
    <t>Private Line Circuits are telephone facilities furnished under contracts providing exclusive service, i.e., service not requiring</t>
  </si>
  <si>
    <t>central office switching operations.</t>
  </si>
  <si>
    <t>Number of Access Lines</t>
  </si>
  <si>
    <t>At Beginning</t>
  </si>
  <si>
    <t xml:space="preserve"> Future Use</t>
  </si>
  <si>
    <t>Materials and Supplies</t>
  </si>
  <si>
    <t>Prepayments</t>
  </si>
  <si>
    <t>Cash Working Capital *</t>
  </si>
  <si>
    <t>RTB Stock</t>
  </si>
  <si>
    <t>Other Rate Base Adjustments,</t>
  </si>
  <si>
    <t xml:space="preserve">  If Applicable</t>
  </si>
  <si>
    <t>Unamortized Deferrals</t>
  </si>
  <si>
    <t>Depreciation Reserve</t>
  </si>
  <si>
    <t>Amortization Reserve</t>
  </si>
  <si>
    <t>Accumulated Deferred</t>
  </si>
  <si>
    <t xml:space="preserve"> Income Taxes</t>
  </si>
  <si>
    <t xml:space="preserve"> Investment Tax Credit</t>
  </si>
  <si>
    <t xml:space="preserve"> (Option 1 Only)</t>
  </si>
  <si>
    <t>Rate Base (Lines 1-9 minus</t>
  </si>
  <si>
    <t xml:space="preserve"> lines 10-13)</t>
  </si>
  <si>
    <t xml:space="preserve">    for each of the required classifications and totals for each account shall be shown.  The aggregate of all deposits of cash amounting</t>
  </si>
  <si>
    <t xml:space="preserve">      Depreciation and depletion</t>
  </si>
  <si>
    <t xml:space="preserve">      Amortizations</t>
  </si>
  <si>
    <t xml:space="preserve">      Increase (Decrease) in deferred taxes and investment tax credits-net</t>
  </si>
  <si>
    <t xml:space="preserve">      Equity  (AFUDC)</t>
  </si>
  <si>
    <t xml:space="preserve">      Decrease (Increase) in receivables related to operations excluding</t>
  </si>
  <si>
    <t xml:space="preserve">          unbilled revenues</t>
  </si>
  <si>
    <t xml:space="preserve">      Decrease (Increase) in inventory related to operations</t>
  </si>
  <si>
    <t xml:space="preserve">      Increase (Decrease) in accrued expenses and accounts payable</t>
  </si>
  <si>
    <t xml:space="preserve">         related to operations</t>
  </si>
  <si>
    <t xml:space="preserve">      Unbilled revenues</t>
  </si>
  <si>
    <t xml:space="preserve">      Increase (Decrease) in current income taxes and other taxes payable</t>
  </si>
  <si>
    <t xml:space="preserve">      Increase (Decrease) in interest payable</t>
  </si>
  <si>
    <t xml:space="preserve">      Equity in loss(earnings) of affiliates</t>
  </si>
  <si>
    <t>Amortization of Debt Issuance Expense......................................</t>
  </si>
  <si>
    <t>Interest Expense-Capital Leases...…….................................</t>
  </si>
  <si>
    <t>Balance Transferred from Income.......................................…</t>
  </si>
  <si>
    <t>Appropriations of Retained Earnings....................................</t>
  </si>
  <si>
    <t>Unappropriated Retained Earnings (End of Period)..............</t>
  </si>
  <si>
    <t>Appropriated Retained Earnings (End of Period).................</t>
  </si>
  <si>
    <t>Dividends Received.............................................................</t>
  </si>
  <si>
    <t>Other Changes (explain)....................................................</t>
  </si>
  <si>
    <t>Holders of Voting Securities................................................................</t>
  </si>
  <si>
    <t>8</t>
  </si>
  <si>
    <t>Analysis of Entries in Other Capital and Retained</t>
  </si>
  <si>
    <t>Report in column (e) the ratios of the depreciation charge actually included in the accounts to the average monthly</t>
  </si>
  <si>
    <t xml:space="preserve"> subclass for the purpose of this schedule.</t>
  </si>
  <si>
    <t>book costs of the plant indicated.  The average monthly book cost shall be determined by dividing by 12 the sum</t>
  </si>
  <si>
    <t>of the monthly book cost to which the depreciation rates were applied.</t>
  </si>
  <si>
    <t>79</t>
  </si>
  <si>
    <t>Analysis of Telecommunications Plant Accounts........................</t>
  </si>
  <si>
    <t>24-25</t>
  </si>
  <si>
    <t>Extraordinary Items....................................................................</t>
  </si>
  <si>
    <t>80</t>
  </si>
  <si>
    <t>Telecommunications Plant Under Construction -</t>
  </si>
  <si>
    <t>51A</t>
  </si>
  <si>
    <t>Contingent Liabilities..................................................................</t>
  </si>
  <si>
    <t xml:space="preserve">     Short Term............................................................................................</t>
  </si>
  <si>
    <t>26</t>
  </si>
  <si>
    <t>Membership Fees and Dues..................................................</t>
  </si>
  <si>
    <t>81</t>
  </si>
  <si>
    <t>15A</t>
  </si>
  <si>
    <t xml:space="preserve">     Long Term............................................................................................</t>
  </si>
  <si>
    <t>27</t>
  </si>
  <si>
    <t>Employee Protective Plans.....................................................</t>
  </si>
  <si>
    <t>82-83</t>
  </si>
  <si>
    <t>Property Held for Future Telecommunications</t>
  </si>
  <si>
    <t>Analysis of Pension Cost.........................................................</t>
  </si>
  <si>
    <t>84-85</t>
  </si>
  <si>
    <t xml:space="preserve">     Use.........................................................................................................</t>
  </si>
  <si>
    <t>28</t>
  </si>
  <si>
    <t>Analysis of Pension Settlements, Curtailments,</t>
  </si>
  <si>
    <t>Reserved.............................................................................</t>
  </si>
  <si>
    <t>29</t>
  </si>
  <si>
    <t xml:space="preserve">     and Terminations..................................................................</t>
  </si>
  <si>
    <t>86-87</t>
  </si>
  <si>
    <t>Analysis of Assets Purchased or Sold to Affiliates......................</t>
  </si>
  <si>
    <t>30-31</t>
  </si>
  <si>
    <t>Analysis of OPEB Costs, Funding and Deferrals..................</t>
  </si>
  <si>
    <t>88-91</t>
  </si>
  <si>
    <t>Analysis of Entries in Accumulated Depreciation........................</t>
  </si>
  <si>
    <t>32-33</t>
  </si>
  <si>
    <t>Reserved...........................................................................</t>
  </si>
  <si>
    <t>92</t>
  </si>
  <si>
    <t>Basis of Charges for Depreciation....................................................</t>
  </si>
  <si>
    <t>34-35</t>
  </si>
  <si>
    <t>93</t>
  </si>
  <si>
    <t>Telecommunications Accounts Receivable and</t>
  </si>
  <si>
    <t>General Services and Licenses, Advisory,</t>
  </si>
  <si>
    <t>Debits</t>
  </si>
  <si>
    <t>Name of Debtor</t>
  </si>
  <si>
    <t xml:space="preserve"> Other credits (explain in a note)</t>
  </si>
  <si>
    <t xml:space="preserve"> Uncollectibles written off during the year</t>
  </si>
  <si>
    <t>24. NOTES RECEIVABLE AND NOTES RECEIVABLE ALLOWANCE</t>
  </si>
  <si>
    <t>List the information for each affiliate, and also the ten largest nonaffiliate debtors.  Aggregate all other nonaffiliate notes receivable.</t>
  </si>
  <si>
    <t>Interest</t>
  </si>
  <si>
    <t>Date of</t>
  </si>
  <si>
    <t>Rate Per</t>
  </si>
  <si>
    <t>Transaction</t>
  </si>
  <si>
    <t>Issue</t>
  </si>
  <si>
    <t>Maturity</t>
  </si>
  <si>
    <t>Annum</t>
  </si>
  <si>
    <t xml:space="preserve"> Account 1200.1 Notes Receivable</t>
  </si>
  <si>
    <t xml:space="preserve">  from Affiliated Companies:</t>
  </si>
  <si>
    <t>%</t>
  </si>
  <si>
    <t xml:space="preserve">                    Total</t>
  </si>
  <si>
    <t>xxx</t>
  </si>
  <si>
    <t xml:space="preserve"> Account 1200.2 Other Notes Receivable:</t>
  </si>
  <si>
    <t xml:space="preserve"> Aggregate of all other items</t>
  </si>
  <si>
    <t>Explain in a note the basis used to determine the accruals charged to Account 6790.</t>
  </si>
  <si>
    <t>Affiliates</t>
  </si>
  <si>
    <t>Nonaffiliates</t>
  </si>
  <si>
    <t xml:space="preserve"> Accruals charged to account 6790</t>
  </si>
  <si>
    <t xml:space="preserve">   Total credits</t>
  </si>
  <si>
    <t xml:space="preserve">    Total debits</t>
  </si>
  <si>
    <t>Balance at end of the year</t>
  </si>
  <si>
    <t>Temporary Income Tax Differences - SFAS 109.........................</t>
  </si>
  <si>
    <t>49</t>
  </si>
  <si>
    <t>Investments in Affiliated Companies..................................................</t>
  </si>
  <si>
    <t>50-51</t>
  </si>
  <si>
    <t>Annual Joint Cost Data</t>
  </si>
  <si>
    <t>C1-21</t>
  </si>
  <si>
    <t>Investments...............................................................................................</t>
  </si>
  <si>
    <t>Access Lines</t>
  </si>
  <si>
    <t>Pg 96, L10 (e)</t>
  </si>
  <si>
    <t>DOLLAR AMOUNTS</t>
  </si>
  <si>
    <t>Sch 44</t>
  </si>
  <si>
    <t>Wages and Benefits</t>
  </si>
  <si>
    <t>Pg 71, L94 (b) (c)</t>
  </si>
  <si>
    <t>Other Operations Expense</t>
  </si>
  <si>
    <t>Income Taxes - Operating Taxes</t>
  </si>
  <si>
    <t>Other Taxes - Operating Taxes</t>
  </si>
  <si>
    <t>Capital Costs</t>
  </si>
  <si>
    <t xml:space="preserve">     Total</t>
  </si>
  <si>
    <t>PERCENT OF REVENUES</t>
  </si>
  <si>
    <t>DOLLARS PER ACCESS LINE</t>
  </si>
  <si>
    <t>TELECOMMUNICATIONS PLANT AND SELECTED RATIOS</t>
  </si>
  <si>
    <t>Plant In Service</t>
  </si>
  <si>
    <t>Sch 14, Pg 24, 25</t>
  </si>
  <si>
    <t>L25</t>
  </si>
  <si>
    <t>Information Origination/Termination</t>
  </si>
  <si>
    <t>Cable And Wire Facilities</t>
  </si>
  <si>
    <t>Amortizable Assets</t>
  </si>
  <si>
    <t>L45</t>
  </si>
  <si>
    <t xml:space="preserve">  Total Plant In Service</t>
  </si>
  <si>
    <t>Property Held For Future Use</t>
  </si>
  <si>
    <t>L47</t>
  </si>
  <si>
    <t>Plant Under Construction -</t>
  </si>
  <si>
    <t xml:space="preserve">                    Short &amp; Long Term</t>
  </si>
  <si>
    <t>L48,49</t>
  </si>
  <si>
    <t>Telecommunications Plant Adjustment:</t>
  </si>
  <si>
    <t xml:space="preserve">  Tel. Acquisition</t>
  </si>
  <si>
    <t>Other Plant</t>
  </si>
  <si>
    <t>Nonoperating Plant</t>
  </si>
  <si>
    <t>Goodwill</t>
  </si>
  <si>
    <t xml:space="preserve">  Total Telecommunications Plant</t>
  </si>
  <si>
    <t>Less Acc. Prov. For Depreciation &amp; Amort.</t>
  </si>
  <si>
    <t xml:space="preserve">  Net Total Utility Plant</t>
  </si>
  <si>
    <t>SELECTED RATIOS AND STATISTICS</t>
  </si>
  <si>
    <t>Current Assets / Current Liabilities</t>
  </si>
  <si>
    <t>Total Capitalization</t>
  </si>
  <si>
    <t>Percent Of Capitalization (Incl. S-T- Debt)</t>
  </si>
  <si>
    <t xml:space="preserve">    Long-Term Debt</t>
  </si>
  <si>
    <t xml:space="preserve">    Preferred Stock</t>
  </si>
  <si>
    <t xml:space="preserve">    Common Stock &amp; Retained Earnings</t>
  </si>
  <si>
    <t xml:space="preserve">    Short-Term Debt</t>
  </si>
  <si>
    <t>Pretax Coverage of Interest Expense</t>
  </si>
  <si>
    <t>Com. Stock Dividends as a % of Earnings</t>
  </si>
  <si>
    <t>Internal Cash Generated as a % of</t>
  </si>
  <si>
    <t xml:space="preserve">    Cash Outflows for Construction </t>
  </si>
  <si>
    <t>CWIP as a % of Plant</t>
  </si>
  <si>
    <t>Number of Employees</t>
  </si>
  <si>
    <t>Current Assets</t>
  </si>
  <si>
    <t>Current Liabilities</t>
  </si>
  <si>
    <t>Common Stock and Retained Earnings</t>
  </si>
  <si>
    <t xml:space="preserve">    (Excl. Preferred Stock)</t>
  </si>
  <si>
    <t>Pretax Income</t>
  </si>
  <si>
    <t>See Below</t>
  </si>
  <si>
    <t>Interest Expense</t>
  </si>
  <si>
    <t>Common Dividends Paid</t>
  </si>
  <si>
    <t xml:space="preserve">    (Excl. Preferred Stock Dividends)</t>
  </si>
  <si>
    <t>Internal Cash</t>
  </si>
  <si>
    <t>Cash Outflows for Construction</t>
  </si>
  <si>
    <t>CWIP</t>
  </si>
  <si>
    <t>Total Plant</t>
  </si>
  <si>
    <t>Name of state in which incorporated, date of incorporation, and designation of law under which incorporated. If not incorporated, show type of organization, date organized and the identity of the parties in interest together with the extent of their respective interests.</t>
  </si>
  <si>
    <t xml:space="preserve">State the name of each other state or federal body exercising regulatory jurisdiction over respondent (excepting taxing authorities); and if such jurisdiction is limited, the extent of limitation should be set forth. If such jurisdiction terminated prior to the end of the year, state that fact with reasons for such termination and the effective date thereof.  </t>
  </si>
  <si>
    <t xml:space="preserve">Attach herein (following this page) the respondent's latest annual report to stockholders. If such a report is not prepared, but if audited annual financial statements on which a certified public accountant expresses an opinion are regularly prepared and distributed to bondholders, banking institutions or security analysts, submit that. </t>
  </si>
  <si>
    <t xml:space="preserve">If the respondent's annual report to stockholders or audited annual financial statements are prepared on a fiscal year basis, then a statement shall be included stating that, except as noted, the major financial statements are prepared on the same basis as in this annual report to the Commission and are in conformity with this Commission's applicable Uniform system of Accounts. </t>
  </si>
  <si>
    <t>Please complete the information on this schedule for all copies (paper and electronic version)</t>
  </si>
  <si>
    <t>Include in columns (d), (f), (g) and (h) the amounts on open retirement work orders carried in sub-account 3100.01, Retirement</t>
  </si>
  <si>
    <t>Work in Progress.</t>
  </si>
  <si>
    <t xml:space="preserve">3.  </t>
  </si>
  <si>
    <t>With respect to items in columns (e) and (i), include in a note the contra accounts charged or credited together with an</t>
  </si>
  <si>
    <t>explanation of the entries.</t>
  </si>
  <si>
    <t>Balance</t>
  </si>
  <si>
    <t>Credits During the Year</t>
  </si>
  <si>
    <t>Debits During the Year</t>
  </si>
  <si>
    <t>at Beginning</t>
  </si>
  <si>
    <t>Salvage</t>
  </si>
  <si>
    <t>Cost of</t>
  </si>
  <si>
    <t>Plant Account</t>
  </si>
  <si>
    <t>of Year</t>
  </si>
  <si>
    <t>Accruals</t>
  </si>
  <si>
    <t>Insurance, etc.</t>
  </si>
  <si>
    <t>with Traffic</t>
  </si>
  <si>
    <t>without Traffic</t>
  </si>
  <si>
    <t>Removal</t>
  </si>
  <si>
    <t>End of the Year</t>
  </si>
  <si>
    <t>Telecommunications Plant in Service</t>
  </si>
  <si>
    <t>General Support Assets</t>
  </si>
  <si>
    <t xml:space="preserve">        .1</t>
  </si>
  <si>
    <t>Office Support Equipment</t>
  </si>
  <si>
    <t xml:space="preserve">        .2</t>
  </si>
  <si>
    <t>Company Communications Equipment</t>
  </si>
  <si>
    <t>Total General Support Assets</t>
  </si>
  <si>
    <t>Central Office Assets</t>
  </si>
  <si>
    <t>Step-by Step</t>
  </si>
  <si>
    <t>Crossbar</t>
  </si>
  <si>
    <t xml:space="preserve">        .3</t>
  </si>
  <si>
    <t>Other Electro-Mechanical Switching</t>
  </si>
  <si>
    <t>Satellite and Earth Station Facilities</t>
  </si>
  <si>
    <t>Other Radio Facilities</t>
  </si>
  <si>
    <t>Total Central Office Assets</t>
  </si>
  <si>
    <t>Information Orig/Termination Assets</t>
  </si>
  <si>
    <t>Total Information Orig/Termination Assets</t>
  </si>
  <si>
    <t>Cable and Wire Facilities Assets</t>
  </si>
  <si>
    <t>Total Cable and Wire Facilities Assets</t>
  </si>
  <si>
    <t>3100</t>
  </si>
  <si>
    <t>Other - Explain</t>
  </si>
  <si>
    <t>Total Accumulated Depreciation - TPIS</t>
  </si>
  <si>
    <t>3200</t>
  </si>
  <si>
    <t>Held for Future Communications Use</t>
  </si>
  <si>
    <t>3300</t>
  </si>
  <si>
    <t>Nonoperating</t>
  </si>
  <si>
    <t>Total Accumulated Depreciation</t>
  </si>
  <si>
    <t>3410</t>
  </si>
  <si>
    <t>3420</t>
  </si>
  <si>
    <t>Accumulated Amortization - Tangible</t>
  </si>
  <si>
    <t>3500</t>
  </si>
  <si>
    <t>Accumulated Amortization - Intangible</t>
  </si>
  <si>
    <t>3600</t>
  </si>
  <si>
    <t>Accumulated Amortization - Other</t>
  </si>
  <si>
    <t>Total Accumulated Amortization</t>
  </si>
  <si>
    <t>Total Accumulated Depreciation &amp; Amortization</t>
  </si>
  <si>
    <t>20. BASIS OF CHARGES FOR DEPRECIATION</t>
  </si>
  <si>
    <t>20. BASES OF CHARGES FOR DEPRECIATION (Continued)</t>
  </si>
  <si>
    <t xml:space="preserve">Each type of plant for which a separate depreciation rate is determined and applied in the accounts shall be considered as a </t>
  </si>
  <si>
    <t>.1 Office Support Equipment</t>
  </si>
  <si>
    <t>.2 Company Communications Equipment</t>
  </si>
  <si>
    <t>2124</t>
  </si>
  <si>
    <t>General Purpose Computers</t>
  </si>
  <si>
    <t xml:space="preserve">  Total General Support Assets</t>
  </si>
  <si>
    <t xml:space="preserve">  Central Office Assets</t>
  </si>
  <si>
    <t>2211</t>
  </si>
  <si>
    <t>Analog Electronic Switching</t>
  </si>
  <si>
    <t>2212</t>
  </si>
  <si>
    <t>Digital-Electronic Switching</t>
  </si>
  <si>
    <t>2215</t>
  </si>
  <si>
    <t>Electro-Mechanical Switching</t>
  </si>
  <si>
    <t>Instructions</t>
  </si>
  <si>
    <t>Do not include this sheet in the Annual Report you send to the Commission</t>
  </si>
  <si>
    <t xml:space="preserve">We have included general instructions below to assist you in completing the report. </t>
  </si>
  <si>
    <t>General Information</t>
  </si>
  <si>
    <t>Insert Pages</t>
  </si>
  <si>
    <t>Printing Individual Schedules on the File</t>
  </si>
  <si>
    <t>Saving the File</t>
  </si>
  <si>
    <t xml:space="preserve">Print the Entire Report </t>
  </si>
  <si>
    <t>Company Name</t>
  </si>
  <si>
    <t>ALLTEL</t>
  </si>
  <si>
    <t>Armstrong</t>
  </si>
  <si>
    <t xml:space="preserve">Berkshire </t>
  </si>
  <si>
    <t>Cassadaga</t>
  </si>
  <si>
    <t xml:space="preserve">Champlain </t>
  </si>
  <si>
    <t xml:space="preserve">Chautaqua &amp; Erie </t>
  </si>
  <si>
    <t xml:space="preserve">Chazy &amp; Westport </t>
  </si>
  <si>
    <t>Citizens Tel of Hammond</t>
  </si>
  <si>
    <t>Citizens Tel of New York</t>
  </si>
  <si>
    <t xml:space="preserve">Crown Point </t>
  </si>
  <si>
    <t xml:space="preserve">Delhi </t>
  </si>
  <si>
    <t xml:space="preserve">Deposit </t>
  </si>
  <si>
    <t>Dunkirk &amp; Fredonia</t>
  </si>
  <si>
    <t>Edwards</t>
  </si>
  <si>
    <t>Empire</t>
  </si>
  <si>
    <t>Fishers Island</t>
  </si>
  <si>
    <t xml:space="preserve">Frontier of Ausable Valley </t>
  </si>
  <si>
    <t>Frontier of New York (Highland)</t>
  </si>
  <si>
    <t xml:space="preserve">Frontier of Seneca-Gorham </t>
  </si>
  <si>
    <t xml:space="preserve">Frontier of Sylvan Lake </t>
  </si>
  <si>
    <t xml:space="preserve">Germantown </t>
  </si>
  <si>
    <t xml:space="preserve">Hancock </t>
  </si>
  <si>
    <t>Margaretville</t>
  </si>
  <si>
    <t>Middleburgh</t>
  </si>
  <si>
    <t xml:space="preserve">Newport </t>
  </si>
  <si>
    <t>Nicholville</t>
  </si>
  <si>
    <t xml:space="preserve">Ogden </t>
  </si>
  <si>
    <t>Oneida County Rural</t>
  </si>
  <si>
    <t xml:space="preserve">Ontario </t>
  </si>
  <si>
    <t>Oriskany Falls</t>
  </si>
  <si>
    <t xml:space="preserve">Pattersonville </t>
  </si>
  <si>
    <t>Port Byron</t>
  </si>
  <si>
    <t>6511</t>
  </si>
  <si>
    <t>Property Held for Future Telephone Use</t>
  </si>
  <si>
    <t>6512</t>
  </si>
  <si>
    <t>Provisioning</t>
  </si>
  <si>
    <t>6510</t>
  </si>
  <si>
    <t>Total Other Property, Plant &amp; Equipment Expenses</t>
  </si>
  <si>
    <t>Network Operations Expenses</t>
  </si>
  <si>
    <t>6531</t>
  </si>
  <si>
    <t>Power</t>
  </si>
  <si>
    <t>6532</t>
  </si>
  <si>
    <t>Network Administration</t>
  </si>
  <si>
    <t>6533</t>
  </si>
  <si>
    <t>Testing</t>
  </si>
  <si>
    <t>6534</t>
  </si>
  <si>
    <t>Plant Operations Administration</t>
  </si>
  <si>
    <t>6535</t>
  </si>
  <si>
    <t>Engineering</t>
  </si>
  <si>
    <t>6530</t>
  </si>
  <si>
    <t>Network Operations Expense</t>
  </si>
  <si>
    <t>6540</t>
  </si>
  <si>
    <t>Access Expense</t>
  </si>
  <si>
    <t>Depreciation &amp; Amortization Expenses</t>
  </si>
  <si>
    <t>6561</t>
  </si>
  <si>
    <t>Depreciation-TPIS</t>
  </si>
  <si>
    <t>6562</t>
  </si>
  <si>
    <t>Depreciation-Property Held for Future Tel.. Use</t>
  </si>
  <si>
    <t>6563</t>
  </si>
  <si>
    <t>Amortization-Tangible</t>
  </si>
  <si>
    <t>6564</t>
  </si>
  <si>
    <t>Amortization-Intangible</t>
  </si>
  <si>
    <t>6565</t>
  </si>
  <si>
    <t>Amortization-Other</t>
  </si>
  <si>
    <t>6560</t>
  </si>
  <si>
    <t>Total Plant Nonspecific Operations Expense</t>
  </si>
  <si>
    <t>223-91</t>
  </si>
  <si>
    <t>6611</t>
  </si>
  <si>
    <t>Product Management</t>
  </si>
  <si>
    <t>6612</t>
  </si>
  <si>
    <t>Sales</t>
  </si>
  <si>
    <t>6613</t>
  </si>
  <si>
    <t>Product Advertising</t>
  </si>
  <si>
    <t>6610</t>
  </si>
  <si>
    <t>Services</t>
  </si>
  <si>
    <t>6621</t>
  </si>
  <si>
    <t>Call Completion Services</t>
  </si>
  <si>
    <t>6622.1</t>
  </si>
  <si>
    <t>Number Services-Directory Assistance</t>
  </si>
  <si>
    <t>6622.2</t>
  </si>
  <si>
    <t>Number Services-Directory Publishing</t>
  </si>
  <si>
    <t>6623.1</t>
  </si>
  <si>
    <t>Customer Services-Order Processing &amp; Instruction</t>
  </si>
  <si>
    <t>6623.2</t>
  </si>
  <si>
    <t>Customer Services-Billing and Collections</t>
  </si>
  <si>
    <t>6623.3</t>
  </si>
  <si>
    <t>Customer Services-Public Telephone Expenses</t>
  </si>
  <si>
    <t>6620</t>
  </si>
  <si>
    <t>Total Customer Operations Expense</t>
  </si>
  <si>
    <t>Corporate Operations Expense</t>
  </si>
  <si>
    <t>Executive and Planning</t>
  </si>
  <si>
    <t>6711</t>
  </si>
  <si>
    <t>Executive</t>
  </si>
  <si>
    <t>6712</t>
  </si>
  <si>
    <t>Planning</t>
  </si>
  <si>
    <t>6710</t>
  </si>
  <si>
    <t>General &amp; Administrative</t>
  </si>
  <si>
    <t>6721</t>
  </si>
  <si>
    <t>Accounting &amp; Finance</t>
  </si>
  <si>
    <t>6722</t>
  </si>
  <si>
    <t>External Relations</t>
  </si>
  <si>
    <t>6723</t>
  </si>
  <si>
    <t>Human Resources</t>
  </si>
  <si>
    <t>6724</t>
  </si>
  <si>
    <t>Information Management</t>
  </si>
  <si>
    <t>6725</t>
  </si>
  <si>
    <t>Legal</t>
  </si>
  <si>
    <t>6726</t>
  </si>
  <si>
    <t>Procurement</t>
  </si>
  <si>
    <t>6727</t>
  </si>
  <si>
    <t>Research and Development</t>
  </si>
  <si>
    <t>6728</t>
  </si>
  <si>
    <t>Other General &amp; Administrative</t>
  </si>
  <si>
    <t>6720</t>
  </si>
  <si>
    <t>6790</t>
  </si>
  <si>
    <t>Provision for Uncollectible Notes Receivable</t>
  </si>
  <si>
    <t>Total Corporate Operations Expenses</t>
  </si>
  <si>
    <t>TOTAL OPERATING EXPENSES</t>
  </si>
  <si>
    <t>45. TAXES CHARGED DURING YEAR</t>
  </si>
  <si>
    <t>45. TAXES CHARGED DURING YEAR (Continued)</t>
  </si>
  <si>
    <t>Show the account distribution of total taxes charged to operations and to other final accounts during the year. Taxes</t>
  </si>
  <si>
    <t>For any tax which it was necessary to apportion to more than one of the accounts shown, state hereunder the basis of</t>
  </si>
  <si>
    <t xml:space="preserve">      c.  other irrevocable actions that relieved the company or the plan of primary  responsibility for a pension obligation</t>
  </si>
  <si>
    <t xml:space="preserve">Year-to-date asset gain or (loss): </t>
  </si>
  <si>
    <t xml:space="preserve">           and eliminates significant risks related to the obligation and assets.</t>
  </si>
  <si>
    <t xml:space="preserve">     Actual return</t>
  </si>
  <si>
    <t xml:space="preserve">      d. an event that significantly reduces the expected of years future service for present employees who are entitled</t>
  </si>
  <si>
    <t xml:space="preserve">     Expected return   </t>
  </si>
  <si>
    <t xml:space="preserve">           to receive benefits from that plan or that  eliminates the accrual of benefits for some or all of the future services</t>
  </si>
  <si>
    <t xml:space="preserve">     Gain or (loss): (3)-(4)</t>
  </si>
  <si>
    <t xml:space="preserve">           of a significant number of those employees.</t>
  </si>
  <si>
    <t xml:space="preserve">Year-to-date liability gain or (loss): </t>
  </si>
  <si>
    <t xml:space="preserve">     mutual agreement or understanding between two or more parties who together have control within the meaning of the definition of</t>
  </si>
  <si>
    <t xml:space="preserve">     control in the Uniform System of Accounts, regardless of the relative voting rights of each party.</t>
  </si>
  <si>
    <t>223-88</t>
  </si>
  <si>
    <t>6. HOLDERS OF VOTING SECURITIES</t>
  </si>
  <si>
    <t xml:space="preserve">     than ten such holders, the ten who hold the highest voting powers. Data should be the latest available nearest the end of the</t>
  </si>
  <si>
    <t>Current Deferred Income Taxes-Dr. ...............................</t>
  </si>
  <si>
    <t>Total Current Assets ..........</t>
  </si>
  <si>
    <t>NONCURRENT ASSETS</t>
  </si>
  <si>
    <t>1401.1</t>
  </si>
  <si>
    <t>Investments in Affiliated Companies .............................</t>
  </si>
  <si>
    <t>1401.2</t>
  </si>
  <si>
    <t>Advances to Affiliated Companies ................................</t>
  </si>
  <si>
    <t>1402</t>
  </si>
  <si>
    <t>Investments in Nonaffiliated Companies ......................</t>
  </si>
  <si>
    <t>1406</t>
  </si>
  <si>
    <t>Nonregulated Investments .................................................</t>
  </si>
  <si>
    <t>1407</t>
  </si>
  <si>
    <t>Unamortized Debt Issuance Expense ............................</t>
  </si>
  <si>
    <t>1408</t>
  </si>
  <si>
    <t>Sinking Funds ..........................................................................</t>
  </si>
  <si>
    <t>1410</t>
  </si>
  <si>
    <t>Other Noncurrent Assets ...................................................</t>
  </si>
  <si>
    <t>30</t>
  </si>
  <si>
    <t>1438</t>
  </si>
  <si>
    <t>Deferred Maintenance and Retirements ........................</t>
  </si>
  <si>
    <t>31</t>
  </si>
  <si>
    <t>1439</t>
  </si>
  <si>
    <t>Deferred Charges ...................................................................</t>
  </si>
  <si>
    <t>32</t>
  </si>
  <si>
    <t>1500</t>
  </si>
  <si>
    <t>Other Jurisdictional Assets-Net ......................................</t>
  </si>
  <si>
    <t>X</t>
  </si>
  <si>
    <t>33</t>
  </si>
  <si>
    <t>1510</t>
  </si>
  <si>
    <t>Noncurrent Deferred Income Taxes-Dr. .......................</t>
  </si>
  <si>
    <t>34</t>
  </si>
  <si>
    <t>Total Noncurrent Assets ..........</t>
  </si>
  <si>
    <t>REGULATED PLANT</t>
  </si>
  <si>
    <t>35</t>
  </si>
  <si>
    <t>2001</t>
  </si>
  <si>
    <t>Telecommunications Plant In Service ..........................</t>
  </si>
  <si>
    <t>2002</t>
  </si>
  <si>
    <t>Property Held for Future Tel. Use ....................................</t>
  </si>
  <si>
    <t>2003</t>
  </si>
  <si>
    <t>Tel. Plant Under Construction - Short Term .................</t>
  </si>
  <si>
    <t>2004</t>
  </si>
  <si>
    <t>Tel. Plant Under Construction - Long Term ..................</t>
  </si>
  <si>
    <t>2005</t>
  </si>
  <si>
    <t>Tel. Plant Adjustment ..........................................................</t>
  </si>
  <si>
    <t>2006</t>
  </si>
  <si>
    <t>Nonoperating Plant ...............................................................</t>
  </si>
  <si>
    <t>41</t>
  </si>
  <si>
    <t>2007</t>
  </si>
  <si>
    <t>Goodwill .....................................................................................</t>
  </si>
  <si>
    <t>42</t>
  </si>
  <si>
    <t>Total Telecommunications Plant</t>
  </si>
  <si>
    <t>43</t>
  </si>
  <si>
    <t>3100-3300</t>
  </si>
  <si>
    <t>Less: Accumulated Depreciation ....................................</t>
  </si>
  <si>
    <t>44</t>
  </si>
  <si>
    <t>3410-3600</t>
  </si>
  <si>
    <t>Less: Accumulated Amortization ....................................</t>
  </si>
  <si>
    <t>45</t>
  </si>
  <si>
    <t>Net Telecommunications Plant</t>
  </si>
  <si>
    <t>46</t>
  </si>
  <si>
    <t>TOTAL ASSETS AND OTHER DEBITS</t>
  </si>
  <si>
    <t>For Notes to Balance Sheet see Page 18.</t>
  </si>
  <si>
    <t>Liabilities and Other Credits</t>
  </si>
  <si>
    <t>CURRENT LIABILITIES</t>
  </si>
  <si>
    <t>4010.1</t>
  </si>
  <si>
    <t>Accounts Payable to Affiliated Companies ..................</t>
  </si>
  <si>
    <t>4010.2</t>
  </si>
  <si>
    <t>Other Accounts Payable ...............................................</t>
  </si>
  <si>
    <t>4020.1</t>
  </si>
  <si>
    <t>Notes Payable to Affiliated Companies ........................</t>
  </si>
  <si>
    <t>4020.2</t>
  </si>
  <si>
    <t>Other Notes Payable ......................................................</t>
  </si>
  <si>
    <t>4030</t>
  </si>
  <si>
    <t>Advance Billing and Payments ......................................</t>
  </si>
  <si>
    <t>4040</t>
  </si>
  <si>
    <t>Customers' Deposits ......................................................</t>
  </si>
  <si>
    <t>4050</t>
  </si>
  <si>
    <t>Current Maturities-Long-Term Debt ..............................</t>
  </si>
  <si>
    <t>4060</t>
  </si>
  <si>
    <t>Current Maturities-Capital Leases .................</t>
  </si>
  <si>
    <t>4070</t>
  </si>
  <si>
    <t>Income Taxes-Accrued ..................................................</t>
  </si>
  <si>
    <t>4080</t>
  </si>
  <si>
    <t>Other Taxes-Accrued ....................................................</t>
  </si>
  <si>
    <t>4100</t>
  </si>
  <si>
    <t>Current Deferred Oper. Income Taxes-Cr. ...................</t>
  </si>
  <si>
    <t>4110</t>
  </si>
  <si>
    <t>Current Def. Nonoper. Income Taxes-Cr. ......................</t>
  </si>
  <si>
    <t>4120</t>
  </si>
  <si>
    <t>Other Accrued Liabilities ...............................................</t>
  </si>
  <si>
    <t>4130</t>
  </si>
  <si>
    <t>Other Current Liabilities .................................................</t>
  </si>
  <si>
    <t>Total Current Liabilities</t>
  </si>
  <si>
    <t>LONG-TERM DEBT</t>
  </si>
  <si>
    <t>4210</t>
  </si>
  <si>
    <t>Funded Debt ....................................................................</t>
  </si>
  <si>
    <t>4220</t>
  </si>
  <si>
    <t>Premium on Long-Term Debt ........................................</t>
  </si>
  <si>
    <t>4230</t>
  </si>
  <si>
    <t xml:space="preserve">Beginning of </t>
  </si>
  <si>
    <t>or</t>
  </si>
  <si>
    <t>Accounts</t>
  </si>
  <si>
    <t>(Decrease)</t>
  </si>
  <si>
    <t>CURRENT ASSETS</t>
  </si>
  <si>
    <t>1130</t>
  </si>
  <si>
    <t>Cash ............................................................................................</t>
  </si>
  <si>
    <t>--</t>
  </si>
  <si>
    <t>1140</t>
  </si>
  <si>
    <t>Special Cash Deposits.........................................................</t>
  </si>
  <si>
    <t>1150</t>
  </si>
  <si>
    <t xml:space="preserve">      Other non-current assets</t>
  </si>
  <si>
    <t xml:space="preserve">   Other:</t>
  </si>
  <si>
    <t xml:space="preserve">       Total of any Insert Pages</t>
  </si>
  <si>
    <t>Net cash provided by (used in) investing activities</t>
  </si>
  <si>
    <t>13.  STATEMENT OF CASH FLOWS (Continued)</t>
  </si>
  <si>
    <t xml:space="preserve">   Cash flows from financing activities:</t>
  </si>
  <si>
    <t xml:space="preserve">      Proceeds from issuing:</t>
  </si>
  <si>
    <t xml:space="preserve">         Common stock</t>
  </si>
  <si>
    <t xml:space="preserve">         Preferred stock</t>
  </si>
  <si>
    <t xml:space="preserve">         Long-term debt (5)(b)</t>
  </si>
  <si>
    <t>Discount Rate</t>
  </si>
  <si>
    <t>Expected Long-Term Rate of Return on Assets (Exterior Fund)</t>
  </si>
  <si>
    <t>Interest Rate Applied to NYS Jurisdiction Internal Reserve Balance</t>
  </si>
  <si>
    <t>NET PERIODIC OPEB COST</t>
  </si>
  <si>
    <t>Actual Return on Plan Assets [ (Gain) or Loss ]</t>
  </si>
  <si>
    <t>Amortization of (Gains) or Losses from Earlier Periods</t>
  </si>
  <si>
    <t xml:space="preserve">(Gain) or Loss Due to a Temporary Deviation From a Substantive Plan </t>
  </si>
  <si>
    <t xml:space="preserve">          Net Periodic OPEB Cost</t>
  </si>
  <si>
    <t>56B. ANALYSIS OF OPEB COSTS, FUNDING AND DEFERRALS (Continued)</t>
  </si>
  <si>
    <t>Report on Line 3 items such as transfers of excess pension funds from the company's pension trust fund to an account set up under Section401 (h) of the Internal Revenue Code.</t>
  </si>
  <si>
    <t>Report on Line 5 items of income (e.g., dividends and interest).</t>
  </si>
  <si>
    <t>The amount reported on Line 9 should be the same amount as that reported on Line 4 on Page 89.</t>
  </si>
  <si>
    <t xml:space="preserve">(b)   </t>
  </si>
  <si>
    <t>EXTERNALLY HELD OPEB DEDICATED FUNDS OR TRUSTS</t>
  </si>
  <si>
    <t>Fair Value of Plan Assets at Beginning of Period</t>
  </si>
  <si>
    <t>Contributions to the Fund:</t>
  </si>
  <si>
    <t xml:space="preserve">     Deposits of Company Funds</t>
  </si>
  <si>
    <t xml:space="preserve">     Transfers from Pension Related Funds</t>
  </si>
  <si>
    <t xml:space="preserve">     Other  *</t>
  </si>
  <si>
    <t xml:space="preserve">Income or (Loss) Earned on Fund Assets </t>
  </si>
  <si>
    <t>Capital Appreciation or (Depreciation) of Fund Assets</t>
  </si>
  <si>
    <t>Cost Benefits Paid from the Fund To or For Plan Participants</t>
  </si>
  <si>
    <t>Other Expenses Paid By the Fund **</t>
  </si>
  <si>
    <t>Working Cash Advances ....................................................</t>
  </si>
  <si>
    <t>1160</t>
  </si>
  <si>
    <t>1180</t>
  </si>
  <si>
    <t>Telecom. Accounts Receivable ......................................</t>
  </si>
  <si>
    <t>1181</t>
  </si>
  <si>
    <t>Accounts Rec. Allow.-Tel. ..................................................</t>
  </si>
  <si>
    <t>1190.1</t>
  </si>
  <si>
    <t>Accounts Rec From Affil. Cos. ........................................</t>
  </si>
  <si>
    <t>1190.2</t>
  </si>
  <si>
    <t>Other Accounts Receivable ..............................................</t>
  </si>
  <si>
    <t>1191</t>
  </si>
  <si>
    <t>Accounts Rec Allow-Other and Affil. .............................</t>
  </si>
  <si>
    <t>1200.1</t>
  </si>
  <si>
    <t>Notes Receivable From Affil Cos. .................................</t>
  </si>
  <si>
    <t>1200.2</t>
  </si>
  <si>
    <t>Other Notes Receivable.......................................................</t>
  </si>
  <si>
    <t>1201</t>
  </si>
  <si>
    <t>Notes Rec. Allow-Other and Affil. ....................................</t>
  </si>
  <si>
    <t>1210</t>
  </si>
  <si>
    <t>Interest and Dividends Receivable ..................................</t>
  </si>
  <si>
    <t>1220</t>
  </si>
  <si>
    <t>Inventories ................................................................................</t>
  </si>
  <si>
    <t>1290</t>
  </si>
  <si>
    <t>Prepaid Rents .........................................................................</t>
  </si>
  <si>
    <t>1300</t>
  </si>
  <si>
    <t>Prepaid Taxes .........................................................................</t>
  </si>
  <si>
    <t>1310</t>
  </si>
  <si>
    <t>Prepaid Insurance ..................................................................</t>
  </si>
  <si>
    <t>1320</t>
  </si>
  <si>
    <t>Prepaid Directory Expenses ..............................................</t>
  </si>
  <si>
    <t>1330</t>
  </si>
  <si>
    <t>47. RECONCILIATION OF REPORTED NET INCOME WITH TAXABLE INCOME</t>
  </si>
  <si>
    <t>FOR FEDERAL INCOME TAXES</t>
  </si>
  <si>
    <t xml:space="preserve">Report hereunder a reconciliation of reported net income for the year with taxable income used in computing </t>
  </si>
  <si>
    <t xml:space="preserve">Federal Income tax accruals and show computation of such tax accruals.  The reconciliation shall be submitted </t>
  </si>
  <si>
    <t>even though there is no taxable income for the year.  Descriptions should clearly indicate the nature</t>
  </si>
  <si>
    <t>of each reconciling amount.</t>
  </si>
  <si>
    <t>If the telecommunication company is a member of a group which files a consolidated Federal tax return,</t>
  </si>
  <si>
    <t>reconcile reported net income with taxable net income as if a separate return were to be filed, indicating,</t>
  </si>
  <si>
    <t>however, intercompany amounts to be eliminated in such consolidated return.  State names of</t>
  </si>
  <si>
    <t>group members, tax assigned to each group member, and basis of allocation, assignment, or sharing of the</t>
  </si>
  <si>
    <t>consolidated tax among the group members.</t>
  </si>
  <si>
    <t xml:space="preserve"> Net Income for the Year per Income Statement (Schedule 12, line 48)</t>
  </si>
  <si>
    <t xml:space="preserve"> Income Taxes Accrued:</t>
  </si>
  <si>
    <t xml:space="preserve"> Less: Nonregulated Income</t>
  </si>
  <si>
    <t xml:space="preserve"> Other reconciling amounts (list first additional income and unallowable deductions,</t>
  </si>
  <si>
    <t xml:space="preserve"> followed by additional deductions and nontaxable income):</t>
  </si>
  <si>
    <t>xxxxxxxxxxxx</t>
  </si>
  <si>
    <t>Additional Income &amp; Unallowable Deductions:</t>
  </si>
  <si>
    <t>Additional Deductions &amp; Non-Taxable Income:</t>
  </si>
  <si>
    <t xml:space="preserve"> Federal tax net income</t>
  </si>
  <si>
    <t xml:space="preserve"> Computation of tax:</t>
  </si>
  <si>
    <t>Computed Federal Income Tax</t>
  </si>
  <si>
    <t>76-A</t>
  </si>
  <si>
    <t>76-B</t>
  </si>
  <si>
    <t>Print continuation sheets as needed.</t>
  </si>
  <si>
    <t>48. SPECIAL CHARGES</t>
  </si>
  <si>
    <t xml:space="preserve"> Report below all expenditures incurred during the year for the purpose of lobbying (see paragraph (1) of account</t>
  </si>
  <si>
    <t xml:space="preserve"> in USOA); contributions for charitable, social or community welfare purposes; penalties and fines paid</t>
  </si>
  <si>
    <t xml:space="preserve">All lines except line 6 are balances at end of year. </t>
  </si>
  <si>
    <t>The amount in Column (a) reflects the year end balance in the reporting year for Long-Term Debt (including</t>
  </si>
  <si>
    <t>at the end of the reporting year.  The cost rate is derived by dividing the interest expense and/or preferred stock</t>
  </si>
  <si>
    <t>dividends by the respective year end debt or preferred stock balance.  The return on common equity is a</t>
  </si>
  <si>
    <t>earned rates of return reported here are not necessairly the same that would be</t>
  </si>
  <si>
    <t>If Total on Line 24 is less than 20% of Total Assets the Filing of this Schedule 24 is optional.</t>
  </si>
  <si>
    <t>This schedule is optional for filers if Line 26 is less than 5% of the Total Assets of the Company.</t>
  </si>
  <si>
    <t>5.  This schedule is optional for filers if the aggregate Year End Book Value of account 1401.2 and Account 1402 is less than</t>
  </si>
  <si>
    <t>5% of the Total Assets of the Company.</t>
  </si>
  <si>
    <t xml:space="preserve"> 2.  This schedule is optional for filers if the aggregate Year End Book Value of Account 1401.2 and Account 1402 is less than 5% of the Total Assets of the Company.</t>
  </si>
  <si>
    <t>36. Capitalization</t>
  </si>
  <si>
    <t xml:space="preserve">               Grand Total Long Term Debt</t>
  </si>
  <si>
    <t>Par or</t>
  </si>
  <si>
    <t>stated</t>
  </si>
  <si>
    <t>value</t>
  </si>
  <si>
    <t>per share</t>
  </si>
  <si>
    <t xml:space="preserve">               Grand Total Capitalization</t>
  </si>
  <si>
    <t>CAPITAL STOCK AND FUNDED DEBT REACQUIRED OR RETIRED DURING THE YEAR</t>
  </si>
  <si>
    <t>38.  Other Long-Term Liabilities and Other Long Term Liabilities</t>
  </si>
  <si>
    <t>Other Long-Term Liabilities</t>
  </si>
  <si>
    <t>OTHER DEFERRED CREDITS</t>
  </si>
  <si>
    <t xml:space="preserve"> 2. For all other items, report the indicated particulars of each item amounting individually to $100,000 or more for Class A companies, or $10,000</t>
  </si>
  <si>
    <t>or more for Class B Companies</t>
  </si>
  <si>
    <t xml:space="preserve"> 4. Where numerous accounts are affected in the disposition of these credits, the designation "various" may be inserted for accounts debited.</t>
  </si>
  <si>
    <t xml:space="preserve"> for Class B companies.  This schedule is optional for companies whose total for Line 45 is less than 10% of</t>
  </si>
  <si>
    <t>Operating Expenses Excluding Depreciation.</t>
  </si>
  <si>
    <t>less than $2,000 for Class B companies.  This schedule is optional for companies whose total for Line 45 is less than 10% of</t>
  </si>
  <si>
    <t>Aggregate all Other Company items under $150,000 for Class A and $50,000 for Class B Telecommunications Companies.</t>
  </si>
  <si>
    <t>For Other Companies, reporting is optional if the sum of such items is less than 5% of Operating Expenses Excluding Depreciation</t>
  </si>
  <si>
    <t xml:space="preserve">(e) </t>
  </si>
  <si>
    <t>THE MIDDLEBURGH TELEPHONE COMPANY</t>
  </si>
  <si>
    <t>103 CLIFF STREET     PO BOX 191</t>
  </si>
  <si>
    <t>MIDDLEBURGH, NEW YORK  12122-0191</t>
  </si>
  <si>
    <t>JANUARY 1, 2013</t>
  </si>
  <si>
    <t>DECEMBER 31, 2013</t>
  </si>
  <si>
    <t>MARCH 31, 2014</t>
  </si>
  <si>
    <t>Marjorie R. Becker, C.E.O.</t>
  </si>
  <si>
    <t>103 Cliff Street, PO Box 191, Middleburgh, NY  12122</t>
  </si>
  <si>
    <t>(518) 827-5211</t>
  </si>
  <si>
    <t>The Middleburgh Telephone Company</t>
  </si>
  <si>
    <t>103 Cliff Street     PO Box 191</t>
  </si>
  <si>
    <t>Middleburgh, New York  12122-0191</t>
  </si>
  <si>
    <t>Incorporated in the State of New York on October 25, 1897 under the</t>
  </si>
  <si>
    <t xml:space="preserve">     Transportation of Corporate Law.</t>
  </si>
  <si>
    <t>NONE</t>
  </si>
  <si>
    <t>Local Telephone Service</t>
  </si>
  <si>
    <t xml:space="preserve">report to the Commission and are in conformity with this Commission's </t>
  </si>
  <si>
    <t xml:space="preserve">The major financial statements are prepared on the same basis as in this annual report </t>
  </si>
  <si>
    <t xml:space="preserve">applicable Uniform system of Accounts. </t>
  </si>
  <si>
    <t>Marjorie R. Becker</t>
  </si>
  <si>
    <t>Bruce T. Becker</t>
  </si>
  <si>
    <t>James R. Becker</t>
  </si>
  <si>
    <t>Christopher L. Becker</t>
  </si>
  <si>
    <t>Randall F. Becker, Jr.</t>
  </si>
  <si>
    <t>Edmund R. Becker</t>
  </si>
  <si>
    <t>Glen G. McCarthy</t>
  </si>
  <si>
    <t>Michael L. Breen</t>
  </si>
  <si>
    <t>Barbara E. Becker</t>
  </si>
  <si>
    <t>Jason S. Becker</t>
  </si>
  <si>
    <t>Keith M. Becker</t>
  </si>
  <si>
    <t>Director</t>
  </si>
  <si>
    <t>Director, GM, CEO</t>
  </si>
  <si>
    <t>Director, President</t>
  </si>
  <si>
    <t>Director, VP Plant</t>
  </si>
  <si>
    <t>Director, VP Operations</t>
  </si>
  <si>
    <t>Director, Accountant</t>
  </si>
  <si>
    <t>Corporate Secretary</t>
  </si>
  <si>
    <t>Midtel Cable TV, Inc.</t>
  </si>
  <si>
    <t>Cable TV, Internet, DSL</t>
  </si>
  <si>
    <t>Seamless Geoport Communications, Inc.</t>
  </si>
  <si>
    <t>Long Distance Reseller</t>
  </si>
  <si>
    <t>Middleburgh Network Connection Corporation</t>
  </si>
  <si>
    <t>STP</t>
  </si>
  <si>
    <t>Becker, Marjorie R., Middleburgh, NY  12122</t>
  </si>
  <si>
    <t>Trust u/w Randall F. Becker Article IV, Middleburgh, NY  12122</t>
  </si>
  <si>
    <t>Becker Irrevocable Trust II, Middleburgh, NY  12122</t>
  </si>
  <si>
    <r>
      <t xml:space="preserve"> 1. Has each share of stock the right to one vote? ___</t>
    </r>
    <r>
      <rPr>
        <u/>
        <sz val="8"/>
        <color indexed="12"/>
        <rFont val="Arial MT"/>
      </rPr>
      <t>YES</t>
    </r>
    <r>
      <rPr>
        <sz val="8"/>
        <color indexed="12"/>
        <rFont val="Arial MT"/>
      </rPr>
      <t xml:space="preserve">____ </t>
    </r>
  </si>
  <si>
    <r>
      <t xml:space="preserve"> 2. Are voting rights attached only to stock? ___</t>
    </r>
    <r>
      <rPr>
        <u/>
        <sz val="8"/>
        <color indexed="12"/>
        <rFont val="Arial MT"/>
      </rPr>
      <t>YES</t>
    </r>
    <r>
      <rPr>
        <sz val="8"/>
        <color indexed="12"/>
        <rFont val="Arial MT"/>
      </rPr>
      <t>______</t>
    </r>
  </si>
  <si>
    <r>
      <t xml:space="preserve"> 3. Is cumulative voting permitted? ____</t>
    </r>
    <r>
      <rPr>
        <u/>
        <sz val="8"/>
        <color indexed="12"/>
        <rFont val="Arial MT"/>
      </rPr>
      <t>NO</t>
    </r>
    <r>
      <rPr>
        <sz val="8"/>
        <color indexed="12"/>
        <rFont val="Arial MT"/>
      </rPr>
      <t>________</t>
    </r>
  </si>
  <si>
    <r>
      <t>5. State the total number of votes cast at such general meeting ________</t>
    </r>
    <r>
      <rPr>
        <u/>
        <sz val="8"/>
        <color indexed="12"/>
        <rFont val="Arial MT"/>
      </rPr>
      <t>492</t>
    </r>
    <r>
      <rPr>
        <sz val="8"/>
        <color indexed="12"/>
        <rFont val="Arial MT"/>
      </rPr>
      <t>______________and the total number cast by proxy ___</t>
    </r>
    <r>
      <rPr>
        <u/>
        <sz val="8"/>
        <color indexed="12"/>
        <rFont val="Arial MT"/>
      </rPr>
      <t>88</t>
    </r>
    <r>
      <rPr>
        <sz val="8"/>
        <color indexed="12"/>
        <rFont val="Arial MT"/>
      </rPr>
      <t>___.</t>
    </r>
  </si>
  <si>
    <r>
      <t xml:space="preserve"> 6. State the total number of voting security holders ____</t>
    </r>
    <r>
      <rPr>
        <u/>
        <sz val="8"/>
        <color indexed="12"/>
        <rFont val="Arial MT"/>
      </rPr>
      <t>3</t>
    </r>
    <r>
      <rPr>
        <sz val="8"/>
        <color indexed="12"/>
        <rFont val="Arial MT"/>
      </rPr>
      <t>______ and the total of all voting securities _____</t>
    </r>
    <r>
      <rPr>
        <u/>
        <sz val="8"/>
        <color indexed="12"/>
        <rFont val="Arial MT"/>
      </rPr>
      <t>580</t>
    </r>
    <r>
      <rPr>
        <sz val="8"/>
        <color indexed="12"/>
        <rFont val="Arial MT"/>
      </rPr>
      <t>_____  as of such</t>
    </r>
  </si>
  <si>
    <t>1)   NONE</t>
  </si>
  <si>
    <t>2)   NONE</t>
  </si>
  <si>
    <t>3)   NONE</t>
  </si>
  <si>
    <t>4)   NONE</t>
  </si>
  <si>
    <t>5)   NONE</t>
  </si>
  <si>
    <t>6)   CASE 07-C-0349 Residential basic local rate increase of $ 2.00 approved 12/18/2012 effective 1/1/2013.</t>
  </si>
  <si>
    <t xml:space="preserve">               Including Access Line loss for the year, revenues for Regulated Basic Local Service increased $ 59,237.14</t>
  </si>
  <si>
    <t>7)   Cost of Living wage increase to all employees in July.  Minimal effect.</t>
  </si>
  <si>
    <t>8)   NONE</t>
  </si>
  <si>
    <t>9)   NONE</t>
  </si>
  <si>
    <t>10)  NONE</t>
  </si>
  <si>
    <t>11)  NONE</t>
  </si>
  <si>
    <r>
      <t>reduce the amount of  "Operating Revenues"  for the current year by approximately $_____</t>
    </r>
    <r>
      <rPr>
        <u/>
        <sz val="12"/>
        <color indexed="12"/>
        <rFont val="Arial"/>
        <family val="2"/>
      </rPr>
      <t>0</t>
    </r>
    <r>
      <rPr>
        <sz val="12"/>
        <color indexed="12"/>
        <rFont val="Arial"/>
        <family val="2"/>
      </rPr>
      <t>________</t>
    </r>
  </si>
  <si>
    <t>Intrastate Lifeline Support Discount</t>
  </si>
  <si>
    <t>Deferred Compensation - Def Tax Asset - F.I.T.</t>
  </si>
  <si>
    <t>Deferred F.I.T. - Nonregulated Affiliate's 2% Royalty</t>
  </si>
  <si>
    <t>Deferred F.I.T. - RTB Stock</t>
  </si>
  <si>
    <t>Deferred F.I.T. - NOL C/F</t>
  </si>
  <si>
    <t>Plant in Service</t>
  </si>
  <si>
    <t>Middleburgh Network Connection Corp.</t>
  </si>
  <si>
    <t>C</t>
  </si>
  <si>
    <t>REA "B" Loan</t>
  </si>
  <si>
    <t>RTB "B" Loan</t>
  </si>
  <si>
    <t>RTB "C" Loan</t>
  </si>
  <si>
    <t>Preferred "A"</t>
  </si>
  <si>
    <t>Preferred "B"</t>
  </si>
  <si>
    <t>Executive Deferred Compensation</t>
  </si>
  <si>
    <t>Deferral of Lifeline Support (USAC)</t>
  </si>
  <si>
    <t>Regulatory Liability - 2% Royalty</t>
  </si>
  <si>
    <t>Rural Telephone Bank Stock Sale</t>
  </si>
  <si>
    <t>FOOTNOTE:   USF Revenues $.....NONE............</t>
  </si>
  <si>
    <t>Recorded in Account:   .....5082...........</t>
  </si>
  <si>
    <t>ACRS/MACRS Salvage</t>
  </si>
  <si>
    <t>Non-Deductible Meals</t>
  </si>
  <si>
    <t>Lobby Expense</t>
  </si>
  <si>
    <t>Equity in Affiliates</t>
  </si>
  <si>
    <t>Bad Debt Adjustment</t>
  </si>
  <si>
    <t>Cost of Removal</t>
  </si>
  <si>
    <t>Deferred Compensation</t>
  </si>
  <si>
    <t>RTB Stock &amp; Carrying Charges Deferral</t>
  </si>
  <si>
    <t>Tax @ 34%</t>
  </si>
  <si>
    <t>NOL Carryforward Deferral</t>
  </si>
  <si>
    <t>LOBBY / POLITICAL</t>
  </si>
  <si>
    <t>CHARITABLE DONATIONS</t>
  </si>
  <si>
    <t>SERVICE / SOCIAL MEMBERSHIPS</t>
  </si>
  <si>
    <t>SPECIAL CHARGES</t>
  </si>
  <si>
    <t>RTB Stock Sale Proceeds</t>
  </si>
  <si>
    <t>A. Group Pension - Company Wide - Insurance Carrier</t>
  </si>
  <si>
    <t xml:space="preserve">          Plan frozen as of 12/31/2012.  4th quarter 2012 true-up done in</t>
  </si>
  <si>
    <t xml:space="preserve">          2013.  There should be no more contributions.</t>
  </si>
  <si>
    <t>B. Group 401K Plan - Company Wide - Company</t>
  </si>
  <si>
    <t>C. Group Life Insurance - Company Wide - Insurance Carrier</t>
  </si>
  <si>
    <t xml:space="preserve">D. Group Life Insurance - Executive Officers / Management / Directors - </t>
  </si>
  <si>
    <t xml:space="preserve">          Insurance Carrier</t>
  </si>
  <si>
    <t>E.  Disability Insurance - Company Wide - Insurance Carrier</t>
  </si>
  <si>
    <t>F.  Disability Insurance - Executive Officers / Management -</t>
  </si>
  <si>
    <t xml:space="preserve">G.  Medical / Dental / Vision Insurance - Company Wide - </t>
  </si>
  <si>
    <t xml:space="preserve">          Company</t>
  </si>
  <si>
    <t>Billing and Collection Services</t>
  </si>
  <si>
    <t>Dark Fiber Cable Lease</t>
  </si>
  <si>
    <t>RLEC Holdco, LLC</t>
  </si>
  <si>
    <t>Cable Reel Storage Lease</t>
  </si>
  <si>
    <t>BRAMANVILLE</t>
  </si>
  <si>
    <t>MIDDLEBURGH</t>
  </si>
  <si>
    <t>SUMMIT</t>
  </si>
  <si>
    <t>Company Wide Bonus - Allocated to Benefits portion of expense matrix</t>
  </si>
  <si>
    <t xml:space="preserve">     and cleared based on payroll amounts</t>
  </si>
  <si>
    <t>Deferred Payroll Compensation</t>
  </si>
  <si>
    <t>Grant Work</t>
  </si>
  <si>
    <t>Payroll for and billed to Affiliate - Midtel Cable TV, Ionc.</t>
  </si>
  <si>
    <t>Payroll for and billed to Affiliate - Seamless Geoport Communications, Inc.</t>
  </si>
  <si>
    <t>Municipality / Locality / Flood Grant Work</t>
  </si>
  <si>
    <t>Consulting Fees</t>
  </si>
  <si>
    <t>Treasury Stock Repurchase Expense</t>
  </si>
  <si>
    <t>NYS Unclaimed Funds</t>
  </si>
  <si>
    <t>Miscellaneous (4)</t>
  </si>
  <si>
    <t>Miscellaneous (21)</t>
  </si>
  <si>
    <t>Miscellaneous (6)</t>
  </si>
  <si>
    <t>Miscellaneous (1)</t>
  </si>
  <si>
    <t>(F) 22,238</t>
  </si>
  <si>
    <t>Other: FCC Assessment</t>
  </si>
  <si>
    <t>Other: PSC Assessment</t>
  </si>
  <si>
    <t>NYS Equalization &amp; Assessment</t>
  </si>
  <si>
    <r>
      <t xml:space="preserve">     was $_____</t>
    </r>
    <r>
      <rPr>
        <u/>
        <sz val="12"/>
        <color indexed="12"/>
        <rFont val="Arial"/>
        <family val="2"/>
      </rPr>
      <t>0</t>
    </r>
    <r>
      <rPr>
        <sz val="12"/>
        <color indexed="12"/>
        <rFont val="Arial"/>
        <family val="2"/>
      </rPr>
      <t>_________.</t>
    </r>
  </si>
  <si>
    <r>
      <t>2.  Cumulative dividends in arrears at the end of the year amounted to $_____</t>
    </r>
    <r>
      <rPr>
        <u/>
        <sz val="12"/>
        <color indexed="12"/>
        <rFont val="Arial"/>
        <family val="2"/>
      </rPr>
      <t>0</t>
    </r>
    <r>
      <rPr>
        <sz val="12"/>
        <color indexed="12"/>
        <rFont val="Arial"/>
        <family val="2"/>
      </rPr>
      <t>_______.</t>
    </r>
  </si>
  <si>
    <t>K2, K3, K10, K11 - Payroll including Motor Vehicle Benefits</t>
  </si>
  <si>
    <t>K5, K6 - Consulting Fees</t>
  </si>
  <si>
    <t>K1, K4, K7, K9 - Payroll</t>
  </si>
  <si>
    <t>K8 - Director's Fees</t>
  </si>
  <si>
    <t>103 Cliff Street, Middleburgh, NY  12122                                 January 21, 2013</t>
  </si>
  <si>
    <t xml:space="preserve">          Prepaids</t>
  </si>
  <si>
    <t xml:space="preserve">          Deferred Compensation</t>
  </si>
  <si>
    <t>Vehicles - Cars</t>
  </si>
  <si>
    <t>Vehicles - Vans &amp; Small Trucks</t>
  </si>
  <si>
    <t xml:space="preserve">                   Totals</t>
  </si>
  <si>
    <t>Buried Cable - Drops</t>
  </si>
</sst>
</file>

<file path=xl/styles.xml><?xml version="1.0" encoding="utf-8"?>
<styleSheet xmlns="http://schemas.openxmlformats.org/spreadsheetml/2006/main">
  <numFmts count="14">
    <numFmt numFmtId="5" formatCode="&quot;$&quot;#,##0_);\(&quot;$&quot;#,##0\)"/>
    <numFmt numFmtId="6" formatCode="&quot;$&quot;#,##0_);[Red]\(&quot;$&quot;#,##0\)"/>
    <numFmt numFmtId="44" formatCode="_(&quot;$&quot;* #,##0.00_);_(&quot;$&quot;* \(#,##0.00\);_(&quot;$&quot;* &quot;-&quot;??_);_(@_)"/>
    <numFmt numFmtId="43" formatCode="_(* #,##0.00_);_(* \(#,##0.00\);_(* &quot;-&quot;??_);_(@_)"/>
    <numFmt numFmtId="164" formatCode="0_)"/>
    <numFmt numFmtId="165" formatCode="0.00_)"/>
    <numFmt numFmtId="166" formatCode="0.0%"/>
    <numFmt numFmtId="167" formatCode="#,##0.0000_);\(#,##0.0000\)"/>
    <numFmt numFmtId="168" formatCode="#,##0.0_);\(#,##0.0\)"/>
    <numFmt numFmtId="169" formatCode="0.0_)"/>
    <numFmt numFmtId="170" formatCode="&quot;$&quot;#,##0"/>
    <numFmt numFmtId="171" formatCode="_(* #,##0_);_(* \(#,##0\);_(* &quot;-&quot;??_);_(@_)"/>
    <numFmt numFmtId="172" formatCode="_(&quot;$&quot;* #,##0_);_(&quot;$&quot;* \(#,##0\);_(&quot;$&quot;* &quot;-&quot;??_);_(@_)"/>
    <numFmt numFmtId="173" formatCode="_(&quot;$&quot;* #,##0.0_);_(&quot;$&quot;* \(#,##0.0\);_(&quot;$&quot;* &quot;-&quot;??_);_(@_)"/>
  </numFmts>
  <fonts count="70">
    <font>
      <sz val="12"/>
      <name val="Arial"/>
    </font>
    <font>
      <sz val="10"/>
      <name val="Arial"/>
    </font>
    <font>
      <sz val="10"/>
      <name val="Arial"/>
      <family val="2"/>
    </font>
    <font>
      <b/>
      <sz val="14"/>
      <name val="Arial"/>
      <family val="2"/>
    </font>
    <font>
      <sz val="12"/>
      <name val="Arial"/>
      <family val="2"/>
    </font>
    <font>
      <b/>
      <sz val="12"/>
      <name val="Arial"/>
      <family val="2"/>
    </font>
    <font>
      <b/>
      <u/>
      <sz val="12"/>
      <name val="Arial"/>
      <family val="2"/>
    </font>
    <font>
      <u/>
      <sz val="12"/>
      <name val="Arial"/>
      <family val="2"/>
    </font>
    <font>
      <sz val="14"/>
      <name val="Arial MT"/>
    </font>
    <font>
      <sz val="12"/>
      <name val="Arial MT"/>
      <family val="2"/>
    </font>
    <font>
      <sz val="24"/>
      <name val="Arial MT"/>
    </font>
    <font>
      <sz val="18"/>
      <name val="Arial MT"/>
    </font>
    <font>
      <u/>
      <sz val="18"/>
      <name val="Arial MT"/>
    </font>
    <font>
      <b/>
      <sz val="14"/>
      <name val="Arial MT"/>
    </font>
    <font>
      <sz val="12"/>
      <name val="Arial MT"/>
    </font>
    <font>
      <sz val="14"/>
      <color indexed="12"/>
      <name val="Arial MT"/>
    </font>
    <font>
      <sz val="18"/>
      <color indexed="12"/>
      <name val="Arial MT"/>
    </font>
    <font>
      <sz val="12"/>
      <color indexed="12"/>
      <name val="Arial MT"/>
      <family val="2"/>
    </font>
    <font>
      <u/>
      <sz val="12"/>
      <name val="Arial MT"/>
    </font>
    <font>
      <sz val="10"/>
      <name val="Arial"/>
      <family val="2"/>
    </font>
    <font>
      <b/>
      <sz val="9"/>
      <name val="Arial MT"/>
    </font>
    <font>
      <sz val="6"/>
      <name val="Arial MT"/>
    </font>
    <font>
      <b/>
      <sz val="24"/>
      <name val="Arial MT"/>
    </font>
    <font>
      <sz val="10"/>
      <name val="Arial MT"/>
    </font>
    <font>
      <b/>
      <sz val="10"/>
      <name val="Arial MT"/>
    </font>
    <font>
      <sz val="8"/>
      <name val="Arial MT"/>
    </font>
    <font>
      <b/>
      <sz val="18"/>
      <name val="Arial MT"/>
    </font>
    <font>
      <sz val="12"/>
      <color indexed="8"/>
      <name val="Arial"/>
      <family val="2"/>
    </font>
    <font>
      <b/>
      <sz val="12"/>
      <name val="Arial MT"/>
    </font>
    <font>
      <b/>
      <u/>
      <sz val="12"/>
      <name val="Arial MT"/>
    </font>
    <font>
      <sz val="9"/>
      <name val="Arial MT"/>
    </font>
    <font>
      <sz val="12"/>
      <color indexed="12"/>
      <name val="Arial"/>
      <family val="2"/>
    </font>
    <font>
      <sz val="14"/>
      <name val="Arial"/>
      <family val="2"/>
    </font>
    <font>
      <b/>
      <sz val="12"/>
      <color indexed="12"/>
      <name val="Arial MT"/>
    </font>
    <font>
      <b/>
      <sz val="12"/>
      <color indexed="12"/>
      <name val="Arial"/>
      <family val="2"/>
    </font>
    <font>
      <sz val="8"/>
      <name val="Arial"/>
      <family val="2"/>
    </font>
    <font>
      <sz val="10"/>
      <color indexed="12"/>
      <name val="Arial MT"/>
    </font>
    <font>
      <sz val="12"/>
      <color indexed="12"/>
      <name val="Arial MT"/>
    </font>
    <font>
      <sz val="8"/>
      <color indexed="12"/>
      <name val="Arial MT"/>
    </font>
    <font>
      <b/>
      <sz val="14"/>
      <color indexed="12"/>
      <name val="Arial"/>
      <family val="2"/>
    </font>
    <font>
      <b/>
      <sz val="12"/>
      <name val="SWISS"/>
    </font>
    <font>
      <u/>
      <sz val="12"/>
      <name val="Arial MT"/>
      <family val="2"/>
    </font>
    <font>
      <u val="double"/>
      <sz val="12"/>
      <name val="Arial MT"/>
      <family val="2"/>
    </font>
    <font>
      <b/>
      <sz val="14"/>
      <name val="SWISS"/>
    </font>
    <font>
      <sz val="14"/>
      <name val="SWISS"/>
    </font>
    <font>
      <sz val="11"/>
      <name val="Arial"/>
      <family val="2"/>
    </font>
    <font>
      <sz val="14"/>
      <color indexed="12"/>
      <name val="Arial"/>
      <family val="2"/>
    </font>
    <font>
      <sz val="12"/>
      <name val="SWISS"/>
    </font>
    <font>
      <b/>
      <u/>
      <sz val="14"/>
      <name val="Arial"/>
      <family val="2"/>
    </font>
    <font>
      <u/>
      <sz val="14"/>
      <name val="Arial"/>
      <family val="2"/>
    </font>
    <font>
      <b/>
      <u/>
      <sz val="14"/>
      <name val="Arial MT"/>
    </font>
    <font>
      <b/>
      <sz val="14"/>
      <color indexed="12"/>
      <name val="Arial MT"/>
    </font>
    <font>
      <b/>
      <sz val="12"/>
      <color indexed="8"/>
      <name val="Arial"/>
      <family val="2"/>
    </font>
    <font>
      <b/>
      <sz val="18"/>
      <color indexed="8"/>
      <name val="Arial MT"/>
    </font>
    <font>
      <b/>
      <sz val="12"/>
      <color indexed="8"/>
      <name val="Arial MT"/>
    </font>
    <font>
      <b/>
      <sz val="14"/>
      <color indexed="8"/>
      <name val="Arial MT"/>
    </font>
    <font>
      <b/>
      <u/>
      <sz val="10"/>
      <name val="Arial"/>
      <family val="2"/>
    </font>
    <font>
      <u/>
      <sz val="10"/>
      <name val="Arial"/>
      <family val="2"/>
    </font>
    <font>
      <sz val="13"/>
      <name val="Arial MT"/>
    </font>
    <font>
      <sz val="18"/>
      <name val="Arial MT"/>
      <family val="2"/>
    </font>
    <font>
      <sz val="18"/>
      <name val="Arial"/>
      <family val="2"/>
    </font>
    <font>
      <b/>
      <sz val="16"/>
      <name val="Arial MT"/>
    </font>
    <font>
      <sz val="12"/>
      <color rgb="FFFF0000"/>
      <name val="Arial"/>
      <family val="2"/>
    </font>
    <font>
      <u/>
      <sz val="8"/>
      <color indexed="12"/>
      <name val="Arial MT"/>
    </font>
    <font>
      <u/>
      <sz val="12"/>
      <color indexed="12"/>
      <name val="Arial"/>
      <family val="2"/>
    </font>
    <font>
      <sz val="12"/>
      <name val="Arial"/>
      <family val="2"/>
    </font>
    <font>
      <b/>
      <u/>
      <sz val="12"/>
      <color indexed="12"/>
      <name val="Arial MT"/>
    </font>
    <font>
      <sz val="12"/>
      <color rgb="FFFF0000"/>
      <name val="Arial MT"/>
    </font>
    <font>
      <u/>
      <sz val="12"/>
      <color indexed="12"/>
      <name val="Arial MT"/>
      <family val="2"/>
    </font>
    <font>
      <sz val="12"/>
      <name val="Arial"/>
      <family val="2"/>
    </font>
  </fonts>
  <fills count="11">
    <fill>
      <patternFill patternType="none"/>
    </fill>
    <fill>
      <patternFill patternType="gray125"/>
    </fill>
    <fill>
      <patternFill patternType="solid">
        <fgColor indexed="11"/>
        <bgColor indexed="11"/>
      </patternFill>
    </fill>
    <fill>
      <patternFill patternType="solid">
        <fgColor indexed="13"/>
        <bgColor indexed="13"/>
      </patternFill>
    </fill>
    <fill>
      <patternFill patternType="solid">
        <fgColor indexed="15"/>
        <bgColor indexed="15"/>
      </patternFill>
    </fill>
    <fill>
      <patternFill patternType="solid">
        <fgColor indexed="45"/>
        <bgColor indexed="45"/>
      </patternFill>
    </fill>
    <fill>
      <patternFill patternType="solid">
        <fgColor indexed="42"/>
        <bgColor indexed="42"/>
      </patternFill>
    </fill>
    <fill>
      <patternFill patternType="solid">
        <fgColor indexed="9"/>
        <bgColor indexed="9"/>
      </patternFill>
    </fill>
    <fill>
      <patternFill patternType="gray0625">
        <fgColor indexed="8"/>
        <bgColor indexed="55"/>
      </patternFill>
    </fill>
    <fill>
      <patternFill patternType="solid">
        <fgColor theme="0"/>
        <bgColor indexed="64"/>
      </patternFill>
    </fill>
    <fill>
      <patternFill patternType="solid">
        <fgColor theme="0" tint="-0.24994659260841701"/>
        <bgColor indexed="64"/>
      </patternFill>
    </fill>
  </fills>
  <borders count="84">
    <border>
      <left/>
      <right/>
      <top/>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right style="medium">
        <color indexed="8"/>
      </right>
      <top/>
      <bottom/>
      <diagonal/>
    </border>
    <border>
      <left/>
      <right/>
      <top/>
      <bottom style="thin">
        <color indexed="8"/>
      </bottom>
      <diagonal/>
    </border>
    <border>
      <left style="medium">
        <color indexed="8"/>
      </left>
      <right/>
      <top style="thin">
        <color indexed="8"/>
      </top>
      <bottom/>
      <diagonal/>
    </border>
    <border>
      <left style="thin">
        <color indexed="8"/>
      </left>
      <right style="thin">
        <color indexed="8"/>
      </right>
      <top style="thin">
        <color indexed="8"/>
      </top>
      <bottom/>
      <diagonal/>
    </border>
    <border>
      <left/>
      <right/>
      <top style="thin">
        <color indexed="8"/>
      </top>
      <bottom/>
      <diagonal/>
    </border>
    <border>
      <left style="medium">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8"/>
      </left>
      <right/>
      <top/>
      <bottom style="thin">
        <color indexed="8"/>
      </bottom>
      <diagonal/>
    </border>
    <border>
      <left style="thin">
        <color indexed="8"/>
      </left>
      <right style="thin">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thin">
        <color indexed="8"/>
      </left>
      <right style="thin">
        <color indexed="8"/>
      </right>
      <top/>
      <bottom/>
      <diagonal/>
    </border>
    <border>
      <left style="medium">
        <color indexed="8"/>
      </left>
      <right style="thin">
        <color indexed="8"/>
      </right>
      <top/>
      <bottom/>
      <diagonal/>
    </border>
    <border>
      <left style="thin">
        <color indexed="8"/>
      </left>
      <right style="medium">
        <color indexed="8"/>
      </right>
      <top/>
      <bottom/>
      <diagonal/>
    </border>
    <border>
      <left style="thin">
        <color indexed="8"/>
      </left>
      <right style="thin">
        <color indexed="8"/>
      </right>
      <top/>
      <bottom style="medium">
        <color indexed="8"/>
      </bottom>
      <diagonal/>
    </border>
    <border>
      <left style="medium">
        <color indexed="8"/>
      </left>
      <right style="thin">
        <color indexed="8"/>
      </right>
      <top/>
      <bottom style="medium">
        <color indexed="8"/>
      </bottom>
      <diagonal/>
    </border>
    <border>
      <left style="thin">
        <color indexed="8"/>
      </left>
      <right style="medium">
        <color indexed="8"/>
      </right>
      <top/>
      <bottom style="medium">
        <color indexed="8"/>
      </bottom>
      <diagonal/>
    </border>
    <border>
      <left style="medium">
        <color indexed="8"/>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style="double">
        <color indexed="8"/>
      </left>
      <right style="thin">
        <color indexed="8"/>
      </right>
      <top/>
      <bottom/>
      <diagonal/>
    </border>
    <border>
      <left style="double">
        <color indexed="8"/>
      </left>
      <right style="thin">
        <color indexed="8"/>
      </right>
      <top/>
      <bottom style="medium">
        <color indexed="8"/>
      </bottom>
      <diagonal/>
    </border>
    <border>
      <left/>
      <right style="medium">
        <color indexed="8"/>
      </right>
      <top/>
      <bottom style="thin">
        <color indexed="8"/>
      </bottom>
      <diagonal/>
    </border>
    <border>
      <left style="thin">
        <color indexed="8"/>
      </left>
      <right/>
      <top/>
      <bottom/>
      <diagonal/>
    </border>
    <border>
      <left/>
      <right style="thin">
        <color indexed="8"/>
      </right>
      <top/>
      <bottom/>
      <diagonal/>
    </border>
    <border>
      <left style="thin">
        <color indexed="8"/>
      </left>
      <right/>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right style="medium">
        <color indexed="8"/>
      </right>
      <top style="thin">
        <color indexed="8"/>
      </top>
      <bottom/>
      <diagonal/>
    </border>
    <border>
      <left/>
      <right style="thin">
        <color indexed="8"/>
      </right>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medium">
        <color indexed="8"/>
      </right>
      <top style="thin">
        <color indexed="8"/>
      </top>
      <bottom style="thin">
        <color indexed="8"/>
      </bottom>
      <diagonal/>
    </border>
    <border>
      <left/>
      <right style="thin">
        <color indexed="8"/>
      </right>
      <top/>
      <bottom style="medium">
        <color indexed="8"/>
      </bottom>
      <diagonal/>
    </border>
    <border>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top/>
      <bottom style="double">
        <color indexed="8"/>
      </bottom>
      <diagonal/>
    </border>
    <border>
      <left style="thin">
        <color indexed="8"/>
      </left>
      <right style="medium">
        <color indexed="8"/>
      </right>
      <top/>
      <bottom style="double">
        <color indexed="8"/>
      </bottom>
      <diagonal/>
    </border>
    <border>
      <left style="thin">
        <color indexed="8"/>
      </left>
      <right/>
      <top/>
      <bottom style="medium">
        <color indexed="8"/>
      </bottom>
      <diagonal/>
    </border>
    <border>
      <left/>
      <right/>
      <top/>
      <bottom style="double">
        <color indexed="8"/>
      </bottom>
      <diagonal/>
    </border>
    <border>
      <left/>
      <right style="medium">
        <color indexed="8"/>
      </right>
      <top/>
      <bottom style="double">
        <color indexed="8"/>
      </bottom>
      <diagonal/>
    </border>
    <border>
      <left/>
      <right style="thin">
        <color indexed="8"/>
      </right>
      <top style="thin">
        <color indexed="8"/>
      </top>
      <bottom style="medium">
        <color indexed="8"/>
      </bottom>
      <diagonal/>
    </border>
    <border>
      <left/>
      <right style="medium">
        <color indexed="8"/>
      </right>
      <top style="thin">
        <color indexed="8"/>
      </top>
      <bottom style="medium">
        <color indexed="8"/>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right/>
      <top style="thin">
        <color indexed="8"/>
      </top>
      <bottom style="medium">
        <color indexed="8"/>
      </bottom>
      <diagonal/>
    </border>
    <border>
      <left/>
      <right style="medium">
        <color indexed="8"/>
      </right>
      <top style="thin">
        <color indexed="8"/>
      </top>
      <bottom style="double">
        <color indexed="8"/>
      </bottom>
      <diagonal/>
    </border>
    <border>
      <left style="thin">
        <color indexed="8"/>
      </left>
      <right/>
      <top style="thin">
        <color indexed="8"/>
      </top>
      <bottom style="medium">
        <color indexed="8"/>
      </bottom>
      <diagonal/>
    </border>
    <border>
      <left style="thin">
        <color indexed="8"/>
      </left>
      <right/>
      <top style="thin">
        <color indexed="8"/>
      </top>
      <bottom style="double">
        <color indexed="8"/>
      </bottom>
      <diagonal/>
    </border>
    <border>
      <left/>
      <right/>
      <top style="thin">
        <color indexed="8"/>
      </top>
      <bottom style="double">
        <color indexed="8"/>
      </bottom>
      <diagonal/>
    </border>
    <border>
      <left style="thin">
        <color indexed="64"/>
      </left>
      <right style="thin">
        <color indexed="8"/>
      </right>
      <top style="thin">
        <color indexed="8"/>
      </top>
      <bottom/>
      <diagonal/>
    </border>
    <border>
      <left style="thin">
        <color indexed="64"/>
      </left>
      <right/>
      <top style="medium">
        <color indexed="8"/>
      </top>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thick">
        <color indexed="8"/>
      </left>
      <right/>
      <top/>
      <bottom/>
      <diagonal/>
    </border>
    <border>
      <left/>
      <right style="thick">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thick">
        <color indexed="8"/>
      </left>
      <right style="medium">
        <color indexed="8"/>
      </right>
      <top/>
      <bottom/>
      <diagonal/>
    </border>
    <border>
      <left style="thin">
        <color indexed="8"/>
      </left>
      <right style="thick">
        <color indexed="8"/>
      </right>
      <top/>
      <bottom/>
      <diagonal/>
    </border>
    <border>
      <left style="thick">
        <color indexed="8"/>
      </left>
      <right style="medium">
        <color indexed="8"/>
      </right>
      <top/>
      <bottom style="medium">
        <color indexed="8"/>
      </bottom>
      <diagonal/>
    </border>
    <border>
      <left style="thin">
        <color indexed="8"/>
      </left>
      <right style="thick">
        <color indexed="8"/>
      </right>
      <top/>
      <bottom style="medium">
        <color indexed="8"/>
      </bottom>
      <diagonal/>
    </border>
    <border>
      <left style="thick">
        <color indexed="8"/>
      </left>
      <right style="thin">
        <color indexed="8"/>
      </right>
      <top/>
      <bottom/>
      <diagonal/>
    </border>
    <border>
      <left style="thick">
        <color indexed="8"/>
      </left>
      <right/>
      <top style="medium">
        <color indexed="8"/>
      </top>
      <bottom/>
      <diagonal/>
    </border>
    <border>
      <left/>
      <right style="thick">
        <color indexed="8"/>
      </right>
      <top style="medium">
        <color indexed="8"/>
      </top>
      <bottom/>
      <diagonal/>
    </border>
    <border>
      <left style="medium">
        <color indexed="8"/>
      </left>
      <right/>
      <top style="thick">
        <color indexed="8"/>
      </top>
      <bottom/>
      <diagonal/>
    </border>
    <border>
      <left style="thick">
        <color indexed="8"/>
      </left>
      <right style="thin">
        <color indexed="8"/>
      </right>
      <top/>
      <bottom style="medium">
        <color indexed="8"/>
      </bottom>
      <diagonal/>
    </border>
    <border>
      <left/>
      <right style="thick">
        <color indexed="8"/>
      </right>
      <top/>
      <bottom style="medium">
        <color indexed="8"/>
      </bottom>
      <diagonal/>
    </border>
    <border>
      <left style="thin">
        <color indexed="8"/>
      </left>
      <right style="thick">
        <color indexed="8"/>
      </right>
      <top style="thin">
        <color indexed="8"/>
      </top>
      <bottom/>
      <diagonal/>
    </border>
    <border>
      <left style="thin">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8"/>
      </left>
      <right style="medium">
        <color indexed="8"/>
      </right>
      <top style="medium">
        <color indexed="8"/>
      </top>
      <bottom/>
      <diagonal/>
    </border>
    <border>
      <left/>
      <right style="thick">
        <color indexed="8"/>
      </right>
      <top/>
      <bottom style="thin">
        <color indexed="8"/>
      </bottom>
      <diagonal/>
    </border>
  </borders>
  <cellStyleXfs count="4">
    <xf numFmtId="0" fontId="0" fillId="0" borderId="0"/>
    <xf numFmtId="43" fontId="65" fillId="0" borderId="0" applyFont="0" applyFill="0" applyBorder="0" applyAlignment="0" applyProtection="0"/>
    <xf numFmtId="44" fontId="65" fillId="0" borderId="0" applyFont="0" applyFill="0" applyBorder="0" applyAlignment="0" applyProtection="0"/>
    <xf numFmtId="9" fontId="69" fillId="0" borderId="0" applyFont="0" applyFill="0" applyBorder="0" applyAlignment="0" applyProtection="0"/>
  </cellStyleXfs>
  <cellXfs count="1459">
    <xf numFmtId="0" fontId="0" fillId="0" borderId="0" xfId="0"/>
    <xf numFmtId="0" fontId="3" fillId="0" borderId="0" xfId="0" applyFont="1" applyAlignment="1" applyProtection="1">
      <alignment horizontal="centerContinuous"/>
    </xf>
    <xf numFmtId="0" fontId="4" fillId="0" borderId="0" xfId="0" applyFont="1" applyProtection="1"/>
    <xf numFmtId="0" fontId="4" fillId="0" borderId="0" xfId="0" applyFont="1" applyAlignment="1" applyProtection="1">
      <alignment horizontal="centerContinuous" wrapText="1"/>
    </xf>
    <xf numFmtId="0" fontId="5" fillId="0" borderId="0" xfId="0" applyFont="1" applyAlignment="1" applyProtection="1">
      <alignment horizontal="centerContinuous" wrapText="1"/>
    </xf>
    <xf numFmtId="0" fontId="6" fillId="0" borderId="0" xfId="0" applyFont="1" applyAlignment="1" applyProtection="1">
      <alignment horizontal="centerContinuous" wrapText="1"/>
    </xf>
    <xf numFmtId="0" fontId="4" fillId="0" borderId="0" xfId="0" applyFont="1" applyAlignment="1" applyProtection="1">
      <alignment horizontal="left"/>
    </xf>
    <xf numFmtId="0" fontId="9" fillId="0" borderId="0" xfId="0" applyFont="1"/>
    <xf numFmtId="0" fontId="10" fillId="0" borderId="0" xfId="0" applyFont="1" applyAlignment="1">
      <alignment horizontal="center"/>
    </xf>
    <xf numFmtId="0" fontId="11" fillId="0" borderId="0" xfId="0" applyFont="1" applyAlignment="1">
      <alignment horizontal="center"/>
    </xf>
    <xf numFmtId="0" fontId="12" fillId="0" borderId="0" xfId="0" applyFont="1" applyAlignment="1">
      <alignment horizontal="center"/>
    </xf>
    <xf numFmtId="0" fontId="11" fillId="0" borderId="0" xfId="0" applyFont="1" applyAlignment="1">
      <alignment horizontal="centerContinuous"/>
    </xf>
    <xf numFmtId="0" fontId="13" fillId="0" borderId="0" xfId="0" applyFont="1"/>
    <xf numFmtId="0" fontId="14" fillId="0" borderId="0" xfId="0" applyFont="1" applyAlignment="1">
      <alignment vertical="top"/>
    </xf>
    <xf numFmtId="0" fontId="14" fillId="0" borderId="0" xfId="0" applyFont="1" applyAlignment="1">
      <alignment horizontal="centerContinuous" wrapText="1"/>
    </xf>
    <xf numFmtId="0" fontId="9" fillId="2" borderId="0" xfId="0" applyFont="1" applyFill="1"/>
    <xf numFmtId="0" fontId="8" fillId="2" borderId="0" xfId="0" applyFont="1" applyFill="1"/>
    <xf numFmtId="0" fontId="8" fillId="2" borderId="0" xfId="0" applyFont="1" applyFill="1" applyAlignment="1">
      <alignment horizontal="centerContinuous"/>
    </xf>
    <xf numFmtId="0" fontId="8" fillId="0" borderId="0" xfId="0" applyFont="1"/>
    <xf numFmtId="0" fontId="8" fillId="3" borderId="0" xfId="0" applyFont="1" applyFill="1"/>
    <xf numFmtId="0" fontId="8" fillId="4" borderId="0" xfId="0" applyFont="1" applyFill="1"/>
    <xf numFmtId="0" fontId="15" fillId="0" borderId="0" xfId="0" applyFont="1" applyProtection="1">
      <protection locked="0"/>
    </xf>
    <xf numFmtId="0" fontId="15" fillId="3" borderId="0" xfId="0" applyFont="1" applyFill="1" applyProtection="1">
      <protection locked="0"/>
    </xf>
    <xf numFmtId="0" fontId="11" fillId="3" borderId="0" xfId="0" applyFont="1" applyFill="1"/>
    <xf numFmtId="0" fontId="16" fillId="3" borderId="0" xfId="0" applyFont="1" applyFill="1" applyProtection="1">
      <protection locked="0"/>
    </xf>
    <xf numFmtId="0" fontId="11" fillId="0" borderId="0" xfId="0" applyFont="1"/>
    <xf numFmtId="0" fontId="9" fillId="3" borderId="0" xfId="0" applyFont="1" applyFill="1"/>
    <xf numFmtId="0" fontId="17" fillId="3" borderId="0" xfId="0" applyFont="1" applyFill="1" applyProtection="1">
      <protection locked="0"/>
    </xf>
    <xf numFmtId="0" fontId="18" fillId="0" borderId="0" xfId="0" applyFont="1" applyAlignment="1">
      <alignment horizontal="center"/>
    </xf>
    <xf numFmtId="0" fontId="9" fillId="4" borderId="0" xfId="0" applyFont="1" applyFill="1"/>
    <xf numFmtId="0" fontId="17" fillId="0" borderId="0" xfId="0" applyFont="1" applyProtection="1">
      <protection locked="0"/>
    </xf>
    <xf numFmtId="0" fontId="19" fillId="0" borderId="0" xfId="0" applyFont="1"/>
    <xf numFmtId="0" fontId="9" fillId="5" borderId="0" xfId="0" applyFont="1" applyFill="1"/>
    <xf numFmtId="0" fontId="5" fillId="0" borderId="0" xfId="0" applyFont="1" applyProtection="1"/>
    <xf numFmtId="0" fontId="4" fillId="6" borderId="1" xfId="0" applyFont="1" applyFill="1" applyBorder="1" applyProtection="1"/>
    <xf numFmtId="0" fontId="4" fillId="6" borderId="2" xfId="0" applyFont="1" applyFill="1" applyBorder="1" applyProtection="1"/>
    <xf numFmtId="0" fontId="20" fillId="6" borderId="1" xfId="0" applyFont="1" applyFill="1" applyBorder="1" applyAlignment="1" applyProtection="1">
      <alignment horizontal="left"/>
    </xf>
    <xf numFmtId="0" fontId="21" fillId="6" borderId="2" xfId="0" applyFont="1" applyFill="1" applyBorder="1" applyProtection="1"/>
    <xf numFmtId="0" fontId="4" fillId="6" borderId="3" xfId="0" applyFont="1" applyFill="1" applyBorder="1" applyProtection="1"/>
    <xf numFmtId="0" fontId="4" fillId="6" borderId="4" xfId="0" applyFont="1" applyFill="1" applyBorder="1" applyProtection="1"/>
    <xf numFmtId="0" fontId="4" fillId="6" borderId="0" xfId="0" applyFont="1" applyFill="1" applyProtection="1"/>
    <xf numFmtId="0" fontId="4" fillId="6" borderId="5" xfId="0" applyFont="1" applyFill="1" applyBorder="1" applyProtection="1"/>
    <xf numFmtId="0" fontId="4" fillId="6" borderId="6" xfId="0" applyFont="1" applyFill="1" applyBorder="1" applyProtection="1"/>
    <xf numFmtId="0" fontId="4" fillId="6" borderId="7" xfId="0" applyFont="1" applyFill="1" applyBorder="1" applyProtection="1"/>
    <xf numFmtId="0" fontId="4" fillId="6" borderId="8" xfId="0" applyFont="1" applyFill="1" applyBorder="1" applyProtection="1"/>
    <xf numFmtId="0" fontId="13" fillId="6" borderId="4" xfId="0" applyFont="1" applyFill="1" applyBorder="1" applyAlignment="1" applyProtection="1">
      <alignment horizontal="centerContinuous"/>
    </xf>
    <xf numFmtId="0" fontId="4" fillId="6" borderId="0" xfId="0" applyFont="1" applyFill="1" applyAlignment="1" applyProtection="1">
      <alignment horizontal="centerContinuous"/>
    </xf>
    <xf numFmtId="0" fontId="4" fillId="6" borderId="8" xfId="0" applyFont="1" applyFill="1" applyBorder="1" applyAlignment="1" applyProtection="1">
      <alignment horizontal="centerContinuous"/>
    </xf>
    <xf numFmtId="0" fontId="22" fillId="6" borderId="4" xfId="0" applyFont="1" applyFill="1" applyBorder="1" applyAlignment="1" applyProtection="1">
      <alignment horizontal="centerContinuous"/>
    </xf>
    <xf numFmtId="0" fontId="22" fillId="6" borderId="0" xfId="0" applyFont="1" applyFill="1" applyAlignment="1" applyProtection="1">
      <alignment horizontal="centerContinuous"/>
    </xf>
    <xf numFmtId="0" fontId="22" fillId="6" borderId="8" xfId="0" applyFont="1" applyFill="1" applyBorder="1" applyAlignment="1" applyProtection="1">
      <alignment horizontal="centerContinuous"/>
    </xf>
    <xf numFmtId="0" fontId="23" fillId="6" borderId="4" xfId="0" applyFont="1" applyFill="1" applyBorder="1" applyProtection="1"/>
    <xf numFmtId="0" fontId="24" fillId="6" borderId="2" xfId="0" applyFont="1" applyFill="1" applyBorder="1" applyAlignment="1" applyProtection="1">
      <alignment horizontal="centerContinuous"/>
    </xf>
    <xf numFmtId="0" fontId="5" fillId="6" borderId="2" xfId="0" applyFont="1" applyFill="1" applyBorder="1" applyAlignment="1" applyProtection="1">
      <alignment horizontal="centerContinuous"/>
    </xf>
    <xf numFmtId="0" fontId="24" fillId="6" borderId="4" xfId="0" applyFont="1" applyFill="1" applyBorder="1" applyAlignment="1" applyProtection="1">
      <alignment horizontal="centerContinuous"/>
    </xf>
    <xf numFmtId="0" fontId="25" fillId="6" borderId="0" xfId="0" applyFont="1" applyFill="1" applyAlignment="1" applyProtection="1">
      <alignment horizontal="centerContinuous"/>
    </xf>
    <xf numFmtId="0" fontId="25" fillId="6" borderId="8" xfId="0" applyFont="1" applyFill="1" applyBorder="1" applyAlignment="1" applyProtection="1">
      <alignment horizontal="centerContinuous"/>
    </xf>
    <xf numFmtId="0" fontId="4" fillId="6" borderId="6" xfId="0" applyFont="1" applyFill="1" applyBorder="1" applyAlignment="1" applyProtection="1">
      <alignment horizontal="centerContinuous"/>
    </xf>
    <xf numFmtId="0" fontId="5" fillId="6" borderId="0" xfId="0" applyFont="1" applyFill="1" applyAlignment="1" applyProtection="1">
      <alignment horizontal="centerContinuous"/>
    </xf>
    <xf numFmtId="0" fontId="4" fillId="6" borderId="0" xfId="0" applyFont="1" applyFill="1" applyAlignment="1" applyProtection="1">
      <alignment horizontal="right"/>
    </xf>
    <xf numFmtId="0" fontId="13" fillId="6" borderId="0" xfId="0" applyFont="1" applyFill="1" applyAlignment="1" applyProtection="1">
      <alignment horizontal="centerContinuous"/>
    </xf>
    <xf numFmtId="0" fontId="26" fillId="6" borderId="0" xfId="0" applyFont="1" applyFill="1" applyAlignment="1" applyProtection="1">
      <alignment horizontal="centerContinuous"/>
    </xf>
    <xf numFmtId="0" fontId="7" fillId="6" borderId="0" xfId="0" applyFont="1" applyFill="1" applyAlignment="1" applyProtection="1">
      <alignment horizontal="centerContinuous"/>
    </xf>
    <xf numFmtId="0" fontId="27" fillId="6" borderId="0" xfId="0" applyFont="1" applyFill="1" applyProtection="1"/>
    <xf numFmtId="0" fontId="4" fillId="6" borderId="9" xfId="0" applyFont="1" applyFill="1" applyBorder="1" applyAlignment="1" applyProtection="1">
      <alignment horizontal="centerContinuous"/>
    </xf>
    <xf numFmtId="0" fontId="23" fillId="6" borderId="0" xfId="0" applyFont="1" applyFill="1" applyAlignment="1" applyProtection="1">
      <alignment horizontal="right"/>
    </xf>
    <xf numFmtId="0" fontId="23" fillId="0" borderId="0" xfId="0" applyFont="1" applyProtection="1"/>
    <xf numFmtId="0" fontId="9" fillId="0" borderId="0" xfId="0" applyFont="1" applyProtection="1"/>
    <xf numFmtId="0" fontId="9" fillId="0" borderId="1" xfId="0" applyFont="1" applyBorder="1" applyProtection="1"/>
    <xf numFmtId="0" fontId="9" fillId="0" borderId="2" xfId="0" applyFont="1" applyBorder="1" applyProtection="1"/>
    <xf numFmtId="0" fontId="9" fillId="0" borderId="3" xfId="0" applyFont="1" applyBorder="1" applyProtection="1"/>
    <xf numFmtId="0" fontId="28" fillId="0" borderId="4" xfId="0" applyFont="1" applyBorder="1" applyAlignment="1" applyProtection="1">
      <alignment horizontal="centerContinuous"/>
    </xf>
    <xf numFmtId="0" fontId="28" fillId="0" borderId="0" xfId="0" applyFont="1" applyAlignment="1" applyProtection="1">
      <alignment horizontal="centerContinuous"/>
    </xf>
    <xf numFmtId="0" fontId="28" fillId="0" borderId="8" xfId="0" applyFont="1" applyBorder="1" applyAlignment="1" applyProtection="1">
      <alignment horizontal="centerContinuous"/>
    </xf>
    <xf numFmtId="0" fontId="9" fillId="0" borderId="4" xfId="0" applyFont="1" applyBorder="1" applyProtection="1"/>
    <xf numFmtId="0" fontId="9" fillId="0" borderId="8" xfId="0" applyFont="1" applyBorder="1" applyProtection="1"/>
    <xf numFmtId="0" fontId="14" fillId="0" borderId="10" xfId="0" applyFont="1" applyBorder="1" applyAlignment="1" applyProtection="1">
      <alignment horizontal="center"/>
    </xf>
    <xf numFmtId="0" fontId="14" fillId="0" borderId="11" xfId="0" applyFont="1" applyBorder="1" applyAlignment="1" applyProtection="1">
      <alignment horizontal="center"/>
    </xf>
    <xf numFmtId="0" fontId="14" fillId="0" borderId="12" xfId="0" applyFont="1" applyBorder="1" applyAlignment="1" applyProtection="1">
      <alignment horizontal="center"/>
    </xf>
    <xf numFmtId="0" fontId="14" fillId="0" borderId="13" xfId="0" applyFont="1" applyBorder="1" applyAlignment="1" applyProtection="1">
      <alignment horizontal="center"/>
    </xf>
    <xf numFmtId="0" fontId="14" fillId="0" borderId="14" xfId="0" applyFont="1" applyBorder="1" applyAlignment="1" applyProtection="1">
      <alignment horizontal="center"/>
    </xf>
    <xf numFmtId="0" fontId="14" fillId="0" borderId="15" xfId="0" applyFont="1" applyBorder="1" applyAlignment="1" applyProtection="1">
      <alignment horizontal="center"/>
    </xf>
    <xf numFmtId="0" fontId="14" fillId="0" borderId="16" xfId="0" applyFont="1" applyBorder="1" applyAlignment="1" applyProtection="1">
      <alignment horizontal="center"/>
    </xf>
    <xf numFmtId="0" fontId="14" fillId="0" borderId="9" xfId="0" applyFont="1" applyBorder="1" applyAlignment="1" applyProtection="1">
      <alignment horizontal="center"/>
    </xf>
    <xf numFmtId="0" fontId="14" fillId="0" borderId="17" xfId="0" applyFont="1" applyBorder="1" applyAlignment="1" applyProtection="1">
      <alignment horizontal="center"/>
    </xf>
    <xf numFmtId="0" fontId="14" fillId="0" borderId="18" xfId="0" applyFont="1" applyBorder="1" applyAlignment="1" applyProtection="1">
      <alignment horizontal="center"/>
    </xf>
    <xf numFmtId="0" fontId="29" fillId="0" borderId="19" xfId="0" applyFont="1" applyBorder="1" applyAlignment="1" applyProtection="1">
      <alignment horizontal="center"/>
    </xf>
    <xf numFmtId="164" fontId="14" fillId="0" borderId="20" xfId="0" applyNumberFormat="1" applyFont="1" applyBorder="1" applyAlignment="1" applyProtection="1">
      <alignment horizontal="center"/>
    </xf>
    <xf numFmtId="164" fontId="14" fillId="0" borderId="21" xfId="0" applyNumberFormat="1" applyFont="1" applyBorder="1" applyAlignment="1" applyProtection="1">
      <alignment horizontal="center"/>
    </xf>
    <xf numFmtId="164" fontId="14" fillId="0" borderId="4" xfId="0" applyNumberFormat="1" applyFont="1" applyBorder="1" applyAlignment="1" applyProtection="1">
      <alignment horizontal="center"/>
    </xf>
    <xf numFmtId="0" fontId="9" fillId="0" borderId="19" xfId="0" applyFont="1" applyBorder="1" applyProtection="1"/>
    <xf numFmtId="164" fontId="14" fillId="0" borderId="0" xfId="0" applyNumberFormat="1" applyFont="1" applyAlignment="1" applyProtection="1">
      <alignment horizontal="center"/>
    </xf>
    <xf numFmtId="164" fontId="9" fillId="0" borderId="21" xfId="0" applyNumberFormat="1" applyFont="1" applyBorder="1" applyProtection="1"/>
    <xf numFmtId="0" fontId="14" fillId="0" borderId="20" xfId="0" applyFont="1" applyBorder="1" applyAlignment="1" applyProtection="1">
      <alignment horizontal="center"/>
    </xf>
    <xf numFmtId="0" fontId="14" fillId="0" borderId="21" xfId="0" applyFont="1" applyBorder="1" applyAlignment="1" applyProtection="1">
      <alignment horizontal="center"/>
    </xf>
    <xf numFmtId="164" fontId="9" fillId="0" borderId="0" xfId="0" applyNumberFormat="1" applyFont="1" applyProtection="1"/>
    <xf numFmtId="0" fontId="14" fillId="0" borderId="0" xfId="0" applyFont="1" applyAlignment="1" applyProtection="1">
      <alignment horizontal="center"/>
    </xf>
    <xf numFmtId="0" fontId="9" fillId="0" borderId="21" xfId="0" applyFont="1" applyBorder="1" applyProtection="1"/>
    <xf numFmtId="0" fontId="14" fillId="0" borderId="4" xfId="0" applyFont="1" applyBorder="1" applyAlignment="1" applyProtection="1">
      <alignment horizontal="center"/>
    </xf>
    <xf numFmtId="0" fontId="9" fillId="0" borderId="20" xfId="0" applyFont="1" applyBorder="1" applyProtection="1"/>
    <xf numFmtId="0" fontId="29" fillId="0" borderId="0" xfId="0" applyFont="1" applyAlignment="1" applyProtection="1">
      <alignment horizontal="center"/>
    </xf>
    <xf numFmtId="0" fontId="29" fillId="0" borderId="0" xfId="0" applyFont="1" applyProtection="1"/>
    <xf numFmtId="164" fontId="14" fillId="0" borderId="5" xfId="0" applyNumberFormat="1" applyFont="1" applyBorder="1" applyAlignment="1" applyProtection="1">
      <alignment horizontal="center"/>
    </xf>
    <xf numFmtId="0" fontId="9" fillId="0" borderId="22" xfId="0" applyFont="1" applyBorder="1" applyProtection="1"/>
    <xf numFmtId="0" fontId="9" fillId="0" borderId="6" xfId="0" applyFont="1" applyBorder="1" applyProtection="1"/>
    <xf numFmtId="0" fontId="9" fillId="0" borderId="23" xfId="0" applyFont="1" applyBorder="1" applyProtection="1"/>
    <xf numFmtId="0" fontId="29" fillId="0" borderId="6" xfId="0" applyFont="1" applyBorder="1" applyAlignment="1" applyProtection="1">
      <alignment horizontal="center"/>
    </xf>
    <xf numFmtId="0" fontId="9" fillId="0" borderId="24" xfId="0" applyFont="1" applyBorder="1" applyProtection="1"/>
    <xf numFmtId="0" fontId="9" fillId="0" borderId="0" xfId="0" applyFont="1" applyAlignment="1" applyProtection="1">
      <alignment horizontal="centerContinuous"/>
    </xf>
    <xf numFmtId="0" fontId="23" fillId="0" borderId="0" xfId="0" applyFont="1"/>
    <xf numFmtId="0" fontId="14" fillId="0" borderId="0" xfId="0" applyFont="1" applyAlignment="1">
      <alignment horizontal="center"/>
    </xf>
    <xf numFmtId="0" fontId="5" fillId="0" borderId="1" xfId="0" applyFont="1" applyBorder="1"/>
    <xf numFmtId="0" fontId="5" fillId="0" borderId="2" xfId="0" applyFont="1" applyBorder="1"/>
    <xf numFmtId="0" fontId="9" fillId="0" borderId="3" xfId="0" applyFont="1" applyBorder="1"/>
    <xf numFmtId="0" fontId="5" fillId="0" borderId="4" xfId="0" applyFont="1" applyBorder="1" applyAlignment="1">
      <alignment horizontal="centerContinuous"/>
    </xf>
    <xf numFmtId="0" fontId="14" fillId="0" borderId="0" xfId="0" applyFont="1" applyAlignment="1">
      <alignment horizontal="centerContinuous"/>
    </xf>
    <xf numFmtId="0" fontId="5" fillId="0" borderId="0" xfId="0" applyFont="1" applyAlignment="1">
      <alignment horizontal="centerContinuous"/>
    </xf>
    <xf numFmtId="0" fontId="14" fillId="0" borderId="8" xfId="0" applyFont="1" applyBorder="1" applyAlignment="1">
      <alignment horizontal="centerContinuous"/>
    </xf>
    <xf numFmtId="0" fontId="9" fillId="0" borderId="4" xfId="0" applyFont="1" applyBorder="1"/>
    <xf numFmtId="0" fontId="30" fillId="0" borderId="4" xfId="0" applyFont="1" applyBorder="1"/>
    <xf numFmtId="164" fontId="30" fillId="0" borderId="0" xfId="0" applyNumberFormat="1" applyFont="1" applyAlignment="1" applyProtection="1">
      <alignment horizontal="center"/>
    </xf>
    <xf numFmtId="0" fontId="30" fillId="0" borderId="0" xfId="0" applyFont="1" applyAlignment="1">
      <alignment horizontal="centerContinuous"/>
    </xf>
    <xf numFmtId="0" fontId="30" fillId="0" borderId="0" xfId="0" applyFont="1"/>
    <xf numFmtId="0" fontId="30" fillId="0" borderId="8" xfId="0" applyFont="1" applyBorder="1"/>
    <xf numFmtId="0" fontId="30" fillId="0" borderId="0" xfId="0" applyFont="1" applyAlignment="1">
      <alignment horizontal="center"/>
    </xf>
    <xf numFmtId="164" fontId="30" fillId="0" borderId="0" xfId="0" applyNumberFormat="1" applyFont="1" applyProtection="1"/>
    <xf numFmtId="0" fontId="30" fillId="0" borderId="0" xfId="0" applyFont="1" applyAlignment="1">
      <alignment horizontal="center" vertical="top"/>
    </xf>
    <xf numFmtId="0" fontId="30" fillId="0" borderId="0" xfId="0" applyFont="1" applyAlignment="1">
      <alignment horizontal="center" vertical="top" wrapText="1"/>
    </xf>
    <xf numFmtId="0" fontId="30" fillId="0" borderId="0" xfId="0" applyFont="1" applyAlignment="1">
      <alignment horizontal="left" wrapText="1"/>
    </xf>
    <xf numFmtId="0" fontId="30" fillId="0" borderId="5" xfId="0" applyFont="1" applyBorder="1"/>
    <xf numFmtId="0" fontId="30" fillId="0" borderId="6" xfId="0" applyFont="1" applyBorder="1" applyAlignment="1">
      <alignment horizontal="center" vertical="top"/>
    </xf>
    <xf numFmtId="0" fontId="30" fillId="0" borderId="6" xfId="0" applyFont="1" applyBorder="1" applyAlignment="1">
      <alignment horizontal="center" vertical="top" wrapText="1"/>
    </xf>
    <xf numFmtId="0" fontId="30" fillId="0" borderId="7" xfId="0" applyFont="1" applyBorder="1"/>
    <xf numFmtId="0" fontId="4" fillId="0" borderId="0" xfId="0" applyFont="1"/>
    <xf numFmtId="0" fontId="8" fillId="0" borderId="4" xfId="0" applyFont="1" applyBorder="1" applyAlignment="1" applyProtection="1">
      <alignment horizontal="centerContinuous"/>
    </xf>
    <xf numFmtId="0" fontId="14" fillId="0" borderId="0" xfId="0" applyFont="1" applyAlignment="1" applyProtection="1">
      <alignment horizontal="centerContinuous"/>
    </xf>
    <xf numFmtId="0" fontId="14" fillId="0" borderId="8" xfId="0" applyFont="1" applyBorder="1" applyAlignment="1" applyProtection="1">
      <alignment horizontal="centerContinuous"/>
    </xf>
    <xf numFmtId="0" fontId="14" fillId="0" borderId="0" xfId="0" applyFont="1" applyAlignment="1" applyProtection="1">
      <alignment horizontal="left" wrapText="1"/>
    </xf>
    <xf numFmtId="0" fontId="9" fillId="0" borderId="25" xfId="0" applyFont="1" applyBorder="1" applyProtection="1"/>
    <xf numFmtId="0" fontId="14" fillId="0" borderId="26" xfId="0" applyFont="1" applyBorder="1" applyAlignment="1" applyProtection="1">
      <alignment horizontal="center"/>
    </xf>
    <xf numFmtId="0" fontId="18" fillId="0" borderId="0" xfId="0" applyFont="1" applyAlignment="1" applyProtection="1">
      <alignment horizontal="centerContinuous"/>
    </xf>
    <xf numFmtId="0" fontId="14" fillId="0" borderId="8" xfId="0" applyFont="1" applyBorder="1" applyAlignment="1" applyProtection="1">
      <alignment horizontal="center"/>
    </xf>
    <xf numFmtId="0" fontId="18" fillId="0" borderId="26" xfId="0" applyFont="1" applyBorder="1" applyAlignment="1" applyProtection="1">
      <alignment horizontal="center"/>
    </xf>
    <xf numFmtId="0" fontId="18" fillId="0" borderId="8" xfId="0" applyFont="1" applyBorder="1" applyAlignment="1" applyProtection="1">
      <alignment horizontal="center"/>
    </xf>
    <xf numFmtId="0" fontId="9" fillId="0" borderId="27" xfId="0" applyFont="1" applyBorder="1" applyProtection="1"/>
    <xf numFmtId="0" fontId="9" fillId="0" borderId="7" xfId="0" applyFont="1" applyBorder="1" applyProtection="1"/>
    <xf numFmtId="0" fontId="17" fillId="0" borderId="26" xfId="0" applyFont="1" applyBorder="1" applyProtection="1">
      <protection locked="0"/>
    </xf>
    <xf numFmtId="0" fontId="17" fillId="0" borderId="28" xfId="0" applyFont="1" applyBorder="1" applyProtection="1">
      <protection locked="0"/>
    </xf>
    <xf numFmtId="0" fontId="17" fillId="0" borderId="8" xfId="0" applyFont="1" applyBorder="1" applyProtection="1">
      <protection locked="0"/>
    </xf>
    <xf numFmtId="0" fontId="17" fillId="0" borderId="27" xfId="0" applyFont="1" applyBorder="1" applyProtection="1">
      <protection locked="0"/>
    </xf>
    <xf numFmtId="0" fontId="17" fillId="0" borderId="6" xfId="0" applyFont="1" applyBorder="1" applyProtection="1">
      <protection locked="0"/>
    </xf>
    <xf numFmtId="0" fontId="17" fillId="0" borderId="29" xfId="0" applyFont="1" applyBorder="1" applyProtection="1">
      <protection locked="0"/>
    </xf>
    <xf numFmtId="0" fontId="17" fillId="0" borderId="7" xfId="0" applyFont="1" applyBorder="1" applyProtection="1">
      <protection locked="0"/>
    </xf>
    <xf numFmtId="0" fontId="19" fillId="0" borderId="0" xfId="0" applyFont="1" applyProtection="1"/>
    <xf numFmtId="0" fontId="5" fillId="0" borderId="4" xfId="0" applyFont="1" applyBorder="1" applyAlignment="1" applyProtection="1">
      <alignment horizontal="centerContinuous"/>
    </xf>
    <xf numFmtId="0" fontId="9" fillId="0" borderId="8" xfId="0" applyFont="1" applyBorder="1" applyAlignment="1" applyProtection="1">
      <alignment horizontal="centerContinuous"/>
    </xf>
    <xf numFmtId="0" fontId="4" fillId="0" borderId="4" xfId="0" applyFont="1" applyBorder="1" applyAlignment="1" applyProtection="1">
      <alignment vertical="top"/>
    </xf>
    <xf numFmtId="0" fontId="4" fillId="0" borderId="0" xfId="0" applyFont="1" applyAlignment="1" applyProtection="1">
      <alignment horizontal="left" wrapText="1"/>
    </xf>
    <xf numFmtId="0" fontId="4" fillId="0" borderId="4" xfId="0" applyFont="1" applyBorder="1" applyProtection="1"/>
    <xf numFmtId="0" fontId="31" fillId="0" borderId="0" xfId="0" applyFont="1" applyProtection="1">
      <protection locked="0"/>
    </xf>
    <xf numFmtId="0" fontId="4" fillId="0" borderId="4" xfId="0" applyFont="1" applyBorder="1" applyAlignment="1" applyProtection="1">
      <alignment horizontal="center"/>
    </xf>
    <xf numFmtId="0" fontId="4" fillId="0" borderId="4" xfId="0" applyFont="1" applyBorder="1" applyAlignment="1" applyProtection="1">
      <alignment horizontal="center" vertical="top"/>
    </xf>
    <xf numFmtId="165" fontId="4" fillId="0" borderId="0" xfId="0" applyNumberFormat="1" applyFont="1" applyAlignment="1" applyProtection="1">
      <alignment horizontal="left" wrapText="1"/>
    </xf>
    <xf numFmtId="0" fontId="9" fillId="0" borderId="5" xfId="0" applyFont="1" applyBorder="1" applyProtection="1"/>
    <xf numFmtId="0" fontId="31" fillId="0" borderId="6" xfId="0" applyFont="1" applyBorder="1" applyProtection="1">
      <protection locked="0"/>
    </xf>
    <xf numFmtId="0" fontId="4" fillId="0" borderId="0" xfId="0" applyFont="1" applyAlignment="1" applyProtection="1">
      <alignment horizontal="centerContinuous"/>
    </xf>
    <xf numFmtId="0" fontId="14" fillId="0" borderId="0" xfId="0" applyFont="1" applyAlignment="1" applyProtection="1">
      <alignment horizontal="right"/>
    </xf>
    <xf numFmtId="0" fontId="4" fillId="0" borderId="2" xfId="0" applyFont="1" applyBorder="1" applyProtection="1"/>
    <xf numFmtId="0" fontId="32" fillId="0" borderId="4" xfId="0" applyFont="1" applyBorder="1" applyProtection="1"/>
    <xf numFmtId="0" fontId="31" fillId="0" borderId="0" xfId="0" applyFont="1" applyAlignment="1" applyProtection="1">
      <alignment horizontal="left" wrapText="1"/>
      <protection locked="0"/>
    </xf>
    <xf numFmtId="0" fontId="5" fillId="0" borderId="0" xfId="0" applyFont="1" applyAlignment="1" applyProtection="1">
      <alignment horizontal="centerContinuous"/>
    </xf>
    <xf numFmtId="0" fontId="19" fillId="0" borderId="8" xfId="0" applyFont="1" applyBorder="1" applyProtection="1"/>
    <xf numFmtId="0" fontId="19" fillId="0" borderId="15" xfId="0" applyFont="1" applyBorder="1" applyProtection="1"/>
    <xf numFmtId="0" fontId="19" fillId="0" borderId="9" xfId="0" applyFont="1" applyBorder="1" applyAlignment="1" applyProtection="1">
      <alignment horizontal="centerContinuous"/>
    </xf>
    <xf numFmtId="0" fontId="19" fillId="0" borderId="9" xfId="0" applyFont="1" applyBorder="1" applyProtection="1"/>
    <xf numFmtId="0" fontId="19" fillId="0" borderId="30" xfId="0" applyFont="1" applyBorder="1" applyProtection="1"/>
    <xf numFmtId="0" fontId="9" fillId="0" borderId="31" xfId="0" applyFont="1" applyBorder="1" applyProtection="1"/>
    <xf numFmtId="0" fontId="9" fillId="0" borderId="32" xfId="0" applyFont="1" applyBorder="1" applyProtection="1"/>
    <xf numFmtId="0" fontId="14" fillId="0" borderId="31" xfId="0" applyFont="1" applyBorder="1" applyAlignment="1" applyProtection="1">
      <alignment horizontal="centerContinuous"/>
    </xf>
    <xf numFmtId="0" fontId="9" fillId="0" borderId="33" xfId="0" applyFont="1" applyBorder="1" applyProtection="1"/>
    <xf numFmtId="0" fontId="9" fillId="0" borderId="12" xfId="0" applyFont="1" applyBorder="1" applyProtection="1"/>
    <xf numFmtId="0" fontId="9" fillId="0" borderId="34" xfId="0" applyFont="1" applyBorder="1" applyProtection="1"/>
    <xf numFmtId="0" fontId="9" fillId="0" borderId="35" xfId="0" applyFont="1" applyBorder="1" applyProtection="1"/>
    <xf numFmtId="0" fontId="14" fillId="0" borderId="35" xfId="0" applyFont="1" applyBorder="1" applyAlignment="1" applyProtection="1">
      <alignment horizontal="center"/>
    </xf>
    <xf numFmtId="0" fontId="14" fillId="0" borderId="36" xfId="0" applyFont="1" applyBorder="1" applyAlignment="1" applyProtection="1">
      <alignment horizontal="center"/>
    </xf>
    <xf numFmtId="0" fontId="14" fillId="0" borderId="32" xfId="0" applyFont="1" applyBorder="1" applyAlignment="1" applyProtection="1">
      <alignment horizontal="center"/>
    </xf>
    <xf numFmtId="0" fontId="9" fillId="0" borderId="37" xfId="0" applyFont="1" applyBorder="1" applyProtection="1"/>
    <xf numFmtId="0" fontId="17" fillId="0" borderId="35" xfId="0" applyFont="1" applyBorder="1" applyProtection="1">
      <protection locked="0"/>
    </xf>
    <xf numFmtId="0" fontId="17" fillId="0" borderId="12" xfId="0" applyFont="1" applyBorder="1" applyProtection="1">
      <protection locked="0"/>
    </xf>
    <xf numFmtId="0" fontId="17" fillId="0" borderId="34" xfId="0" applyFont="1" applyBorder="1" applyProtection="1">
      <protection locked="0"/>
    </xf>
    <xf numFmtId="5" fontId="17" fillId="0" borderId="35" xfId="0" applyNumberFormat="1" applyFont="1" applyBorder="1" applyProtection="1">
      <protection locked="0"/>
    </xf>
    <xf numFmtId="5" fontId="17" fillId="0" borderId="36" xfId="0" applyNumberFormat="1" applyFont="1" applyBorder="1" applyProtection="1">
      <protection locked="0"/>
    </xf>
    <xf numFmtId="5" fontId="17" fillId="0" borderId="10" xfId="0" applyNumberFormat="1" applyFont="1" applyBorder="1" applyProtection="1">
      <protection locked="0"/>
    </xf>
    <xf numFmtId="5" fontId="17" fillId="0" borderId="12" xfId="0" applyNumberFormat="1" applyFont="1" applyBorder="1" applyProtection="1">
      <protection locked="0"/>
    </xf>
    <xf numFmtId="5" fontId="17" fillId="0" borderId="34" xfId="0" applyNumberFormat="1" applyFont="1" applyBorder="1" applyProtection="1">
      <protection locked="0"/>
    </xf>
    <xf numFmtId="5" fontId="9" fillId="7" borderId="12" xfId="0" applyNumberFormat="1" applyFont="1" applyFill="1" applyBorder="1" applyProtection="1"/>
    <xf numFmtId="0" fontId="17" fillId="0" borderId="32" xfId="0" applyFont="1" applyBorder="1" applyProtection="1">
      <protection locked="0"/>
    </xf>
    <xf numFmtId="0" fontId="17" fillId="0" borderId="31" xfId="0" applyFont="1" applyBorder="1" applyProtection="1">
      <protection locked="0"/>
    </xf>
    <xf numFmtId="37" fontId="17" fillId="0" borderId="32" xfId="0" applyNumberFormat="1" applyFont="1" applyBorder="1" applyProtection="1">
      <protection locked="0"/>
    </xf>
    <xf numFmtId="37" fontId="17" fillId="0" borderId="8" xfId="0" applyNumberFormat="1" applyFont="1" applyBorder="1" applyProtection="1">
      <protection locked="0"/>
    </xf>
    <xf numFmtId="37" fontId="17" fillId="0" borderId="4" xfId="0" applyNumberFormat="1" applyFont="1" applyBorder="1" applyProtection="1">
      <protection locked="0"/>
    </xf>
    <xf numFmtId="37" fontId="17" fillId="0" borderId="0" xfId="0" applyNumberFormat="1" applyFont="1" applyProtection="1">
      <protection locked="0"/>
    </xf>
    <xf numFmtId="37" fontId="17" fillId="0" borderId="31" xfId="0" applyNumberFormat="1" applyFont="1" applyBorder="1" applyProtection="1">
      <protection locked="0"/>
    </xf>
    <xf numFmtId="37" fontId="9" fillId="7" borderId="0" xfId="0" applyNumberFormat="1" applyFont="1" applyFill="1" applyProtection="1"/>
    <xf numFmtId="0" fontId="17" fillId="0" borderId="37" xfId="0" applyFont="1" applyBorder="1" applyProtection="1">
      <protection locked="0"/>
    </xf>
    <xf numFmtId="0" fontId="17" fillId="0" borderId="9" xfId="0" applyFont="1" applyBorder="1" applyProtection="1">
      <protection locked="0"/>
    </xf>
    <xf numFmtId="0" fontId="17" fillId="0" borderId="33" xfId="0" applyFont="1" applyBorder="1" applyProtection="1">
      <protection locked="0"/>
    </xf>
    <xf numFmtId="37" fontId="17" fillId="0" borderId="37" xfId="0" applyNumberFormat="1" applyFont="1" applyBorder="1" applyProtection="1">
      <protection locked="0"/>
    </xf>
    <xf numFmtId="37" fontId="17" fillId="0" borderId="30" xfId="0" applyNumberFormat="1" applyFont="1" applyBorder="1" applyProtection="1">
      <protection locked="0"/>
    </xf>
    <xf numFmtId="37" fontId="17" fillId="0" borderId="15" xfId="0" applyNumberFormat="1" applyFont="1" applyBorder="1" applyProtection="1">
      <protection locked="0"/>
    </xf>
    <xf numFmtId="37" fontId="17" fillId="0" borderId="9" xfId="0" applyNumberFormat="1" applyFont="1" applyBorder="1" applyProtection="1">
      <protection locked="0"/>
    </xf>
    <xf numFmtId="37" fontId="17" fillId="0" borderId="33" xfId="0" applyNumberFormat="1" applyFont="1" applyBorder="1" applyProtection="1">
      <protection locked="0"/>
    </xf>
    <xf numFmtId="37" fontId="9" fillId="7" borderId="9" xfId="0" applyNumberFormat="1" applyFont="1" applyFill="1" applyBorder="1" applyProtection="1"/>
    <xf numFmtId="0" fontId="17" fillId="0" borderId="4" xfId="0" applyFont="1" applyBorder="1" applyProtection="1">
      <protection locked="0"/>
    </xf>
    <xf numFmtId="0" fontId="33" fillId="0" borderId="0" xfId="0" applyFont="1" applyProtection="1">
      <protection locked="0"/>
    </xf>
    <xf numFmtId="0" fontId="17" fillId="0" borderId="5" xfId="0" applyFont="1" applyBorder="1" applyProtection="1">
      <protection locked="0"/>
    </xf>
    <xf numFmtId="0" fontId="9" fillId="0" borderId="15" xfId="0" applyFont="1" applyBorder="1" applyProtection="1"/>
    <xf numFmtId="0" fontId="9" fillId="0" borderId="9" xfId="0" applyFont="1" applyBorder="1" applyProtection="1"/>
    <xf numFmtId="0" fontId="9" fillId="0" borderId="30" xfId="0" applyFont="1" applyBorder="1" applyProtection="1"/>
    <xf numFmtId="0" fontId="17" fillId="0" borderId="1" xfId="0" applyFont="1" applyBorder="1" applyProtection="1">
      <protection locked="0"/>
    </xf>
    <xf numFmtId="0" fontId="17" fillId="0" borderId="2" xfId="0" applyFont="1" applyBorder="1" applyProtection="1">
      <protection locked="0"/>
    </xf>
    <xf numFmtId="0" fontId="17" fillId="0" borderId="3" xfId="0" applyFont="1" applyBorder="1" applyProtection="1">
      <protection locked="0"/>
    </xf>
    <xf numFmtId="0" fontId="34" fillId="0" borderId="0" xfId="0" applyFont="1" applyAlignment="1" applyProtection="1">
      <alignment horizontal="centerContinuous"/>
      <protection locked="0"/>
    </xf>
    <xf numFmtId="0" fontId="14" fillId="0" borderId="6" xfId="0" applyFont="1" applyBorder="1" applyAlignment="1" applyProtection="1">
      <alignment horizontal="right"/>
    </xf>
    <xf numFmtId="0" fontId="35" fillId="0" borderId="4" xfId="0" applyFont="1" applyBorder="1" applyProtection="1"/>
    <xf numFmtId="0" fontId="9" fillId="0" borderId="13" xfId="0" applyFont="1" applyBorder="1" applyProtection="1"/>
    <xf numFmtId="0" fontId="9" fillId="0" borderId="14" xfId="0" applyFont="1" applyBorder="1" applyProtection="1"/>
    <xf numFmtId="0" fontId="9" fillId="0" borderId="17" xfId="0" applyFont="1" applyBorder="1" applyProtection="1"/>
    <xf numFmtId="0" fontId="9" fillId="0" borderId="18" xfId="0" applyFont="1" applyBorder="1" applyProtection="1"/>
    <xf numFmtId="0" fontId="36" fillId="0" borderId="20" xfId="0" applyFont="1" applyBorder="1" applyProtection="1">
      <protection locked="0"/>
    </xf>
    <xf numFmtId="0" fontId="36" fillId="0" borderId="32" xfId="0" applyFont="1" applyBorder="1" applyProtection="1">
      <protection locked="0"/>
    </xf>
    <xf numFmtId="9" fontId="17" fillId="0" borderId="0" xfId="0" applyNumberFormat="1" applyFont="1" applyProtection="1">
      <protection locked="0"/>
    </xf>
    <xf numFmtId="0" fontId="17" fillId="0" borderId="21" xfId="0" applyFont="1" applyBorder="1" applyProtection="1">
      <protection locked="0"/>
    </xf>
    <xf numFmtId="0" fontId="36" fillId="0" borderId="17" xfId="0" applyFont="1" applyBorder="1" applyProtection="1">
      <protection locked="0"/>
    </xf>
    <xf numFmtId="0" fontId="36" fillId="0" borderId="37" xfId="0" applyFont="1" applyBorder="1" applyProtection="1">
      <protection locked="0"/>
    </xf>
    <xf numFmtId="9" fontId="17" fillId="0" borderId="9" xfId="0" applyNumberFormat="1" applyFont="1" applyBorder="1" applyProtection="1">
      <protection locked="0"/>
    </xf>
    <xf numFmtId="0" fontId="17" fillId="0" borderId="18" xfId="0" applyFont="1" applyBorder="1" applyProtection="1">
      <protection locked="0"/>
    </xf>
    <xf numFmtId="0" fontId="14" fillId="0" borderId="4" xfId="0" applyFont="1" applyBorder="1" applyAlignment="1" applyProtection="1">
      <alignment horizontal="centerContinuous"/>
    </xf>
    <xf numFmtId="0" fontId="19" fillId="0" borderId="6" xfId="0" applyFont="1" applyBorder="1" applyProtection="1"/>
    <xf numFmtId="0" fontId="25" fillId="0" borderId="4" xfId="0" applyFont="1" applyBorder="1" applyProtection="1"/>
    <xf numFmtId="0" fontId="25" fillId="0" borderId="0" xfId="0" applyFont="1" applyProtection="1"/>
    <xf numFmtId="0" fontId="25" fillId="0" borderId="8" xfId="0" applyFont="1" applyBorder="1" applyProtection="1"/>
    <xf numFmtId="0" fontId="23" fillId="0" borderId="13" xfId="0" applyFont="1" applyBorder="1" applyProtection="1"/>
    <xf numFmtId="0" fontId="23" fillId="0" borderId="38" xfId="0" applyFont="1" applyBorder="1" applyAlignment="1" applyProtection="1">
      <alignment horizontal="centerContinuous"/>
    </xf>
    <xf numFmtId="0" fontId="14" fillId="0" borderId="39" xfId="0" applyFont="1" applyBorder="1" applyAlignment="1" applyProtection="1">
      <alignment horizontal="centerContinuous"/>
    </xf>
    <xf numFmtId="0" fontId="14" fillId="0" borderId="40" xfId="0" applyFont="1" applyBorder="1" applyAlignment="1" applyProtection="1">
      <alignment horizontal="centerContinuous"/>
    </xf>
    <xf numFmtId="0" fontId="23" fillId="0" borderId="20" xfId="0" applyFont="1" applyBorder="1" applyAlignment="1" applyProtection="1">
      <alignment horizontal="center"/>
    </xf>
    <xf numFmtId="0" fontId="14" fillId="0" borderId="31" xfId="0" applyFont="1" applyBorder="1" applyAlignment="1" applyProtection="1">
      <alignment horizontal="center"/>
    </xf>
    <xf numFmtId="0" fontId="14" fillId="0" borderId="33" xfId="0" applyFont="1" applyBorder="1" applyAlignment="1" applyProtection="1">
      <alignment horizontal="centerContinuous"/>
    </xf>
    <xf numFmtId="0" fontId="14" fillId="0" borderId="30" xfId="0" applyFont="1" applyBorder="1" applyAlignment="1" applyProtection="1">
      <alignment horizontal="centerContinuous"/>
    </xf>
    <xf numFmtId="0" fontId="23" fillId="0" borderId="17" xfId="0" applyFont="1" applyBorder="1" applyAlignment="1" applyProtection="1">
      <alignment horizontal="center"/>
    </xf>
    <xf numFmtId="0" fontId="14" fillId="0" borderId="33" xfId="0" applyFont="1" applyBorder="1" applyAlignment="1" applyProtection="1">
      <alignment horizontal="center"/>
    </xf>
    <xf numFmtId="164" fontId="23" fillId="0" borderId="20" xfId="0" applyNumberFormat="1" applyFont="1" applyBorder="1" applyAlignment="1" applyProtection="1">
      <alignment horizontal="center"/>
    </xf>
    <xf numFmtId="0" fontId="36" fillId="0" borderId="0" xfId="0" applyFont="1" applyProtection="1">
      <protection locked="0"/>
    </xf>
    <xf numFmtId="37" fontId="36" fillId="0" borderId="31" xfId="0" applyNumberFormat="1" applyFont="1" applyBorder="1" applyProtection="1">
      <protection locked="0"/>
    </xf>
    <xf numFmtId="37" fontId="36" fillId="0" borderId="21" xfId="0" applyNumberFormat="1" applyFont="1" applyBorder="1" applyProtection="1">
      <protection locked="0"/>
    </xf>
    <xf numFmtId="164" fontId="23" fillId="0" borderId="17" xfId="0" applyNumberFormat="1" applyFont="1" applyBorder="1" applyAlignment="1" applyProtection="1">
      <alignment horizontal="center"/>
    </xf>
    <xf numFmtId="0" fontId="36" fillId="0" borderId="9" xfId="0" applyFont="1" applyBorder="1" applyProtection="1">
      <protection locked="0"/>
    </xf>
    <xf numFmtId="37" fontId="36" fillId="0" borderId="33" xfId="0" applyNumberFormat="1" applyFont="1" applyBorder="1" applyProtection="1">
      <protection locked="0"/>
    </xf>
    <xf numFmtId="37" fontId="36" fillId="0" borderId="18" xfId="0" applyNumberFormat="1" applyFont="1" applyBorder="1" applyProtection="1">
      <protection locked="0"/>
    </xf>
    <xf numFmtId="164" fontId="23" fillId="0" borderId="4" xfId="0" applyNumberFormat="1" applyFont="1" applyBorder="1" applyAlignment="1" applyProtection="1">
      <alignment horizontal="center"/>
    </xf>
    <xf numFmtId="37" fontId="9" fillId="0" borderId="0" xfId="0" applyNumberFormat="1" applyFont="1" applyProtection="1"/>
    <xf numFmtId="37" fontId="9" fillId="0" borderId="8" xfId="0" applyNumberFormat="1" applyFont="1" applyBorder="1" applyProtection="1"/>
    <xf numFmtId="37" fontId="9" fillId="0" borderId="6" xfId="0" applyNumberFormat="1" applyFont="1" applyBorder="1" applyProtection="1"/>
    <xf numFmtId="37" fontId="9" fillId="0" borderId="7" xfId="0" applyNumberFormat="1" applyFont="1" applyBorder="1" applyProtection="1"/>
    <xf numFmtId="0" fontId="14" fillId="0" borderId="0" xfId="0" applyFont="1" applyAlignment="1" applyProtection="1">
      <alignment horizontal="left"/>
    </xf>
    <xf numFmtId="0" fontId="34" fillId="0" borderId="4" xfId="0" applyFont="1" applyBorder="1" applyAlignment="1" applyProtection="1">
      <alignment horizontal="centerContinuous"/>
      <protection locked="0"/>
    </xf>
    <xf numFmtId="0" fontId="37" fillId="0" borderId="0" xfId="0" applyFont="1" applyAlignment="1" applyProtection="1">
      <alignment horizontal="centerContinuous"/>
      <protection locked="0"/>
    </xf>
    <xf numFmtId="0" fontId="37" fillId="0" borderId="8" xfId="0" applyFont="1" applyBorder="1" applyAlignment="1" applyProtection="1">
      <alignment horizontal="centerContinuous"/>
      <protection locked="0"/>
    </xf>
    <xf numFmtId="0" fontId="38" fillId="0" borderId="4" xfId="0" applyFont="1" applyBorder="1" applyProtection="1">
      <protection locked="0"/>
    </xf>
    <xf numFmtId="0" fontId="38" fillId="0" borderId="0" xfId="0" applyFont="1" applyProtection="1">
      <protection locked="0"/>
    </xf>
    <xf numFmtId="0" fontId="38" fillId="0" borderId="8" xfId="0" applyFont="1" applyBorder="1" applyProtection="1">
      <protection locked="0"/>
    </xf>
    <xf numFmtId="0" fontId="17" fillId="0" borderId="15" xfId="0" applyFont="1" applyBorder="1" applyProtection="1">
      <protection locked="0"/>
    </xf>
    <xf numFmtId="0" fontId="17" fillId="0" borderId="30" xfId="0" applyFont="1" applyBorder="1" applyProtection="1">
      <protection locked="0"/>
    </xf>
    <xf numFmtId="0" fontId="39" fillId="0" borderId="4" xfId="0" applyFont="1" applyBorder="1" applyProtection="1">
      <protection locked="0"/>
    </xf>
    <xf numFmtId="0" fontId="39" fillId="0" borderId="0" xfId="0" applyFont="1" applyProtection="1">
      <protection locked="0"/>
    </xf>
    <xf numFmtId="37" fontId="39" fillId="0" borderId="0" xfId="0" applyNumberFormat="1" applyFont="1" applyProtection="1">
      <protection locked="0"/>
    </xf>
    <xf numFmtId="37" fontId="39" fillId="0" borderId="8" xfId="0" applyNumberFormat="1" applyFont="1" applyBorder="1" applyProtection="1">
      <protection locked="0"/>
    </xf>
    <xf numFmtId="0" fontId="4" fillId="0" borderId="1" xfId="0" applyFont="1" applyBorder="1" applyProtection="1"/>
    <xf numFmtId="0" fontId="4" fillId="0" borderId="3" xfId="0" applyFont="1" applyBorder="1" applyProtection="1"/>
    <xf numFmtId="0" fontId="4" fillId="0" borderId="8" xfId="0" applyFont="1" applyBorder="1" applyAlignment="1" applyProtection="1">
      <alignment horizontal="centerContinuous"/>
    </xf>
    <xf numFmtId="0" fontId="4" fillId="0" borderId="4" xfId="0" applyFont="1" applyBorder="1" applyAlignment="1" applyProtection="1">
      <alignment horizontal="centerContinuous"/>
    </xf>
    <xf numFmtId="0" fontId="4" fillId="0" borderId="8" xfId="0" applyFont="1" applyBorder="1" applyProtection="1"/>
    <xf numFmtId="0" fontId="4" fillId="0" borderId="15" xfId="0" applyFont="1" applyBorder="1" applyProtection="1"/>
    <xf numFmtId="0" fontId="4" fillId="0" borderId="9" xfId="0" applyFont="1" applyBorder="1" applyProtection="1"/>
    <xf numFmtId="0" fontId="4" fillId="0" borderId="30" xfId="0" applyFont="1" applyBorder="1" applyProtection="1"/>
    <xf numFmtId="0" fontId="31" fillId="0" borderId="4" xfId="0" applyFont="1" applyBorder="1" applyProtection="1">
      <protection locked="0"/>
    </xf>
    <xf numFmtId="0" fontId="31" fillId="0" borderId="8" xfId="0" applyFont="1" applyBorder="1" applyProtection="1">
      <protection locked="0"/>
    </xf>
    <xf numFmtId="0" fontId="31" fillId="0" borderId="5" xfId="0" applyFont="1" applyBorder="1" applyProtection="1">
      <protection locked="0"/>
    </xf>
    <xf numFmtId="0" fontId="31" fillId="0" borderId="7" xfId="0" applyFont="1" applyBorder="1" applyProtection="1">
      <protection locked="0"/>
    </xf>
    <xf numFmtId="0" fontId="40" fillId="0" borderId="4" xfId="0" applyFont="1" applyBorder="1" applyAlignment="1" applyProtection="1">
      <alignment horizontal="centerContinuous"/>
    </xf>
    <xf numFmtId="0" fontId="14" fillId="0" borderId="37" xfId="0" applyFont="1" applyBorder="1" applyAlignment="1" applyProtection="1">
      <alignment horizontal="center"/>
    </xf>
    <xf numFmtId="0" fontId="14" fillId="0" borderId="30" xfId="0" applyFont="1" applyBorder="1" applyAlignment="1" applyProtection="1">
      <alignment horizontal="center"/>
    </xf>
    <xf numFmtId="0" fontId="18" fillId="0" borderId="32" xfId="0" applyFont="1" applyBorder="1" applyAlignment="1" applyProtection="1">
      <alignment horizontal="center"/>
    </xf>
    <xf numFmtId="5" fontId="9" fillId="0" borderId="32" xfId="0" applyNumberFormat="1" applyFont="1" applyBorder="1" applyProtection="1"/>
    <xf numFmtId="5" fontId="17" fillId="0" borderId="32" xfId="0" applyNumberFormat="1" applyFont="1" applyBorder="1" applyProtection="1">
      <protection locked="0"/>
    </xf>
    <xf numFmtId="5" fontId="17" fillId="0" borderId="8" xfId="0" applyNumberFormat="1" applyFont="1" applyBorder="1" applyProtection="1">
      <protection locked="0"/>
    </xf>
    <xf numFmtId="37" fontId="9" fillId="0" borderId="32" xfId="0" applyNumberFormat="1" applyFont="1" applyBorder="1" applyProtection="1"/>
    <xf numFmtId="37" fontId="9" fillId="0" borderId="37" xfId="0" applyNumberFormat="1" applyFont="1" applyBorder="1" applyProtection="1"/>
    <xf numFmtId="37" fontId="9" fillId="0" borderId="30" xfId="0" applyNumberFormat="1" applyFont="1" applyBorder="1" applyProtection="1"/>
    <xf numFmtId="0" fontId="14" fillId="0" borderId="23" xfId="0" applyFont="1" applyBorder="1" applyAlignment="1" applyProtection="1">
      <alignment horizontal="center"/>
    </xf>
    <xf numFmtId="0" fontId="9" fillId="0" borderId="41" xfId="0" applyFont="1" applyBorder="1" applyProtection="1"/>
    <xf numFmtId="5" fontId="9" fillId="0" borderId="41" xfId="0" applyNumberFormat="1" applyFont="1" applyBorder="1" applyProtection="1"/>
    <xf numFmtId="5" fontId="9" fillId="0" borderId="7" xfId="0" applyNumberFormat="1" applyFont="1" applyBorder="1" applyProtection="1"/>
    <xf numFmtId="0" fontId="9" fillId="0" borderId="36" xfId="0" applyFont="1" applyBorder="1" applyProtection="1"/>
    <xf numFmtId="37" fontId="9" fillId="0" borderId="35" xfId="0" applyNumberFormat="1" applyFont="1" applyBorder="1" applyProtection="1"/>
    <xf numFmtId="37" fontId="9" fillId="0" borderId="36" xfId="0" applyNumberFormat="1" applyFont="1" applyBorder="1" applyProtection="1"/>
    <xf numFmtId="5" fontId="9" fillId="0" borderId="8" xfId="0" applyNumberFormat="1" applyFont="1" applyBorder="1" applyProtection="1"/>
    <xf numFmtId="0" fontId="18" fillId="0" borderId="0" xfId="0" applyFont="1" applyAlignment="1" applyProtection="1">
      <alignment horizontal="center"/>
    </xf>
    <xf numFmtId="5" fontId="9" fillId="0" borderId="0" xfId="0" applyNumberFormat="1" applyFont="1" applyProtection="1"/>
    <xf numFmtId="166" fontId="9" fillId="0" borderId="0" xfId="0" applyNumberFormat="1" applyFont="1" applyProtection="1"/>
    <xf numFmtId="0" fontId="41" fillId="0" borderId="0" xfId="0" applyFont="1" applyProtection="1"/>
    <xf numFmtId="166" fontId="41" fillId="0" borderId="0" xfId="0" applyNumberFormat="1" applyFont="1" applyProtection="1"/>
    <xf numFmtId="5" fontId="42" fillId="0" borderId="0" xfId="0" applyNumberFormat="1" applyFont="1" applyProtection="1"/>
    <xf numFmtId="166" fontId="42" fillId="0" borderId="0" xfId="0" applyNumberFormat="1" applyFont="1" applyProtection="1"/>
    <xf numFmtId="0" fontId="42" fillId="0" borderId="0" xfId="0" applyFont="1" applyProtection="1"/>
    <xf numFmtId="37" fontId="14" fillId="0" borderId="0" xfId="0" applyNumberFormat="1" applyFont="1" applyAlignment="1" applyProtection="1">
      <alignment horizontal="centerContinuous"/>
    </xf>
    <xf numFmtId="0" fontId="23" fillId="7" borderId="0" xfId="0" applyFont="1" applyFill="1" applyProtection="1"/>
    <xf numFmtId="0" fontId="4" fillId="0" borderId="5" xfId="0" applyFont="1" applyBorder="1" applyProtection="1"/>
    <xf numFmtId="0" fontId="4" fillId="0" borderId="6" xfId="0" applyFont="1" applyBorder="1" applyProtection="1"/>
    <xf numFmtId="0" fontId="4" fillId="0" borderId="7" xfId="0" applyFont="1" applyBorder="1" applyProtection="1"/>
    <xf numFmtId="0" fontId="4" fillId="0" borderId="10" xfId="0" applyFont="1" applyBorder="1" applyProtection="1"/>
    <xf numFmtId="0" fontId="4" fillId="0" borderId="34" xfId="0" applyFont="1" applyBorder="1" applyProtection="1"/>
    <xf numFmtId="0" fontId="4" fillId="0" borderId="12" xfId="0" applyFont="1" applyBorder="1" applyProtection="1"/>
    <xf numFmtId="0" fontId="4" fillId="0" borderId="35" xfId="0" applyFont="1" applyBorder="1" applyProtection="1"/>
    <xf numFmtId="0" fontId="4" fillId="0" borderId="36" xfId="0" applyFont="1" applyBorder="1" applyProtection="1"/>
    <xf numFmtId="0" fontId="4" fillId="0" borderId="31" xfId="0" applyFont="1" applyBorder="1" applyProtection="1"/>
    <xf numFmtId="0" fontId="4" fillId="0" borderId="0" xfId="0" applyFont="1" applyAlignment="1" applyProtection="1">
      <alignment horizontal="center"/>
    </xf>
    <xf numFmtId="0" fontId="4" fillId="0" borderId="32" xfId="0" applyFont="1" applyBorder="1" applyProtection="1"/>
    <xf numFmtId="0" fontId="4" fillId="0" borderId="33" xfId="0" applyFont="1" applyBorder="1" applyProtection="1"/>
    <xf numFmtId="0" fontId="4" fillId="0" borderId="31" xfId="0" applyFont="1" applyBorder="1" applyAlignment="1" applyProtection="1">
      <alignment horizontal="center"/>
    </xf>
    <xf numFmtId="10" fontId="4" fillId="0" borderId="9" xfId="0" applyNumberFormat="1" applyFont="1" applyBorder="1" applyProtection="1"/>
    <xf numFmtId="0" fontId="4" fillId="0" borderId="33" xfId="0" applyFont="1" applyBorder="1" applyAlignment="1" applyProtection="1">
      <alignment horizontal="center"/>
    </xf>
    <xf numFmtId="0" fontId="4" fillId="0" borderId="37" xfId="0" applyFont="1" applyBorder="1" applyProtection="1"/>
    <xf numFmtId="0" fontId="5" fillId="0" borderId="8" xfId="0" applyFont="1" applyBorder="1" applyAlignment="1" applyProtection="1">
      <alignment horizontal="centerContinuous"/>
    </xf>
    <xf numFmtId="0" fontId="4" fillId="0" borderId="9" xfId="0" applyFont="1" applyBorder="1" applyAlignment="1" applyProtection="1">
      <alignment horizontal="center"/>
    </xf>
    <xf numFmtId="0" fontId="31" fillId="0" borderId="32" xfId="0" applyFont="1" applyBorder="1" applyProtection="1">
      <protection locked="0"/>
    </xf>
    <xf numFmtId="10" fontId="31" fillId="0" borderId="0" xfId="0" applyNumberFormat="1" applyFont="1" applyProtection="1">
      <protection locked="0"/>
    </xf>
    <xf numFmtId="10" fontId="4" fillId="7" borderId="0" xfId="0" applyNumberFormat="1" applyFont="1" applyFill="1" applyProtection="1"/>
    <xf numFmtId="0" fontId="4" fillId="7" borderId="0" xfId="0" applyFont="1" applyFill="1" applyProtection="1"/>
    <xf numFmtId="10" fontId="4" fillId="0" borderId="0" xfId="0" applyNumberFormat="1" applyFont="1" applyProtection="1"/>
    <xf numFmtId="0" fontId="4" fillId="0" borderId="38" xfId="0" applyFont="1" applyBorder="1" applyProtection="1"/>
    <xf numFmtId="0" fontId="4" fillId="0" borderId="39" xfId="0" applyFont="1" applyBorder="1" applyAlignment="1" applyProtection="1">
      <alignment horizontal="center"/>
    </xf>
    <xf numFmtId="0" fontId="4" fillId="0" borderId="38" xfId="0" applyFont="1" applyBorder="1" applyAlignment="1" applyProtection="1">
      <alignment horizontal="center"/>
    </xf>
    <xf numFmtId="0" fontId="4" fillId="0" borderId="42" xfId="0" applyFont="1" applyBorder="1" applyProtection="1"/>
    <xf numFmtId="0" fontId="4" fillId="0" borderId="39" xfId="0" applyFont="1" applyBorder="1" applyProtection="1"/>
    <xf numFmtId="10" fontId="4" fillId="7" borderId="39" xfId="0" applyNumberFormat="1" applyFont="1" applyFill="1" applyBorder="1" applyProtection="1"/>
    <xf numFmtId="10" fontId="4" fillId="0" borderId="12" xfId="0" applyNumberFormat="1" applyFont="1" applyBorder="1" applyProtection="1"/>
    <xf numFmtId="10" fontId="4" fillId="0" borderId="39" xfId="0" applyNumberFormat="1" applyFont="1" applyBorder="1" applyProtection="1"/>
    <xf numFmtId="0" fontId="4" fillId="0" borderId="40" xfId="0" applyFont="1" applyBorder="1" applyProtection="1"/>
    <xf numFmtId="0" fontId="4" fillId="0" borderId="0" xfId="0" applyFont="1" applyAlignment="1" applyProtection="1">
      <alignment horizontal="right"/>
    </xf>
    <xf numFmtId="0" fontId="4" fillId="0" borderId="6" xfId="0" applyFont="1" applyBorder="1" applyAlignment="1" applyProtection="1">
      <alignment horizontal="left"/>
    </xf>
    <xf numFmtId="0" fontId="28" fillId="0" borderId="1" xfId="0" applyFont="1" applyBorder="1" applyAlignment="1" applyProtection="1">
      <alignment horizontal="centerContinuous"/>
    </xf>
    <xf numFmtId="0" fontId="4" fillId="0" borderId="2" xfId="0" applyFont="1" applyBorder="1" applyAlignment="1" applyProtection="1">
      <alignment horizontal="centerContinuous"/>
    </xf>
    <xf numFmtId="0" fontId="4" fillId="0" borderId="3" xfId="0" applyFont="1" applyBorder="1" applyAlignment="1" applyProtection="1">
      <alignment horizontal="centerContinuous"/>
    </xf>
    <xf numFmtId="0" fontId="13" fillId="0" borderId="0" xfId="0" applyFont="1" applyAlignment="1" applyProtection="1">
      <alignment horizontal="centerContinuous"/>
    </xf>
    <xf numFmtId="0" fontId="4" fillId="0" borderId="9" xfId="0" applyFont="1" applyBorder="1" applyAlignment="1" applyProtection="1">
      <alignment horizontal="left"/>
    </xf>
    <xf numFmtId="0" fontId="23" fillId="0" borderId="0" xfId="0" applyFont="1" applyAlignment="1" applyProtection="1">
      <alignment horizontal="left"/>
    </xf>
    <xf numFmtId="0" fontId="4" fillId="0" borderId="13" xfId="0" applyFont="1" applyBorder="1" applyProtection="1"/>
    <xf numFmtId="0" fontId="4" fillId="0" borderId="12" xfId="0" applyFont="1" applyBorder="1" applyAlignment="1" applyProtection="1">
      <alignment horizontal="centerContinuous"/>
    </xf>
    <xf numFmtId="0" fontId="4" fillId="0" borderId="14" xfId="0" applyFont="1" applyBorder="1" applyProtection="1"/>
    <xf numFmtId="0" fontId="4" fillId="0" borderId="37" xfId="0" applyFont="1" applyBorder="1" applyAlignment="1" applyProtection="1">
      <alignment horizontal="left"/>
    </xf>
    <xf numFmtId="5" fontId="4" fillId="0" borderId="44" xfId="0" applyNumberFormat="1" applyFont="1" applyBorder="1" applyProtection="1"/>
    <xf numFmtId="5" fontId="4" fillId="0" borderId="45" xfId="0" applyNumberFormat="1" applyFont="1" applyBorder="1" applyProtection="1"/>
    <xf numFmtId="0" fontId="4" fillId="0" borderId="5" xfId="0" applyFont="1" applyBorder="1" applyAlignment="1" applyProtection="1">
      <alignment horizontal="centerContinuous"/>
    </xf>
    <xf numFmtId="0" fontId="4" fillId="0" borderId="6" xfId="0" applyFont="1" applyBorder="1" applyAlignment="1" applyProtection="1">
      <alignment horizontal="centerContinuous"/>
    </xf>
    <xf numFmtId="0" fontId="4" fillId="0" borderId="7" xfId="0" applyFont="1" applyBorder="1" applyAlignment="1" applyProtection="1">
      <alignment horizontal="centerContinuous"/>
    </xf>
    <xf numFmtId="0" fontId="28" fillId="0" borderId="2" xfId="0" applyFont="1" applyBorder="1" applyAlignment="1" applyProtection="1">
      <alignment horizontal="centerContinuous"/>
    </xf>
    <xf numFmtId="0" fontId="4" fillId="0" borderId="11" xfId="0" applyFont="1" applyBorder="1" applyProtection="1"/>
    <xf numFmtId="0" fontId="4" fillId="0" borderId="19" xfId="0" applyFont="1" applyBorder="1" applyProtection="1"/>
    <xf numFmtId="0" fontId="4" fillId="0" borderId="15" xfId="0" applyFont="1" applyBorder="1" applyAlignment="1" applyProtection="1">
      <alignment horizontal="center"/>
    </xf>
    <xf numFmtId="0" fontId="4" fillId="0" borderId="16" xfId="0" applyFont="1" applyBorder="1" applyAlignment="1" applyProtection="1">
      <alignment horizontal="centerContinuous"/>
    </xf>
    <xf numFmtId="0" fontId="4" fillId="0" borderId="9" xfId="0" applyFont="1" applyBorder="1" applyAlignment="1" applyProtection="1">
      <alignment horizontal="centerContinuous"/>
    </xf>
    <xf numFmtId="5" fontId="4" fillId="0" borderId="6" xfId="0" applyNumberFormat="1" applyFont="1" applyBorder="1" applyAlignment="1" applyProtection="1">
      <alignment horizontal="centerContinuous"/>
    </xf>
    <xf numFmtId="5" fontId="4" fillId="0" borderId="7" xfId="0" applyNumberFormat="1" applyFont="1" applyBorder="1" applyAlignment="1" applyProtection="1">
      <alignment horizontal="centerContinuous"/>
    </xf>
    <xf numFmtId="0" fontId="4" fillId="0" borderId="2" xfId="0" applyFont="1" applyBorder="1" applyAlignment="1" applyProtection="1">
      <alignment horizontal="left"/>
    </xf>
    <xf numFmtId="0" fontId="31" fillId="0" borderId="0" xfId="0" applyFont="1" applyAlignment="1" applyProtection="1">
      <alignment horizontal="left"/>
      <protection locked="0"/>
    </xf>
    <xf numFmtId="0" fontId="31" fillId="0" borderId="6" xfId="0" applyFont="1" applyBorder="1" applyAlignment="1" applyProtection="1">
      <alignment horizontal="left"/>
      <protection locked="0"/>
    </xf>
    <xf numFmtId="0" fontId="4" fillId="0" borderId="33" xfId="0" applyFont="1" applyBorder="1" applyAlignment="1" applyProtection="1">
      <alignment horizontal="centerContinuous"/>
    </xf>
    <xf numFmtId="0" fontId="4" fillId="0" borderId="30" xfId="0" applyFont="1" applyBorder="1" applyAlignment="1" applyProtection="1">
      <alignment horizontal="centerContinuous"/>
    </xf>
    <xf numFmtId="0" fontId="4" fillId="0" borderId="8" xfId="0" applyFont="1" applyBorder="1" applyAlignment="1" applyProtection="1">
      <alignment horizontal="center"/>
    </xf>
    <xf numFmtId="5" fontId="4" fillId="0" borderId="0" xfId="0" applyNumberFormat="1" applyFont="1" applyProtection="1"/>
    <xf numFmtId="5" fontId="4" fillId="0" borderId="31" xfId="0" applyNumberFormat="1" applyFont="1" applyBorder="1" applyProtection="1"/>
    <xf numFmtId="5" fontId="4" fillId="0" borderId="8" xfId="0" applyNumberFormat="1" applyFont="1" applyBorder="1" applyProtection="1"/>
    <xf numFmtId="37" fontId="4" fillId="0" borderId="9" xfId="0" applyNumberFormat="1" applyFont="1" applyBorder="1" applyProtection="1"/>
    <xf numFmtId="37" fontId="4" fillId="0" borderId="33" xfId="0" applyNumberFormat="1" applyFont="1" applyBorder="1" applyProtection="1"/>
    <xf numFmtId="37" fontId="4" fillId="0" borderId="30" xfId="0" applyNumberFormat="1" applyFont="1" applyBorder="1" applyProtection="1"/>
    <xf numFmtId="37" fontId="4" fillId="0" borderId="0" xfId="0" applyNumberFormat="1" applyFont="1" applyProtection="1"/>
    <xf numFmtId="37" fontId="4" fillId="0" borderId="31" xfId="0" applyNumberFormat="1" applyFont="1" applyBorder="1" applyProtection="1"/>
    <xf numFmtId="37" fontId="4" fillId="0" borderId="8" xfId="0" applyNumberFormat="1" applyFont="1" applyBorder="1" applyProtection="1"/>
    <xf numFmtId="37" fontId="31" fillId="0" borderId="0" xfId="0" applyNumberFormat="1" applyFont="1" applyProtection="1">
      <protection locked="0"/>
    </xf>
    <xf numFmtId="37" fontId="31" fillId="0" borderId="8" xfId="0" applyNumberFormat="1" applyFont="1" applyBorder="1" applyProtection="1">
      <protection locked="0"/>
    </xf>
    <xf numFmtId="37" fontId="31" fillId="0" borderId="9" xfId="0" applyNumberFormat="1" applyFont="1" applyBorder="1" applyProtection="1">
      <protection locked="0"/>
    </xf>
    <xf numFmtId="37" fontId="31" fillId="0" borderId="30" xfId="0" applyNumberFormat="1" applyFont="1" applyBorder="1" applyProtection="1">
      <protection locked="0"/>
    </xf>
    <xf numFmtId="0" fontId="4" fillId="0" borderId="6" xfId="0" applyFont="1" applyBorder="1" applyAlignment="1" applyProtection="1">
      <alignment horizontal="center"/>
    </xf>
    <xf numFmtId="0" fontId="4" fillId="0" borderId="46" xfId="0" applyFont="1" applyBorder="1" applyProtection="1"/>
    <xf numFmtId="37" fontId="4" fillId="0" borderId="6" xfId="0" applyNumberFormat="1" applyFont="1" applyBorder="1" applyProtection="1"/>
    <xf numFmtId="37" fontId="4" fillId="0" borderId="46" xfId="0" applyNumberFormat="1" applyFont="1" applyBorder="1" applyProtection="1"/>
    <xf numFmtId="37" fontId="4" fillId="0" borderId="7" xfId="0" applyNumberFormat="1" applyFont="1" applyBorder="1" applyProtection="1"/>
    <xf numFmtId="37" fontId="4" fillId="0" borderId="0" xfId="0" applyNumberFormat="1" applyFont="1" applyAlignment="1" applyProtection="1">
      <alignment horizontal="centerContinuous"/>
    </xf>
    <xf numFmtId="37" fontId="4" fillId="0" borderId="2" xfId="0" applyNumberFormat="1" applyFont="1" applyBorder="1" applyProtection="1"/>
    <xf numFmtId="37" fontId="4" fillId="0" borderId="3" xfId="0" applyNumberFormat="1" applyFont="1" applyBorder="1" applyProtection="1"/>
    <xf numFmtId="0" fontId="40" fillId="0" borderId="0" xfId="0" applyFont="1" applyAlignment="1" applyProtection="1">
      <alignment horizontal="centerContinuous"/>
    </xf>
    <xf numFmtId="37" fontId="4" fillId="0" borderId="8" xfId="0" applyNumberFormat="1" applyFont="1" applyBorder="1" applyAlignment="1" applyProtection="1">
      <alignment horizontal="centerContinuous"/>
    </xf>
    <xf numFmtId="37" fontId="4" fillId="0" borderId="33" xfId="0" applyNumberFormat="1" applyFont="1" applyBorder="1" applyAlignment="1" applyProtection="1">
      <alignment horizontal="centerContinuous"/>
    </xf>
    <xf numFmtId="37" fontId="4" fillId="0" borderId="9" xfId="0" applyNumberFormat="1" applyFont="1" applyBorder="1" applyAlignment="1" applyProtection="1">
      <alignment horizontal="centerContinuous"/>
    </xf>
    <xf numFmtId="37" fontId="4" fillId="0" borderId="30" xfId="0" applyNumberFormat="1" applyFont="1" applyBorder="1" applyAlignment="1" applyProtection="1">
      <alignment horizontal="centerContinuous"/>
    </xf>
    <xf numFmtId="37" fontId="4" fillId="0" borderId="0" xfId="0" applyNumberFormat="1" applyFont="1" applyAlignment="1" applyProtection="1">
      <alignment horizontal="center"/>
    </xf>
    <xf numFmtId="37" fontId="4" fillId="0" borderId="8" xfId="0" applyNumberFormat="1" applyFont="1" applyBorder="1" applyAlignment="1" applyProtection="1">
      <alignment horizontal="center"/>
    </xf>
    <xf numFmtId="0" fontId="31" fillId="0" borderId="9" xfId="0" applyFont="1" applyBorder="1" applyProtection="1">
      <protection locked="0"/>
    </xf>
    <xf numFmtId="0" fontId="4" fillId="0" borderId="44" xfId="0" applyFont="1" applyBorder="1" applyProtection="1"/>
    <xf numFmtId="5" fontId="4" fillId="0" borderId="47" xfId="0" applyNumberFormat="1" applyFont="1" applyBorder="1" applyProtection="1"/>
    <xf numFmtId="5" fontId="4" fillId="0" borderId="48" xfId="0" applyNumberFormat="1" applyFont="1" applyBorder="1" applyProtection="1"/>
    <xf numFmtId="5" fontId="31" fillId="0" borderId="9" xfId="0" applyNumberFormat="1" applyFont="1" applyBorder="1" applyProtection="1">
      <protection locked="0"/>
    </xf>
    <xf numFmtId="5" fontId="4" fillId="0" borderId="33" xfId="0" applyNumberFormat="1" applyFont="1" applyBorder="1" applyProtection="1"/>
    <xf numFmtId="5" fontId="31" fillId="0" borderId="30" xfId="0" applyNumberFormat="1" applyFont="1" applyBorder="1" applyProtection="1">
      <protection locked="0"/>
    </xf>
    <xf numFmtId="0" fontId="4" fillId="0" borderId="9" xfId="0" applyFont="1" applyBorder="1" applyAlignment="1" applyProtection="1">
      <alignment horizontal="right"/>
    </xf>
    <xf numFmtId="0" fontId="31" fillId="0" borderId="0" xfId="0" applyFont="1" applyAlignment="1" applyProtection="1">
      <alignment horizontal="right"/>
      <protection locked="0"/>
    </xf>
    <xf numFmtId="0" fontId="40" fillId="0" borderId="8" xfId="0" applyFont="1" applyBorder="1" applyAlignment="1" applyProtection="1">
      <alignment horizontal="centerContinuous"/>
    </xf>
    <xf numFmtId="0" fontId="4" fillId="0" borderId="21" xfId="0" applyFont="1" applyBorder="1" applyAlignment="1" applyProtection="1">
      <alignment horizontal="center"/>
    </xf>
    <xf numFmtId="0" fontId="4" fillId="0" borderId="18" xfId="0" applyFont="1" applyBorder="1" applyAlignment="1" applyProtection="1">
      <alignment horizontal="center"/>
    </xf>
    <xf numFmtId="37" fontId="4" fillId="0" borderId="32" xfId="0" applyNumberFormat="1" applyFont="1" applyBorder="1" applyProtection="1"/>
    <xf numFmtId="37" fontId="4" fillId="0" borderId="21" xfId="0" applyNumberFormat="1" applyFont="1" applyBorder="1" applyProtection="1"/>
    <xf numFmtId="5" fontId="4" fillId="0" borderId="32" xfId="0" applyNumberFormat="1" applyFont="1" applyBorder="1" applyProtection="1"/>
    <xf numFmtId="5" fontId="4" fillId="0" borderId="9" xfId="0" applyNumberFormat="1" applyFont="1" applyBorder="1" applyProtection="1"/>
    <xf numFmtId="5" fontId="4" fillId="0" borderId="18" xfId="0" applyNumberFormat="1" applyFont="1" applyBorder="1" applyProtection="1"/>
    <xf numFmtId="37" fontId="31" fillId="0" borderId="21" xfId="0" applyNumberFormat="1" applyFont="1" applyBorder="1" applyProtection="1">
      <protection locked="0"/>
    </xf>
    <xf numFmtId="0" fontId="31" fillId="0" borderId="21" xfId="0" applyFont="1" applyBorder="1" applyProtection="1">
      <protection locked="0"/>
    </xf>
    <xf numFmtId="37" fontId="31" fillId="0" borderId="32" xfId="0" applyNumberFormat="1" applyFont="1" applyBorder="1" applyProtection="1">
      <protection locked="0"/>
    </xf>
    <xf numFmtId="37" fontId="4" fillId="0" borderId="42" xfId="0" applyNumberFormat="1" applyFont="1" applyBorder="1" applyProtection="1"/>
    <xf numFmtId="37" fontId="4" fillId="0" borderId="40" xfId="0" applyNumberFormat="1" applyFont="1" applyBorder="1" applyProtection="1"/>
    <xf numFmtId="0" fontId="4" fillId="0" borderId="5" xfId="0" applyFont="1" applyBorder="1" applyAlignment="1" applyProtection="1">
      <alignment horizontal="center"/>
    </xf>
    <xf numFmtId="37" fontId="4" fillId="0" borderId="41" xfId="0" applyNumberFormat="1" applyFont="1" applyBorder="1" applyProtection="1"/>
    <xf numFmtId="37" fontId="4" fillId="0" borderId="49" xfId="0" applyNumberFormat="1" applyFont="1" applyBorder="1" applyProtection="1"/>
    <xf numFmtId="37" fontId="4" fillId="0" borderId="50" xfId="0" applyNumberFormat="1" applyFont="1" applyBorder="1" applyProtection="1"/>
    <xf numFmtId="0" fontId="3" fillId="0" borderId="4" xfId="0" applyFont="1" applyBorder="1" applyProtection="1"/>
    <xf numFmtId="0" fontId="4" fillId="0" borderId="20" xfId="0" applyFont="1" applyBorder="1" applyAlignment="1" applyProtection="1">
      <alignment horizontal="center"/>
    </xf>
    <xf numFmtId="0" fontId="4" fillId="0" borderId="17" xfId="0" applyFont="1" applyBorder="1" applyAlignment="1" applyProtection="1">
      <alignment horizontal="center"/>
    </xf>
    <xf numFmtId="0" fontId="4" fillId="0" borderId="20" xfId="0" applyFont="1" applyBorder="1" applyProtection="1"/>
    <xf numFmtId="37" fontId="31" fillId="0" borderId="18" xfId="0" applyNumberFormat="1" applyFont="1" applyBorder="1" applyProtection="1">
      <protection locked="0"/>
    </xf>
    <xf numFmtId="0" fontId="4" fillId="0" borderId="32" xfId="0" applyFont="1" applyBorder="1" applyAlignment="1" applyProtection="1">
      <alignment horizontal="centerContinuous"/>
    </xf>
    <xf numFmtId="37" fontId="4" fillId="0" borderId="18" xfId="0" applyNumberFormat="1" applyFont="1" applyBorder="1" applyProtection="1"/>
    <xf numFmtId="0" fontId="31" fillId="0" borderId="4" xfId="0" applyFont="1" applyBorder="1" applyAlignment="1" applyProtection="1">
      <alignment horizontal="center"/>
      <protection locked="0"/>
    </xf>
    <xf numFmtId="0" fontId="31" fillId="0" borderId="31" xfId="0" applyFont="1" applyBorder="1" applyProtection="1">
      <protection locked="0"/>
    </xf>
    <xf numFmtId="5" fontId="31" fillId="0" borderId="32" xfId="0" applyNumberFormat="1" applyFont="1" applyBorder="1" applyProtection="1">
      <protection locked="0"/>
    </xf>
    <xf numFmtId="5" fontId="31" fillId="0" borderId="0" xfId="0" applyNumberFormat="1" applyFont="1" applyProtection="1">
      <protection locked="0"/>
    </xf>
    <xf numFmtId="5" fontId="31" fillId="0" borderId="21" xfId="0" applyNumberFormat="1" applyFont="1" applyBorder="1" applyProtection="1">
      <protection locked="0"/>
    </xf>
    <xf numFmtId="0" fontId="31" fillId="0" borderId="5" xfId="0" applyFont="1" applyBorder="1" applyAlignment="1" applyProtection="1">
      <alignment horizontal="center"/>
      <protection locked="0"/>
    </xf>
    <xf numFmtId="0" fontId="31" fillId="0" borderId="46" xfId="0" applyFont="1" applyBorder="1" applyProtection="1">
      <protection locked="0"/>
    </xf>
    <xf numFmtId="0" fontId="31" fillId="0" borderId="6" xfId="0" applyFont="1" applyBorder="1" applyAlignment="1" applyProtection="1">
      <alignment horizontal="center"/>
      <protection locked="0"/>
    </xf>
    <xf numFmtId="37" fontId="31" fillId="0" borderId="41" xfId="0" applyNumberFormat="1" applyFont="1" applyBorder="1" applyProtection="1">
      <protection locked="0"/>
    </xf>
    <xf numFmtId="37" fontId="31" fillId="0" borderId="7" xfId="0" applyNumberFormat="1" applyFont="1" applyBorder="1" applyProtection="1">
      <protection locked="0"/>
    </xf>
    <xf numFmtId="0" fontId="31" fillId="0" borderId="0" xfId="0" applyFont="1" applyAlignment="1" applyProtection="1">
      <alignment horizontal="centerContinuous"/>
      <protection locked="0"/>
    </xf>
    <xf numFmtId="0" fontId="4" fillId="0" borderId="31" xfId="0" applyFont="1" applyBorder="1" applyAlignment="1" applyProtection="1">
      <alignment horizontal="centerContinuous"/>
    </xf>
    <xf numFmtId="0" fontId="4" fillId="0" borderId="11" xfId="0" applyFont="1" applyBorder="1" applyAlignment="1" applyProtection="1">
      <alignment horizontal="center"/>
    </xf>
    <xf numFmtId="0" fontId="4" fillId="0" borderId="39" xfId="0" applyFont="1" applyBorder="1" applyAlignment="1" applyProtection="1">
      <alignment horizontal="centerContinuous"/>
    </xf>
    <xf numFmtId="0" fontId="4" fillId="0" borderId="38" xfId="0" applyFont="1" applyBorder="1" applyAlignment="1" applyProtection="1">
      <alignment horizontal="centerContinuous"/>
    </xf>
    <xf numFmtId="0" fontId="4" fillId="0" borderId="42" xfId="0" applyFont="1" applyBorder="1" applyAlignment="1" applyProtection="1">
      <alignment horizontal="centerContinuous"/>
    </xf>
    <xf numFmtId="0" fontId="4" fillId="0" borderId="35" xfId="0" applyFont="1" applyBorder="1" applyAlignment="1" applyProtection="1">
      <alignment horizontal="center"/>
    </xf>
    <xf numFmtId="0" fontId="4" fillId="0" borderId="19" xfId="0" applyFont="1" applyBorder="1" applyAlignment="1" applyProtection="1">
      <alignment horizontal="center"/>
    </xf>
    <xf numFmtId="0" fontId="4" fillId="0" borderId="34" xfId="0" applyFont="1" applyBorder="1" applyAlignment="1" applyProtection="1">
      <alignment horizontal="centerContinuous"/>
    </xf>
    <xf numFmtId="0" fontId="4" fillId="0" borderId="32" xfId="0" applyFont="1" applyBorder="1" applyAlignment="1" applyProtection="1">
      <alignment horizontal="center"/>
    </xf>
    <xf numFmtId="0" fontId="4" fillId="0" borderId="16" xfId="0" applyFont="1" applyBorder="1" applyProtection="1"/>
    <xf numFmtId="0" fontId="5" fillId="0" borderId="31" xfId="0" applyFont="1" applyBorder="1" applyProtection="1"/>
    <xf numFmtId="0" fontId="4" fillId="0" borderId="31" xfId="0" applyFont="1" applyBorder="1" applyAlignment="1" applyProtection="1">
      <alignment horizontal="right"/>
    </xf>
    <xf numFmtId="5" fontId="31" fillId="0" borderId="19" xfId="0" applyNumberFormat="1" applyFont="1" applyBorder="1" applyProtection="1">
      <protection locked="0"/>
    </xf>
    <xf numFmtId="5" fontId="31" fillId="0" borderId="31" xfId="0" applyNumberFormat="1" applyFont="1" applyBorder="1" applyProtection="1">
      <protection locked="0"/>
    </xf>
    <xf numFmtId="5" fontId="4" fillId="0" borderId="19" xfId="0" applyNumberFormat="1" applyFont="1" applyBorder="1" applyProtection="1"/>
    <xf numFmtId="37" fontId="31" fillId="0" borderId="19" xfId="0" applyNumberFormat="1" applyFont="1" applyBorder="1" applyProtection="1">
      <protection locked="0"/>
    </xf>
    <xf numFmtId="37" fontId="31" fillId="0" borderId="31" xfId="0" applyNumberFormat="1" applyFont="1" applyBorder="1" applyProtection="1">
      <protection locked="0"/>
    </xf>
    <xf numFmtId="37" fontId="4" fillId="0" borderId="19" xfId="0" applyNumberFormat="1" applyFont="1" applyBorder="1" applyProtection="1"/>
    <xf numFmtId="5" fontId="4" fillId="0" borderId="51" xfId="0" applyNumberFormat="1" applyFont="1" applyBorder="1" applyProtection="1"/>
    <xf numFmtId="5" fontId="4" fillId="0" borderId="42" xfId="0" applyNumberFormat="1" applyFont="1" applyBorder="1" applyProtection="1"/>
    <xf numFmtId="0" fontId="5" fillId="0" borderId="33" xfId="0" applyFont="1" applyBorder="1" applyProtection="1"/>
    <xf numFmtId="37" fontId="4" fillId="0" borderId="16" xfId="0" applyNumberFormat="1" applyFont="1" applyBorder="1" applyProtection="1"/>
    <xf numFmtId="5" fontId="4" fillId="0" borderId="16" xfId="0" applyNumberFormat="1" applyFont="1" applyBorder="1" applyProtection="1"/>
    <xf numFmtId="5" fontId="4" fillId="0" borderId="37" xfId="0" applyNumberFormat="1" applyFont="1" applyBorder="1" applyProtection="1"/>
    <xf numFmtId="0" fontId="9" fillId="0" borderId="1" xfId="0" applyFont="1" applyBorder="1"/>
    <xf numFmtId="0" fontId="9" fillId="0" borderId="2" xfId="0" applyFont="1" applyBorder="1"/>
    <xf numFmtId="0" fontId="9" fillId="0" borderId="0" xfId="0" applyFont="1" applyAlignment="1">
      <alignment horizontal="centerContinuous"/>
    </xf>
    <xf numFmtId="0" fontId="9" fillId="0" borderId="8" xfId="0" applyFont="1" applyBorder="1" applyAlignment="1">
      <alignment horizontal="centerContinuous"/>
    </xf>
    <xf numFmtId="0" fontId="9" fillId="0" borderId="8" xfId="0" applyFont="1" applyBorder="1"/>
    <xf numFmtId="0" fontId="9" fillId="0" borderId="13" xfId="0" applyFont="1" applyBorder="1"/>
    <xf numFmtId="0" fontId="9" fillId="0" borderId="12" xfId="0" applyFont="1" applyBorder="1"/>
    <xf numFmtId="0" fontId="9" fillId="0" borderId="35" xfId="0" applyFont="1" applyBorder="1"/>
    <xf numFmtId="0" fontId="14" fillId="0" borderId="12" xfId="0" applyFont="1" applyBorder="1" applyAlignment="1">
      <alignment horizontal="centerContinuous"/>
    </xf>
    <xf numFmtId="0" fontId="9" fillId="0" borderId="20" xfId="0" applyFont="1" applyBorder="1"/>
    <xf numFmtId="0" fontId="9" fillId="0" borderId="32" xfId="0" applyFont="1" applyBorder="1"/>
    <xf numFmtId="0" fontId="14" fillId="0" borderId="36" xfId="0" applyFont="1" applyBorder="1" applyAlignment="1">
      <alignment horizontal="center"/>
    </xf>
    <xf numFmtId="0" fontId="14" fillId="0" borderId="8" xfId="0" applyFont="1" applyBorder="1" applyAlignment="1">
      <alignment horizontal="center"/>
    </xf>
    <xf numFmtId="0" fontId="14" fillId="0" borderId="20" xfId="0" applyFont="1" applyBorder="1" applyAlignment="1">
      <alignment horizontal="center"/>
    </xf>
    <xf numFmtId="0" fontId="14" fillId="0" borderId="32" xfId="0" applyFont="1" applyBorder="1" applyAlignment="1">
      <alignment horizontal="center"/>
    </xf>
    <xf numFmtId="0" fontId="14" fillId="0" borderId="37" xfId="0" applyFont="1" applyBorder="1" applyAlignment="1">
      <alignment horizontal="center"/>
    </xf>
    <xf numFmtId="0" fontId="14" fillId="0" borderId="30" xfId="0" applyFont="1" applyBorder="1" applyAlignment="1">
      <alignment horizontal="center"/>
    </xf>
    <xf numFmtId="0" fontId="5" fillId="0" borderId="0" xfId="0" applyFont="1"/>
    <xf numFmtId="0" fontId="14" fillId="0" borderId="0" xfId="0" applyFont="1" applyAlignment="1">
      <alignment horizontal="right"/>
    </xf>
    <xf numFmtId="0" fontId="5" fillId="0" borderId="32" xfId="0" applyFont="1" applyBorder="1"/>
    <xf numFmtId="0" fontId="14" fillId="0" borderId="23" xfId="0" applyFont="1" applyBorder="1" applyAlignment="1">
      <alignment horizontal="center"/>
    </xf>
    <xf numFmtId="0" fontId="9" fillId="0" borderId="6" xfId="0" applyFont="1" applyBorder="1"/>
    <xf numFmtId="0" fontId="5" fillId="0" borderId="41" xfId="0" applyFont="1" applyBorder="1"/>
    <xf numFmtId="5" fontId="9" fillId="0" borderId="49" xfId="0" applyNumberFormat="1" applyFont="1" applyBorder="1" applyProtection="1"/>
    <xf numFmtId="5" fontId="9" fillId="0" borderId="50" xfId="0" applyNumberFormat="1" applyFont="1" applyBorder="1" applyProtection="1"/>
    <xf numFmtId="0" fontId="40" fillId="0" borderId="4" xfId="0" applyFont="1" applyBorder="1" applyAlignment="1">
      <alignment horizontal="centerContinuous"/>
    </xf>
    <xf numFmtId="0" fontId="9" fillId="0" borderId="15" xfId="0" applyFont="1" applyBorder="1"/>
    <xf numFmtId="0" fontId="9" fillId="0" borderId="9" xfId="0" applyFont="1" applyBorder="1"/>
    <xf numFmtId="0" fontId="9" fillId="0" borderId="30" xfId="0" applyFont="1" applyBorder="1"/>
    <xf numFmtId="0" fontId="9" fillId="0" borderId="34" xfId="0" applyFont="1" applyBorder="1"/>
    <xf numFmtId="0" fontId="9" fillId="0" borderId="31" xfId="0" applyFont="1" applyBorder="1"/>
    <xf numFmtId="0" fontId="9" fillId="0" borderId="36" xfId="0" applyFont="1" applyBorder="1"/>
    <xf numFmtId="0" fontId="14" fillId="0" borderId="4" xfId="0" applyFont="1" applyBorder="1" applyAlignment="1">
      <alignment horizontal="center"/>
    </xf>
    <xf numFmtId="0" fontId="9" fillId="0" borderId="19" xfId="0" applyFont="1" applyBorder="1"/>
    <xf numFmtId="0" fontId="9" fillId="0" borderId="33" xfId="0" applyFont="1" applyBorder="1"/>
    <xf numFmtId="0" fontId="14" fillId="0" borderId="9" xfId="0" applyFont="1" applyBorder="1" applyAlignment="1">
      <alignment horizontal="center"/>
    </xf>
    <xf numFmtId="5" fontId="17" fillId="0" borderId="19" xfId="0" applyNumberFormat="1" applyFont="1" applyBorder="1" applyProtection="1">
      <protection locked="0"/>
    </xf>
    <xf numFmtId="0" fontId="17" fillId="0" borderId="19" xfId="0" applyFont="1" applyBorder="1" applyProtection="1">
      <protection locked="0"/>
    </xf>
    <xf numFmtId="37" fontId="17" fillId="0" borderId="19" xfId="0" applyNumberFormat="1" applyFont="1" applyBorder="1" applyProtection="1">
      <protection locked="0"/>
    </xf>
    <xf numFmtId="0" fontId="14" fillId="0" borderId="5" xfId="0" applyFont="1" applyBorder="1" applyAlignment="1">
      <alignment horizontal="center"/>
    </xf>
    <xf numFmtId="0" fontId="9" fillId="0" borderId="46" xfId="0" applyFont="1" applyBorder="1"/>
    <xf numFmtId="0" fontId="3" fillId="0" borderId="4" xfId="0" applyFont="1" applyBorder="1" applyAlignment="1" applyProtection="1">
      <alignment horizontal="centerContinuous"/>
    </xf>
    <xf numFmtId="5" fontId="31" fillId="0" borderId="8" xfId="0" applyNumberFormat="1" applyFont="1" applyBorder="1" applyProtection="1">
      <protection locked="0"/>
    </xf>
    <xf numFmtId="0" fontId="39" fillId="0" borderId="0" xfId="0" applyFont="1" applyAlignment="1" applyProtection="1">
      <alignment horizontal="centerContinuous"/>
      <protection locked="0"/>
    </xf>
    <xf numFmtId="0" fontId="39" fillId="0" borderId="8" xfId="0" applyFont="1" applyBorder="1" applyAlignment="1" applyProtection="1">
      <alignment horizontal="centerContinuous"/>
      <protection locked="0"/>
    </xf>
    <xf numFmtId="5" fontId="4" fillId="0" borderId="6" xfId="0" applyNumberFormat="1" applyFont="1" applyBorder="1" applyProtection="1"/>
    <xf numFmtId="5" fontId="4" fillId="0" borderId="7" xfId="0" applyNumberFormat="1" applyFont="1" applyBorder="1" applyProtection="1"/>
    <xf numFmtId="0" fontId="43" fillId="0" borderId="0" xfId="0" applyFont="1" applyAlignment="1" applyProtection="1">
      <alignment horizontal="centerContinuous"/>
    </xf>
    <xf numFmtId="0" fontId="4" fillId="0" borderId="4" xfId="0" applyFont="1" applyBorder="1" applyAlignment="1" applyProtection="1">
      <alignment horizontal="right"/>
    </xf>
    <xf numFmtId="0" fontId="4" fillId="0" borderId="35" xfId="0" applyFont="1" applyBorder="1" applyAlignment="1" applyProtection="1">
      <alignment horizontal="centerContinuous"/>
    </xf>
    <xf numFmtId="0" fontId="4" fillId="0" borderId="36" xfId="0" applyFont="1" applyBorder="1" applyAlignment="1" applyProtection="1">
      <alignment horizontal="centerContinuous"/>
    </xf>
    <xf numFmtId="0" fontId="4" fillId="0" borderId="37" xfId="0" applyFont="1" applyBorder="1" applyAlignment="1" applyProtection="1">
      <alignment horizontal="center"/>
    </xf>
    <xf numFmtId="0" fontId="4" fillId="0" borderId="37" xfId="0" applyFont="1" applyBorder="1" applyAlignment="1" applyProtection="1">
      <alignment horizontal="centerContinuous"/>
    </xf>
    <xf numFmtId="0" fontId="4" fillId="0" borderId="30" xfId="0" applyFont="1" applyBorder="1" applyAlignment="1" applyProtection="1">
      <alignment horizontal="center"/>
    </xf>
    <xf numFmtId="164" fontId="31" fillId="0" borderId="32" xfId="0" applyNumberFormat="1" applyFont="1" applyBorder="1" applyProtection="1">
      <protection locked="0"/>
    </xf>
    <xf numFmtId="0" fontId="40" fillId="0" borderId="1" xfId="0" applyFont="1" applyBorder="1" applyAlignment="1" applyProtection="1">
      <alignment horizontal="centerContinuous"/>
    </xf>
    <xf numFmtId="0" fontId="9" fillId="0" borderId="2" xfId="0" applyFont="1" applyBorder="1" applyAlignment="1" applyProtection="1">
      <alignment horizontal="centerContinuous"/>
    </xf>
    <xf numFmtId="0" fontId="9" fillId="0" borderId="3" xfId="0" applyFont="1" applyBorder="1" applyAlignment="1" applyProtection="1">
      <alignment horizontal="centerContinuous"/>
    </xf>
    <xf numFmtId="0" fontId="5" fillId="0" borderId="1" xfId="0" applyFont="1" applyBorder="1" applyAlignment="1" applyProtection="1">
      <alignment horizontal="centerContinuous"/>
    </xf>
    <xf numFmtId="0" fontId="9" fillId="0" borderId="39" xfId="0" applyFont="1" applyBorder="1" applyAlignment="1" applyProtection="1">
      <alignment horizontal="centerContinuous"/>
    </xf>
    <xf numFmtId="0" fontId="9" fillId="0" borderId="40" xfId="0" applyFont="1" applyBorder="1" applyAlignment="1" applyProtection="1">
      <alignment horizontal="centerContinuous"/>
    </xf>
    <xf numFmtId="0" fontId="9" fillId="0" borderId="42" xfId="0" applyFont="1" applyBorder="1" applyAlignment="1" applyProtection="1">
      <alignment horizontal="centerContinuous"/>
    </xf>
    <xf numFmtId="0" fontId="9" fillId="0" borderId="32" xfId="0" applyFont="1" applyBorder="1" applyAlignment="1" applyProtection="1">
      <alignment horizontal="centerContinuous"/>
    </xf>
    <xf numFmtId="0" fontId="14" fillId="0" borderId="9" xfId="0" applyFont="1" applyBorder="1" applyAlignment="1" applyProtection="1">
      <alignment horizontal="centerContinuous"/>
    </xf>
    <xf numFmtId="0" fontId="9" fillId="0" borderId="37" xfId="0" applyFont="1" applyBorder="1" applyAlignment="1" applyProtection="1">
      <alignment horizontal="centerContinuous"/>
    </xf>
    <xf numFmtId="37" fontId="9" fillId="0" borderId="42" xfId="0" applyNumberFormat="1" applyFont="1" applyBorder="1" applyProtection="1"/>
    <xf numFmtId="37" fontId="9" fillId="0" borderId="40" xfId="0" applyNumberFormat="1" applyFont="1" applyBorder="1" applyProtection="1"/>
    <xf numFmtId="0" fontId="14" fillId="0" borderId="32" xfId="0" applyFont="1" applyBorder="1" applyAlignment="1" applyProtection="1">
      <alignment horizontal="centerContinuous"/>
    </xf>
    <xf numFmtId="0" fontId="9" fillId="0" borderId="46" xfId="0" applyFont="1" applyBorder="1" applyProtection="1"/>
    <xf numFmtId="39" fontId="14" fillId="0" borderId="0" xfId="0" applyNumberFormat="1" applyFont="1" applyAlignment="1" applyProtection="1">
      <alignment horizontal="right"/>
    </xf>
    <xf numFmtId="0" fontId="17" fillId="0" borderId="0" xfId="0" applyFont="1" applyAlignment="1" applyProtection="1">
      <alignment horizontal="centerContinuous"/>
      <protection locked="0"/>
    </xf>
    <xf numFmtId="5" fontId="17" fillId="0" borderId="0" xfId="0" applyNumberFormat="1" applyFont="1" applyProtection="1">
      <protection locked="0"/>
    </xf>
    <xf numFmtId="37" fontId="17" fillId="0" borderId="6" xfId="0" applyNumberFormat="1" applyFont="1" applyBorder="1" applyProtection="1">
      <protection locked="0"/>
    </xf>
    <xf numFmtId="37" fontId="17" fillId="0" borderId="7" xfId="0" applyNumberFormat="1" applyFont="1" applyBorder="1" applyProtection="1">
      <protection locked="0"/>
    </xf>
    <xf numFmtId="0" fontId="28" fillId="0" borderId="0" xfId="0" applyFont="1"/>
    <xf numFmtId="0" fontId="28" fillId="0" borderId="4" xfId="0" applyFont="1" applyBorder="1"/>
    <xf numFmtId="0" fontId="28" fillId="0" borderId="0" xfId="0" applyFont="1" applyAlignment="1">
      <alignment horizontal="centerContinuous"/>
    </xf>
    <xf numFmtId="0" fontId="28" fillId="0" borderId="8" xfId="0" applyFont="1" applyBorder="1" applyAlignment="1">
      <alignment horizontal="centerContinuous"/>
    </xf>
    <xf numFmtId="0" fontId="14" fillId="0" borderId="4" xfId="0" applyFont="1" applyBorder="1" applyAlignment="1">
      <alignment horizontal="right"/>
    </xf>
    <xf numFmtId="0" fontId="9" fillId="0" borderId="10" xfId="0" applyFont="1" applyBorder="1"/>
    <xf numFmtId="0" fontId="14" fillId="0" borderId="36" xfId="0" applyFont="1" applyBorder="1" applyAlignment="1">
      <alignment horizontal="centerContinuous"/>
    </xf>
    <xf numFmtId="0" fontId="14" fillId="0" borderId="4" xfId="0" applyFont="1" applyBorder="1" applyAlignment="1">
      <alignment horizontal="centerContinuous"/>
    </xf>
    <xf numFmtId="0" fontId="14" fillId="0" borderId="14" xfId="0" applyFont="1" applyBorder="1" applyAlignment="1">
      <alignment horizontal="center"/>
    </xf>
    <xf numFmtId="0" fontId="14" fillId="0" borderId="31" xfId="0" applyFont="1" applyBorder="1" applyAlignment="1">
      <alignment horizontal="center"/>
    </xf>
    <xf numFmtId="0" fontId="14" fillId="0" borderId="21" xfId="0" applyFont="1" applyBorder="1" applyAlignment="1">
      <alignment horizontal="center"/>
    </xf>
    <xf numFmtId="0" fontId="14" fillId="0" borderId="31" xfId="0" applyFont="1" applyBorder="1" applyAlignment="1">
      <alignment horizontal="centerContinuous"/>
    </xf>
    <xf numFmtId="0" fontId="9" fillId="0" borderId="17" xfId="0" applyFont="1" applyBorder="1"/>
    <xf numFmtId="0" fontId="28" fillId="0" borderId="34" xfId="0" applyFont="1" applyBorder="1"/>
    <xf numFmtId="10" fontId="9" fillId="0" borderId="34" xfId="0" applyNumberFormat="1" applyFont="1" applyBorder="1" applyProtection="1"/>
    <xf numFmtId="10" fontId="9" fillId="0" borderId="14" xfId="0" applyNumberFormat="1" applyFont="1" applyBorder="1" applyProtection="1"/>
    <xf numFmtId="10" fontId="9" fillId="0" borderId="32" xfId="0" applyNumberFormat="1" applyFont="1" applyBorder="1" applyProtection="1"/>
    <xf numFmtId="0" fontId="14" fillId="0" borderId="31" xfId="0" applyFont="1" applyBorder="1" applyAlignment="1">
      <alignment horizontal="right"/>
    </xf>
    <xf numFmtId="10" fontId="17" fillId="0" borderId="31" xfId="0" applyNumberFormat="1" applyFont="1" applyBorder="1" applyProtection="1">
      <protection locked="0"/>
    </xf>
    <xf numFmtId="10" fontId="17" fillId="0" borderId="21" xfId="0" applyNumberFormat="1" applyFont="1" applyBorder="1" applyProtection="1">
      <protection locked="0"/>
    </xf>
    <xf numFmtId="10" fontId="17" fillId="0" borderId="32" xfId="0" applyNumberFormat="1" applyFont="1" applyBorder="1" applyProtection="1">
      <protection locked="0"/>
    </xf>
    <xf numFmtId="0" fontId="28" fillId="0" borderId="31" xfId="0" applyFont="1" applyBorder="1"/>
    <xf numFmtId="10" fontId="17" fillId="0" borderId="33" xfId="0" applyNumberFormat="1" applyFont="1" applyBorder="1" applyProtection="1">
      <protection locked="0"/>
    </xf>
    <xf numFmtId="10" fontId="9" fillId="0" borderId="31" xfId="0" applyNumberFormat="1" applyFont="1" applyBorder="1" applyProtection="1"/>
    <xf numFmtId="10" fontId="9" fillId="0" borderId="46" xfId="0" applyNumberFormat="1" applyFont="1" applyBorder="1" applyProtection="1"/>
    <xf numFmtId="10" fontId="17" fillId="0" borderId="24" xfId="0" applyNumberFormat="1" applyFont="1" applyBorder="1" applyProtection="1">
      <protection locked="0"/>
    </xf>
    <xf numFmtId="0" fontId="17" fillId="0" borderId="22" xfId="0" applyFont="1" applyBorder="1" applyProtection="1">
      <protection locked="0"/>
    </xf>
    <xf numFmtId="0" fontId="17" fillId="0" borderId="41" xfId="0" applyFont="1" applyBorder="1" applyProtection="1">
      <protection locked="0"/>
    </xf>
    <xf numFmtId="10" fontId="17" fillId="0" borderId="41" xfId="0" applyNumberFormat="1" applyFont="1" applyBorder="1" applyProtection="1">
      <protection locked="0"/>
    </xf>
    <xf numFmtId="5" fontId="17" fillId="0" borderId="41" xfId="0" applyNumberFormat="1" applyFont="1" applyBorder="1" applyProtection="1">
      <protection locked="0"/>
    </xf>
    <xf numFmtId="5" fontId="17" fillId="0" borderId="7" xfId="0" applyNumberFormat="1" applyFont="1" applyBorder="1" applyProtection="1">
      <protection locked="0"/>
    </xf>
    <xf numFmtId="10" fontId="9" fillId="0" borderId="0" xfId="0" applyNumberFormat="1" applyFont="1" applyProtection="1"/>
    <xf numFmtId="5" fontId="9" fillId="0" borderId="36" xfId="0" applyNumberFormat="1" applyFont="1" applyBorder="1" applyProtection="1"/>
    <xf numFmtId="0" fontId="9" fillId="0" borderId="10" xfId="0" applyFont="1" applyBorder="1" applyProtection="1"/>
    <xf numFmtId="0" fontId="9" fillId="0" borderId="4" xfId="0" applyFont="1" applyBorder="1" applyAlignment="1" applyProtection="1">
      <alignment horizontal="centerContinuous"/>
    </xf>
    <xf numFmtId="0" fontId="14" fillId="0" borderId="12" xfId="0" applyFont="1" applyBorder="1" applyAlignment="1" applyProtection="1">
      <alignment horizontal="centerContinuous"/>
    </xf>
    <xf numFmtId="5" fontId="9" fillId="0" borderId="35" xfId="0" applyNumberFormat="1" applyFont="1" applyBorder="1" applyProtection="1"/>
    <xf numFmtId="0" fontId="3" fillId="0" borderId="8" xfId="0" applyFont="1" applyBorder="1" applyAlignment="1" applyProtection="1">
      <alignment horizontal="centerContinuous"/>
    </xf>
    <xf numFmtId="0" fontId="5" fillId="0" borderId="32" xfId="0" applyFont="1" applyBorder="1" applyProtection="1"/>
    <xf numFmtId="0" fontId="34" fillId="0" borderId="32" xfId="0" applyFont="1" applyBorder="1" applyProtection="1">
      <protection locked="0"/>
    </xf>
    <xf numFmtId="0" fontId="5" fillId="0" borderId="32" xfId="0" applyFont="1" applyBorder="1" applyAlignment="1" applyProtection="1">
      <alignment horizontal="center"/>
    </xf>
    <xf numFmtId="5" fontId="9" fillId="0" borderId="42" xfId="0" applyNumberFormat="1" applyFont="1" applyBorder="1" applyProtection="1"/>
    <xf numFmtId="5" fontId="9" fillId="0" borderId="40" xfId="0" applyNumberFormat="1" applyFont="1" applyBorder="1" applyProtection="1"/>
    <xf numFmtId="0" fontId="5" fillId="0" borderId="41" xfId="0" applyFont="1" applyBorder="1" applyAlignment="1" applyProtection="1">
      <alignment horizontal="center"/>
    </xf>
    <xf numFmtId="5" fontId="17" fillId="0" borderId="37" xfId="0" applyNumberFormat="1" applyFont="1" applyBorder="1" applyProtection="1">
      <protection locked="0"/>
    </xf>
    <xf numFmtId="5" fontId="17" fillId="0" borderId="30" xfId="0" applyNumberFormat="1" applyFont="1" applyBorder="1" applyProtection="1">
      <protection locked="0"/>
    </xf>
    <xf numFmtId="0" fontId="43" fillId="0" borderId="4" xfId="0" applyFont="1" applyBorder="1" applyAlignment="1" applyProtection="1">
      <alignment horizontal="centerContinuous"/>
    </xf>
    <xf numFmtId="0" fontId="3" fillId="0" borderId="32" xfId="0" applyFont="1" applyBorder="1" applyProtection="1"/>
    <xf numFmtId="0" fontId="37" fillId="0" borderId="8" xfId="0" applyFont="1" applyBorder="1" applyAlignment="1" applyProtection="1">
      <alignment horizontal="center"/>
      <protection locked="0"/>
    </xf>
    <xf numFmtId="0" fontId="17" fillId="0" borderId="36" xfId="0" applyFont="1" applyBorder="1" applyProtection="1">
      <protection locked="0"/>
    </xf>
    <xf numFmtId="0" fontId="3" fillId="0" borderId="35" xfId="0" applyFont="1" applyBorder="1" applyProtection="1"/>
    <xf numFmtId="0" fontId="14" fillId="0" borderId="19" xfId="0" applyFont="1" applyBorder="1" applyAlignment="1" applyProtection="1">
      <alignment horizontal="center"/>
    </xf>
    <xf numFmtId="0" fontId="9" fillId="0" borderId="11" xfId="0" applyFont="1" applyBorder="1" applyProtection="1"/>
    <xf numFmtId="5" fontId="17" fillId="0" borderId="21" xfId="0" applyNumberFormat="1" applyFont="1" applyBorder="1" applyProtection="1">
      <protection locked="0"/>
    </xf>
    <xf numFmtId="37" fontId="17" fillId="0" borderId="21" xfId="0" applyNumberFormat="1" applyFont="1" applyBorder="1" applyProtection="1">
      <protection locked="0"/>
    </xf>
    <xf numFmtId="164" fontId="9" fillId="0" borderId="0" xfId="0" applyNumberFormat="1" applyFont="1" applyAlignment="1" applyProtection="1">
      <alignment horizontal="centerContinuous"/>
    </xf>
    <xf numFmtId="164" fontId="17" fillId="0" borderId="32" xfId="0" applyNumberFormat="1" applyFont="1" applyBorder="1" applyProtection="1">
      <protection locked="0"/>
    </xf>
    <xf numFmtId="0" fontId="14" fillId="0" borderId="4" xfId="0" applyFont="1" applyBorder="1" applyAlignment="1" applyProtection="1">
      <alignment horizontal="right"/>
    </xf>
    <xf numFmtId="0" fontId="5" fillId="0" borderId="35" xfId="0" applyFont="1" applyBorder="1" applyProtection="1"/>
    <xf numFmtId="164" fontId="9" fillId="0" borderId="32" xfId="0" applyNumberFormat="1" applyFont="1" applyBorder="1" applyProtection="1"/>
    <xf numFmtId="0" fontId="34" fillId="0" borderId="32" xfId="0" applyFont="1" applyBorder="1" applyAlignment="1" applyProtection="1">
      <alignment horizontal="center"/>
      <protection locked="0"/>
    </xf>
    <xf numFmtId="164" fontId="9" fillId="0" borderId="49" xfId="0" applyNumberFormat="1" applyFont="1" applyBorder="1" applyProtection="1"/>
    <xf numFmtId="164" fontId="14" fillId="0" borderId="0" xfId="0" applyNumberFormat="1" applyFont="1" applyAlignment="1" applyProtection="1">
      <alignment horizontal="centerContinuous"/>
    </xf>
    <xf numFmtId="164" fontId="14" fillId="0" borderId="32" xfId="0" applyNumberFormat="1" applyFont="1" applyBorder="1" applyAlignment="1" applyProtection="1">
      <alignment horizontal="center"/>
    </xf>
    <xf numFmtId="0" fontId="5" fillId="0" borderId="41" xfId="0" applyFont="1" applyBorder="1" applyProtection="1"/>
    <xf numFmtId="0" fontId="9" fillId="0" borderId="2" xfId="0" applyFont="1" applyBorder="1" applyAlignment="1">
      <alignment horizontal="centerContinuous"/>
    </xf>
    <xf numFmtId="0" fontId="9" fillId="0" borderId="3" xfId="0" applyFont="1" applyBorder="1" applyAlignment="1">
      <alignment horizontal="centerContinuous"/>
    </xf>
    <xf numFmtId="0" fontId="9" fillId="0" borderId="4" xfId="0" applyFont="1" applyBorder="1" applyAlignment="1">
      <alignment horizontal="centerContinuous"/>
    </xf>
    <xf numFmtId="0" fontId="14" fillId="0" borderId="35" xfId="0" applyFont="1" applyBorder="1" applyAlignment="1">
      <alignment horizontal="center"/>
    </xf>
    <xf numFmtId="0" fontId="5" fillId="0" borderId="35" xfId="0" applyFont="1" applyBorder="1"/>
    <xf numFmtId="0" fontId="5" fillId="0" borderId="32" xfId="0" applyFont="1" applyBorder="1" applyAlignment="1">
      <alignment horizontal="center"/>
    </xf>
    <xf numFmtId="0" fontId="9" fillId="0" borderId="23" xfId="0" applyFont="1" applyBorder="1"/>
    <xf numFmtId="0" fontId="5" fillId="0" borderId="41" xfId="0" applyFont="1" applyBorder="1" applyAlignment="1">
      <alignment horizontal="center"/>
    </xf>
    <xf numFmtId="164" fontId="9" fillId="0" borderId="41" xfId="0" applyNumberFormat="1" applyFont="1" applyBorder="1" applyProtection="1"/>
    <xf numFmtId="0" fontId="14" fillId="0" borderId="41" xfId="0" applyFont="1" applyBorder="1" applyAlignment="1">
      <alignment horizontal="center"/>
    </xf>
    <xf numFmtId="0" fontId="45" fillId="0" borderId="0" xfId="0" applyFont="1" applyProtection="1"/>
    <xf numFmtId="0" fontId="45" fillId="0" borderId="4" xfId="0" applyFont="1" applyBorder="1" applyProtection="1"/>
    <xf numFmtId="0" fontId="45" fillId="0" borderId="4" xfId="0" applyFont="1" applyBorder="1" applyAlignment="1" applyProtection="1">
      <alignment horizontal="center"/>
    </xf>
    <xf numFmtId="0" fontId="45" fillId="0" borderId="9" xfId="0" applyFont="1" applyBorder="1" applyProtection="1"/>
    <xf numFmtId="0" fontId="45" fillId="0" borderId="15" xfId="0" applyFont="1" applyBorder="1" applyProtection="1"/>
    <xf numFmtId="0" fontId="32" fillId="0" borderId="1" xfId="0" applyFont="1" applyBorder="1" applyAlignment="1">
      <alignment horizontal="right"/>
    </xf>
    <xf numFmtId="0" fontId="32" fillId="0" borderId="2" xfId="0" applyFont="1" applyBorder="1"/>
    <xf numFmtId="0" fontId="32" fillId="0" borderId="3" xfId="0" applyFont="1" applyBorder="1"/>
    <xf numFmtId="0" fontId="32" fillId="0" borderId="4" xfId="0" applyFont="1" applyBorder="1" applyAlignment="1">
      <alignment horizontal="centerContinuous"/>
    </xf>
    <xf numFmtId="0" fontId="3" fillId="0" borderId="0" xfId="0" applyFont="1" applyAlignment="1">
      <alignment horizontal="centerContinuous"/>
    </xf>
    <xf numFmtId="0" fontId="32" fillId="0" borderId="0" xfId="0" applyFont="1" applyAlignment="1">
      <alignment horizontal="centerContinuous"/>
    </xf>
    <xf numFmtId="0" fontId="32" fillId="0" borderId="8" xfId="0" applyFont="1" applyBorder="1" applyAlignment="1">
      <alignment horizontal="centerContinuous"/>
    </xf>
    <xf numFmtId="0" fontId="32" fillId="0" borderId="4" xfId="0" applyFont="1" applyBorder="1"/>
    <xf numFmtId="0" fontId="32" fillId="0" borderId="0" xfId="0" applyFont="1"/>
    <xf numFmtId="0" fontId="32" fillId="0" borderId="8" xfId="0" applyFont="1" applyBorder="1"/>
    <xf numFmtId="0" fontId="32" fillId="0" borderId="4" xfId="0" applyFont="1" applyBorder="1" applyAlignment="1">
      <alignment horizontal="right"/>
    </xf>
    <xf numFmtId="0" fontId="32" fillId="0" borderId="34" xfId="0" applyFont="1" applyBorder="1"/>
    <xf numFmtId="0" fontId="32" fillId="0" borderId="12" xfId="0" applyFont="1" applyBorder="1" applyAlignment="1">
      <alignment horizontal="center"/>
    </xf>
    <xf numFmtId="0" fontId="32" fillId="0" borderId="35" xfId="0" applyFont="1" applyBorder="1"/>
    <xf numFmtId="0" fontId="32" fillId="0" borderId="33" xfId="0" applyFont="1" applyBorder="1"/>
    <xf numFmtId="0" fontId="32" fillId="0" borderId="9" xfId="0" applyFont="1" applyBorder="1"/>
    <xf numFmtId="0" fontId="32" fillId="0" borderId="37" xfId="0" applyFont="1" applyBorder="1"/>
    <xf numFmtId="0" fontId="3" fillId="0" borderId="13" xfId="0" applyFont="1" applyBorder="1" applyAlignment="1">
      <alignment horizontal="center"/>
    </xf>
    <xf numFmtId="0" fontId="3" fillId="0" borderId="35" xfId="0" applyFont="1" applyBorder="1" applyAlignment="1">
      <alignment horizont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36" xfId="0" applyFont="1" applyBorder="1" applyAlignment="1">
      <alignment horizontal="center"/>
    </xf>
    <xf numFmtId="0" fontId="32" fillId="0" borderId="35" xfId="0" applyFont="1" applyBorder="1" applyAlignment="1">
      <alignment horizontal="center"/>
    </xf>
    <xf numFmtId="0" fontId="3" fillId="0" borderId="34" xfId="0" applyFont="1" applyBorder="1" applyAlignment="1">
      <alignment horizontal="center"/>
    </xf>
    <xf numFmtId="0" fontId="32" fillId="0" borderId="20" xfId="0" applyFont="1" applyBorder="1" applyAlignment="1">
      <alignment horizontal="center"/>
    </xf>
    <xf numFmtId="0" fontId="32" fillId="0" borderId="32" xfId="0" applyFont="1" applyBorder="1" applyAlignment="1">
      <alignment horizontal="center"/>
    </xf>
    <xf numFmtId="0" fontId="32" fillId="0" borderId="19" xfId="0" applyFont="1" applyBorder="1" applyAlignment="1">
      <alignment horizontal="center"/>
    </xf>
    <xf numFmtId="0" fontId="32" fillId="0" borderId="0" xfId="0" applyFont="1" applyAlignment="1">
      <alignment horizontal="center"/>
    </xf>
    <xf numFmtId="0" fontId="32" fillId="0" borderId="8" xfId="0" applyFont="1" applyBorder="1" applyAlignment="1">
      <alignment horizontal="center"/>
    </xf>
    <xf numFmtId="0" fontId="32" fillId="0" borderId="33" xfId="0" applyFont="1" applyBorder="1" applyAlignment="1">
      <alignment horizontal="centerContinuous"/>
    </xf>
    <xf numFmtId="0" fontId="32" fillId="0" borderId="37" xfId="0" applyFont="1" applyBorder="1" applyAlignment="1">
      <alignment horizontal="centerContinuous"/>
    </xf>
    <xf numFmtId="0" fontId="32" fillId="0" borderId="21" xfId="0" applyFont="1" applyBorder="1" applyAlignment="1">
      <alignment horizontal="center"/>
    </xf>
    <xf numFmtId="0" fontId="32" fillId="0" borderId="20" xfId="0" applyFont="1" applyBorder="1" applyAlignment="1" applyProtection="1">
      <alignment horizontal="center"/>
    </xf>
    <xf numFmtId="0" fontId="32" fillId="0" borderId="32" xfId="0" applyFont="1" applyBorder="1" applyAlignment="1" applyProtection="1">
      <alignment horizontal="center"/>
    </xf>
    <xf numFmtId="0" fontId="32" fillId="0" borderId="19" xfId="0" applyFont="1" applyBorder="1" applyAlignment="1" applyProtection="1">
      <alignment horizontal="center"/>
    </xf>
    <xf numFmtId="0" fontId="32" fillId="0" borderId="0" xfId="0" applyFont="1" applyAlignment="1" applyProtection="1">
      <alignment horizontal="center"/>
    </xf>
    <xf numFmtId="0" fontId="32" fillId="0" borderId="8" xfId="0" applyFont="1" applyBorder="1" applyAlignment="1" applyProtection="1">
      <alignment horizontal="center"/>
    </xf>
    <xf numFmtId="0" fontId="32" fillId="0" borderId="21" xfId="0" applyFont="1" applyBorder="1" applyAlignment="1" applyProtection="1">
      <alignment horizontal="center"/>
    </xf>
    <xf numFmtId="0" fontId="3" fillId="0" borderId="17" xfId="0" applyFont="1" applyBorder="1" applyAlignment="1">
      <alignment horizontal="center"/>
    </xf>
    <xf numFmtId="0" fontId="3" fillId="0" borderId="37" xfId="0" applyFont="1" applyBorder="1" applyAlignment="1">
      <alignment horizontal="center"/>
    </xf>
    <xf numFmtId="0" fontId="3" fillId="0" borderId="16" xfId="0" applyFont="1" applyBorder="1" applyAlignment="1">
      <alignment horizontal="center"/>
    </xf>
    <xf numFmtId="0" fontId="3" fillId="0" borderId="9" xfId="0" applyFont="1" applyBorder="1" applyAlignment="1">
      <alignment horizontal="center"/>
    </xf>
    <xf numFmtId="0" fontId="3" fillId="0" borderId="30" xfId="0" applyFont="1" applyBorder="1" applyAlignment="1">
      <alignment horizontal="center"/>
    </xf>
    <xf numFmtId="0" fontId="3" fillId="0" borderId="18" xfId="0" applyFont="1" applyBorder="1" applyAlignment="1">
      <alignment horizontal="center"/>
    </xf>
    <xf numFmtId="0" fontId="32" fillId="0" borderId="20" xfId="0" applyFont="1" applyBorder="1"/>
    <xf numFmtId="0" fontId="46" fillId="0" borderId="32" xfId="0" applyFont="1" applyBorder="1" applyProtection="1">
      <protection locked="0"/>
    </xf>
    <xf numFmtId="0" fontId="46" fillId="0" borderId="19" xfId="0" applyFont="1" applyBorder="1" applyProtection="1">
      <protection locked="0"/>
    </xf>
    <xf numFmtId="5" fontId="46" fillId="0" borderId="32" xfId="0" applyNumberFormat="1" applyFont="1" applyBorder="1" applyProtection="1">
      <protection locked="0"/>
    </xf>
    <xf numFmtId="5" fontId="46" fillId="0" borderId="0" xfId="0" applyNumberFormat="1" applyFont="1" applyProtection="1">
      <protection locked="0"/>
    </xf>
    <xf numFmtId="5" fontId="46" fillId="0" borderId="19" xfId="0" applyNumberFormat="1" applyFont="1" applyBorder="1" applyProtection="1">
      <protection locked="0"/>
    </xf>
    <xf numFmtId="5" fontId="46" fillId="0" borderId="8" xfId="0" applyNumberFormat="1" applyFont="1" applyBorder="1" applyProtection="1">
      <protection locked="0"/>
    </xf>
    <xf numFmtId="10" fontId="46" fillId="0" borderId="32" xfId="0" applyNumberFormat="1" applyFont="1" applyBorder="1" applyProtection="1">
      <protection locked="0"/>
    </xf>
    <xf numFmtId="5" fontId="32" fillId="0" borderId="21" xfId="0" applyNumberFormat="1" applyFont="1" applyBorder="1" applyProtection="1"/>
    <xf numFmtId="37" fontId="46" fillId="0" borderId="32" xfId="0" applyNumberFormat="1" applyFont="1" applyBorder="1" applyProtection="1">
      <protection locked="0"/>
    </xf>
    <xf numFmtId="37" fontId="46" fillId="0" borderId="0" xfId="0" applyNumberFormat="1" applyFont="1" applyProtection="1">
      <protection locked="0"/>
    </xf>
    <xf numFmtId="37" fontId="46" fillId="0" borderId="19" xfId="0" applyNumberFormat="1" applyFont="1" applyBorder="1" applyProtection="1">
      <protection locked="0"/>
    </xf>
    <xf numFmtId="37" fontId="46" fillId="0" borderId="8" xfId="0" applyNumberFormat="1" applyFont="1" applyBorder="1" applyProtection="1">
      <protection locked="0"/>
    </xf>
    <xf numFmtId="37" fontId="32" fillId="0" borderId="21" xfId="0" applyNumberFormat="1" applyFont="1" applyBorder="1" applyProtection="1"/>
    <xf numFmtId="0" fontId="46" fillId="0" borderId="19" xfId="0" applyFont="1" applyBorder="1" applyAlignment="1" applyProtection="1">
      <alignment horizontal="center"/>
      <protection locked="0"/>
    </xf>
    <xf numFmtId="10" fontId="46" fillId="0" borderId="32" xfId="0" applyNumberFormat="1" applyFont="1" applyBorder="1" applyAlignment="1" applyProtection="1">
      <alignment horizontal="center"/>
      <protection locked="0"/>
    </xf>
    <xf numFmtId="0" fontId="46" fillId="0" borderId="32" xfId="0" applyFont="1" applyBorder="1" applyAlignment="1" applyProtection="1">
      <alignment horizontal="center"/>
      <protection locked="0"/>
    </xf>
    <xf numFmtId="37" fontId="46" fillId="0" borderId="37" xfId="0" applyNumberFormat="1" applyFont="1" applyBorder="1" applyProtection="1">
      <protection locked="0"/>
    </xf>
    <xf numFmtId="37" fontId="46" fillId="0" borderId="9" xfId="0" applyNumberFormat="1" applyFont="1" applyBorder="1" applyProtection="1">
      <protection locked="0"/>
    </xf>
    <xf numFmtId="37" fontId="46" fillId="0" borderId="16" xfId="0" applyNumberFormat="1" applyFont="1" applyBorder="1" applyProtection="1">
      <protection locked="0"/>
    </xf>
    <xf numFmtId="37" fontId="46" fillId="0" borderId="30" xfId="0" applyNumberFormat="1" applyFont="1" applyBorder="1" applyProtection="1">
      <protection locked="0"/>
    </xf>
    <xf numFmtId="37" fontId="32" fillId="0" borderId="18" xfId="0" applyNumberFormat="1" applyFont="1" applyBorder="1" applyProtection="1"/>
    <xf numFmtId="0" fontId="32" fillId="0" borderId="23" xfId="0" applyFont="1" applyBorder="1"/>
    <xf numFmtId="0" fontId="32" fillId="0" borderId="41" xfId="0" applyFont="1" applyBorder="1"/>
    <xf numFmtId="0" fontId="32" fillId="0" borderId="22" xfId="0" applyFont="1" applyBorder="1" applyAlignment="1">
      <alignment horizontal="center"/>
    </xf>
    <xf numFmtId="5" fontId="32" fillId="0" borderId="22" xfId="0" applyNumberFormat="1" applyFont="1" applyBorder="1" applyProtection="1"/>
    <xf numFmtId="5" fontId="32" fillId="0" borderId="41" xfId="0" applyNumberFormat="1" applyFont="1" applyBorder="1" applyProtection="1"/>
    <xf numFmtId="5" fontId="32" fillId="0" borderId="7" xfId="0" applyNumberFormat="1" applyFont="1" applyBorder="1" applyProtection="1"/>
    <xf numFmtId="10" fontId="32" fillId="0" borderId="22" xfId="0" applyNumberFormat="1" applyFont="1" applyBorder="1" applyAlignment="1" applyProtection="1">
      <alignment horizontal="center"/>
    </xf>
    <xf numFmtId="5" fontId="32" fillId="0" borderId="52" xfId="0" applyNumberFormat="1" applyFont="1" applyBorder="1" applyProtection="1"/>
    <xf numFmtId="5" fontId="32" fillId="0" borderId="24" xfId="0" applyNumberFormat="1" applyFont="1" applyBorder="1" applyProtection="1"/>
    <xf numFmtId="0" fontId="32" fillId="0" borderId="0" xfId="0" applyFont="1" applyAlignment="1">
      <alignment horizontal="right"/>
    </xf>
    <xf numFmtId="0" fontId="4" fillId="0" borderId="36" xfId="0" applyFont="1" applyBorder="1" applyAlignment="1" applyProtection="1">
      <alignment horizontal="center"/>
    </xf>
    <xf numFmtId="37" fontId="4" fillId="0" borderId="13" xfId="0" applyNumberFormat="1" applyFont="1" applyBorder="1" applyProtection="1"/>
    <xf numFmtId="37" fontId="31" fillId="0" borderId="35" xfId="0" applyNumberFormat="1" applyFont="1" applyBorder="1" applyProtection="1">
      <protection locked="0"/>
    </xf>
    <xf numFmtId="0" fontId="7" fillId="0" borderId="35" xfId="0" applyFont="1" applyBorder="1" applyProtection="1"/>
    <xf numFmtId="5" fontId="4" fillId="0" borderId="35" xfId="0" applyNumberFormat="1" applyFont="1" applyBorder="1" applyProtection="1"/>
    <xf numFmtId="5" fontId="4" fillId="0" borderId="36" xfId="0" applyNumberFormat="1" applyFont="1" applyBorder="1" applyProtection="1"/>
    <xf numFmtId="5" fontId="4" fillId="0" borderId="13" xfId="0" applyNumberFormat="1" applyFont="1" applyBorder="1" applyAlignment="1" applyProtection="1">
      <alignment horizontal="center"/>
    </xf>
    <xf numFmtId="5" fontId="4" fillId="0" borderId="12" xfId="0" applyNumberFormat="1" applyFont="1" applyBorder="1" applyProtection="1"/>
    <xf numFmtId="5" fontId="4" fillId="0" borderId="11" xfId="0" applyNumberFormat="1" applyFont="1" applyBorder="1" applyProtection="1"/>
    <xf numFmtId="0" fontId="31" fillId="0" borderId="19" xfId="0" applyFont="1" applyBorder="1" applyProtection="1">
      <protection locked="0"/>
    </xf>
    <xf numFmtId="0" fontId="4" fillId="0" borderId="32" xfId="0" applyFont="1" applyBorder="1" applyAlignment="1" applyProtection="1">
      <alignment horizontal="right"/>
    </xf>
    <xf numFmtId="0" fontId="31" fillId="0" borderId="35" xfId="0" applyFont="1" applyBorder="1" applyProtection="1">
      <protection locked="0"/>
    </xf>
    <xf numFmtId="0" fontId="31" fillId="0" borderId="12" xfId="0" applyFont="1" applyBorder="1" applyProtection="1">
      <protection locked="0"/>
    </xf>
    <xf numFmtId="0" fontId="7" fillId="0" borderId="12" xfId="0" applyFont="1" applyBorder="1" applyProtection="1"/>
    <xf numFmtId="10" fontId="4" fillId="0" borderId="6" xfId="0" applyNumberFormat="1" applyFont="1" applyBorder="1" applyProtection="1"/>
    <xf numFmtId="0" fontId="32" fillId="0" borderId="0" xfId="0" applyFont="1" applyProtection="1"/>
    <xf numFmtId="0" fontId="32" fillId="0" borderId="1" xfId="0" applyFont="1" applyBorder="1" applyProtection="1"/>
    <xf numFmtId="0" fontId="3" fillId="0" borderId="2" xfId="0" applyFont="1" applyBorder="1" applyProtection="1"/>
    <xf numFmtId="0" fontId="32" fillId="0" borderId="2" xfId="0" applyFont="1" applyBorder="1" applyProtection="1"/>
    <xf numFmtId="0" fontId="32" fillId="0" borderId="3" xfId="0" applyFont="1" applyBorder="1" applyProtection="1"/>
    <xf numFmtId="0" fontId="32" fillId="0" borderId="0" xfId="0" applyFont="1" applyAlignment="1" applyProtection="1">
      <alignment horizontal="centerContinuous"/>
    </xf>
    <xf numFmtId="0" fontId="32" fillId="0" borderId="8" xfId="0" applyFont="1" applyBorder="1" applyAlignment="1" applyProtection="1">
      <alignment horizontal="centerContinuous"/>
    </xf>
    <xf numFmtId="0" fontId="32" fillId="0" borderId="8" xfId="0" applyFont="1" applyBorder="1" applyProtection="1"/>
    <xf numFmtId="0" fontId="32" fillId="0" borderId="13" xfId="0" applyFont="1" applyBorder="1" applyAlignment="1" applyProtection="1">
      <alignment horizontal="center"/>
    </xf>
    <xf numFmtId="0" fontId="32" fillId="0" borderId="35" xfId="0" applyFont="1" applyBorder="1" applyProtection="1"/>
    <xf numFmtId="0" fontId="32" fillId="0" borderId="11" xfId="0" applyFont="1" applyBorder="1" applyAlignment="1" applyProtection="1">
      <alignment horizontal="center"/>
    </xf>
    <xf numFmtId="0" fontId="32" fillId="0" borderId="35" xfId="0" applyFont="1" applyBorder="1" applyAlignment="1" applyProtection="1">
      <alignment horizontal="center"/>
    </xf>
    <xf numFmtId="0" fontId="32" fillId="0" borderId="36" xfId="0" applyFont="1" applyBorder="1" applyAlignment="1" applyProtection="1">
      <alignment horizontal="center"/>
    </xf>
    <xf numFmtId="0" fontId="32" fillId="0" borderId="20" xfId="0" applyFont="1" applyBorder="1" applyProtection="1"/>
    <xf numFmtId="0" fontId="32" fillId="0" borderId="17" xfId="0" applyFont="1" applyBorder="1" applyProtection="1"/>
    <xf numFmtId="0" fontId="32" fillId="0" borderId="37" xfId="0" applyFont="1" applyBorder="1" applyProtection="1"/>
    <xf numFmtId="0" fontId="32" fillId="0" borderId="16" xfId="0" applyFont="1" applyBorder="1" applyProtection="1"/>
    <xf numFmtId="0" fontId="32" fillId="0" borderId="30" xfId="0" applyFont="1" applyBorder="1" applyProtection="1"/>
    <xf numFmtId="0" fontId="3" fillId="0" borderId="13" xfId="0" applyFont="1" applyBorder="1" applyProtection="1"/>
    <xf numFmtId="0" fontId="32" fillId="0" borderId="11" xfId="0" applyFont="1" applyBorder="1" applyProtection="1"/>
    <xf numFmtId="0" fontId="32" fillId="0" borderId="36" xfId="0" applyFont="1" applyBorder="1" applyProtection="1"/>
    <xf numFmtId="5" fontId="32" fillId="0" borderId="8" xfId="0" applyNumberFormat="1" applyFont="1" applyBorder="1" applyProtection="1"/>
    <xf numFmtId="37" fontId="32" fillId="0" borderId="8" xfId="0" applyNumberFormat="1" applyFont="1" applyBorder="1" applyProtection="1"/>
    <xf numFmtId="0" fontId="32" fillId="0" borderId="19" xfId="0" applyFont="1" applyBorder="1" applyProtection="1"/>
    <xf numFmtId="0" fontId="32" fillId="0" borderId="32" xfId="0" applyFont="1" applyBorder="1" applyProtection="1"/>
    <xf numFmtId="0" fontId="32" fillId="0" borderId="23" xfId="0" applyFont="1" applyBorder="1" applyAlignment="1" applyProtection="1">
      <alignment horizontal="center"/>
    </xf>
    <xf numFmtId="0" fontId="3" fillId="0" borderId="41" xfId="0" applyFont="1" applyBorder="1" applyProtection="1"/>
    <xf numFmtId="5" fontId="32" fillId="0" borderId="53" xfId="0" applyNumberFormat="1" applyFont="1" applyBorder="1" applyProtection="1"/>
    <xf numFmtId="0" fontId="9" fillId="0" borderId="32" xfId="0" applyFont="1" applyBorder="1" applyAlignment="1">
      <alignment horizontal="centerContinuous"/>
    </xf>
    <xf numFmtId="0" fontId="47" fillId="0" borderId="0" xfId="0" applyFont="1"/>
    <xf numFmtId="0" fontId="9" fillId="0" borderId="41" xfId="0" applyFont="1" applyBorder="1"/>
    <xf numFmtId="37" fontId="9" fillId="0" borderId="19" xfId="0" applyNumberFormat="1" applyFont="1" applyBorder="1" applyProtection="1"/>
    <xf numFmtId="5" fontId="9" fillId="0" borderId="6" xfId="0" applyNumberFormat="1" applyFont="1" applyBorder="1" applyProtection="1"/>
    <xf numFmtId="0" fontId="3" fillId="0" borderId="1" xfId="0" applyFont="1" applyBorder="1" applyProtection="1"/>
    <xf numFmtId="0" fontId="32" fillId="0" borderId="9" xfId="0" applyFont="1" applyBorder="1" applyProtection="1"/>
    <xf numFmtId="0" fontId="32" fillId="0" borderId="12" xfId="0" applyFont="1" applyBorder="1" applyProtection="1"/>
    <xf numFmtId="0" fontId="32" fillId="0" borderId="32" xfId="0" applyFont="1" applyBorder="1" applyAlignment="1" applyProtection="1">
      <alignment horizontal="centerContinuous"/>
    </xf>
    <xf numFmtId="0" fontId="32" fillId="0" borderId="12" xfId="0" applyFont="1" applyBorder="1" applyAlignment="1" applyProtection="1">
      <alignment horizontal="centerContinuous"/>
    </xf>
    <xf numFmtId="0" fontId="32" fillId="0" borderId="35" xfId="0" applyFont="1" applyBorder="1" applyAlignment="1" applyProtection="1">
      <alignment horizontal="centerContinuous"/>
    </xf>
    <xf numFmtId="0" fontId="32" fillId="0" borderId="14" xfId="0" applyFont="1" applyBorder="1" applyProtection="1"/>
    <xf numFmtId="0" fontId="32" fillId="0" borderId="9" xfId="0" applyFont="1" applyBorder="1" applyAlignment="1" applyProtection="1">
      <alignment horizontal="centerContinuous"/>
    </xf>
    <xf numFmtId="0" fontId="32" fillId="0" borderId="21" xfId="0" applyFont="1" applyBorder="1" applyProtection="1"/>
    <xf numFmtId="0" fontId="32" fillId="0" borderId="17" xfId="0" applyFont="1" applyBorder="1" applyAlignment="1" applyProtection="1">
      <alignment horizontal="center"/>
    </xf>
    <xf numFmtId="0" fontId="32" fillId="0" borderId="37" xfId="0" applyFont="1" applyBorder="1" applyAlignment="1" applyProtection="1">
      <alignment horizontal="center"/>
    </xf>
    <xf numFmtId="0" fontId="32" fillId="0" borderId="13" xfId="0" applyFont="1" applyBorder="1" applyProtection="1"/>
    <xf numFmtId="0" fontId="46" fillId="0" borderId="0" xfId="0" applyFont="1" applyProtection="1">
      <protection locked="0"/>
    </xf>
    <xf numFmtId="0" fontId="32" fillId="0" borderId="41" xfId="0" applyFont="1" applyBorder="1" applyAlignment="1" applyProtection="1">
      <alignment horizontal="center"/>
    </xf>
    <xf numFmtId="0" fontId="32" fillId="0" borderId="34" xfId="0" applyFont="1" applyBorder="1" applyProtection="1"/>
    <xf numFmtId="0" fontId="32" fillId="0" borderId="31" xfId="0" applyFont="1" applyBorder="1" applyAlignment="1" applyProtection="1">
      <alignment horizontal="centerContinuous"/>
    </xf>
    <xf numFmtId="0" fontId="32" fillId="0" borderId="9" xfId="0" applyFont="1" applyBorder="1" applyAlignment="1" applyProtection="1">
      <alignment horizontal="center"/>
    </xf>
    <xf numFmtId="0" fontId="46" fillId="0" borderId="8" xfId="0" applyFont="1" applyBorder="1" applyProtection="1">
      <protection locked="0"/>
    </xf>
    <xf numFmtId="0" fontId="32" fillId="0" borderId="6" xfId="0" applyFont="1" applyBorder="1" applyProtection="1"/>
    <xf numFmtId="0" fontId="32" fillId="0" borderId="7" xfId="0" applyFont="1" applyBorder="1" applyProtection="1"/>
    <xf numFmtId="0" fontId="32" fillId="0" borderId="0" xfId="0" applyFont="1" applyAlignment="1" applyProtection="1">
      <alignment horizontal="right"/>
    </xf>
    <xf numFmtId="0" fontId="3" fillId="0" borderId="0" xfId="0" applyFont="1" applyProtection="1"/>
    <xf numFmtId="0" fontId="3" fillId="0" borderId="3" xfId="0" applyFont="1" applyBorder="1" applyProtection="1"/>
    <xf numFmtId="0" fontId="32" fillId="0" borderId="15" xfId="0" applyFont="1" applyBorder="1" applyProtection="1"/>
    <xf numFmtId="0" fontId="32" fillId="0" borderId="5" xfId="0" applyFont="1" applyBorder="1" applyProtection="1"/>
    <xf numFmtId="0" fontId="14" fillId="0" borderId="13" xfId="0" applyFont="1" applyBorder="1" applyAlignment="1">
      <alignment horizontal="center"/>
    </xf>
    <xf numFmtId="0" fontId="40" fillId="0" borderId="4" xfId="0" applyFont="1" applyBorder="1" applyProtection="1"/>
    <xf numFmtId="0" fontId="7" fillId="0" borderId="32" xfId="0" applyFont="1" applyBorder="1" applyProtection="1"/>
    <xf numFmtId="0" fontId="47" fillId="0" borderId="0" xfId="0" applyFont="1" applyProtection="1"/>
    <xf numFmtId="0" fontId="4" fillId="0" borderId="23" xfId="0" applyFont="1" applyBorder="1" applyAlignment="1" applyProtection="1">
      <alignment horizontal="center"/>
    </xf>
    <xf numFmtId="0" fontId="4" fillId="0" borderId="41" xfId="0" applyFont="1" applyBorder="1" applyAlignment="1" applyProtection="1">
      <alignment horizontal="right"/>
    </xf>
    <xf numFmtId="37" fontId="17" fillId="0" borderId="35" xfId="0" applyNumberFormat="1" applyFont="1" applyBorder="1" applyProtection="1">
      <protection locked="0"/>
    </xf>
    <xf numFmtId="37" fontId="17" fillId="0" borderId="36" xfId="0" applyNumberFormat="1" applyFont="1" applyBorder="1" applyProtection="1">
      <protection locked="0"/>
    </xf>
    <xf numFmtId="0" fontId="9" fillId="0" borderId="12" xfId="0" applyFont="1" applyBorder="1" applyAlignment="1" applyProtection="1">
      <alignment horizontal="centerContinuous"/>
    </xf>
    <xf numFmtId="0" fontId="14" fillId="0" borderId="17" xfId="0" applyFont="1" applyBorder="1" applyAlignment="1" applyProtection="1">
      <alignment horizontal="center" vertical="center"/>
    </xf>
    <xf numFmtId="0" fontId="14" fillId="0" borderId="9" xfId="0" applyFont="1" applyBorder="1" applyAlignment="1" applyProtection="1">
      <alignment vertical="center"/>
    </xf>
    <xf numFmtId="0" fontId="14" fillId="0" borderId="37" xfId="0" applyFont="1" applyBorder="1" applyAlignment="1" applyProtection="1">
      <alignment vertical="center"/>
    </xf>
    <xf numFmtId="0" fontId="14" fillId="0" borderId="42" xfId="0" applyFont="1" applyBorder="1" applyAlignment="1" applyProtection="1">
      <alignment horizontal="center"/>
    </xf>
    <xf numFmtId="0" fontId="14" fillId="0" borderId="40" xfId="0" applyFont="1" applyBorder="1" applyAlignment="1" applyProtection="1">
      <alignment horizontal="center"/>
    </xf>
    <xf numFmtId="0" fontId="37" fillId="0" borderId="41" xfId="0" applyFont="1" applyBorder="1" applyAlignment="1" applyProtection="1">
      <alignment horizontal="center"/>
      <protection locked="0"/>
    </xf>
    <xf numFmtId="0" fontId="14" fillId="0" borderId="49" xfId="0" applyFont="1" applyBorder="1" applyAlignment="1" applyProtection="1">
      <alignment horizontal="center"/>
    </xf>
    <xf numFmtId="0" fontId="14" fillId="0" borderId="50" xfId="0" applyFont="1" applyBorder="1" applyAlignment="1" applyProtection="1">
      <alignment horizontal="center"/>
    </xf>
    <xf numFmtId="37" fontId="9" fillId="0" borderId="0" xfId="0" applyNumberFormat="1" applyFont="1" applyAlignment="1" applyProtection="1">
      <alignment horizontal="centerContinuous"/>
    </xf>
    <xf numFmtId="37" fontId="39" fillId="0" borderId="0" xfId="0" applyNumberFormat="1" applyFont="1" applyAlignment="1" applyProtection="1">
      <alignment horizontal="centerContinuous"/>
      <protection locked="0"/>
    </xf>
    <xf numFmtId="37" fontId="39" fillId="0" borderId="8" xfId="0" applyNumberFormat="1" applyFont="1" applyBorder="1" applyAlignment="1" applyProtection="1">
      <alignment horizontal="centerContinuous"/>
      <protection locked="0"/>
    </xf>
    <xf numFmtId="0" fontId="32" fillId="0" borderId="10" xfId="0" applyFont="1" applyBorder="1" applyProtection="1"/>
    <xf numFmtId="0" fontId="49" fillId="0" borderId="0" xfId="0" applyFont="1" applyProtection="1"/>
    <xf numFmtId="0" fontId="49" fillId="0" borderId="32" xfId="0" applyFont="1" applyBorder="1" applyProtection="1"/>
    <xf numFmtId="37" fontId="32" fillId="0" borderId="32" xfId="0" applyNumberFormat="1" applyFont="1" applyBorder="1" applyProtection="1"/>
    <xf numFmtId="0" fontId="32" fillId="0" borderId="32" xfId="0" applyFont="1" applyBorder="1" applyAlignment="1" applyProtection="1">
      <alignment horizontal="right"/>
    </xf>
    <xf numFmtId="37" fontId="32" fillId="0" borderId="42" xfId="0" applyNumberFormat="1" applyFont="1" applyBorder="1" applyProtection="1"/>
    <xf numFmtId="37" fontId="32" fillId="0" borderId="40" xfId="0" applyNumberFormat="1" applyFont="1" applyBorder="1" applyProtection="1"/>
    <xf numFmtId="37" fontId="32" fillId="0" borderId="35" xfId="0" applyNumberFormat="1" applyFont="1" applyBorder="1" applyProtection="1"/>
    <xf numFmtId="37" fontId="32" fillId="0" borderId="36" xfId="0" applyNumberFormat="1" applyFont="1" applyBorder="1" applyProtection="1"/>
    <xf numFmtId="37" fontId="32" fillId="0" borderId="37" xfId="0" applyNumberFormat="1" applyFont="1" applyBorder="1" applyProtection="1"/>
    <xf numFmtId="37" fontId="32" fillId="0" borderId="30" xfId="0" applyNumberFormat="1" applyFont="1" applyBorder="1" applyProtection="1"/>
    <xf numFmtId="0" fontId="49" fillId="0" borderId="32" xfId="0" applyFont="1" applyBorder="1" applyAlignment="1" applyProtection="1">
      <alignment horizontal="left"/>
    </xf>
    <xf numFmtId="0" fontId="32" fillId="0" borderId="41" xfId="0" applyFont="1" applyBorder="1" applyAlignment="1" applyProtection="1">
      <alignment horizontal="right"/>
    </xf>
    <xf numFmtId="37" fontId="32" fillId="0" borderId="41" xfId="0" applyNumberFormat="1" applyFont="1" applyBorder="1" applyProtection="1"/>
    <xf numFmtId="37" fontId="32" fillId="0" borderId="7" xfId="0" applyNumberFormat="1" applyFont="1" applyBorder="1" applyProtection="1"/>
    <xf numFmtId="37" fontId="32" fillId="0" borderId="49" xfId="0" applyNumberFormat="1" applyFont="1" applyBorder="1" applyProtection="1"/>
    <xf numFmtId="0" fontId="32" fillId="0" borderId="31" xfId="0" applyFont="1" applyBorder="1" applyAlignment="1" applyProtection="1">
      <alignment horizontal="center"/>
    </xf>
    <xf numFmtId="0" fontId="48" fillId="0" borderId="32" xfId="0" applyFont="1" applyBorder="1" applyAlignment="1" applyProtection="1">
      <alignment horizontal="center" vertical="center"/>
    </xf>
    <xf numFmtId="37" fontId="46" fillId="0" borderId="42" xfId="0" applyNumberFormat="1" applyFont="1" applyBorder="1" applyProtection="1">
      <protection locked="0"/>
    </xf>
    <xf numFmtId="37" fontId="46" fillId="0" borderId="35" xfId="0" applyNumberFormat="1" applyFont="1" applyBorder="1" applyProtection="1">
      <protection locked="0"/>
    </xf>
    <xf numFmtId="37" fontId="32" fillId="0" borderId="0" xfId="0" applyNumberFormat="1" applyFont="1" applyProtection="1"/>
    <xf numFmtId="37" fontId="32" fillId="0" borderId="0" xfId="0" applyNumberFormat="1" applyFont="1" applyAlignment="1" applyProtection="1">
      <alignment horizontal="centerContinuous"/>
    </xf>
    <xf numFmtId="37" fontId="32" fillId="0" borderId="51" xfId="0" applyNumberFormat="1" applyFont="1" applyBorder="1" applyProtection="1"/>
    <xf numFmtId="37" fontId="32" fillId="0" borderId="11" xfId="0" applyNumberFormat="1" applyFont="1" applyBorder="1" applyProtection="1"/>
    <xf numFmtId="37" fontId="32" fillId="0" borderId="14" xfId="0" applyNumberFormat="1" applyFont="1" applyBorder="1" applyProtection="1"/>
    <xf numFmtId="0" fontId="40" fillId="0" borderId="0" xfId="0" applyFont="1" applyProtection="1"/>
    <xf numFmtId="0" fontId="40" fillId="0" borderId="1" xfId="0" applyFont="1" applyBorder="1" applyProtection="1"/>
    <xf numFmtId="0" fontId="40" fillId="0" borderId="2" xfId="0" applyFont="1" applyBorder="1" applyProtection="1"/>
    <xf numFmtId="0" fontId="40" fillId="0" borderId="3" xfId="0" applyFont="1" applyBorder="1" applyProtection="1"/>
    <xf numFmtId="0" fontId="40" fillId="0" borderId="8" xfId="0" applyFont="1" applyBorder="1" applyProtection="1"/>
    <xf numFmtId="0" fontId="43" fillId="0" borderId="8" xfId="0" applyFont="1" applyBorder="1" applyAlignment="1" applyProtection="1">
      <alignment horizontal="centerContinuous"/>
    </xf>
    <xf numFmtId="37" fontId="17" fillId="0" borderId="16" xfId="0" applyNumberFormat="1" applyFont="1" applyBorder="1" applyProtection="1">
      <protection locked="0"/>
    </xf>
    <xf numFmtId="5" fontId="9" fillId="0" borderId="16" xfId="0" applyNumberFormat="1" applyFont="1" applyBorder="1" applyProtection="1"/>
    <xf numFmtId="5" fontId="9" fillId="0" borderId="9" xfId="0" applyNumberFormat="1" applyFont="1" applyBorder="1" applyProtection="1"/>
    <xf numFmtId="5" fontId="9" fillId="0" borderId="30" xfId="0" applyNumberFormat="1" applyFont="1" applyBorder="1" applyProtection="1"/>
    <xf numFmtId="5" fontId="14" fillId="0" borderId="19" xfId="0" applyNumberFormat="1" applyFont="1" applyBorder="1" applyAlignment="1" applyProtection="1">
      <alignment horizontal="center"/>
    </xf>
    <xf numFmtId="5" fontId="9" fillId="0" borderId="37" xfId="0" applyNumberFormat="1" applyFont="1" applyBorder="1" applyProtection="1"/>
    <xf numFmtId="37" fontId="14" fillId="0" borderId="19" xfId="0" applyNumberFormat="1" applyFont="1" applyBorder="1" applyAlignment="1" applyProtection="1">
      <alignment horizontal="center"/>
    </xf>
    <xf numFmtId="5" fontId="9" fillId="0" borderId="22" xfId="0" applyNumberFormat="1" applyFont="1" applyBorder="1" applyProtection="1"/>
    <xf numFmtId="5" fontId="14" fillId="0" borderId="22" xfId="0" applyNumberFormat="1" applyFont="1" applyBorder="1" applyAlignment="1" applyProtection="1">
      <alignment horizontal="center"/>
    </xf>
    <xf numFmtId="0" fontId="32" fillId="0" borderId="34" xfId="0" applyFont="1" applyBorder="1" applyAlignment="1" applyProtection="1">
      <alignment horizontal="center"/>
    </xf>
    <xf numFmtId="0" fontId="32" fillId="0" borderId="33" xfId="0" applyFont="1" applyBorder="1" applyAlignment="1" applyProtection="1">
      <alignment horizontal="center"/>
    </xf>
    <xf numFmtId="0" fontId="32" fillId="0" borderId="30" xfId="0" applyFont="1" applyBorder="1" applyAlignment="1" applyProtection="1">
      <alignment horizontal="center"/>
    </xf>
    <xf numFmtId="0" fontId="46" fillId="0" borderId="31" xfId="0" applyFont="1" applyBorder="1" applyProtection="1">
      <protection locked="0"/>
    </xf>
    <xf numFmtId="0" fontId="46" fillId="0" borderId="31" xfId="0" applyFont="1" applyBorder="1" applyAlignment="1" applyProtection="1">
      <alignment horizontal="center"/>
      <protection locked="0"/>
    </xf>
    <xf numFmtId="0" fontId="3" fillId="0" borderId="46" xfId="0" applyFont="1" applyBorder="1" applyProtection="1"/>
    <xf numFmtId="0" fontId="32" fillId="0" borderId="41" xfId="0" applyFont="1" applyBorder="1" applyProtection="1"/>
    <xf numFmtId="5" fontId="32" fillId="0" borderId="50" xfId="0" applyNumberFormat="1" applyFont="1" applyBorder="1" applyProtection="1"/>
    <xf numFmtId="0" fontId="14" fillId="0" borderId="34" xfId="0" applyFont="1" applyBorder="1" applyAlignment="1" applyProtection="1">
      <alignment horizontal="center"/>
    </xf>
    <xf numFmtId="0" fontId="9" fillId="0" borderId="16" xfId="0" applyFont="1" applyBorder="1" applyProtection="1"/>
    <xf numFmtId="5" fontId="9" fillId="0" borderId="14" xfId="0" applyNumberFormat="1" applyFont="1" applyBorder="1" applyProtection="1"/>
    <xf numFmtId="5" fontId="4" fillId="0" borderId="53" xfId="0" applyNumberFormat="1" applyFont="1" applyBorder="1" applyProtection="1"/>
    <xf numFmtId="0" fontId="40" fillId="0" borderId="0" xfId="0" applyFont="1" applyAlignment="1" applyProtection="1">
      <alignment horizontal="left"/>
    </xf>
    <xf numFmtId="0" fontId="5" fillId="0" borderId="31" xfId="0" applyFont="1" applyBorder="1" applyAlignment="1" applyProtection="1">
      <alignment horizontal="centerContinuous"/>
    </xf>
    <xf numFmtId="0" fontId="4" fillId="0" borderId="21" xfId="0" applyFont="1" applyBorder="1" applyProtection="1"/>
    <xf numFmtId="5" fontId="4" fillId="0" borderId="21" xfId="0" applyNumberFormat="1" applyFont="1" applyBorder="1" applyProtection="1"/>
    <xf numFmtId="0" fontId="4" fillId="0" borderId="21" xfId="0" applyFont="1" applyBorder="1" applyAlignment="1" applyProtection="1">
      <alignment horizontal="centerContinuous"/>
    </xf>
    <xf numFmtId="0" fontId="5" fillId="0" borderId="46" xfId="0" applyFont="1" applyBorder="1" applyProtection="1"/>
    <xf numFmtId="5" fontId="4" fillId="0" borderId="24" xfId="0" applyNumberFormat="1" applyFont="1" applyBorder="1" applyProtection="1"/>
    <xf numFmtId="0" fontId="32" fillId="0" borderId="31" xfId="0" applyFont="1" applyBorder="1" applyProtection="1"/>
    <xf numFmtId="0" fontId="32" fillId="0" borderId="6" xfId="0" applyFont="1" applyBorder="1" applyAlignment="1" applyProtection="1">
      <alignment horizontal="center"/>
    </xf>
    <xf numFmtId="0" fontId="32" fillId="0" borderId="46" xfId="0" applyFont="1" applyBorder="1" applyProtection="1"/>
    <xf numFmtId="0" fontId="32" fillId="0" borderId="54" xfId="0" applyFont="1" applyBorder="1" applyProtection="1"/>
    <xf numFmtId="5" fontId="32" fillId="0" borderId="54" xfId="0" applyNumberFormat="1" applyFont="1" applyBorder="1" applyProtection="1"/>
    <xf numFmtId="0" fontId="32" fillId="0" borderId="50" xfId="0" applyFont="1" applyBorder="1" applyProtection="1"/>
    <xf numFmtId="0" fontId="32" fillId="0" borderId="33" xfId="0" applyFont="1" applyBorder="1" applyProtection="1"/>
    <xf numFmtId="0" fontId="32" fillId="0" borderId="30" xfId="0" applyFont="1" applyBorder="1" applyAlignment="1" applyProtection="1">
      <alignment horizontal="centerContinuous"/>
    </xf>
    <xf numFmtId="5" fontId="32" fillId="0" borderId="0" xfId="0" applyNumberFormat="1" applyFont="1" applyProtection="1"/>
    <xf numFmtId="5" fontId="32" fillId="0" borderId="31" xfId="0" applyNumberFormat="1" applyFont="1" applyBorder="1" applyProtection="1"/>
    <xf numFmtId="5" fontId="46" fillId="0" borderId="31" xfId="0" applyNumberFormat="1" applyFont="1" applyBorder="1" applyProtection="1">
      <protection locked="0"/>
    </xf>
    <xf numFmtId="37" fontId="46" fillId="0" borderId="31" xfId="0" applyNumberFormat="1" applyFont="1" applyBorder="1" applyProtection="1">
      <protection locked="0"/>
    </xf>
    <xf numFmtId="0" fontId="32" fillId="0" borderId="56" xfId="0" applyFont="1" applyBorder="1" applyProtection="1"/>
    <xf numFmtId="5" fontId="32" fillId="0" borderId="56" xfId="0" applyNumberFormat="1" applyFont="1" applyBorder="1" applyProtection="1"/>
    <xf numFmtId="0" fontId="46" fillId="0" borderId="33" xfId="0" applyFont="1" applyBorder="1" applyProtection="1">
      <protection locked="0"/>
    </xf>
    <xf numFmtId="5" fontId="46" fillId="0" borderId="9" xfId="0" applyNumberFormat="1" applyFont="1" applyBorder="1" applyProtection="1">
      <protection locked="0"/>
    </xf>
    <xf numFmtId="0" fontId="32" fillId="0" borderId="6" xfId="0" applyFont="1" applyBorder="1" applyAlignment="1" applyProtection="1">
      <alignment horizontal="right"/>
    </xf>
    <xf numFmtId="0" fontId="28" fillId="0" borderId="0" xfId="0" applyFont="1" applyProtection="1"/>
    <xf numFmtId="37" fontId="46" fillId="0" borderId="21" xfId="0" applyNumberFormat="1" applyFont="1" applyBorder="1" applyProtection="1">
      <protection locked="0"/>
    </xf>
    <xf numFmtId="37" fontId="32" fillId="0" borderId="12" xfId="0" applyNumberFormat="1" applyFont="1" applyBorder="1" applyProtection="1"/>
    <xf numFmtId="167" fontId="4" fillId="0" borderId="0" xfId="0" applyNumberFormat="1" applyFont="1" applyProtection="1"/>
    <xf numFmtId="0" fontId="28" fillId="0" borderId="1" xfId="0" applyFont="1" applyBorder="1" applyProtection="1"/>
    <xf numFmtId="0" fontId="28" fillId="0" borderId="3" xfId="0" applyFont="1" applyBorder="1" applyProtection="1"/>
    <xf numFmtId="0" fontId="28" fillId="0" borderId="2" xfId="0" applyFont="1" applyBorder="1" applyProtection="1"/>
    <xf numFmtId="0" fontId="7" fillId="0" borderId="0" xfId="0" applyFont="1" applyAlignment="1" applyProtection="1">
      <alignment horizontal="center"/>
    </xf>
    <xf numFmtId="10" fontId="31" fillId="0" borderId="9" xfId="0" applyNumberFormat="1" applyFont="1" applyBorder="1" applyProtection="1">
      <protection locked="0"/>
    </xf>
    <xf numFmtId="0" fontId="13" fillId="0" borderId="0" xfId="0" applyFont="1" applyProtection="1"/>
    <xf numFmtId="0" fontId="13" fillId="0" borderId="1" xfId="0" applyFont="1" applyBorder="1" applyProtection="1"/>
    <xf numFmtId="0" fontId="13" fillId="0" borderId="2" xfId="0" applyFont="1" applyBorder="1" applyProtection="1"/>
    <xf numFmtId="0" fontId="13" fillId="0" borderId="4" xfId="0" applyFont="1" applyBorder="1" applyAlignment="1" applyProtection="1">
      <alignment horizontal="centerContinuous"/>
    </xf>
    <xf numFmtId="9" fontId="9" fillId="0" borderId="9" xfId="0" applyNumberFormat="1" applyFont="1" applyBorder="1" applyProtection="1"/>
    <xf numFmtId="0" fontId="13" fillId="0" borderId="0" xfId="0" applyFont="1" applyAlignment="1">
      <alignment horizontal="centerContinuous"/>
    </xf>
    <xf numFmtId="0" fontId="23" fillId="0" borderId="6" xfId="0" applyFont="1" applyBorder="1" applyProtection="1"/>
    <xf numFmtId="0" fontId="50" fillId="0" borderId="0" xfId="0" applyFont="1" applyAlignment="1" applyProtection="1">
      <alignment horizontal="center"/>
    </xf>
    <xf numFmtId="166" fontId="17" fillId="0" borderId="9" xfId="0" applyNumberFormat="1" applyFont="1" applyBorder="1" applyProtection="1">
      <protection locked="0"/>
    </xf>
    <xf numFmtId="0" fontId="13" fillId="0" borderId="9" xfId="0" applyFont="1" applyBorder="1" applyProtection="1"/>
    <xf numFmtId="37" fontId="9" fillId="0" borderId="39" xfId="0" applyNumberFormat="1" applyFont="1" applyBorder="1" applyProtection="1"/>
    <xf numFmtId="0" fontId="13" fillId="0" borderId="6" xfId="0" applyFont="1" applyBorder="1" applyProtection="1"/>
    <xf numFmtId="0" fontId="3" fillId="0" borderId="4" xfId="0" applyFont="1" applyBorder="1" applyAlignment="1">
      <alignment horizontal="centerContinuous"/>
    </xf>
    <xf numFmtId="0" fontId="14" fillId="0" borderId="18" xfId="0" applyFont="1" applyBorder="1" applyAlignment="1">
      <alignment horizontal="center"/>
    </xf>
    <xf numFmtId="0" fontId="13" fillId="0" borderId="0" xfId="0" applyFont="1" applyAlignment="1">
      <alignment horizontal="center"/>
    </xf>
    <xf numFmtId="0" fontId="9" fillId="0" borderId="21" xfId="0" applyFont="1" applyBorder="1"/>
    <xf numFmtId="5" fontId="4" fillId="0" borderId="14" xfId="0" applyNumberFormat="1" applyFont="1" applyBorder="1" applyProtection="1"/>
    <xf numFmtId="9" fontId="9" fillId="0" borderId="8" xfId="0" applyNumberFormat="1" applyFont="1" applyBorder="1" applyProtection="1"/>
    <xf numFmtId="0" fontId="51" fillId="0" borderId="0" xfId="0" applyFont="1" applyAlignment="1" applyProtection="1">
      <alignment horizontal="centerContinuous"/>
      <protection locked="0"/>
    </xf>
    <xf numFmtId="9" fontId="13" fillId="0" borderId="8" xfId="0" applyNumberFormat="1" applyFont="1" applyBorder="1" applyAlignment="1" applyProtection="1">
      <alignment horizontal="centerContinuous"/>
    </xf>
    <xf numFmtId="37" fontId="37" fillId="0" borderId="0" xfId="0" applyNumberFormat="1" applyFont="1" applyAlignment="1" applyProtection="1">
      <alignment horizontal="centerContinuous"/>
      <protection locked="0"/>
    </xf>
    <xf numFmtId="9" fontId="14" fillId="0" borderId="8" xfId="0" applyNumberFormat="1" applyFont="1" applyBorder="1" applyAlignment="1" applyProtection="1">
      <alignment horizontal="centerContinuous"/>
    </xf>
    <xf numFmtId="0" fontId="4" fillId="0" borderId="41" xfId="0" applyFont="1" applyBorder="1" applyProtection="1"/>
    <xf numFmtId="0" fontId="31" fillId="0" borderId="20" xfId="0" applyFont="1" applyBorder="1" applyProtection="1">
      <protection locked="0"/>
    </xf>
    <xf numFmtId="0" fontId="31" fillId="0" borderId="23" xfId="0" applyFont="1" applyBorder="1" applyProtection="1">
      <protection locked="0"/>
    </xf>
    <xf numFmtId="0" fontId="31" fillId="0" borderId="41" xfId="0" applyFont="1" applyBorder="1" applyProtection="1">
      <protection locked="0"/>
    </xf>
    <xf numFmtId="0" fontId="44" fillId="0" borderId="0" xfId="0" applyFont="1" applyProtection="1"/>
    <xf numFmtId="0" fontId="32" fillId="0" borderId="36" xfId="0" applyFont="1" applyBorder="1" applyAlignment="1" applyProtection="1">
      <alignment horizontal="centerContinuous"/>
    </xf>
    <xf numFmtId="0" fontId="46" fillId="0" borderId="12" xfId="0" applyFont="1" applyBorder="1" applyProtection="1">
      <protection locked="0"/>
    </xf>
    <xf numFmtId="37" fontId="46" fillId="0" borderId="12" xfId="0" applyNumberFormat="1" applyFont="1" applyBorder="1" applyProtection="1">
      <protection locked="0"/>
    </xf>
    <xf numFmtId="0" fontId="32" fillId="0" borderId="15" xfId="0" applyFont="1" applyBorder="1" applyAlignment="1" applyProtection="1">
      <alignment horizontal="centerContinuous"/>
    </xf>
    <xf numFmtId="37" fontId="32" fillId="0" borderId="9" xfId="0" applyNumberFormat="1" applyFont="1" applyBorder="1" applyAlignment="1" applyProtection="1">
      <alignment horizontal="centerContinuous"/>
    </xf>
    <xf numFmtId="37" fontId="32" fillId="0" borderId="30" xfId="0" applyNumberFormat="1" applyFont="1" applyBorder="1" applyAlignment="1" applyProtection="1">
      <alignment horizontal="centerContinuous"/>
    </xf>
    <xf numFmtId="37" fontId="32" fillId="0" borderId="37" xfId="0" applyNumberFormat="1" applyFont="1" applyBorder="1" applyAlignment="1" applyProtection="1">
      <alignment horizontal="centerContinuous"/>
    </xf>
    <xf numFmtId="37" fontId="32" fillId="0" borderId="37" xfId="0" applyNumberFormat="1" applyFont="1" applyBorder="1" applyAlignment="1" applyProtection="1">
      <alignment horizontal="center"/>
    </xf>
    <xf numFmtId="37" fontId="32" fillId="0" borderId="9" xfId="0" applyNumberFormat="1" applyFont="1" applyBorder="1" applyProtection="1"/>
    <xf numFmtId="37" fontId="32" fillId="0" borderId="9" xfId="0" applyNumberFormat="1" applyFont="1" applyBorder="1" applyAlignment="1" applyProtection="1">
      <alignment horizontal="center"/>
    </xf>
    <xf numFmtId="37" fontId="32" fillId="0" borderId="32" xfId="0" applyNumberFormat="1" applyFont="1" applyBorder="1" applyAlignment="1" applyProtection="1">
      <alignment horizontal="center"/>
    </xf>
    <xf numFmtId="37" fontId="32" fillId="0" borderId="8" xfId="0" applyNumberFormat="1" applyFont="1" applyBorder="1" applyAlignment="1" applyProtection="1">
      <alignment horizontal="center"/>
    </xf>
    <xf numFmtId="37" fontId="4" fillId="0" borderId="12" xfId="0" applyNumberFormat="1" applyFont="1" applyBorder="1" applyProtection="1"/>
    <xf numFmtId="0" fontId="4" fillId="0" borderId="47" xfId="0" applyFont="1" applyBorder="1" applyProtection="1"/>
    <xf numFmtId="0" fontId="4" fillId="0" borderId="48" xfId="0" applyFont="1" applyBorder="1" applyProtection="1"/>
    <xf numFmtId="0" fontId="4" fillId="0" borderId="57" xfId="0" applyFont="1" applyBorder="1" applyProtection="1"/>
    <xf numFmtId="37" fontId="4" fillId="0" borderId="58" xfId="0" applyNumberFormat="1" applyFont="1" applyBorder="1" applyProtection="1"/>
    <xf numFmtId="0" fontId="4" fillId="0" borderId="55" xfId="0" applyFont="1" applyBorder="1" applyProtection="1"/>
    <xf numFmtId="37" fontId="4" fillId="0" borderId="0" xfId="0" applyNumberFormat="1" applyFont="1" applyAlignment="1" applyProtection="1">
      <alignment horizontal="right"/>
    </xf>
    <xf numFmtId="0" fontId="50" fillId="0" borderId="0" xfId="0" applyFont="1" applyAlignment="1">
      <alignment horizontal="centerContinuous"/>
    </xf>
    <xf numFmtId="0" fontId="5" fillId="0" borderId="0" xfId="0" applyFont="1" applyAlignment="1">
      <alignment horizontal="center"/>
    </xf>
    <xf numFmtId="0" fontId="3" fillId="0" borderId="0" xfId="0" applyFont="1"/>
    <xf numFmtId="0" fontId="28" fillId="0" borderId="0" xfId="0" applyFont="1" applyAlignment="1">
      <alignment horizontal="center"/>
    </xf>
    <xf numFmtId="5" fontId="14" fillId="0" borderId="0" xfId="0" applyNumberFormat="1" applyFont="1" applyAlignment="1" applyProtection="1">
      <alignment horizontal="left"/>
    </xf>
    <xf numFmtId="37" fontId="5" fillId="0" borderId="0" xfId="0" applyNumberFormat="1" applyFont="1" applyProtection="1"/>
    <xf numFmtId="0" fontId="14" fillId="0" borderId="0" xfId="0" applyFont="1" applyAlignment="1">
      <alignment horizontal="left"/>
    </xf>
    <xf numFmtId="37" fontId="28" fillId="0" borderId="0" xfId="0" applyNumberFormat="1" applyFont="1" applyProtection="1"/>
    <xf numFmtId="5" fontId="28" fillId="0" borderId="0" xfId="0" applyNumberFormat="1" applyFont="1" applyProtection="1"/>
    <xf numFmtId="5" fontId="5" fillId="0" borderId="0" xfId="0" applyNumberFormat="1" applyFont="1" applyProtection="1"/>
    <xf numFmtId="0" fontId="28" fillId="0" borderId="0" xfId="0" applyFont="1" applyAlignment="1" applyProtection="1">
      <alignment horizontal="center"/>
    </xf>
    <xf numFmtId="0" fontId="4" fillId="0" borderId="0" xfId="0" applyFont="1" applyAlignment="1">
      <alignment horizontal="center"/>
    </xf>
    <xf numFmtId="168" fontId="9" fillId="0" borderId="0" xfId="0" applyNumberFormat="1" applyFont="1" applyProtection="1"/>
    <xf numFmtId="169" fontId="9" fillId="0" borderId="0" xfId="0" applyNumberFormat="1" applyFont="1" applyProtection="1"/>
    <xf numFmtId="39" fontId="9" fillId="0" borderId="0" xfId="0" applyNumberFormat="1" applyFont="1" applyProtection="1"/>
    <xf numFmtId="0" fontId="29" fillId="0" borderId="0" xfId="0" applyFont="1"/>
    <xf numFmtId="165" fontId="9" fillId="0" borderId="0" xfId="0" applyNumberFormat="1" applyFont="1" applyProtection="1"/>
    <xf numFmtId="0" fontId="41" fillId="0" borderId="0" xfId="0" applyFont="1"/>
    <xf numFmtId="0" fontId="4" fillId="0" borderId="0" xfId="0" applyFont="1" applyAlignment="1" applyProtection="1">
      <alignment horizontal="fill"/>
    </xf>
    <xf numFmtId="37" fontId="4" fillId="0" borderId="8" xfId="0" applyNumberFormat="1" applyFont="1" applyBorder="1" applyAlignment="1" applyProtection="1">
      <alignment horizontal="fill"/>
    </xf>
    <xf numFmtId="10" fontId="9" fillId="0" borderId="31" xfId="0" applyNumberFormat="1" applyFont="1" applyBorder="1" applyAlignment="1" applyProtection="1">
      <alignment horizontal="fill"/>
    </xf>
    <xf numFmtId="10" fontId="9" fillId="0" borderId="46" xfId="0" applyNumberFormat="1" applyFont="1" applyBorder="1" applyAlignment="1" applyProtection="1">
      <alignment horizontal="fill"/>
    </xf>
    <xf numFmtId="0" fontId="0" fillId="0" borderId="21" xfId="0" applyBorder="1"/>
    <xf numFmtId="0" fontId="4" fillId="0" borderId="0" xfId="0" applyFont="1" applyBorder="1" applyProtection="1"/>
    <xf numFmtId="0" fontId="4" fillId="0" borderId="59" xfId="0" applyFont="1" applyBorder="1" applyAlignment="1" applyProtection="1">
      <alignment horizontal="center"/>
    </xf>
    <xf numFmtId="37" fontId="31" fillId="0" borderId="0" xfId="0" applyNumberFormat="1" applyFont="1" applyBorder="1" applyProtection="1">
      <protection locked="0"/>
    </xf>
    <xf numFmtId="164" fontId="31" fillId="0" borderId="19" xfId="0" applyNumberFormat="1" applyFont="1" applyBorder="1" applyProtection="1">
      <protection locked="0"/>
    </xf>
    <xf numFmtId="0" fontId="4" fillId="0" borderId="13" xfId="0" applyFont="1" applyBorder="1" applyAlignment="1" applyProtection="1">
      <alignment horizontal="center"/>
    </xf>
    <xf numFmtId="0" fontId="4" fillId="0" borderId="60" xfId="0" applyFont="1" applyBorder="1" applyProtection="1"/>
    <xf numFmtId="0" fontId="9" fillId="0" borderId="0" xfId="0" applyFont="1" applyAlignment="1" applyProtection="1">
      <alignment horizontal="left"/>
    </xf>
    <xf numFmtId="5" fontId="9" fillId="0" borderId="0" xfId="0" applyNumberFormat="1" applyFont="1" applyAlignment="1" applyProtection="1">
      <alignment horizontal="right"/>
    </xf>
    <xf numFmtId="0" fontId="9" fillId="0" borderId="0" xfId="0" applyFont="1" applyAlignment="1">
      <alignment horizontal="right"/>
    </xf>
    <xf numFmtId="0" fontId="9" fillId="0" borderId="0" xfId="0" applyFont="1" applyAlignment="1">
      <alignment horizontal="left"/>
    </xf>
    <xf numFmtId="0" fontId="4" fillId="0" borderId="19" xfId="0" applyFont="1" applyBorder="1" applyAlignment="1" applyProtection="1">
      <alignment horizontal="left"/>
    </xf>
    <xf numFmtId="0" fontId="4" fillId="0" borderId="16" xfId="0" applyFont="1" applyBorder="1" applyAlignment="1" applyProtection="1">
      <alignment horizontal="left"/>
    </xf>
    <xf numFmtId="0" fontId="19" fillId="0" borderId="0" xfId="0" applyFont="1" applyAlignment="1" applyProtection="1">
      <alignment horizontal="centerContinuous" wrapText="1"/>
    </xf>
    <xf numFmtId="0" fontId="1" fillId="0" borderId="0" xfId="0" applyFont="1"/>
    <xf numFmtId="0" fontId="56" fillId="0" borderId="0" xfId="0" applyFont="1" applyAlignment="1" applyProtection="1">
      <alignment horizontal="left"/>
    </xf>
    <xf numFmtId="0" fontId="57" fillId="0" borderId="0" xfId="0" applyFont="1" applyAlignment="1" applyProtection="1">
      <alignment horizontal="left"/>
    </xf>
    <xf numFmtId="0" fontId="6" fillId="0" borderId="0" xfId="0" applyFont="1" applyAlignment="1" applyProtection="1">
      <alignment horizontal="left"/>
    </xf>
    <xf numFmtId="0" fontId="0" fillId="0" borderId="0" xfId="0" applyAlignment="1"/>
    <xf numFmtId="0" fontId="6" fillId="0" borderId="0" xfId="0" applyFont="1" applyAlignment="1" applyProtection="1"/>
    <xf numFmtId="0" fontId="14" fillId="0" borderId="0" xfId="0" applyFont="1" applyAlignment="1"/>
    <xf numFmtId="0" fontId="4" fillId="0" borderId="0" xfId="0" applyFont="1" applyAlignment="1" applyProtection="1"/>
    <xf numFmtId="0" fontId="4" fillId="0" borderId="0" xfId="0" applyFont="1" applyBorder="1" applyAlignment="1" applyProtection="1">
      <alignment horizontal="centerContinuous"/>
    </xf>
    <xf numFmtId="0" fontId="9" fillId="0" borderId="0" xfId="0" applyFont="1" applyAlignment="1"/>
    <xf numFmtId="0" fontId="45" fillId="0" borderId="0" xfId="0" applyFont="1" applyAlignment="1" applyProtection="1"/>
    <xf numFmtId="0" fontId="32" fillId="0" borderId="0" xfId="0" applyFont="1" applyAlignment="1" applyProtection="1"/>
    <xf numFmtId="0" fontId="0" fillId="0" borderId="8" xfId="0" applyBorder="1"/>
    <xf numFmtId="0" fontId="32" fillId="0" borderId="9" xfId="0" applyFont="1" applyBorder="1" applyAlignment="1" applyProtection="1"/>
    <xf numFmtId="0" fontId="4" fillId="0" borderId="8" xfId="0" applyFont="1" applyBorder="1" applyAlignment="1" applyProtection="1"/>
    <xf numFmtId="0" fontId="31" fillId="0" borderId="8" xfId="0" applyFont="1" applyBorder="1" applyAlignment="1" applyProtection="1">
      <protection locked="0"/>
    </xf>
    <xf numFmtId="0" fontId="31" fillId="0" borderId="7" xfId="0" applyFont="1" applyBorder="1" applyAlignment="1" applyProtection="1">
      <protection locked="0"/>
    </xf>
    <xf numFmtId="0" fontId="14" fillId="0" borderId="0" xfId="0" applyFont="1" applyAlignment="1">
      <alignment wrapText="1"/>
    </xf>
    <xf numFmtId="0" fontId="30" fillId="0" borderId="0" xfId="0" applyFont="1" applyAlignment="1"/>
    <xf numFmtId="0" fontId="30" fillId="0" borderId="0" xfId="0" applyFont="1" applyAlignment="1">
      <alignment vertical="top" wrapText="1"/>
    </xf>
    <xf numFmtId="0" fontId="30" fillId="0" borderId="6" xfId="0" applyFont="1" applyBorder="1" applyAlignment="1">
      <alignment vertical="top" wrapText="1"/>
    </xf>
    <xf numFmtId="0" fontId="30" fillId="0" borderId="0" xfId="0" applyFont="1" applyAlignment="1">
      <alignment wrapText="1"/>
    </xf>
    <xf numFmtId="0" fontId="32" fillId="0" borderId="33" xfId="0" applyFont="1" applyBorder="1" applyAlignment="1" applyProtection="1"/>
    <xf numFmtId="0" fontId="9" fillId="0" borderId="0" xfId="0" applyFont="1" applyAlignment="1" applyProtection="1"/>
    <xf numFmtId="0" fontId="0" fillId="0" borderId="30" xfId="0" applyBorder="1"/>
    <xf numFmtId="0" fontId="0" fillId="0" borderId="9" xfId="0" applyBorder="1"/>
    <xf numFmtId="0" fontId="32" fillId="0" borderId="31" xfId="0" applyFont="1" applyBorder="1" applyAlignment="1" applyProtection="1"/>
    <xf numFmtId="49" fontId="17" fillId="0" borderId="0" xfId="0" applyNumberFormat="1" applyFont="1" applyProtection="1">
      <protection locked="0"/>
    </xf>
    <xf numFmtId="49" fontId="17" fillId="3" borderId="0" xfId="0" applyNumberFormat="1" applyFont="1" applyFill="1" applyProtection="1">
      <protection locked="0"/>
    </xf>
    <xf numFmtId="0" fontId="4" fillId="6" borderId="0" xfId="0" applyFont="1" applyFill="1" applyAlignment="1" applyProtection="1"/>
    <xf numFmtId="0" fontId="0" fillId="0" borderId="0" xfId="0" applyAlignment="1">
      <alignment wrapText="1"/>
    </xf>
    <xf numFmtId="38" fontId="31" fillId="0" borderId="8" xfId="0" applyNumberFormat="1" applyFont="1" applyBorder="1" applyProtection="1">
      <protection locked="0"/>
    </xf>
    <xf numFmtId="38" fontId="31" fillId="0" borderId="32" xfId="0" applyNumberFormat="1" applyFont="1" applyBorder="1" applyProtection="1">
      <protection locked="0"/>
    </xf>
    <xf numFmtId="6" fontId="31" fillId="0" borderId="8" xfId="0" applyNumberFormat="1" applyFont="1" applyBorder="1" applyProtection="1">
      <protection locked="0"/>
    </xf>
    <xf numFmtId="6" fontId="31" fillId="0" borderId="32" xfId="0" applyNumberFormat="1" applyFont="1" applyBorder="1" applyProtection="1">
      <protection locked="0"/>
    </xf>
    <xf numFmtId="3" fontId="4" fillId="0" borderId="9" xfId="0" applyNumberFormat="1" applyFont="1" applyBorder="1" applyProtection="1"/>
    <xf numFmtId="3" fontId="4" fillId="0" borderId="0" xfId="0" applyNumberFormat="1" applyFont="1" applyProtection="1"/>
    <xf numFmtId="3" fontId="4" fillId="7" borderId="9" xfId="0" applyNumberFormat="1" applyFont="1" applyFill="1" applyBorder="1" applyProtection="1"/>
    <xf numFmtId="37" fontId="4" fillId="7" borderId="39" xfId="0" applyNumberFormat="1" applyFont="1" applyFill="1" applyBorder="1" applyProtection="1"/>
    <xf numFmtId="0" fontId="0" fillId="0" borderId="6" xfId="0" applyBorder="1"/>
    <xf numFmtId="0" fontId="0" fillId="0" borderId="7" xfId="0" applyBorder="1"/>
    <xf numFmtId="0" fontId="5" fillId="0" borderId="33" xfId="0" applyFont="1" applyBorder="1" applyAlignment="1" applyProtection="1"/>
    <xf numFmtId="0" fontId="27" fillId="0" borderId="0" xfId="0" applyFont="1" applyProtection="1">
      <protection locked="0"/>
    </xf>
    <xf numFmtId="0" fontId="4" fillId="0" borderId="0" xfId="0" applyFont="1" applyProtection="1">
      <protection locked="0"/>
    </xf>
    <xf numFmtId="0" fontId="4" fillId="0" borderId="10" xfId="0" applyFont="1" applyBorder="1" applyAlignment="1" applyProtection="1"/>
    <xf numFmtId="0" fontId="4" fillId="0" borderId="21" xfId="0" applyFont="1" applyBorder="1" applyAlignment="1" applyProtection="1"/>
    <xf numFmtId="37" fontId="32" fillId="8" borderId="32" xfId="0" applyNumberFormat="1" applyFont="1" applyFill="1" applyBorder="1" applyProtection="1"/>
    <xf numFmtId="37" fontId="32" fillId="8" borderId="35" xfId="0" applyNumberFormat="1" applyFont="1" applyFill="1" applyBorder="1" applyProtection="1"/>
    <xf numFmtId="0" fontId="5" fillId="0" borderId="31" xfId="0" applyFont="1" applyBorder="1" applyAlignment="1" applyProtection="1"/>
    <xf numFmtId="0" fontId="45" fillId="0" borderId="0" xfId="0" applyFont="1"/>
    <xf numFmtId="0" fontId="45" fillId="0" borderId="8" xfId="0" applyFont="1" applyBorder="1"/>
    <xf numFmtId="0" fontId="5" fillId="0" borderId="4" xfId="0" applyFont="1" applyBorder="1" applyProtection="1"/>
    <xf numFmtId="0" fontId="9" fillId="0" borderId="12" xfId="0" applyFont="1" applyBorder="1" applyAlignment="1" applyProtection="1"/>
    <xf numFmtId="0" fontId="58" fillId="0" borderId="0" xfId="0" applyFont="1" applyAlignment="1" applyProtection="1">
      <alignment horizontal="left"/>
    </xf>
    <xf numFmtId="0" fontId="58" fillId="0" borderId="4" xfId="0" applyFont="1" applyBorder="1" applyProtection="1"/>
    <xf numFmtId="0" fontId="58" fillId="0" borderId="10" xfId="0" applyFont="1" applyBorder="1" applyProtection="1"/>
    <xf numFmtId="0" fontId="58" fillId="0" borderId="12" xfId="0" applyFont="1" applyBorder="1" applyAlignment="1" applyProtection="1">
      <alignment horizontal="left"/>
    </xf>
    <xf numFmtId="0" fontId="59" fillId="0" borderId="3" xfId="0" applyFont="1" applyBorder="1" applyProtection="1"/>
    <xf numFmtId="0" fontId="9" fillId="0" borderId="4" xfId="0" applyFont="1" applyFill="1" applyBorder="1" applyProtection="1"/>
    <xf numFmtId="0" fontId="9" fillId="0" borderId="0" xfId="0" applyFont="1" applyFill="1" applyProtection="1"/>
    <xf numFmtId="0" fontId="9" fillId="0" borderId="8" xfId="0" applyFont="1" applyFill="1" applyBorder="1" applyProtection="1"/>
    <xf numFmtId="0" fontId="60" fillId="0" borderId="2" xfId="0" applyFont="1" applyBorder="1" applyProtection="1"/>
    <xf numFmtId="0" fontId="4" fillId="0" borderId="0" xfId="0" applyFont="1" applyFill="1" applyProtection="1"/>
    <xf numFmtId="0" fontId="4" fillId="0" borderId="0" xfId="0" applyFont="1" applyFill="1" applyAlignment="1" applyProtection="1">
      <alignment horizontal="left"/>
    </xf>
    <xf numFmtId="0" fontId="4" fillId="0" borderId="0" xfId="0" applyFont="1" applyFill="1" applyAlignment="1" applyProtection="1">
      <alignment horizontal="centerContinuous"/>
    </xf>
    <xf numFmtId="0" fontId="4" fillId="0" borderId="8" xfId="0" applyFont="1" applyFill="1" applyBorder="1" applyAlignment="1" applyProtection="1">
      <alignment horizontal="centerContinuous"/>
    </xf>
    <xf numFmtId="0" fontId="62" fillId="0" borderId="0" xfId="0" applyFont="1" applyAlignment="1"/>
    <xf numFmtId="0" fontId="61" fillId="0" borderId="3" xfId="0" applyFont="1" applyBorder="1" applyProtection="1"/>
    <xf numFmtId="0" fontId="3" fillId="0" borderId="3" xfId="0" applyFont="1" applyBorder="1"/>
    <xf numFmtId="0" fontId="32" fillId="0" borderId="4" xfId="0" applyFont="1" applyFill="1" applyBorder="1" applyAlignment="1">
      <alignment horizontal="right"/>
    </xf>
    <xf numFmtId="0" fontId="32" fillId="0" borderId="0" xfId="0" applyFont="1" applyFill="1"/>
    <xf numFmtId="0" fontId="32" fillId="0" borderId="8" xfId="0" applyFont="1" applyFill="1" applyBorder="1"/>
    <xf numFmtId="0" fontId="2" fillId="0" borderId="0" xfId="0" applyFont="1" applyProtection="1"/>
    <xf numFmtId="0" fontId="60" fillId="0" borderId="8" xfId="0" applyFont="1" applyBorder="1" applyProtection="1"/>
    <xf numFmtId="0" fontId="4" fillId="0" borderId="4" xfId="0" applyFont="1" applyFill="1" applyBorder="1" applyProtection="1"/>
    <xf numFmtId="0" fontId="4" fillId="0" borderId="0" xfId="0" applyFont="1" applyFill="1"/>
    <xf numFmtId="0" fontId="4" fillId="0" borderId="8" xfId="0" applyFont="1" applyFill="1" applyBorder="1" applyProtection="1"/>
    <xf numFmtId="0" fontId="32" fillId="0" borderId="0" xfId="0" applyFont="1" applyFill="1" applyProtection="1"/>
    <xf numFmtId="0" fontId="32" fillId="0" borderId="8" xfId="0" applyFont="1" applyFill="1" applyBorder="1" applyProtection="1"/>
    <xf numFmtId="0" fontId="5" fillId="0" borderId="1" xfId="0" applyFont="1" applyFill="1" applyBorder="1" applyAlignment="1">
      <alignment horizontal="centerContinuous"/>
    </xf>
    <xf numFmtId="0" fontId="9" fillId="0" borderId="2" xfId="0" applyFont="1" applyFill="1" applyBorder="1" applyAlignment="1">
      <alignment horizontal="centerContinuous"/>
    </xf>
    <xf numFmtId="0" fontId="28" fillId="0" borderId="3" xfId="0" applyFont="1" applyFill="1" applyBorder="1" applyAlignment="1">
      <alignment horizontal="centerContinuous"/>
    </xf>
    <xf numFmtId="0" fontId="28" fillId="0" borderId="4" xfId="0" applyFont="1" applyFill="1" applyBorder="1" applyAlignment="1">
      <alignment horizontal="centerContinuous"/>
    </xf>
    <xf numFmtId="0" fontId="14" fillId="0" borderId="0" xfId="0" applyFont="1" applyFill="1" applyAlignment="1">
      <alignment horizontal="centerContinuous"/>
    </xf>
    <xf numFmtId="0" fontId="14" fillId="0" borderId="8" xfId="0" applyFont="1" applyFill="1" applyBorder="1" applyAlignment="1">
      <alignment horizontal="centerContinuous"/>
    </xf>
    <xf numFmtId="0" fontId="9" fillId="0" borderId="4" xfId="0" applyFont="1" applyFill="1" applyBorder="1"/>
    <xf numFmtId="0" fontId="9" fillId="0" borderId="0" xfId="0" applyFont="1" applyFill="1"/>
    <xf numFmtId="0" fontId="9" fillId="0" borderId="8" xfId="0" applyFont="1" applyFill="1" applyBorder="1"/>
    <xf numFmtId="0" fontId="9" fillId="0" borderId="10" xfId="0" applyFont="1" applyFill="1" applyBorder="1"/>
    <xf numFmtId="0" fontId="9" fillId="0" borderId="11" xfId="0" applyFont="1" applyFill="1" applyBorder="1"/>
    <xf numFmtId="0" fontId="14" fillId="0" borderId="12" xfId="0" applyFont="1" applyFill="1" applyBorder="1" applyAlignment="1">
      <alignment horizontal="center"/>
    </xf>
    <xf numFmtId="0" fontId="14" fillId="0" borderId="38" xfId="0" applyFont="1" applyFill="1" applyBorder="1" applyAlignment="1">
      <alignment horizontal="centerContinuous"/>
    </xf>
    <xf numFmtId="0" fontId="9" fillId="0" borderId="42" xfId="0" applyFont="1" applyFill="1" applyBorder="1" applyAlignment="1">
      <alignment horizontal="centerContinuous"/>
    </xf>
    <xf numFmtId="0" fontId="14" fillId="0" borderId="12" xfId="0" applyFont="1" applyFill="1" applyBorder="1" applyAlignment="1">
      <alignment horizontal="centerContinuous"/>
    </xf>
    <xf numFmtId="0" fontId="9" fillId="0" borderId="12" xfId="0" applyFont="1" applyFill="1" applyBorder="1" applyAlignment="1">
      <alignment horizontal="centerContinuous"/>
    </xf>
    <xf numFmtId="0" fontId="9" fillId="0" borderId="35" xfId="0" applyFont="1" applyFill="1" applyBorder="1" applyAlignment="1">
      <alignment horizontal="centerContinuous"/>
    </xf>
    <xf numFmtId="0" fontId="9" fillId="0" borderId="36" xfId="0" applyFont="1" applyFill="1" applyBorder="1" applyAlignment="1">
      <alignment horizontal="centerContinuous"/>
    </xf>
    <xf numFmtId="0" fontId="14" fillId="0" borderId="4" xfId="0" applyFont="1" applyFill="1" applyBorder="1" applyAlignment="1">
      <alignment horizontal="center"/>
    </xf>
    <xf numFmtId="0" fontId="14" fillId="0" borderId="19" xfId="0" applyFont="1" applyFill="1" applyBorder="1" applyAlignment="1">
      <alignment horizontal="center"/>
    </xf>
    <xf numFmtId="0" fontId="14" fillId="0" borderId="0" xfId="0" applyFont="1" applyFill="1" applyAlignment="1">
      <alignment horizontal="center"/>
    </xf>
    <xf numFmtId="0" fontId="14" fillId="0" borderId="11" xfId="0" applyFont="1" applyFill="1" applyBorder="1" applyAlignment="1">
      <alignment horizontal="center"/>
    </xf>
    <xf numFmtId="0" fontId="14" fillId="0" borderId="34" xfId="0" applyFont="1" applyFill="1" applyBorder="1" applyAlignment="1">
      <alignment horizontal="center"/>
    </xf>
    <xf numFmtId="0" fontId="14" fillId="0" borderId="35" xfId="0" applyFont="1" applyFill="1" applyBorder="1" applyAlignment="1">
      <alignment horizontal="center"/>
    </xf>
    <xf numFmtId="0" fontId="14" fillId="0" borderId="36" xfId="0" applyFont="1" applyFill="1" applyBorder="1" applyAlignment="1">
      <alignment horizontal="center"/>
    </xf>
    <xf numFmtId="0" fontId="14" fillId="0" borderId="15" xfId="0" applyFont="1" applyFill="1" applyBorder="1" applyAlignment="1">
      <alignment horizontal="center"/>
    </xf>
    <xf numFmtId="0" fontId="9" fillId="0" borderId="16" xfId="0" applyFont="1" applyFill="1" applyBorder="1"/>
    <xf numFmtId="0" fontId="14" fillId="0" borderId="9" xfId="0" applyFont="1" applyFill="1" applyBorder="1" applyAlignment="1">
      <alignment horizontal="center"/>
    </xf>
    <xf numFmtId="0" fontId="14" fillId="0" borderId="16" xfId="0" applyFont="1" applyFill="1" applyBorder="1" applyAlignment="1">
      <alignment horizontal="center"/>
    </xf>
    <xf numFmtId="0" fontId="14" fillId="0" borderId="33" xfId="0" applyFont="1" applyFill="1" applyBorder="1" applyAlignment="1">
      <alignment horizontal="center"/>
    </xf>
    <xf numFmtId="0" fontId="14" fillId="0" borderId="37" xfId="0" applyFont="1" applyFill="1" applyBorder="1" applyAlignment="1">
      <alignment horizontal="center"/>
    </xf>
    <xf numFmtId="0" fontId="14" fillId="0" borderId="30" xfId="0" applyFont="1" applyFill="1" applyBorder="1" applyAlignment="1">
      <alignment horizontal="center"/>
    </xf>
    <xf numFmtId="0" fontId="34" fillId="0" borderId="19" xfId="0" applyFont="1" applyFill="1" applyBorder="1" applyProtection="1">
      <protection locked="0"/>
    </xf>
    <xf numFmtId="0" fontId="17" fillId="0" borderId="0" xfId="0" applyFont="1" applyFill="1" applyProtection="1">
      <protection locked="0"/>
    </xf>
    <xf numFmtId="0" fontId="17" fillId="0" borderId="19" xfId="0" applyFont="1" applyFill="1" applyBorder="1" applyProtection="1">
      <protection locked="0"/>
    </xf>
    <xf numFmtId="0" fontId="17" fillId="0" borderId="31" xfId="0" applyFont="1" applyFill="1" applyBorder="1" applyProtection="1">
      <protection locked="0"/>
    </xf>
    <xf numFmtId="0" fontId="17" fillId="0" borderId="32" xfId="0" applyFont="1" applyFill="1" applyBorder="1" applyProtection="1">
      <protection locked="0"/>
    </xf>
    <xf numFmtId="0" fontId="17" fillId="0" borderId="8" xfId="0" applyFont="1" applyFill="1" applyBorder="1" applyProtection="1">
      <protection locked="0"/>
    </xf>
    <xf numFmtId="5" fontId="17" fillId="0" borderId="0" xfId="0" applyNumberFormat="1" applyFont="1" applyFill="1" applyProtection="1">
      <protection locked="0"/>
    </xf>
    <xf numFmtId="10" fontId="17" fillId="0" borderId="19" xfId="0" applyNumberFormat="1" applyFont="1" applyFill="1" applyBorder="1" applyProtection="1">
      <protection locked="0"/>
    </xf>
    <xf numFmtId="5" fontId="17" fillId="0" borderId="31" xfId="0" applyNumberFormat="1" applyFont="1" applyFill="1" applyBorder="1" applyProtection="1">
      <protection locked="0"/>
    </xf>
    <xf numFmtId="5" fontId="17" fillId="0" borderId="19" xfId="0" applyNumberFormat="1" applyFont="1" applyFill="1" applyBorder="1" applyProtection="1">
      <protection locked="0"/>
    </xf>
    <xf numFmtId="5" fontId="17" fillId="0" borderId="32" xfId="0" applyNumberFormat="1" applyFont="1" applyFill="1" applyBorder="1" applyProtection="1">
      <protection locked="0"/>
    </xf>
    <xf numFmtId="5" fontId="17" fillId="0" borderId="8" xfId="0" applyNumberFormat="1" applyFont="1" applyFill="1" applyBorder="1" applyProtection="1">
      <protection locked="0"/>
    </xf>
    <xf numFmtId="37" fontId="17" fillId="0" borderId="0" xfId="0" applyNumberFormat="1" applyFont="1" applyFill="1" applyProtection="1">
      <protection locked="0"/>
    </xf>
    <xf numFmtId="37" fontId="17" fillId="0" borderId="31" xfId="0" applyNumberFormat="1" applyFont="1" applyFill="1" applyBorder="1" applyProtection="1">
      <protection locked="0"/>
    </xf>
    <xf numFmtId="37" fontId="17" fillId="0" borderId="19" xfId="0" applyNumberFormat="1" applyFont="1" applyFill="1" applyBorder="1" applyProtection="1">
      <protection locked="0"/>
    </xf>
    <xf numFmtId="37" fontId="17" fillId="0" borderId="32" xfId="0" applyNumberFormat="1" applyFont="1" applyFill="1" applyBorder="1" applyProtection="1">
      <protection locked="0"/>
    </xf>
    <xf numFmtId="37" fontId="17" fillId="0" borderId="8" xfId="0" applyNumberFormat="1" applyFont="1" applyFill="1" applyBorder="1" applyProtection="1">
      <protection locked="0"/>
    </xf>
    <xf numFmtId="0" fontId="5" fillId="0" borderId="19" xfId="0" applyFont="1" applyFill="1" applyBorder="1" applyAlignment="1">
      <alignment horizontal="center"/>
    </xf>
    <xf numFmtId="0" fontId="9" fillId="0" borderId="19" xfId="0" applyFont="1" applyFill="1" applyBorder="1"/>
    <xf numFmtId="5" fontId="9" fillId="0" borderId="39" xfId="0" applyNumberFormat="1" applyFont="1" applyFill="1" applyBorder="1" applyProtection="1"/>
    <xf numFmtId="10" fontId="9" fillId="0" borderId="19" xfId="0" applyNumberFormat="1" applyFont="1" applyFill="1" applyBorder="1" applyProtection="1"/>
    <xf numFmtId="37" fontId="9" fillId="0" borderId="31" xfId="0" applyNumberFormat="1" applyFont="1" applyFill="1" applyBorder="1" applyProtection="1"/>
    <xf numFmtId="37" fontId="9" fillId="0" borderId="19" xfId="0" applyNumberFormat="1" applyFont="1" applyFill="1" applyBorder="1" applyProtection="1"/>
    <xf numFmtId="37" fontId="9" fillId="0" borderId="32" xfId="0" applyNumberFormat="1" applyFont="1" applyFill="1" applyBorder="1" applyProtection="1"/>
    <xf numFmtId="37" fontId="9" fillId="0" borderId="8" xfId="0" applyNumberFormat="1" applyFont="1" applyFill="1" applyBorder="1" applyProtection="1"/>
    <xf numFmtId="0" fontId="9" fillId="0" borderId="5" xfId="0" applyFont="1" applyFill="1" applyBorder="1"/>
    <xf numFmtId="37" fontId="9" fillId="0" borderId="0" xfId="0" applyNumberFormat="1" applyFont="1" applyFill="1" applyProtection="1"/>
    <xf numFmtId="0" fontId="5" fillId="0" borderId="22" xfId="0" applyFont="1" applyFill="1" applyBorder="1" applyAlignment="1">
      <alignment horizontal="left"/>
    </xf>
    <xf numFmtId="0" fontId="9" fillId="0" borderId="6" xfId="0" applyFont="1" applyFill="1" applyBorder="1"/>
    <xf numFmtId="0" fontId="9" fillId="0" borderId="22" xfId="0" applyFont="1" applyFill="1" applyBorder="1"/>
    <xf numFmtId="5" fontId="9" fillId="0" borderId="54" xfId="0" applyNumberFormat="1" applyFont="1" applyFill="1" applyBorder="1" applyProtection="1"/>
    <xf numFmtId="10" fontId="9" fillId="0" borderId="22" xfId="0" applyNumberFormat="1" applyFont="1" applyFill="1" applyBorder="1" applyProtection="1"/>
    <xf numFmtId="5" fontId="9" fillId="0" borderId="56" xfId="0" applyNumberFormat="1" applyFont="1" applyFill="1" applyBorder="1" applyProtection="1"/>
    <xf numFmtId="0" fontId="9" fillId="0" borderId="0" xfId="0" applyFont="1" applyFill="1" applyBorder="1"/>
    <xf numFmtId="0" fontId="5" fillId="0" borderId="0" xfId="0" applyFont="1" applyFill="1" applyBorder="1" applyAlignment="1">
      <alignment horizontal="left"/>
    </xf>
    <xf numFmtId="5" fontId="9" fillId="0" borderId="0" xfId="0" applyNumberFormat="1" applyFont="1" applyFill="1" applyBorder="1" applyProtection="1"/>
    <xf numFmtId="10" fontId="9" fillId="0" borderId="0" xfId="0" applyNumberFormat="1" applyFont="1" applyFill="1" applyBorder="1" applyProtection="1"/>
    <xf numFmtId="0" fontId="4" fillId="0" borderId="13" xfId="0" applyFont="1" applyFill="1" applyBorder="1" applyProtection="1"/>
    <xf numFmtId="0" fontId="4" fillId="0" borderId="12" xfId="0" applyFont="1" applyFill="1" applyBorder="1" applyProtection="1"/>
    <xf numFmtId="0" fontId="4" fillId="0" borderId="35" xfId="0" applyFont="1" applyFill="1" applyBorder="1" applyProtection="1"/>
    <xf numFmtId="0" fontId="4" fillId="0" borderId="35" xfId="0" applyFont="1" applyFill="1" applyBorder="1" applyAlignment="1" applyProtection="1">
      <alignment horizontal="center"/>
    </xf>
    <xf numFmtId="0" fontId="4" fillId="0" borderId="36" xfId="0" applyFont="1" applyFill="1" applyBorder="1" applyProtection="1"/>
    <xf numFmtId="0" fontId="4" fillId="0" borderId="20" xfId="0" applyFont="1" applyFill="1" applyBorder="1" applyAlignment="1" applyProtection="1">
      <alignment horizontal="center"/>
    </xf>
    <xf numFmtId="0" fontId="4" fillId="0" borderId="32" xfId="0" applyFont="1" applyFill="1" applyBorder="1" applyProtection="1"/>
    <xf numFmtId="0" fontId="4" fillId="0" borderId="32" xfId="0" applyFont="1" applyFill="1" applyBorder="1" applyAlignment="1" applyProtection="1">
      <alignment horizontal="center"/>
    </xf>
    <xf numFmtId="0" fontId="4" fillId="0" borderId="32" xfId="0" applyFont="1" applyFill="1" applyBorder="1" applyAlignment="1" applyProtection="1">
      <alignment horizontal="centerContinuous"/>
    </xf>
    <xf numFmtId="0" fontId="4" fillId="0" borderId="20" xfId="0" applyFont="1" applyFill="1" applyBorder="1" applyProtection="1"/>
    <xf numFmtId="0" fontId="4" fillId="0" borderId="8" xfId="0" applyFont="1" applyFill="1" applyBorder="1" applyAlignment="1" applyProtection="1">
      <alignment horizontal="center"/>
    </xf>
    <xf numFmtId="0" fontId="7" fillId="0" borderId="0" xfId="0" applyFont="1" applyFill="1" applyBorder="1" applyProtection="1"/>
    <xf numFmtId="0" fontId="31" fillId="0" borderId="32" xfId="0" applyFont="1" applyFill="1" applyBorder="1" applyProtection="1">
      <protection locked="0"/>
    </xf>
    <xf numFmtId="37" fontId="4" fillId="0" borderId="32" xfId="0" applyNumberFormat="1" applyFont="1" applyFill="1" applyBorder="1" applyProtection="1"/>
    <xf numFmtId="0" fontId="4" fillId="0" borderId="20" xfId="0" applyFont="1" applyFill="1" applyBorder="1" applyAlignment="1" applyProtection="1">
      <alignment horizontal="right"/>
    </xf>
    <xf numFmtId="37" fontId="31" fillId="0" borderId="32" xfId="0" applyNumberFormat="1" applyFont="1" applyFill="1" applyBorder="1" applyProtection="1">
      <protection locked="0"/>
    </xf>
    <xf numFmtId="5" fontId="31" fillId="0" borderId="32" xfId="0" applyNumberFormat="1" applyFont="1" applyFill="1" applyBorder="1" applyProtection="1">
      <protection locked="0"/>
    </xf>
    <xf numFmtId="5" fontId="31" fillId="0" borderId="8" xfId="0" applyNumberFormat="1" applyFont="1" applyFill="1" applyBorder="1" applyProtection="1">
      <protection locked="0"/>
    </xf>
    <xf numFmtId="37" fontId="31" fillId="0" borderId="8" xfId="0" applyNumberFormat="1" applyFont="1" applyFill="1" applyBorder="1" applyProtection="1">
      <protection locked="0"/>
    </xf>
    <xf numFmtId="0" fontId="4" fillId="0" borderId="32" xfId="0" applyFont="1" applyFill="1" applyBorder="1" applyAlignment="1" applyProtection="1">
      <alignment horizontal="right"/>
    </xf>
    <xf numFmtId="37" fontId="4" fillId="0" borderId="35" xfId="0" applyNumberFormat="1" applyFont="1" applyFill="1" applyBorder="1" applyProtection="1"/>
    <xf numFmtId="165" fontId="4" fillId="0" borderId="32" xfId="0" applyNumberFormat="1" applyFont="1" applyFill="1" applyBorder="1" applyAlignment="1" applyProtection="1">
      <alignment horizontal="center"/>
    </xf>
    <xf numFmtId="0" fontId="4" fillId="0" borderId="13" xfId="0" applyFont="1" applyFill="1" applyBorder="1" applyAlignment="1" applyProtection="1">
      <alignment horizontal="right"/>
    </xf>
    <xf numFmtId="0" fontId="0" fillId="0" borderId="32" xfId="0" applyFill="1" applyBorder="1"/>
    <xf numFmtId="37" fontId="9" fillId="0" borderId="0" xfId="0" applyNumberFormat="1" applyFont="1" applyFill="1" applyBorder="1" applyProtection="1"/>
    <xf numFmtId="0" fontId="4" fillId="0" borderId="23" xfId="0" applyFont="1" applyFill="1" applyBorder="1" applyAlignment="1" applyProtection="1">
      <alignment horizontal="right"/>
    </xf>
    <xf numFmtId="0" fontId="4" fillId="0" borderId="6" xfId="0" applyFont="1" applyFill="1" applyBorder="1" applyProtection="1"/>
    <xf numFmtId="0" fontId="4" fillId="0" borderId="41" xfId="0" applyFont="1" applyFill="1" applyBorder="1" applyAlignment="1" applyProtection="1">
      <alignment horizontal="right"/>
    </xf>
    <xf numFmtId="37" fontId="4" fillId="0" borderId="49" xfId="0" applyNumberFormat="1" applyFont="1" applyFill="1" applyBorder="1" applyProtection="1"/>
    <xf numFmtId="5" fontId="4" fillId="0" borderId="49" xfId="0" applyNumberFormat="1" applyFont="1" applyFill="1" applyBorder="1" applyProtection="1"/>
    <xf numFmtId="0" fontId="9" fillId="0" borderId="4" xfId="0" applyFont="1" applyFill="1" applyBorder="1" applyAlignment="1">
      <alignment horizontal="right"/>
    </xf>
    <xf numFmtId="0" fontId="9" fillId="0" borderId="5" xfId="0" applyFont="1" applyFill="1" applyBorder="1" applyAlignment="1">
      <alignment horizontal="right"/>
    </xf>
    <xf numFmtId="5" fontId="9" fillId="0" borderId="50" xfId="0" applyNumberFormat="1" applyFont="1" applyFill="1" applyBorder="1" applyProtection="1"/>
    <xf numFmtId="0" fontId="3" fillId="0" borderId="1" xfId="0" applyFont="1" applyFill="1" applyBorder="1" applyProtection="1"/>
    <xf numFmtId="0" fontId="32" fillId="0" borderId="2" xfId="0" applyFont="1" applyFill="1" applyBorder="1" applyProtection="1"/>
    <xf numFmtId="0" fontId="32" fillId="0" borderId="3" xfId="0" applyFont="1" applyFill="1" applyBorder="1" applyProtection="1"/>
    <xf numFmtId="0" fontId="32" fillId="0" borderId="4" xfId="0" applyFont="1" applyFill="1" applyBorder="1" applyProtection="1"/>
    <xf numFmtId="0" fontId="5" fillId="0" borderId="4" xfId="0" applyFont="1" applyFill="1" applyBorder="1" applyAlignment="1" applyProtection="1">
      <alignment horizontal="centerContinuous"/>
    </xf>
    <xf numFmtId="0" fontId="32" fillId="0" borderId="0" xfId="0" applyFont="1" applyFill="1" applyAlignment="1" applyProtection="1">
      <alignment horizontal="centerContinuous"/>
    </xf>
    <xf numFmtId="0" fontId="32" fillId="0" borderId="8" xfId="0" applyFont="1" applyFill="1" applyBorder="1" applyAlignment="1" applyProtection="1">
      <alignment horizontal="centerContinuous"/>
    </xf>
    <xf numFmtId="0" fontId="3" fillId="0" borderId="15" xfId="0" applyFont="1" applyFill="1" applyBorder="1" applyProtection="1"/>
    <xf numFmtId="0" fontId="32" fillId="0" borderId="9" xfId="0" applyFont="1" applyFill="1" applyBorder="1" applyProtection="1"/>
    <xf numFmtId="0" fontId="32" fillId="0" borderId="30" xfId="0" applyFont="1" applyFill="1" applyBorder="1" applyProtection="1"/>
    <xf numFmtId="0" fontId="3" fillId="0" borderId="13" xfId="0" applyFont="1" applyFill="1" applyBorder="1" applyProtection="1"/>
    <xf numFmtId="0" fontId="32" fillId="0" borderId="12" xfId="0" applyFont="1" applyFill="1" applyBorder="1" applyProtection="1"/>
    <xf numFmtId="0" fontId="32" fillId="0" borderId="35" xfId="0" applyFont="1" applyFill="1" applyBorder="1" applyProtection="1"/>
    <xf numFmtId="0" fontId="32" fillId="0" borderId="36" xfId="0" applyFont="1" applyFill="1" applyBorder="1" applyProtection="1"/>
    <xf numFmtId="0" fontId="3" fillId="0" borderId="20" xfId="0" applyFont="1" applyFill="1" applyBorder="1" applyProtection="1"/>
    <xf numFmtId="0" fontId="32" fillId="0" borderId="32" xfId="0" applyFont="1" applyFill="1" applyBorder="1" applyProtection="1"/>
    <xf numFmtId="0" fontId="32" fillId="0" borderId="32" xfId="0" applyFont="1" applyFill="1" applyBorder="1" applyAlignment="1" applyProtection="1">
      <alignment horizontal="centerContinuous"/>
    </xf>
    <xf numFmtId="0" fontId="32" fillId="0" borderId="12" xfId="0" applyFont="1" applyFill="1" applyBorder="1" applyAlignment="1" applyProtection="1">
      <alignment horizontal="centerContinuous"/>
    </xf>
    <xf numFmtId="0" fontId="32" fillId="0" borderId="35" xfId="0" applyFont="1" applyFill="1" applyBorder="1" applyAlignment="1" applyProtection="1">
      <alignment horizontal="centerContinuous"/>
    </xf>
    <xf numFmtId="0" fontId="32" fillId="0" borderId="11" xfId="0" applyFont="1" applyFill="1" applyBorder="1" applyProtection="1"/>
    <xf numFmtId="0" fontId="32" fillId="0" borderId="14" xfId="0" applyFont="1" applyFill="1" applyBorder="1" applyProtection="1"/>
    <xf numFmtId="0" fontId="32" fillId="0" borderId="9" xfId="0" applyFont="1" applyFill="1" applyBorder="1" applyAlignment="1" applyProtection="1">
      <alignment horizontal="centerContinuous"/>
    </xf>
    <xf numFmtId="0" fontId="32" fillId="0" borderId="37" xfId="0" applyFont="1" applyFill="1" applyBorder="1" applyAlignment="1" applyProtection="1">
      <alignment horizontal="centerContinuous"/>
    </xf>
    <xf numFmtId="0" fontId="32" fillId="0" borderId="19" xfId="0" applyFont="1" applyFill="1" applyBorder="1" applyProtection="1"/>
    <xf numFmtId="0" fontId="32" fillId="0" borderId="21" xfId="0" applyFont="1" applyFill="1" applyBorder="1" applyProtection="1"/>
    <xf numFmtId="0" fontId="9" fillId="0" borderId="21" xfId="0" applyFont="1" applyFill="1" applyBorder="1" applyProtection="1"/>
    <xf numFmtId="0" fontId="32" fillId="0" borderId="19" xfId="0" applyFont="1" applyFill="1" applyBorder="1" applyAlignment="1" applyProtection="1">
      <alignment horizontal="center"/>
    </xf>
    <xf numFmtId="0" fontId="32" fillId="0" borderId="20" xfId="0" applyFont="1" applyFill="1" applyBorder="1" applyProtection="1"/>
    <xf numFmtId="0" fontId="32" fillId="0" borderId="32" xfId="0" applyFont="1" applyFill="1" applyBorder="1" applyAlignment="1" applyProtection="1">
      <alignment horizontal="center"/>
    </xf>
    <xf numFmtId="0" fontId="32" fillId="0" borderId="21" xfId="0" applyFont="1" applyFill="1" applyBorder="1" applyAlignment="1" applyProtection="1">
      <alignment horizontal="center"/>
    </xf>
    <xf numFmtId="0" fontId="32" fillId="0" borderId="20" xfId="0" applyFont="1" applyFill="1" applyBorder="1" applyAlignment="1" applyProtection="1">
      <alignment horizontal="center"/>
    </xf>
    <xf numFmtId="0" fontId="32" fillId="0" borderId="17" xfId="0" applyFont="1" applyFill="1" applyBorder="1" applyAlignment="1" applyProtection="1">
      <alignment horizontal="center"/>
    </xf>
    <xf numFmtId="0" fontId="32" fillId="0" borderId="9" xfId="0" applyFont="1" applyFill="1" applyBorder="1" applyAlignment="1" applyProtection="1">
      <alignment horizontal="right"/>
    </xf>
    <xf numFmtId="0" fontId="32" fillId="0" borderId="37" xfId="0" applyFont="1" applyFill="1" applyBorder="1" applyProtection="1"/>
    <xf numFmtId="0" fontId="32" fillId="0" borderId="37" xfId="0" applyFont="1" applyFill="1" applyBorder="1" applyAlignment="1" applyProtection="1">
      <alignment horizontal="center"/>
    </xf>
    <xf numFmtId="0" fontId="32" fillId="0" borderId="16" xfId="0" applyFont="1" applyFill="1" applyBorder="1" applyAlignment="1" applyProtection="1">
      <alignment horizontal="center"/>
    </xf>
    <xf numFmtId="0" fontId="32" fillId="0" borderId="18" xfId="0" applyFont="1" applyFill="1" applyBorder="1" applyAlignment="1" applyProtection="1">
      <alignment horizontal="center"/>
    </xf>
    <xf numFmtId="0" fontId="32" fillId="0" borderId="13" xfId="0" applyFont="1" applyFill="1" applyBorder="1" applyProtection="1"/>
    <xf numFmtId="0" fontId="3" fillId="0" borderId="12" xfId="0" applyFont="1" applyFill="1" applyBorder="1" applyProtection="1"/>
    <xf numFmtId="0" fontId="3" fillId="0" borderId="35" xfId="0" applyFont="1" applyFill="1" applyBorder="1" applyProtection="1"/>
    <xf numFmtId="0" fontId="46" fillId="0" borderId="0" xfId="0" applyFont="1" applyFill="1" applyProtection="1">
      <protection locked="0"/>
    </xf>
    <xf numFmtId="0" fontId="46" fillId="0" borderId="32" xfId="0" applyFont="1" applyFill="1" applyBorder="1" applyProtection="1">
      <protection locked="0"/>
    </xf>
    <xf numFmtId="5" fontId="46" fillId="0" borderId="32" xfId="0" applyNumberFormat="1" applyFont="1" applyFill="1" applyBorder="1" applyProtection="1">
      <protection locked="0"/>
    </xf>
    <xf numFmtId="39" fontId="46" fillId="0" borderId="19" xfId="0" applyNumberFormat="1" applyFont="1" applyFill="1" applyBorder="1" applyProtection="1">
      <protection locked="0"/>
    </xf>
    <xf numFmtId="37" fontId="46" fillId="0" borderId="19" xfId="0" applyNumberFormat="1" applyFont="1" applyFill="1" applyBorder="1" applyProtection="1">
      <protection locked="0"/>
    </xf>
    <xf numFmtId="0" fontId="46" fillId="0" borderId="21" xfId="0" applyFont="1" applyFill="1" applyBorder="1" applyProtection="1">
      <protection locked="0"/>
    </xf>
    <xf numFmtId="0" fontId="46" fillId="0" borderId="19" xfId="0" applyFont="1" applyFill="1" applyBorder="1" applyProtection="1">
      <protection locked="0"/>
    </xf>
    <xf numFmtId="37" fontId="46" fillId="0" borderId="32" xfId="0" applyNumberFormat="1" applyFont="1" applyFill="1" applyBorder="1" applyProtection="1">
      <protection locked="0"/>
    </xf>
    <xf numFmtId="0" fontId="46" fillId="0" borderId="0" xfId="0" applyFont="1" applyFill="1" applyAlignment="1" applyProtection="1">
      <alignment horizontal="left"/>
      <protection locked="0"/>
    </xf>
    <xf numFmtId="0" fontId="46" fillId="0" borderId="0" xfId="0" applyFont="1" applyFill="1" applyAlignment="1" applyProtection="1">
      <alignment horizontal="center"/>
      <protection locked="0"/>
    </xf>
    <xf numFmtId="164" fontId="46" fillId="0" borderId="21" xfId="0" applyNumberFormat="1" applyFont="1" applyFill="1" applyBorder="1" applyProtection="1">
      <protection locked="0"/>
    </xf>
    <xf numFmtId="0" fontId="3" fillId="0" borderId="9" xfId="0" applyFont="1" applyFill="1" applyBorder="1" applyProtection="1"/>
    <xf numFmtId="0" fontId="3" fillId="0" borderId="6" xfId="0" applyFont="1" applyFill="1" applyBorder="1" applyProtection="1"/>
    <xf numFmtId="0" fontId="3" fillId="0" borderId="41" xfId="0" applyFont="1" applyFill="1" applyBorder="1" applyProtection="1"/>
    <xf numFmtId="0" fontId="32" fillId="0" borderId="41" xfId="0" applyFont="1" applyFill="1" applyBorder="1" applyAlignment="1" applyProtection="1">
      <alignment horizontal="center"/>
    </xf>
    <xf numFmtId="0" fontId="32" fillId="0" borderId="22" xfId="0" applyFont="1" applyFill="1" applyBorder="1" applyAlignment="1" applyProtection="1">
      <alignment horizontal="center"/>
    </xf>
    <xf numFmtId="5" fontId="32" fillId="0" borderId="41" xfId="0" applyNumberFormat="1" applyFont="1" applyFill="1" applyBorder="1" applyProtection="1"/>
    <xf numFmtId="5" fontId="32" fillId="0" borderId="37" xfId="0" applyNumberFormat="1" applyFont="1" applyFill="1" applyBorder="1" applyProtection="1"/>
    <xf numFmtId="0" fontId="32" fillId="0" borderId="33" xfId="0" applyFont="1" applyFill="1" applyBorder="1" applyAlignment="1" applyProtection="1">
      <alignment horizontal="centerContinuous"/>
    </xf>
    <xf numFmtId="0" fontId="32" fillId="0" borderId="34" xfId="0" applyFont="1" applyFill="1" applyBorder="1" applyProtection="1"/>
    <xf numFmtId="0" fontId="0" fillId="0" borderId="0" xfId="0" applyFill="1"/>
    <xf numFmtId="0" fontId="32" fillId="0" borderId="31" xfId="0" applyFont="1" applyFill="1" applyBorder="1" applyAlignment="1" applyProtection="1">
      <alignment horizontal="centerContinuous"/>
    </xf>
    <xf numFmtId="0" fontId="32" fillId="0" borderId="33" xfId="0" applyFont="1" applyFill="1" applyBorder="1" applyAlignment="1" applyProtection="1"/>
    <xf numFmtId="0" fontId="32" fillId="0" borderId="37" xfId="0" applyFont="1" applyFill="1" applyBorder="1" applyAlignment="1" applyProtection="1"/>
    <xf numFmtId="0" fontId="32" fillId="0" borderId="0" xfId="0" applyFont="1" applyFill="1" applyAlignment="1" applyProtection="1">
      <alignment horizontal="center"/>
    </xf>
    <xf numFmtId="0" fontId="32" fillId="0" borderId="9" xfId="0" applyFont="1" applyFill="1" applyBorder="1" applyAlignment="1" applyProtection="1">
      <alignment horizontal="center"/>
    </xf>
    <xf numFmtId="5" fontId="46" fillId="0" borderId="19" xfId="0" applyNumberFormat="1" applyFont="1" applyFill="1" applyBorder="1" applyProtection="1">
      <protection locked="0"/>
    </xf>
    <xf numFmtId="0" fontId="46" fillId="0" borderId="8" xfId="0" applyFont="1" applyFill="1" applyBorder="1" applyProtection="1">
      <protection locked="0"/>
    </xf>
    <xf numFmtId="0" fontId="32" fillId="0" borderId="23" xfId="0" applyFont="1" applyFill="1" applyBorder="1" applyAlignment="1" applyProtection="1">
      <alignment horizontal="center"/>
    </xf>
    <xf numFmtId="0" fontId="32" fillId="0" borderId="6" xfId="0" applyFont="1" applyFill="1" applyBorder="1" applyProtection="1"/>
    <xf numFmtId="0" fontId="32" fillId="0" borderId="7" xfId="0" applyFont="1" applyFill="1" applyBorder="1" applyProtection="1"/>
    <xf numFmtId="0" fontId="32" fillId="0" borderId="0" xfId="0" applyFont="1" applyFill="1" applyAlignment="1" applyProtection="1">
      <alignment horizontal="right"/>
    </xf>
    <xf numFmtId="0" fontId="3" fillId="0" borderId="61" xfId="0" applyFont="1" applyFill="1" applyBorder="1" applyProtection="1"/>
    <xf numFmtId="0" fontId="3" fillId="0" borderId="62" xfId="0" applyFont="1" applyFill="1" applyBorder="1" applyProtection="1"/>
    <xf numFmtId="0" fontId="3" fillId="0" borderId="63" xfId="0" applyFont="1" applyFill="1" applyBorder="1" applyProtection="1"/>
    <xf numFmtId="0" fontId="3" fillId="0" borderId="64" xfId="0" applyFont="1" applyFill="1" applyBorder="1" applyAlignment="1" applyProtection="1">
      <alignment horizontal="centerContinuous"/>
    </xf>
    <xf numFmtId="0" fontId="0" fillId="0" borderId="0" xfId="0" applyFill="1" applyBorder="1" applyAlignment="1">
      <alignment horizontal="centerContinuous"/>
    </xf>
    <xf numFmtId="0" fontId="14" fillId="0" borderId="0" xfId="0" applyFont="1" applyFill="1" applyBorder="1" applyAlignment="1" applyProtection="1">
      <alignment horizontal="centerContinuous"/>
    </xf>
    <xf numFmtId="0" fontId="3" fillId="0" borderId="0" xfId="0" applyFont="1" applyFill="1" applyBorder="1" applyAlignment="1" applyProtection="1">
      <alignment horizontal="centerContinuous"/>
    </xf>
    <xf numFmtId="0" fontId="3" fillId="0" borderId="65" xfId="0" applyFont="1" applyFill="1" applyBorder="1" applyAlignment="1" applyProtection="1">
      <alignment horizontal="centerContinuous"/>
    </xf>
    <xf numFmtId="0" fontId="3" fillId="0" borderId="64" xfId="0" applyFont="1" applyFill="1" applyBorder="1" applyProtection="1"/>
    <xf numFmtId="0" fontId="32" fillId="0" borderId="64" xfId="0" applyFont="1" applyFill="1" applyBorder="1" applyProtection="1"/>
    <xf numFmtId="0" fontId="32" fillId="0" borderId="0" xfId="0" applyFont="1" applyFill="1" applyBorder="1" applyProtection="1"/>
    <xf numFmtId="0" fontId="32" fillId="0" borderId="65" xfId="0" applyFont="1" applyFill="1" applyBorder="1" applyProtection="1"/>
    <xf numFmtId="0" fontId="32" fillId="0" borderId="0" xfId="0" applyFont="1" applyFill="1" applyBorder="1" applyAlignment="1" applyProtection="1"/>
    <xf numFmtId="0" fontId="32" fillId="0" borderId="0" xfId="0" applyFont="1" applyFill="1" applyBorder="1" applyAlignment="1" applyProtection="1">
      <alignment horizontal="centerContinuous"/>
    </xf>
    <xf numFmtId="0" fontId="32" fillId="0" borderId="65" xfId="0" applyFont="1" applyFill="1" applyBorder="1" applyAlignment="1" applyProtection="1">
      <alignment horizontal="centerContinuous"/>
    </xf>
    <xf numFmtId="0" fontId="32" fillId="0" borderId="66" xfId="0" applyFont="1" applyFill="1" applyBorder="1" applyProtection="1"/>
    <xf numFmtId="0" fontId="32" fillId="0" borderId="67" xfId="0" applyFont="1" applyFill="1" applyBorder="1" applyProtection="1"/>
    <xf numFmtId="0" fontId="32" fillId="0" borderId="68" xfId="0" applyFont="1" applyFill="1" applyBorder="1" applyProtection="1"/>
    <xf numFmtId="0" fontId="32" fillId="0" borderId="69" xfId="0" applyFont="1" applyFill="1" applyBorder="1" applyProtection="1"/>
    <xf numFmtId="0" fontId="32" fillId="0" borderId="70" xfId="0" applyFont="1" applyFill="1" applyBorder="1" applyProtection="1"/>
    <xf numFmtId="0" fontId="32" fillId="0" borderId="69" xfId="0" applyFont="1" applyFill="1" applyBorder="1" applyAlignment="1" applyProtection="1">
      <alignment horizontal="center"/>
    </xf>
    <xf numFmtId="0" fontId="32" fillId="0" borderId="0" xfId="0" applyFont="1" applyFill="1" applyBorder="1" applyAlignment="1" applyProtection="1">
      <alignment horizontal="center"/>
    </xf>
    <xf numFmtId="0" fontId="32" fillId="0" borderId="11" xfId="0" applyFont="1" applyFill="1" applyBorder="1" applyAlignment="1" applyProtection="1">
      <alignment horizontal="center"/>
    </xf>
    <xf numFmtId="0" fontId="32" fillId="0" borderId="35" xfId="0" applyFont="1" applyFill="1" applyBorder="1" applyAlignment="1" applyProtection="1">
      <alignment horizontal="center"/>
    </xf>
    <xf numFmtId="0" fontId="32" fillId="0" borderId="70" xfId="0" applyFont="1" applyFill="1" applyBorder="1" applyAlignment="1" applyProtection="1">
      <alignment horizontal="center"/>
    </xf>
    <xf numFmtId="0" fontId="32" fillId="0" borderId="71" xfId="0" applyFont="1" applyFill="1" applyBorder="1" applyProtection="1"/>
    <xf numFmtId="0" fontId="32" fillId="0" borderId="41" xfId="0" applyFont="1" applyFill="1" applyBorder="1" applyProtection="1"/>
    <xf numFmtId="0" fontId="32" fillId="0" borderId="22" xfId="0" applyFont="1" applyFill="1" applyBorder="1" applyProtection="1"/>
    <xf numFmtId="0" fontId="32" fillId="0" borderId="72" xfId="0" applyFont="1" applyFill="1" applyBorder="1" applyProtection="1"/>
    <xf numFmtId="0" fontId="32" fillId="0" borderId="0" xfId="0" applyFont="1" applyFill="1" applyBorder="1" applyAlignment="1" applyProtection="1">
      <alignment horizontal="right"/>
    </xf>
    <xf numFmtId="0" fontId="32" fillId="0" borderId="64" xfId="0" applyFont="1" applyFill="1" applyBorder="1" applyAlignment="1" applyProtection="1">
      <alignment horizontal="center"/>
    </xf>
    <xf numFmtId="0" fontId="46" fillId="0" borderId="0" xfId="0" applyFont="1" applyFill="1" applyBorder="1" applyAlignment="1" applyProtection="1">
      <alignment horizontal="right"/>
      <protection locked="0"/>
    </xf>
    <xf numFmtId="0" fontId="46" fillId="0" borderId="0" xfId="0" applyFont="1" applyFill="1" applyBorder="1" applyProtection="1">
      <protection locked="0"/>
    </xf>
    <xf numFmtId="5" fontId="32" fillId="0" borderId="65" xfId="0" applyNumberFormat="1" applyFont="1" applyFill="1" applyBorder="1" applyProtection="1"/>
    <xf numFmtId="37" fontId="32" fillId="0" borderId="65" xfId="0" applyNumberFormat="1" applyFont="1" applyFill="1" applyBorder="1" applyProtection="1"/>
    <xf numFmtId="0" fontId="46" fillId="0" borderId="73" xfId="0" applyFont="1" applyFill="1" applyBorder="1" applyProtection="1">
      <protection locked="0"/>
    </xf>
    <xf numFmtId="0" fontId="3" fillId="0" borderId="16" xfId="0" applyFont="1" applyFill="1" applyBorder="1" applyProtection="1"/>
    <xf numFmtId="170" fontId="32" fillId="0" borderId="19" xfId="0" applyNumberFormat="1" applyFont="1" applyFill="1" applyBorder="1" applyProtection="1">
      <protection locked="0"/>
    </xf>
    <xf numFmtId="170" fontId="32" fillId="0" borderId="0" xfId="0" applyNumberFormat="1" applyFont="1" applyFill="1" applyBorder="1" applyAlignment="1" applyProtection="1">
      <alignment horizontal="right"/>
      <protection locked="0"/>
    </xf>
    <xf numFmtId="170" fontId="32" fillId="0" borderId="0" xfId="0" applyNumberFormat="1" applyFont="1" applyFill="1" applyBorder="1" applyProtection="1">
      <protection locked="0"/>
    </xf>
    <xf numFmtId="170" fontId="32" fillId="0" borderId="65" xfId="0" applyNumberFormat="1" applyFont="1" applyFill="1" applyBorder="1" applyProtection="1"/>
    <xf numFmtId="0" fontId="9" fillId="0" borderId="74" xfId="0" applyFont="1" applyFill="1" applyBorder="1"/>
    <xf numFmtId="0" fontId="9" fillId="0" borderId="2" xfId="0" applyFont="1" applyFill="1" applyBorder="1"/>
    <xf numFmtId="0" fontId="9" fillId="0" borderId="75" xfId="0" applyFont="1" applyFill="1" applyBorder="1"/>
    <xf numFmtId="0" fontId="9" fillId="0" borderId="64" xfId="0" applyFont="1" applyFill="1" applyBorder="1"/>
    <xf numFmtId="0" fontId="40" fillId="0" borderId="65" xfId="0" applyFont="1" applyFill="1" applyBorder="1"/>
    <xf numFmtId="0" fontId="5" fillId="0" borderId="61" xfId="0" applyFont="1" applyFill="1" applyBorder="1" applyAlignment="1">
      <alignment horizontal="centerContinuous"/>
    </xf>
    <xf numFmtId="0" fontId="5" fillId="0" borderId="76" xfId="0" applyFont="1" applyFill="1" applyBorder="1" applyAlignment="1">
      <alignment horizontal="centerContinuous"/>
    </xf>
    <xf numFmtId="0" fontId="9" fillId="0" borderId="62" xfId="0" applyFont="1" applyFill="1" applyBorder="1" applyAlignment="1">
      <alignment horizontal="centerContinuous"/>
    </xf>
    <xf numFmtId="0" fontId="9" fillId="0" borderId="63" xfId="0" applyFont="1" applyFill="1" applyBorder="1" applyAlignment="1">
      <alignment horizontal="centerContinuous"/>
    </xf>
    <xf numFmtId="0" fontId="9" fillId="0" borderId="65" xfId="0" applyFont="1" applyFill="1" applyBorder="1"/>
    <xf numFmtId="0" fontId="9" fillId="0" borderId="66" xfId="0" applyFont="1" applyFill="1" applyBorder="1"/>
    <xf numFmtId="0" fontId="9" fillId="0" borderId="67" xfId="0" applyFont="1" applyFill="1" applyBorder="1"/>
    <xf numFmtId="0" fontId="9" fillId="0" borderId="68" xfId="0" applyFont="1" applyFill="1" applyBorder="1"/>
    <xf numFmtId="0" fontId="9" fillId="0" borderId="73" xfId="0" applyFont="1" applyFill="1" applyBorder="1"/>
    <xf numFmtId="0" fontId="9" fillId="0" borderId="32" xfId="0" applyFont="1" applyFill="1" applyBorder="1"/>
    <xf numFmtId="0" fontId="14" fillId="0" borderId="32" xfId="0" applyFont="1" applyFill="1" applyBorder="1" applyAlignment="1">
      <alignment horizontal="center"/>
    </xf>
    <xf numFmtId="0" fontId="14" fillId="0" borderId="0" xfId="0" applyFont="1" applyFill="1" applyBorder="1" applyAlignment="1">
      <alignment horizontal="centerContinuous"/>
    </xf>
    <xf numFmtId="0" fontId="9" fillId="0" borderId="32" xfId="0" applyFont="1" applyFill="1" applyBorder="1" applyAlignment="1">
      <alignment horizontal="centerContinuous"/>
    </xf>
    <xf numFmtId="0" fontId="14" fillId="0" borderId="65" xfId="0" applyFont="1" applyFill="1" applyBorder="1" applyAlignment="1">
      <alignment horizontal="center"/>
    </xf>
    <xf numFmtId="0" fontId="14" fillId="0" borderId="73" xfId="0" applyFont="1" applyFill="1" applyBorder="1" applyAlignment="1">
      <alignment horizontal="center"/>
    </xf>
    <xf numFmtId="0" fontId="9" fillId="0" borderId="77" xfId="0" applyFont="1" applyFill="1" applyBorder="1"/>
    <xf numFmtId="0" fontId="9" fillId="0" borderId="41" xfId="0" applyFont="1" applyFill="1" applyBorder="1"/>
    <xf numFmtId="0" fontId="14" fillId="0" borderId="41" xfId="0" applyFont="1" applyFill="1" applyBorder="1" applyAlignment="1">
      <alignment horizontal="center"/>
    </xf>
    <xf numFmtId="0" fontId="14" fillId="0" borderId="78" xfId="0" applyFont="1" applyFill="1" applyBorder="1" applyAlignment="1">
      <alignment horizontal="center"/>
    </xf>
    <xf numFmtId="0" fontId="32" fillId="0" borderId="79" xfId="0" applyFont="1" applyFill="1" applyBorder="1" applyProtection="1"/>
    <xf numFmtId="0" fontId="32" fillId="0" borderId="66" xfId="0" applyFont="1" applyFill="1" applyBorder="1" applyAlignment="1" applyProtection="1">
      <alignment horizontal="center"/>
    </xf>
    <xf numFmtId="0" fontId="3" fillId="0" borderId="80" xfId="0" applyFont="1" applyFill="1" applyBorder="1" applyProtection="1"/>
    <xf numFmtId="5" fontId="32" fillId="0" borderId="80" xfId="0" applyNumberFormat="1" applyFont="1" applyFill="1" applyBorder="1" applyProtection="1"/>
    <xf numFmtId="0" fontId="32" fillId="0" borderId="67" xfId="0" applyFont="1" applyFill="1" applyBorder="1" applyAlignment="1" applyProtection="1">
      <alignment horizontal="right"/>
    </xf>
    <xf numFmtId="0" fontId="32" fillId="0" borderId="0" xfId="0" applyFont="1" applyBorder="1" applyProtection="1"/>
    <xf numFmtId="0" fontId="32" fillId="0" borderId="0" xfId="0" applyFont="1" applyBorder="1" applyAlignment="1" applyProtection="1">
      <alignment horizontal="right"/>
    </xf>
    <xf numFmtId="0" fontId="32" fillId="0" borderId="0" xfId="0" applyFont="1" applyBorder="1" applyAlignment="1" applyProtection="1">
      <alignment horizontal="centerContinuous"/>
    </xf>
    <xf numFmtId="0" fontId="32" fillId="0" borderId="26" xfId="0" applyFont="1" applyBorder="1" applyAlignment="1" applyProtection="1">
      <alignment horizontal="centerContinuous"/>
    </xf>
    <xf numFmtId="0" fontId="32" fillId="0" borderId="4" xfId="0" applyFont="1" applyBorder="1" applyAlignment="1" applyProtection="1">
      <alignment horizontal="centerContinuous"/>
    </xf>
    <xf numFmtId="0" fontId="3" fillId="0" borderId="5" xfId="0" applyFont="1" applyBorder="1" applyAlignment="1" applyProtection="1">
      <alignment horizontal="centerContinuous"/>
    </xf>
    <xf numFmtId="0" fontId="32" fillId="0" borderId="6" xfId="0" applyFont="1" applyBorder="1" applyAlignment="1" applyProtection="1">
      <alignment horizontal="centerContinuous"/>
    </xf>
    <xf numFmtId="0" fontId="32" fillId="0" borderId="7" xfId="0" applyFont="1" applyBorder="1" applyAlignment="1" applyProtection="1">
      <alignment horizontal="centerContinuous"/>
    </xf>
    <xf numFmtId="0" fontId="32" fillId="0" borderId="23" xfId="0" applyFont="1" applyBorder="1" applyProtection="1"/>
    <xf numFmtId="37" fontId="32" fillId="0" borderId="43" xfId="0" applyNumberFormat="1" applyFont="1" applyBorder="1" applyProtection="1"/>
    <xf numFmtId="37" fontId="46" fillId="0" borderId="18" xfId="0" applyNumberFormat="1" applyFont="1" applyBorder="1" applyProtection="1">
      <protection locked="0"/>
    </xf>
    <xf numFmtId="0" fontId="32" fillId="0" borderId="0" xfId="0" applyFont="1" applyBorder="1" applyAlignment="1" applyProtection="1">
      <alignment horizontal="center"/>
    </xf>
    <xf numFmtId="0" fontId="32" fillId="0" borderId="22" xfId="0" applyFont="1" applyBorder="1" applyProtection="1"/>
    <xf numFmtId="0" fontId="9" fillId="0" borderId="1" xfId="0" applyFont="1" applyFill="1" applyBorder="1" applyProtection="1"/>
    <xf numFmtId="0" fontId="9" fillId="0" borderId="2" xfId="0" applyFont="1" applyFill="1" applyBorder="1" applyProtection="1"/>
    <xf numFmtId="0" fontId="59" fillId="0" borderId="3" xfId="0" applyFont="1" applyFill="1" applyBorder="1" applyProtection="1"/>
    <xf numFmtId="0" fontId="3" fillId="0" borderId="4" xfId="0" applyFont="1" applyFill="1" applyBorder="1" applyAlignment="1" applyProtection="1">
      <alignment horizontal="centerContinuous"/>
    </xf>
    <xf numFmtId="0" fontId="9" fillId="0" borderId="0" xfId="0" applyFont="1" applyFill="1" applyAlignment="1" applyProtection="1">
      <alignment horizontal="centerContinuous"/>
    </xf>
    <xf numFmtId="0" fontId="9" fillId="0" borderId="8" xfId="0" applyFont="1" applyFill="1" applyBorder="1" applyAlignment="1" applyProtection="1">
      <alignment horizontal="centerContinuous"/>
    </xf>
    <xf numFmtId="0" fontId="43" fillId="0" borderId="4" xfId="0" applyFont="1" applyFill="1" applyBorder="1" applyAlignment="1" applyProtection="1">
      <alignment horizontal="centerContinuous"/>
    </xf>
    <xf numFmtId="0" fontId="9" fillId="0" borderId="15" xfId="0" applyFont="1" applyFill="1" applyBorder="1" applyProtection="1"/>
    <xf numFmtId="0" fontId="9" fillId="0" borderId="9" xfId="0" applyFont="1" applyFill="1" applyBorder="1" applyProtection="1"/>
    <xf numFmtId="0" fontId="9" fillId="0" borderId="30" xfId="0" applyFont="1" applyFill="1" applyBorder="1" applyProtection="1"/>
    <xf numFmtId="0" fontId="32" fillId="0" borderId="1" xfId="0" applyFont="1" applyFill="1" applyBorder="1" applyProtection="1"/>
    <xf numFmtId="0" fontId="59" fillId="0" borderId="2" xfId="0" applyFont="1" applyFill="1" applyBorder="1" applyProtection="1"/>
    <xf numFmtId="0" fontId="9" fillId="0" borderId="3" xfId="0" applyFont="1" applyFill="1" applyBorder="1" applyProtection="1"/>
    <xf numFmtId="0" fontId="3" fillId="0" borderId="0" xfId="0" applyFont="1" applyFill="1" applyAlignment="1" applyProtection="1">
      <alignment horizontal="centerContinuous"/>
    </xf>
    <xf numFmtId="0" fontId="9" fillId="0" borderId="0" xfId="0" applyFont="1" applyFill="1" applyBorder="1" applyProtection="1"/>
    <xf numFmtId="0" fontId="60" fillId="0" borderId="3" xfId="0" applyFont="1" applyBorder="1" applyProtection="1"/>
    <xf numFmtId="0" fontId="4" fillId="0" borderId="0" xfId="0" applyFont="1" applyFill="1" applyBorder="1" applyProtection="1"/>
    <xf numFmtId="0" fontId="4" fillId="9" borderId="9" xfId="0" applyFont="1" applyFill="1" applyBorder="1" applyProtection="1"/>
    <xf numFmtId="0" fontId="4" fillId="9" borderId="30" xfId="0" applyFont="1" applyFill="1" applyBorder="1" applyProtection="1"/>
    <xf numFmtId="37" fontId="32" fillId="0" borderId="53" xfId="0" applyNumberFormat="1" applyFont="1" applyBorder="1" applyProtection="1"/>
    <xf numFmtId="37" fontId="46" fillId="0" borderId="43" xfId="0" applyNumberFormat="1" applyFont="1" applyBorder="1" applyProtection="1">
      <protection locked="0"/>
    </xf>
    <xf numFmtId="37" fontId="32" fillId="0" borderId="43" xfId="0" applyNumberFormat="1" applyFont="1" applyFill="1" applyBorder="1" applyProtection="1"/>
    <xf numFmtId="0" fontId="32" fillId="0" borderId="24" xfId="0" applyFont="1" applyBorder="1" applyProtection="1"/>
    <xf numFmtId="0" fontId="32" fillId="0" borderId="82" xfId="0" applyFont="1" applyBorder="1" applyProtection="1"/>
    <xf numFmtId="37" fontId="32" fillId="0" borderId="43" xfId="0" applyNumberFormat="1" applyFont="1" applyBorder="1" applyProtection="1">
      <protection locked="0"/>
    </xf>
    <xf numFmtId="37" fontId="32" fillId="0" borderId="42" xfId="0" applyNumberFormat="1" applyFont="1" applyBorder="1" applyProtection="1">
      <protection locked="0"/>
    </xf>
    <xf numFmtId="37" fontId="32" fillId="0" borderId="51" xfId="0" applyNumberFormat="1" applyFont="1" applyBorder="1" applyProtection="1">
      <protection locked="0"/>
    </xf>
    <xf numFmtId="0" fontId="9" fillId="10" borderId="8" xfId="0" applyFont="1" applyFill="1" applyBorder="1"/>
    <xf numFmtId="0" fontId="14" fillId="10" borderId="8" xfId="0" applyFont="1" applyFill="1" applyBorder="1" applyAlignment="1">
      <alignment horizontal="center"/>
    </xf>
    <xf numFmtId="0" fontId="14" fillId="10" borderId="7" xfId="0" applyFont="1" applyFill="1" applyBorder="1" applyAlignment="1">
      <alignment horizontal="center"/>
    </xf>
    <xf numFmtId="37" fontId="46" fillId="10" borderId="19" xfId="0" applyNumberFormat="1" applyFont="1" applyFill="1" applyBorder="1" applyProtection="1">
      <protection locked="0"/>
    </xf>
    <xf numFmtId="0" fontId="32" fillId="10" borderId="11" xfId="0" applyFont="1" applyFill="1" applyBorder="1" applyProtection="1"/>
    <xf numFmtId="5" fontId="32" fillId="10" borderId="80" xfId="0" applyNumberFormat="1" applyFont="1" applyFill="1" applyBorder="1" applyProtection="1"/>
    <xf numFmtId="37" fontId="46" fillId="0" borderId="16" xfId="0" applyNumberFormat="1" applyFont="1" applyFill="1" applyBorder="1" applyProtection="1">
      <protection locked="0"/>
    </xf>
    <xf numFmtId="0" fontId="46" fillId="0" borderId="9" xfId="0" applyFont="1" applyFill="1" applyBorder="1" applyAlignment="1" applyProtection="1">
      <alignment horizontal="right"/>
      <protection locked="0"/>
    </xf>
    <xf numFmtId="0" fontId="46" fillId="0" borderId="9" xfId="0" applyFont="1" applyFill="1" applyBorder="1" applyProtection="1">
      <protection locked="0"/>
    </xf>
    <xf numFmtId="37" fontId="32" fillId="0" borderId="83" xfId="0" applyNumberFormat="1" applyFont="1" applyFill="1" applyBorder="1" applyProtection="1"/>
    <xf numFmtId="0" fontId="4" fillId="0" borderId="0" xfId="0" applyFont="1" applyAlignment="1" applyProtection="1">
      <alignment horizontal="left" wrapText="1"/>
    </xf>
    <xf numFmtId="0" fontId="4" fillId="0" borderId="4" xfId="0" applyFont="1" applyBorder="1" applyAlignment="1" applyProtection="1">
      <alignment horizontal="left"/>
    </xf>
    <xf numFmtId="0" fontId="4" fillId="6" borderId="9" xfId="0" applyFont="1" applyFill="1" applyBorder="1" applyAlignment="1" applyProtection="1">
      <alignment horizontal="left"/>
    </xf>
    <xf numFmtId="14" fontId="17" fillId="0" borderId="12" xfId="0" applyNumberFormat="1" applyFont="1" applyBorder="1" applyProtection="1">
      <protection locked="0"/>
    </xf>
    <xf numFmtId="168" fontId="36" fillId="0" borderId="31" xfId="0" applyNumberFormat="1" applyFont="1" applyBorder="1" applyProtection="1">
      <protection locked="0"/>
    </xf>
    <xf numFmtId="37" fontId="14" fillId="0" borderId="31" xfId="0" applyNumberFormat="1" applyFont="1" applyBorder="1" applyProtection="1"/>
    <xf numFmtId="0" fontId="14" fillId="0" borderId="4" xfId="0" applyFont="1" applyBorder="1" applyProtection="1"/>
    <xf numFmtId="0" fontId="14" fillId="0" borderId="0" xfId="0" applyFont="1" applyProtection="1"/>
    <xf numFmtId="0" fontId="14" fillId="0" borderId="32" xfId="0" applyFont="1" applyBorder="1" applyAlignment="1" applyProtection="1">
      <alignment horizontal="left"/>
    </xf>
    <xf numFmtId="5" fontId="14" fillId="0" borderId="31" xfId="0" applyNumberFormat="1" applyFont="1" applyBorder="1" applyAlignment="1" applyProtection="1">
      <alignment horizontal="center"/>
    </xf>
    <xf numFmtId="5" fontId="37" fillId="0" borderId="31" xfId="0" applyNumberFormat="1" applyFont="1" applyBorder="1" applyProtection="1">
      <protection locked="0"/>
    </xf>
    <xf numFmtId="5" fontId="14" fillId="0" borderId="21" xfId="0" applyNumberFormat="1" applyFont="1" applyBorder="1" applyProtection="1"/>
    <xf numFmtId="37" fontId="37" fillId="0" borderId="31" xfId="0" applyNumberFormat="1" applyFont="1" applyBorder="1" applyProtection="1">
      <protection locked="0"/>
    </xf>
    <xf numFmtId="37" fontId="14" fillId="0" borderId="21" xfId="0" applyNumberFormat="1" applyFont="1" applyBorder="1" applyProtection="1"/>
    <xf numFmtId="0" fontId="14" fillId="0" borderId="31" xfId="0" applyFont="1" applyBorder="1" applyProtection="1"/>
    <xf numFmtId="37" fontId="14" fillId="0" borderId="38" xfId="0" applyNumberFormat="1" applyFont="1" applyBorder="1" applyProtection="1"/>
    <xf numFmtId="37" fontId="14" fillId="0" borderId="43" xfId="0" applyNumberFormat="1" applyFont="1" applyBorder="1" applyProtection="1"/>
    <xf numFmtId="0" fontId="14" fillId="0" borderId="20" xfId="0" applyFont="1" applyBorder="1" applyProtection="1"/>
    <xf numFmtId="0" fontId="14" fillId="0" borderId="32" xfId="0" applyFont="1" applyBorder="1" applyProtection="1"/>
    <xf numFmtId="0" fontId="14" fillId="0" borderId="31" xfId="0" applyFont="1" applyBorder="1" applyAlignment="1" applyProtection="1">
      <alignment horizontal="fill"/>
    </xf>
    <xf numFmtId="37" fontId="14" fillId="0" borderId="31" xfId="0" applyNumberFormat="1" applyFont="1" applyBorder="1" applyAlignment="1" applyProtection="1">
      <alignment horizontal="fill"/>
    </xf>
    <xf numFmtId="37" fontId="14" fillId="0" borderId="21" xfId="0" applyNumberFormat="1" applyFont="1" applyBorder="1" applyAlignment="1" applyProtection="1">
      <alignment horizontal="fill"/>
    </xf>
    <xf numFmtId="0" fontId="14" fillId="0" borderId="10" xfId="0" applyFont="1" applyBorder="1" applyProtection="1"/>
    <xf numFmtId="0" fontId="14" fillId="0" borderId="11" xfId="0" applyFont="1" applyBorder="1" applyAlignment="1" applyProtection="1">
      <alignment horizontal="left"/>
    </xf>
    <xf numFmtId="0" fontId="14" fillId="0" borderId="12" xfId="0" applyFont="1" applyBorder="1" applyProtection="1"/>
    <xf numFmtId="0" fontId="14" fillId="0" borderId="19" xfId="0" applyFont="1" applyBorder="1" applyAlignment="1" applyProtection="1">
      <alignment horizontal="left"/>
    </xf>
    <xf numFmtId="0" fontId="14" fillId="0" borderId="34" xfId="0" applyFont="1" applyBorder="1" applyProtection="1"/>
    <xf numFmtId="0" fontId="14" fillId="0" borderId="14" xfId="0" applyFont="1" applyBorder="1" applyProtection="1"/>
    <xf numFmtId="5" fontId="14" fillId="0" borderId="31" xfId="0" applyNumberFormat="1" applyFont="1" applyBorder="1" applyProtection="1"/>
    <xf numFmtId="0" fontId="14" fillId="0" borderId="19" xfId="0" applyFont="1" applyBorder="1" applyAlignment="1" applyProtection="1">
      <alignment horizontal="centerContinuous"/>
    </xf>
    <xf numFmtId="0" fontId="31" fillId="0" borderId="8" xfId="0" applyFont="1" applyBorder="1" applyAlignment="1" applyProtection="1">
      <alignment horizontal="centerContinuous"/>
      <protection locked="0"/>
    </xf>
    <xf numFmtId="0" fontId="37" fillId="0" borderId="0" xfId="0" applyFont="1" applyAlignment="1" applyProtection="1">
      <alignment horizontal="left"/>
      <protection locked="0"/>
    </xf>
    <xf numFmtId="0" fontId="37" fillId="0" borderId="0" xfId="0" applyFont="1" applyProtection="1">
      <protection locked="0"/>
    </xf>
    <xf numFmtId="0" fontId="37" fillId="0" borderId="4" xfId="0" applyFont="1" applyBorder="1" applyProtection="1">
      <protection locked="0"/>
    </xf>
    <xf numFmtId="171" fontId="17" fillId="0" borderId="32" xfId="1" applyNumberFormat="1" applyFont="1" applyBorder="1" applyProtection="1">
      <protection locked="0"/>
    </xf>
    <xf numFmtId="14" fontId="17" fillId="0" borderId="0" xfId="0" applyNumberFormat="1" applyFont="1" applyFill="1" applyProtection="1">
      <protection locked="0"/>
    </xf>
    <xf numFmtId="172" fontId="31" fillId="0" borderId="32" xfId="2" applyNumberFormat="1" applyFont="1" applyFill="1" applyBorder="1" applyProtection="1">
      <protection locked="0"/>
    </xf>
    <xf numFmtId="0" fontId="32" fillId="0" borderId="4" xfId="0" applyNumberFormat="1" applyFont="1" applyFill="1" applyBorder="1" applyAlignment="1" applyProtection="1">
      <alignment horizontal="center"/>
    </xf>
    <xf numFmtId="44" fontId="46" fillId="0" borderId="19" xfId="2" applyFont="1" applyFill="1" applyBorder="1" applyProtection="1">
      <protection locked="0"/>
    </xf>
    <xf numFmtId="0" fontId="66" fillId="0" borderId="0" xfId="0" applyFont="1" applyProtection="1">
      <protection locked="0"/>
    </xf>
    <xf numFmtId="44" fontId="17" fillId="0" borderId="8" xfId="2" applyFont="1" applyBorder="1" applyProtection="1">
      <protection locked="0"/>
    </xf>
    <xf numFmtId="0" fontId="4" fillId="0" borderId="32" xfId="0" applyNumberFormat="1" applyFont="1" applyBorder="1" applyAlignment="1" applyProtection="1">
      <alignment horizontal="center"/>
    </xf>
    <xf numFmtId="0" fontId="4" fillId="0" borderId="0" xfId="0" applyNumberFormat="1" applyFont="1" applyAlignment="1" applyProtection="1">
      <alignment horizontal="centerContinuous"/>
    </xf>
    <xf numFmtId="0" fontId="32" fillId="0" borderId="20" xfId="0" applyNumberFormat="1" applyFont="1" applyBorder="1" applyAlignment="1" applyProtection="1">
      <alignment horizontal="center"/>
    </xf>
    <xf numFmtId="0" fontId="32" fillId="0" borderId="23" xfId="0" applyNumberFormat="1" applyFont="1" applyBorder="1" applyAlignment="1" applyProtection="1">
      <alignment horizontal="center"/>
    </xf>
    <xf numFmtId="0" fontId="32" fillId="0" borderId="0" xfId="0" applyNumberFormat="1" applyFont="1" applyAlignment="1" applyProtection="1">
      <alignment horizontal="centerContinuous"/>
    </xf>
    <xf numFmtId="0" fontId="32" fillId="0" borderId="4" xfId="0" applyNumberFormat="1" applyFont="1" applyBorder="1" applyAlignment="1" applyProtection="1">
      <alignment horizontal="right"/>
    </xf>
    <xf numFmtId="0" fontId="32" fillId="0" borderId="13" xfId="0" applyNumberFormat="1" applyFont="1" applyBorder="1" applyAlignment="1" applyProtection="1">
      <alignment horizontal="center"/>
    </xf>
    <xf numFmtId="0" fontId="4" fillId="0" borderId="4" xfId="0" applyNumberFormat="1" applyFont="1" applyBorder="1" applyAlignment="1" applyProtection="1">
      <alignment horizontal="right"/>
    </xf>
    <xf numFmtId="0" fontId="4" fillId="0" borderId="20" xfId="0" applyNumberFormat="1" applyFont="1" applyBorder="1" applyAlignment="1" applyProtection="1">
      <alignment horizontal="center"/>
    </xf>
    <xf numFmtId="0" fontId="14" fillId="0" borderId="4" xfId="0" applyNumberFormat="1" applyFont="1" applyBorder="1" applyAlignment="1" applyProtection="1">
      <alignment horizontal="center"/>
    </xf>
    <xf numFmtId="0" fontId="14" fillId="0" borderId="0" xfId="0" applyNumberFormat="1" applyFont="1" applyAlignment="1" applyProtection="1">
      <alignment horizontal="centerContinuous"/>
    </xf>
    <xf numFmtId="0" fontId="14" fillId="0" borderId="4" xfId="0" applyNumberFormat="1" applyFont="1" applyBorder="1" applyAlignment="1">
      <alignment horizontal="center" vertical="top"/>
    </xf>
    <xf numFmtId="0" fontId="14" fillId="0" borderId="4" xfId="0" applyNumberFormat="1" applyFont="1" applyBorder="1" applyAlignment="1">
      <alignment horizontal="center"/>
    </xf>
    <xf numFmtId="0" fontId="14" fillId="0" borderId="0" xfId="0" applyNumberFormat="1" applyFont="1" applyAlignment="1">
      <alignment horizontal="centerContinuous"/>
    </xf>
    <xf numFmtId="0" fontId="14" fillId="0" borderId="15" xfId="0" applyNumberFormat="1" applyFont="1" applyBorder="1" applyAlignment="1" applyProtection="1">
      <alignment horizontal="center"/>
    </xf>
    <xf numFmtId="0" fontId="58" fillId="0" borderId="4" xfId="0" applyNumberFormat="1" applyFont="1" applyBorder="1" applyAlignment="1" applyProtection="1">
      <alignment horizontal="center"/>
    </xf>
    <xf numFmtId="0" fontId="14" fillId="0" borderId="31" xfId="0" applyNumberFormat="1" applyFont="1" applyBorder="1" applyAlignment="1" applyProtection="1">
      <alignment horizontal="center"/>
    </xf>
    <xf numFmtId="0" fontId="14" fillId="0" borderId="33" xfId="0" applyNumberFormat="1" applyFont="1" applyBorder="1" applyAlignment="1" applyProtection="1">
      <alignment horizontal="center"/>
    </xf>
    <xf numFmtId="0" fontId="4" fillId="0" borderId="4" xfId="0" applyNumberFormat="1" applyFont="1" applyBorder="1" applyAlignment="1" applyProtection="1">
      <alignment horizontal="center"/>
    </xf>
    <xf numFmtId="0" fontId="32" fillId="0" borderId="0" xfId="0" applyNumberFormat="1" applyFont="1" applyAlignment="1" applyProtection="1">
      <alignment horizontal="center"/>
    </xf>
    <xf numFmtId="0" fontId="32" fillId="0" borderId="6" xfId="0" applyNumberFormat="1" applyFont="1" applyBorder="1" applyAlignment="1" applyProtection="1">
      <alignment horizontal="center"/>
    </xf>
    <xf numFmtId="0" fontId="14" fillId="0" borderId="5" xfId="0" applyNumberFormat="1" applyFont="1" applyBorder="1" applyAlignment="1" applyProtection="1">
      <alignment horizontal="center"/>
    </xf>
    <xf numFmtId="0" fontId="14" fillId="0" borderId="20" xfId="0" applyNumberFormat="1" applyFont="1" applyBorder="1" applyAlignment="1" applyProtection="1">
      <alignment horizontal="center"/>
    </xf>
    <xf numFmtId="0" fontId="14" fillId="0" borderId="23" xfId="0" applyNumberFormat="1" applyFont="1" applyBorder="1" applyAlignment="1" applyProtection="1">
      <alignment horizontal="center"/>
    </xf>
    <xf numFmtId="0" fontId="14" fillId="0" borderId="0" xfId="0" applyNumberFormat="1" applyFont="1" applyAlignment="1" applyProtection="1">
      <alignment horizontal="center"/>
    </xf>
    <xf numFmtId="0" fontId="14" fillId="0" borderId="0" xfId="0" applyNumberFormat="1" applyFont="1" applyAlignment="1" applyProtection="1">
      <alignment horizontal="right"/>
    </xf>
    <xf numFmtId="0" fontId="14" fillId="0" borderId="6" xfId="0" applyNumberFormat="1" applyFont="1" applyBorder="1" applyAlignment="1" applyProtection="1">
      <alignment horizontal="center"/>
    </xf>
    <xf numFmtId="0" fontId="14" fillId="0" borderId="19" xfId="0" applyNumberFormat="1" applyFont="1" applyBorder="1" applyAlignment="1" applyProtection="1">
      <alignment horizontal="center"/>
    </xf>
    <xf numFmtId="0" fontId="14" fillId="0" borderId="8" xfId="0" applyNumberFormat="1" applyFont="1" applyBorder="1" applyAlignment="1" applyProtection="1">
      <alignment horizontal="center"/>
    </xf>
    <xf numFmtId="0" fontId="32" fillId="0" borderId="8" xfId="0" applyNumberFormat="1" applyFont="1" applyBorder="1" applyAlignment="1" applyProtection="1">
      <alignment horizontal="center"/>
    </xf>
    <xf numFmtId="0" fontId="32" fillId="0" borderId="7" xfId="0" applyNumberFormat="1" applyFont="1" applyBorder="1" applyAlignment="1" applyProtection="1">
      <alignment horizontal="center"/>
    </xf>
    <xf numFmtId="0" fontId="14" fillId="0" borderId="17" xfId="0" applyNumberFormat="1" applyFont="1" applyBorder="1" applyAlignment="1" applyProtection="1">
      <alignment horizontal="center"/>
    </xf>
    <xf numFmtId="0" fontId="14" fillId="0" borderId="13" xfId="0" applyNumberFormat="1" applyFont="1" applyBorder="1" applyAlignment="1" applyProtection="1">
      <alignment horizontal="center"/>
    </xf>
    <xf numFmtId="171" fontId="46" fillId="0" borderId="32" xfId="1" applyNumberFormat="1" applyFont="1" applyFill="1" applyBorder="1" applyProtection="1">
      <protection locked="0"/>
    </xf>
    <xf numFmtId="171" fontId="31" fillId="0" borderId="0" xfId="1" applyNumberFormat="1" applyFont="1" applyProtection="1">
      <protection locked="0"/>
    </xf>
    <xf numFmtId="171" fontId="31" fillId="0" borderId="8" xfId="1" applyNumberFormat="1" applyFont="1" applyBorder="1" applyProtection="1">
      <protection locked="0"/>
    </xf>
    <xf numFmtId="172" fontId="4" fillId="0" borderId="40" xfId="2" applyNumberFormat="1" applyFont="1" applyBorder="1" applyProtection="1"/>
    <xf numFmtId="172" fontId="31" fillId="0" borderId="8" xfId="2" applyNumberFormat="1" applyFont="1" applyBorder="1" applyProtection="1">
      <protection locked="0"/>
    </xf>
    <xf numFmtId="172" fontId="4" fillId="0" borderId="36" xfId="2" applyNumberFormat="1" applyFont="1" applyBorder="1" applyProtection="1"/>
    <xf numFmtId="172" fontId="4" fillId="0" borderId="50" xfId="2" applyNumberFormat="1" applyFont="1" applyBorder="1" applyProtection="1"/>
    <xf numFmtId="172" fontId="17" fillId="0" borderId="8" xfId="2" applyNumberFormat="1" applyFont="1" applyBorder="1" applyProtection="1">
      <protection locked="0"/>
    </xf>
    <xf numFmtId="173" fontId="17" fillId="0" borderId="8" xfId="2" applyNumberFormat="1" applyFont="1" applyBorder="1" applyProtection="1">
      <protection locked="0"/>
    </xf>
    <xf numFmtId="44" fontId="46" fillId="0" borderId="0" xfId="2" applyFont="1" applyProtection="1">
      <protection locked="0"/>
    </xf>
    <xf numFmtId="172" fontId="46" fillId="0" borderId="0" xfId="2" applyNumberFormat="1" applyFont="1" applyProtection="1">
      <protection locked="0"/>
    </xf>
    <xf numFmtId="172" fontId="17" fillId="0" borderId="21" xfId="2" applyNumberFormat="1" applyFont="1" applyBorder="1" applyProtection="1">
      <protection locked="0"/>
    </xf>
    <xf numFmtId="37" fontId="46" fillId="0" borderId="21" xfId="0" applyNumberFormat="1" applyFont="1" applyFill="1" applyBorder="1" applyProtection="1">
      <protection locked="0"/>
    </xf>
    <xf numFmtId="5" fontId="31" fillId="0" borderId="32" xfId="0" applyNumberFormat="1" applyFont="1" applyBorder="1" applyAlignment="1" applyProtection="1">
      <alignment horizontal="center"/>
      <protection locked="0"/>
    </xf>
    <xf numFmtId="0" fontId="17" fillId="0" borderId="19" xfId="0" applyNumberFormat="1" applyFont="1" applyBorder="1" applyAlignment="1" applyProtection="1">
      <alignment horizontal="center"/>
      <protection locked="0"/>
    </xf>
    <xf numFmtId="0" fontId="17" fillId="0" borderId="19" xfId="1" applyNumberFormat="1" applyFont="1" applyBorder="1" applyAlignment="1" applyProtection="1">
      <alignment horizontal="center"/>
      <protection locked="0"/>
    </xf>
    <xf numFmtId="37" fontId="32" fillId="0" borderId="21" xfId="0" applyNumberFormat="1" applyFont="1" applyFill="1" applyBorder="1" applyProtection="1"/>
    <xf numFmtId="37" fontId="32" fillId="0" borderId="32" xfId="0" applyNumberFormat="1" applyFont="1" applyFill="1" applyBorder="1" applyProtection="1"/>
    <xf numFmtId="171" fontId="37" fillId="0" borderId="31" xfId="1" applyNumberFormat="1" applyFont="1" applyBorder="1" applyProtection="1">
      <protection locked="0"/>
    </xf>
    <xf numFmtId="171" fontId="14" fillId="0" borderId="31" xfId="1" applyNumberFormat="1" applyFont="1" applyBorder="1" applyProtection="1"/>
    <xf numFmtId="171" fontId="14" fillId="0" borderId="31" xfId="1" applyNumberFormat="1" applyFont="1" applyFill="1" applyBorder="1" applyProtection="1"/>
    <xf numFmtId="5" fontId="32" fillId="0" borderId="24" xfId="0" applyNumberFormat="1" applyFont="1" applyFill="1" applyBorder="1" applyProtection="1"/>
    <xf numFmtId="37" fontId="14" fillId="0" borderId="31" xfId="0" applyNumberFormat="1" applyFont="1" applyFill="1" applyBorder="1" applyProtection="1"/>
    <xf numFmtId="37" fontId="37" fillId="0" borderId="31" xfId="0" applyNumberFormat="1" applyFont="1" applyFill="1" applyBorder="1" applyProtection="1">
      <protection locked="0"/>
    </xf>
    <xf numFmtId="5" fontId="32" fillId="0" borderId="81" xfId="0" applyNumberFormat="1" applyFont="1" applyFill="1" applyBorder="1" applyProtection="1"/>
    <xf numFmtId="0" fontId="67" fillId="0" borderId="0" xfId="0" applyFont="1" applyFill="1" applyProtection="1"/>
    <xf numFmtId="37" fontId="4" fillId="0" borderId="0" xfId="0" applyNumberFormat="1" applyFont="1" applyFill="1" applyProtection="1"/>
    <xf numFmtId="37" fontId="31" fillId="0" borderId="9" xfId="0" applyNumberFormat="1" applyFont="1" applyFill="1" applyBorder="1" applyProtection="1">
      <protection locked="0"/>
    </xf>
    <xf numFmtId="37" fontId="4" fillId="0" borderId="9" xfId="0" applyNumberFormat="1" applyFont="1" applyFill="1" applyBorder="1" applyProtection="1"/>
    <xf numFmtId="37" fontId="17" fillId="0" borderId="16" xfId="0" applyNumberFormat="1" applyFont="1" applyFill="1" applyBorder="1" applyProtection="1">
      <protection locked="0"/>
    </xf>
    <xf numFmtId="37" fontId="17" fillId="0" borderId="30" xfId="0" applyNumberFormat="1" applyFont="1" applyFill="1" applyBorder="1" applyProtection="1">
      <protection locked="0"/>
    </xf>
    <xf numFmtId="2" fontId="17" fillId="0" borderId="31" xfId="0" applyNumberFormat="1" applyFont="1" applyBorder="1" applyProtection="1">
      <protection locked="0"/>
    </xf>
    <xf numFmtId="10" fontId="68" fillId="0" borderId="32" xfId="0" applyNumberFormat="1" applyFont="1" applyBorder="1" applyProtection="1">
      <protection locked="0"/>
    </xf>
    <xf numFmtId="37" fontId="68" fillId="0" borderId="32" xfId="0" applyNumberFormat="1" applyFont="1" applyBorder="1" applyProtection="1">
      <protection locked="0"/>
    </xf>
    <xf numFmtId="37" fontId="68" fillId="0" borderId="8" xfId="0" applyNumberFormat="1" applyFont="1" applyBorder="1" applyProtection="1">
      <protection locked="0"/>
    </xf>
    <xf numFmtId="0" fontId="68" fillId="0" borderId="32" xfId="0" applyFont="1" applyBorder="1" applyProtection="1">
      <protection locked="0"/>
    </xf>
    <xf numFmtId="171" fontId="4" fillId="7" borderId="9" xfId="1" applyNumberFormat="1" applyFont="1" applyFill="1" applyBorder="1" applyProtection="1"/>
    <xf numFmtId="10" fontId="4" fillId="0" borderId="9" xfId="3" applyNumberFormat="1" applyFont="1" applyBorder="1" applyProtection="1"/>
    <xf numFmtId="0" fontId="4" fillId="0" borderId="0" xfId="0" applyFont="1" applyAlignment="1" applyProtection="1">
      <alignment horizontal="left" wrapText="1"/>
    </xf>
    <xf numFmtId="0" fontId="0" fillId="0" borderId="0" xfId="0" applyAlignment="1">
      <alignment horizontal="left" wrapText="1"/>
    </xf>
    <xf numFmtId="0" fontId="4" fillId="0" borderId="0" xfId="0" applyFont="1" applyAlignment="1" applyProtection="1">
      <alignment wrapText="1"/>
    </xf>
    <xf numFmtId="0" fontId="0" fillId="0" borderId="0" xfId="0" applyAlignment="1">
      <alignment wrapText="1"/>
    </xf>
    <xf numFmtId="0" fontId="4" fillId="0" borderId="4" xfId="0" applyFont="1" applyBorder="1" applyAlignment="1" applyProtection="1">
      <alignment horizontal="left"/>
    </xf>
    <xf numFmtId="0" fontId="0" fillId="0" borderId="0" xfId="0" applyAlignment="1">
      <alignment horizontal="left"/>
    </xf>
    <xf numFmtId="0" fontId="0" fillId="0" borderId="8" xfId="0" applyBorder="1" applyAlignment="1">
      <alignment horizontal="left"/>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worksheet" Target="worksheets/sheet5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Button"/>
</file>

<file path=xl/ctrlProps/ctrlProp10.xml><?xml version="1.0" encoding="utf-8"?>
<formControlPr xmlns="http://schemas.microsoft.com/office/spreadsheetml/2009/9/main" objectType="Button"/>
</file>

<file path=xl/ctrlProps/ctrlProp11.xml><?xml version="1.0" encoding="utf-8"?>
<formControlPr xmlns="http://schemas.microsoft.com/office/spreadsheetml/2009/9/main" objectType="Button"/>
</file>

<file path=xl/ctrlProps/ctrlProp12.xml><?xml version="1.0" encoding="utf-8"?>
<formControlPr xmlns="http://schemas.microsoft.com/office/spreadsheetml/2009/9/main" objectType="Button"/>
</file>

<file path=xl/ctrlProps/ctrlProp13.xml><?xml version="1.0" encoding="utf-8"?>
<formControlPr xmlns="http://schemas.microsoft.com/office/spreadsheetml/2009/9/main" objectType="Button"/>
</file>

<file path=xl/ctrlProps/ctrlProp14.xml><?xml version="1.0" encoding="utf-8"?>
<formControlPr xmlns="http://schemas.microsoft.com/office/spreadsheetml/2009/9/main" objectType="Button"/>
</file>

<file path=xl/ctrlProps/ctrlProp15.xml><?xml version="1.0" encoding="utf-8"?>
<formControlPr xmlns="http://schemas.microsoft.com/office/spreadsheetml/2009/9/main" objectType="Button"/>
</file>

<file path=xl/ctrlProps/ctrlProp16.xml><?xml version="1.0" encoding="utf-8"?>
<formControlPr xmlns="http://schemas.microsoft.com/office/spreadsheetml/2009/9/main" objectType="Button"/>
</file>

<file path=xl/ctrlProps/ctrlProp17.xml><?xml version="1.0" encoding="utf-8"?>
<formControlPr xmlns="http://schemas.microsoft.com/office/spreadsheetml/2009/9/main" objectType="Button"/>
</file>

<file path=xl/ctrlProps/ctrlProp18.xml><?xml version="1.0" encoding="utf-8"?>
<formControlPr xmlns="http://schemas.microsoft.com/office/spreadsheetml/2009/9/main" objectType="Button"/>
</file>

<file path=xl/ctrlProps/ctrlProp19.xml><?xml version="1.0" encoding="utf-8"?>
<formControlPr xmlns="http://schemas.microsoft.com/office/spreadsheetml/2009/9/main" objectType="Button"/>
</file>

<file path=xl/ctrlProps/ctrlProp2.xml><?xml version="1.0" encoding="utf-8"?>
<formControlPr xmlns="http://schemas.microsoft.com/office/spreadsheetml/2009/9/main" objectType="Button"/>
</file>

<file path=xl/ctrlProps/ctrlProp20.xml><?xml version="1.0" encoding="utf-8"?>
<formControlPr xmlns="http://schemas.microsoft.com/office/spreadsheetml/2009/9/main" objectType="Button"/>
</file>

<file path=xl/ctrlProps/ctrlProp21.xml><?xml version="1.0" encoding="utf-8"?>
<formControlPr xmlns="http://schemas.microsoft.com/office/spreadsheetml/2009/9/main" objectType="Button"/>
</file>

<file path=xl/ctrlProps/ctrlProp22.xml><?xml version="1.0" encoding="utf-8"?>
<formControlPr xmlns="http://schemas.microsoft.com/office/spreadsheetml/2009/9/main" objectType="Button"/>
</file>

<file path=xl/ctrlProps/ctrlProp23.xml><?xml version="1.0" encoding="utf-8"?>
<formControlPr xmlns="http://schemas.microsoft.com/office/spreadsheetml/2009/9/main" objectType="Button"/>
</file>

<file path=xl/ctrlProps/ctrlProp24.xml><?xml version="1.0" encoding="utf-8"?>
<formControlPr xmlns="http://schemas.microsoft.com/office/spreadsheetml/2009/9/main" objectType="Button"/>
</file>

<file path=xl/ctrlProps/ctrlProp25.xml><?xml version="1.0" encoding="utf-8"?>
<formControlPr xmlns="http://schemas.microsoft.com/office/spreadsheetml/2009/9/main" objectType="Button"/>
</file>

<file path=xl/ctrlProps/ctrlProp26.xml><?xml version="1.0" encoding="utf-8"?>
<formControlPr xmlns="http://schemas.microsoft.com/office/spreadsheetml/2009/9/main" objectType="Button"/>
</file>

<file path=xl/ctrlProps/ctrlProp27.xml><?xml version="1.0" encoding="utf-8"?>
<formControlPr xmlns="http://schemas.microsoft.com/office/spreadsheetml/2009/9/main" objectType="Button"/>
</file>

<file path=xl/ctrlProps/ctrlProp28.xml><?xml version="1.0" encoding="utf-8"?>
<formControlPr xmlns="http://schemas.microsoft.com/office/spreadsheetml/2009/9/main" objectType="Button"/>
</file>

<file path=xl/ctrlProps/ctrlProp29.xml><?xml version="1.0" encoding="utf-8"?>
<formControlPr xmlns="http://schemas.microsoft.com/office/spreadsheetml/2009/9/main" objectType="Button"/>
</file>

<file path=xl/ctrlProps/ctrlProp3.xml><?xml version="1.0" encoding="utf-8"?>
<formControlPr xmlns="http://schemas.microsoft.com/office/spreadsheetml/2009/9/main" objectType="Button"/>
</file>

<file path=xl/ctrlProps/ctrlProp30.xml><?xml version="1.0" encoding="utf-8"?>
<formControlPr xmlns="http://schemas.microsoft.com/office/spreadsheetml/2009/9/main" objectType="Button"/>
</file>

<file path=xl/ctrlProps/ctrlProp31.xml><?xml version="1.0" encoding="utf-8"?>
<formControlPr xmlns="http://schemas.microsoft.com/office/spreadsheetml/2009/9/main" objectType="Button"/>
</file>

<file path=xl/ctrlProps/ctrlProp32.xml><?xml version="1.0" encoding="utf-8"?>
<formControlPr xmlns="http://schemas.microsoft.com/office/spreadsheetml/2009/9/main" objectType="Button"/>
</file>

<file path=xl/ctrlProps/ctrlProp33.xml><?xml version="1.0" encoding="utf-8"?>
<formControlPr xmlns="http://schemas.microsoft.com/office/spreadsheetml/2009/9/main" objectType="Button"/>
</file>

<file path=xl/ctrlProps/ctrlProp34.xml><?xml version="1.0" encoding="utf-8"?>
<formControlPr xmlns="http://schemas.microsoft.com/office/spreadsheetml/2009/9/main" objectType="Button"/>
</file>

<file path=xl/ctrlProps/ctrlProp35.xml><?xml version="1.0" encoding="utf-8"?>
<formControlPr xmlns="http://schemas.microsoft.com/office/spreadsheetml/2009/9/main" objectType="Button"/>
</file>

<file path=xl/ctrlProps/ctrlProp36.xml><?xml version="1.0" encoding="utf-8"?>
<formControlPr xmlns="http://schemas.microsoft.com/office/spreadsheetml/2009/9/main" objectType="Button"/>
</file>

<file path=xl/ctrlProps/ctrlProp37.xml><?xml version="1.0" encoding="utf-8"?>
<formControlPr xmlns="http://schemas.microsoft.com/office/spreadsheetml/2009/9/main" objectType="Button"/>
</file>

<file path=xl/ctrlProps/ctrlProp38.xml><?xml version="1.0" encoding="utf-8"?>
<formControlPr xmlns="http://schemas.microsoft.com/office/spreadsheetml/2009/9/main" objectType="Button"/>
</file>

<file path=xl/ctrlProps/ctrlProp39.xml><?xml version="1.0" encoding="utf-8"?>
<formControlPr xmlns="http://schemas.microsoft.com/office/spreadsheetml/2009/9/main" objectType="Button"/>
</file>

<file path=xl/ctrlProps/ctrlProp4.xml><?xml version="1.0" encoding="utf-8"?>
<formControlPr xmlns="http://schemas.microsoft.com/office/spreadsheetml/2009/9/main" objectType="Button"/>
</file>

<file path=xl/ctrlProps/ctrlProp40.xml><?xml version="1.0" encoding="utf-8"?>
<formControlPr xmlns="http://schemas.microsoft.com/office/spreadsheetml/2009/9/main" objectType="Button"/>
</file>

<file path=xl/ctrlProps/ctrlProp41.xml><?xml version="1.0" encoding="utf-8"?>
<formControlPr xmlns="http://schemas.microsoft.com/office/spreadsheetml/2009/9/main" objectType="Button"/>
</file>

<file path=xl/ctrlProps/ctrlProp5.xml><?xml version="1.0" encoding="utf-8"?>
<formControlPr xmlns="http://schemas.microsoft.com/office/spreadsheetml/2009/9/main" objectType="Button"/>
</file>

<file path=xl/ctrlProps/ctrlProp6.xml><?xml version="1.0" encoding="utf-8"?>
<formControlPr xmlns="http://schemas.microsoft.com/office/spreadsheetml/2009/9/main" objectType="Button"/>
</file>

<file path=xl/ctrlProps/ctrlProp7.xml><?xml version="1.0" encoding="utf-8"?>
<formControlPr xmlns="http://schemas.microsoft.com/office/spreadsheetml/2009/9/main" objectType="Button"/>
</file>

<file path=xl/ctrlProps/ctrlProp8.xml><?xml version="1.0" encoding="utf-8"?>
<formControlPr xmlns="http://schemas.microsoft.com/office/spreadsheetml/2009/9/main" objectType="Button"/>
</file>

<file path=xl/ctrlProps/ctrlProp9.xml><?xml version="1.0" encoding="utf-8"?>
<formControlPr xmlns="http://schemas.microsoft.com/office/spreadsheetml/2009/9/main" objectType="Butt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0.bin"/><Relationship Id="rId4" Type="http://schemas.openxmlformats.org/officeDocument/2006/relationships/ctrlProp" Target="../ctrlProps/ctrlProp8.xml"/></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1.bin"/><Relationship Id="rId4" Type="http://schemas.openxmlformats.org/officeDocument/2006/relationships/ctrlProp" Target="../ctrlProps/ctrlProp9.xml"/></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2.bin"/><Relationship Id="rId4" Type="http://schemas.openxmlformats.org/officeDocument/2006/relationships/ctrlProp" Target="../ctrlProps/ctrlProp10.xml"/></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3.bin"/><Relationship Id="rId4" Type="http://schemas.openxmlformats.org/officeDocument/2006/relationships/ctrlProp" Target="../ctrlProps/ctrlProp11.xml"/></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4.bin"/><Relationship Id="rId4" Type="http://schemas.openxmlformats.org/officeDocument/2006/relationships/ctrlProp" Target="../ctrlProps/ctrlProp12.xml"/></Relationships>
</file>

<file path=xl/worksheets/_rels/sheet17.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5.bin"/><Relationship Id="rId4" Type="http://schemas.openxmlformats.org/officeDocument/2006/relationships/ctrlProp" Target="../ctrlProps/ctrlProp13.xml"/></Relationships>
</file>

<file path=xl/worksheets/_rels/sheet18.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6.bin"/><Relationship Id="rId4" Type="http://schemas.openxmlformats.org/officeDocument/2006/relationships/ctrlProp" Target="../ctrlProps/ctrlProp14.xml"/></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5.vml"/><Relationship Id="rId1" Type="http://schemas.openxmlformats.org/officeDocument/2006/relationships/printerSettings" Target="../printerSettings/printerSettings17.bin"/><Relationship Id="rId4" Type="http://schemas.openxmlformats.org/officeDocument/2006/relationships/ctrlProp" Target="../ctrlProps/ctrlProp15.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vmlDrawing" Target="../drawings/vmlDrawing16.vml"/><Relationship Id="rId1" Type="http://schemas.openxmlformats.org/officeDocument/2006/relationships/printerSettings" Target="../printerSettings/printerSettings18.bin"/><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2" Type="http://schemas.openxmlformats.org/officeDocument/2006/relationships/vmlDrawing" Target="../drawings/vmlDrawing17.vml"/><Relationship Id="rId1" Type="http://schemas.openxmlformats.org/officeDocument/2006/relationships/printerSettings" Target="../printerSettings/printerSettings19.bin"/><Relationship Id="rId4" Type="http://schemas.openxmlformats.org/officeDocument/2006/relationships/ctrlProp" Target="../ctrlProps/ctrlProp17.xml"/></Relationships>
</file>

<file path=xl/worksheets/_rels/sheet22.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20.bin"/><Relationship Id="rId4" Type="http://schemas.openxmlformats.org/officeDocument/2006/relationships/ctrlProp" Target="../ctrlProps/ctrlProp18.xml"/></Relationships>
</file>

<file path=xl/worksheets/_rels/sheet23.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1.bin"/><Relationship Id="rId4" Type="http://schemas.openxmlformats.org/officeDocument/2006/relationships/ctrlProp" Target="../ctrlProps/ctrlProp19.xml"/></Relationships>
</file>

<file path=xl/worksheets/_rels/sheet25.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2.bin"/><Relationship Id="rId4" Type="http://schemas.openxmlformats.org/officeDocument/2006/relationships/ctrlProp" Target="../ctrlProps/ctrlProp20.xml"/></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21.vml"/><Relationship Id="rId1" Type="http://schemas.openxmlformats.org/officeDocument/2006/relationships/printerSettings" Target="../printerSettings/printerSettings23.bin"/><Relationship Id="rId4" Type="http://schemas.openxmlformats.org/officeDocument/2006/relationships/ctrlProp" Target="../ctrlProps/ctrlProp2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30.xml.rels><?xml version="1.0" encoding="UTF-8" standalone="yes"?>
<Relationships xmlns="http://schemas.openxmlformats.org/package/2006/relationships"><Relationship Id="rId2" Type="http://schemas.openxmlformats.org/officeDocument/2006/relationships/vmlDrawing" Target="../drawings/vmlDrawing22.vml"/><Relationship Id="rId1" Type="http://schemas.openxmlformats.org/officeDocument/2006/relationships/printerSettings" Target="../printerSettings/printerSettings24.bin"/><Relationship Id="rId4" Type="http://schemas.openxmlformats.org/officeDocument/2006/relationships/ctrlProp" Target="../ctrlProps/ctrlProp22.xm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33.xml.rels><?xml version="1.0" encoding="UTF-8" standalone="yes"?>
<Relationships xmlns="http://schemas.openxmlformats.org/package/2006/relationships"><Relationship Id="rId2" Type="http://schemas.openxmlformats.org/officeDocument/2006/relationships/vmlDrawing" Target="../drawings/vmlDrawing23.vml"/><Relationship Id="rId1" Type="http://schemas.openxmlformats.org/officeDocument/2006/relationships/printerSettings" Target="../printerSettings/printerSettings26.bin"/><Relationship Id="rId4" Type="http://schemas.openxmlformats.org/officeDocument/2006/relationships/ctrlProp" Target="../ctrlProps/ctrlProp23.xml"/></Relationships>
</file>

<file path=xl/worksheets/_rels/sheet34.xml.rels><?xml version="1.0" encoding="UTF-8" standalone="yes"?>
<Relationships xmlns="http://schemas.openxmlformats.org/package/2006/relationships"><Relationship Id="rId2" Type="http://schemas.openxmlformats.org/officeDocument/2006/relationships/vmlDrawing" Target="../drawings/vmlDrawing24.vml"/><Relationship Id="rId1" Type="http://schemas.openxmlformats.org/officeDocument/2006/relationships/printerSettings" Target="../printerSettings/printerSettings27.bin"/><Relationship Id="rId4" Type="http://schemas.openxmlformats.org/officeDocument/2006/relationships/ctrlProp" Target="../ctrlProps/ctrlProp24.xml"/></Relationships>
</file>

<file path=xl/worksheets/_rels/sheet35.xml.rels><?xml version="1.0" encoding="UTF-8" standalone="yes"?>
<Relationships xmlns="http://schemas.openxmlformats.org/package/2006/relationships"><Relationship Id="rId2" Type="http://schemas.openxmlformats.org/officeDocument/2006/relationships/vmlDrawing" Target="../drawings/vmlDrawing25.vml"/><Relationship Id="rId1" Type="http://schemas.openxmlformats.org/officeDocument/2006/relationships/printerSettings" Target="../printerSettings/printerSettings28.bin"/><Relationship Id="rId4" Type="http://schemas.openxmlformats.org/officeDocument/2006/relationships/ctrlProp" Target="../ctrlProps/ctrlProp25.xml"/></Relationships>
</file>

<file path=xl/worksheets/_rels/sheet37.xml.rels><?xml version="1.0" encoding="UTF-8" standalone="yes"?>
<Relationships xmlns="http://schemas.openxmlformats.org/package/2006/relationships"><Relationship Id="rId2" Type="http://schemas.openxmlformats.org/officeDocument/2006/relationships/vmlDrawing" Target="../drawings/vmlDrawing26.vml"/><Relationship Id="rId1" Type="http://schemas.openxmlformats.org/officeDocument/2006/relationships/printerSettings" Target="../printerSettings/printerSettings29.bin"/><Relationship Id="rId4" Type="http://schemas.openxmlformats.org/officeDocument/2006/relationships/ctrlProp" Target="../ctrlProps/ctrlProp26.xml"/></Relationships>
</file>

<file path=xl/worksheets/_rels/sheet38.xml.rels><?xml version="1.0" encoding="UTF-8" standalone="yes"?>
<Relationships xmlns="http://schemas.openxmlformats.org/package/2006/relationships"><Relationship Id="rId2" Type="http://schemas.openxmlformats.org/officeDocument/2006/relationships/vmlDrawing" Target="../drawings/vmlDrawing27.vml"/><Relationship Id="rId1" Type="http://schemas.openxmlformats.org/officeDocument/2006/relationships/printerSettings" Target="../printerSettings/printerSettings30.bin"/><Relationship Id="rId4" Type="http://schemas.openxmlformats.org/officeDocument/2006/relationships/ctrlProp" Target="../ctrlProps/ctrlProp27.xml"/></Relationships>
</file>

<file path=xl/worksheets/_rels/sheet39.xml.rels><?xml version="1.0" encoding="UTF-8" standalone="yes"?>
<Relationships xmlns="http://schemas.openxmlformats.org/package/2006/relationships"><Relationship Id="rId2" Type="http://schemas.openxmlformats.org/officeDocument/2006/relationships/vmlDrawing" Target="../drawings/vmlDrawing28.vml"/><Relationship Id="rId1" Type="http://schemas.openxmlformats.org/officeDocument/2006/relationships/printerSettings" Target="../printerSettings/printerSettings31.bin"/><Relationship Id="rId4" Type="http://schemas.openxmlformats.org/officeDocument/2006/relationships/ctrlProp" Target="../ctrlProps/ctrlProp28.xm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openxmlformats.org/officeDocument/2006/relationships/ctrlProp" Target="../ctrlProps/ctrlProp2.xml"/></Relationships>
</file>

<file path=xl/worksheets/_rels/sheet41.xml.rels><?xml version="1.0" encoding="UTF-8" standalone="yes"?>
<Relationships xmlns="http://schemas.openxmlformats.org/package/2006/relationships"><Relationship Id="rId2" Type="http://schemas.openxmlformats.org/officeDocument/2006/relationships/vmlDrawing" Target="../drawings/vmlDrawing29.vml"/><Relationship Id="rId1" Type="http://schemas.openxmlformats.org/officeDocument/2006/relationships/printerSettings" Target="../printerSettings/printerSettings32.bin"/><Relationship Id="rId4" Type="http://schemas.openxmlformats.org/officeDocument/2006/relationships/ctrlProp" Target="../ctrlProps/ctrlProp29.xml"/></Relationships>
</file>

<file path=xl/worksheets/_rels/sheet43.xml.rels><?xml version="1.0" encoding="UTF-8" standalone="yes"?>
<Relationships xmlns="http://schemas.openxmlformats.org/package/2006/relationships"><Relationship Id="rId2" Type="http://schemas.openxmlformats.org/officeDocument/2006/relationships/vmlDrawing" Target="../drawings/vmlDrawing30.vml"/><Relationship Id="rId1" Type="http://schemas.openxmlformats.org/officeDocument/2006/relationships/printerSettings" Target="../printerSettings/printerSettings33.bin"/><Relationship Id="rId4" Type="http://schemas.openxmlformats.org/officeDocument/2006/relationships/ctrlProp" Target="../ctrlProps/ctrlProp30.xml"/></Relationships>
</file>

<file path=xl/worksheets/_rels/sheet44.xml.rels><?xml version="1.0" encoding="UTF-8" standalone="yes"?>
<Relationships xmlns="http://schemas.openxmlformats.org/package/2006/relationships"><Relationship Id="rId2" Type="http://schemas.openxmlformats.org/officeDocument/2006/relationships/vmlDrawing" Target="../drawings/vmlDrawing31.vml"/><Relationship Id="rId1" Type="http://schemas.openxmlformats.org/officeDocument/2006/relationships/printerSettings" Target="../printerSettings/printerSettings34.bin"/><Relationship Id="rId4" Type="http://schemas.openxmlformats.org/officeDocument/2006/relationships/ctrlProp" Target="../ctrlProps/ctrlProp31.xml"/></Relationships>
</file>

<file path=xl/worksheets/_rels/sheet45.xml.rels><?xml version="1.0" encoding="UTF-8" standalone="yes"?>
<Relationships xmlns="http://schemas.openxmlformats.org/package/2006/relationships"><Relationship Id="rId2" Type="http://schemas.openxmlformats.org/officeDocument/2006/relationships/vmlDrawing" Target="../drawings/vmlDrawing32.vml"/><Relationship Id="rId1" Type="http://schemas.openxmlformats.org/officeDocument/2006/relationships/printerSettings" Target="../printerSettings/printerSettings35.bin"/><Relationship Id="rId4" Type="http://schemas.openxmlformats.org/officeDocument/2006/relationships/ctrlProp" Target="../ctrlProps/ctrlProp32.xml"/></Relationships>
</file>

<file path=xl/worksheets/_rels/sheet46.xml.rels><?xml version="1.0" encoding="UTF-8" standalone="yes"?>
<Relationships xmlns="http://schemas.openxmlformats.org/package/2006/relationships"><Relationship Id="rId2" Type="http://schemas.openxmlformats.org/officeDocument/2006/relationships/vmlDrawing" Target="../drawings/vmlDrawing33.vml"/><Relationship Id="rId1" Type="http://schemas.openxmlformats.org/officeDocument/2006/relationships/printerSettings" Target="../printerSettings/printerSettings36.bin"/><Relationship Id="rId4" Type="http://schemas.openxmlformats.org/officeDocument/2006/relationships/ctrlProp" Target="../ctrlProps/ctrlProp33.xml"/></Relationships>
</file>

<file path=xl/worksheets/_rels/sheet47.xml.rels><?xml version="1.0" encoding="UTF-8" standalone="yes"?>
<Relationships xmlns="http://schemas.openxmlformats.org/package/2006/relationships"><Relationship Id="rId2" Type="http://schemas.openxmlformats.org/officeDocument/2006/relationships/vmlDrawing" Target="../drawings/vmlDrawing34.vml"/><Relationship Id="rId1" Type="http://schemas.openxmlformats.org/officeDocument/2006/relationships/printerSettings" Target="../printerSettings/printerSettings37.bin"/><Relationship Id="rId4" Type="http://schemas.openxmlformats.org/officeDocument/2006/relationships/ctrlProp" Target="../ctrlProps/ctrlProp34.xml"/></Relationships>
</file>

<file path=xl/worksheets/_rels/sheet48.xml.rels><?xml version="1.0" encoding="UTF-8" standalone="yes"?>
<Relationships xmlns="http://schemas.openxmlformats.org/package/2006/relationships"><Relationship Id="rId2" Type="http://schemas.openxmlformats.org/officeDocument/2006/relationships/vmlDrawing" Target="../drawings/vmlDrawing35.vml"/><Relationship Id="rId1" Type="http://schemas.openxmlformats.org/officeDocument/2006/relationships/printerSettings" Target="../printerSettings/printerSettings38.bin"/><Relationship Id="rId4" Type="http://schemas.openxmlformats.org/officeDocument/2006/relationships/ctrlProp" Target="../ctrlProps/ctrlProp35.xml"/></Relationships>
</file>

<file path=xl/worksheets/_rels/sheet49.xml.rels><?xml version="1.0" encoding="UTF-8" standalone="yes"?>
<Relationships xmlns="http://schemas.openxmlformats.org/package/2006/relationships"><Relationship Id="rId2" Type="http://schemas.openxmlformats.org/officeDocument/2006/relationships/vmlDrawing" Target="../drawings/vmlDrawing36.vml"/><Relationship Id="rId1" Type="http://schemas.openxmlformats.org/officeDocument/2006/relationships/printerSettings" Target="../printerSettings/printerSettings39.bin"/><Relationship Id="rId4" Type="http://schemas.openxmlformats.org/officeDocument/2006/relationships/ctrlProp" Target="../ctrlProps/ctrlProp36.xm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openxmlformats.org/officeDocument/2006/relationships/ctrlProp" Target="../ctrlProps/ctrlProp3.xml"/></Relationships>
</file>

<file path=xl/worksheets/_rels/sheet50.xml.rels><?xml version="1.0" encoding="UTF-8" standalone="yes"?>
<Relationships xmlns="http://schemas.openxmlformats.org/package/2006/relationships"><Relationship Id="rId2" Type="http://schemas.openxmlformats.org/officeDocument/2006/relationships/vmlDrawing" Target="../drawings/vmlDrawing37.vml"/><Relationship Id="rId1" Type="http://schemas.openxmlformats.org/officeDocument/2006/relationships/printerSettings" Target="../printerSettings/printerSettings40.bin"/><Relationship Id="rId4" Type="http://schemas.openxmlformats.org/officeDocument/2006/relationships/ctrlProp" Target="../ctrlProps/ctrlProp37.xml"/></Relationships>
</file>

<file path=xl/worksheets/_rels/sheet51.xml.rels><?xml version="1.0" encoding="UTF-8" standalone="yes"?>
<Relationships xmlns="http://schemas.openxmlformats.org/package/2006/relationships"><Relationship Id="rId2" Type="http://schemas.openxmlformats.org/officeDocument/2006/relationships/vmlDrawing" Target="../drawings/vmlDrawing38.vml"/><Relationship Id="rId1" Type="http://schemas.openxmlformats.org/officeDocument/2006/relationships/printerSettings" Target="../printerSettings/printerSettings41.bin"/><Relationship Id="rId4" Type="http://schemas.openxmlformats.org/officeDocument/2006/relationships/ctrlProp" Target="../ctrlProps/ctrlProp38.xml"/></Relationships>
</file>

<file path=xl/worksheets/_rels/sheet52.xml.rels><?xml version="1.0" encoding="UTF-8" standalone="yes"?>
<Relationships xmlns="http://schemas.openxmlformats.org/package/2006/relationships"><Relationship Id="rId2" Type="http://schemas.openxmlformats.org/officeDocument/2006/relationships/vmlDrawing" Target="../drawings/vmlDrawing39.vml"/><Relationship Id="rId1" Type="http://schemas.openxmlformats.org/officeDocument/2006/relationships/printerSettings" Target="../printerSettings/printerSettings42.bin"/><Relationship Id="rId4" Type="http://schemas.openxmlformats.org/officeDocument/2006/relationships/ctrlProp" Target="../ctrlProps/ctrlProp39.xml"/></Relationships>
</file>

<file path=xl/worksheets/_rels/sheet54.xml.rels><?xml version="1.0" encoding="UTF-8" standalone="yes"?>
<Relationships xmlns="http://schemas.openxmlformats.org/package/2006/relationships"><Relationship Id="rId2" Type="http://schemas.openxmlformats.org/officeDocument/2006/relationships/vmlDrawing" Target="../drawings/vmlDrawing40.vml"/><Relationship Id="rId1" Type="http://schemas.openxmlformats.org/officeDocument/2006/relationships/printerSettings" Target="../printerSettings/printerSettings43.bin"/><Relationship Id="rId4" Type="http://schemas.openxmlformats.org/officeDocument/2006/relationships/ctrlProp" Target="../ctrlProps/ctrlProp40.xml"/></Relationships>
</file>

<file path=xl/worksheets/_rels/sheet55.xml.rels><?xml version="1.0" encoding="UTF-8" standalone="yes"?>
<Relationships xmlns="http://schemas.openxmlformats.org/package/2006/relationships"><Relationship Id="rId2" Type="http://schemas.openxmlformats.org/officeDocument/2006/relationships/vmlDrawing" Target="../drawings/vmlDrawing41.vml"/><Relationship Id="rId1" Type="http://schemas.openxmlformats.org/officeDocument/2006/relationships/printerSettings" Target="../printerSettings/printerSettings44.bin"/><Relationship Id="rId4" Type="http://schemas.openxmlformats.org/officeDocument/2006/relationships/ctrlProp" Target="../ctrlProps/ctrlProp41.xml"/></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openxmlformats.org/officeDocument/2006/relationships/ctrlProp" Target="../ctrlProps/ctrlProp4.xml"/></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7.bin"/><Relationship Id="rId4" Type="http://schemas.openxmlformats.org/officeDocument/2006/relationships/ctrlProp" Target="../ctrlProps/ctrlProp5.xml"/></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8.bin"/><Relationship Id="rId4" Type="http://schemas.openxmlformats.org/officeDocument/2006/relationships/ctrlProp" Target="../ctrlProps/ctrlProp6.xml"/></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9.bin"/><Relationship Id="rId4" Type="http://schemas.openxmlformats.org/officeDocument/2006/relationships/ctrlProp" Target="../ctrlProps/ctrlProp7.xml"/></Relationships>
</file>

<file path=xl/worksheets/sheet1.xml><?xml version="1.0" encoding="utf-8"?>
<worksheet xmlns="http://schemas.openxmlformats.org/spreadsheetml/2006/main" xmlns:r="http://schemas.openxmlformats.org/officeDocument/2006/relationships">
  <sheetPr transitionEvaluation="1"/>
  <dimension ref="A1:K98"/>
  <sheetViews>
    <sheetView defaultGridColor="0" topLeftCell="A34" colorId="22" zoomScale="75" zoomScaleNormal="75" workbookViewId="0"/>
  </sheetViews>
  <sheetFormatPr defaultColWidth="11.77734375" defaultRowHeight="15"/>
  <cols>
    <col min="2" max="3" width="11.77734375" customWidth="1"/>
    <col min="5" max="6" width="11.77734375" customWidth="1"/>
    <col min="8" max="9" width="11.77734375" customWidth="1"/>
    <col min="11" max="11" width="11.77734375" customWidth="1"/>
  </cols>
  <sheetData>
    <row r="1" spans="1:10" ht="18">
      <c r="A1" s="1" t="s">
        <v>2541</v>
      </c>
      <c r="B1" s="1"/>
      <c r="C1" s="1"/>
      <c r="D1" s="1"/>
      <c r="E1" s="1"/>
      <c r="F1" s="1"/>
      <c r="G1" s="1"/>
      <c r="H1" s="1"/>
      <c r="I1" s="2"/>
      <c r="J1" s="2"/>
    </row>
    <row r="2" spans="1:10">
      <c r="A2" s="3"/>
      <c r="B2" s="3"/>
      <c r="C2" s="3"/>
      <c r="D2" s="3"/>
      <c r="E2" s="3"/>
      <c r="F2" s="3"/>
      <c r="G2" s="3"/>
      <c r="H2" s="3"/>
      <c r="I2" s="2"/>
      <c r="J2" s="2"/>
    </row>
    <row r="3" spans="1:10" ht="15.75">
      <c r="A3" s="4" t="s">
        <v>2542</v>
      </c>
      <c r="B3" s="4"/>
      <c r="C3" s="4"/>
      <c r="D3" s="4"/>
      <c r="E3" s="4"/>
      <c r="F3" s="4"/>
      <c r="G3" s="4"/>
      <c r="H3" s="4"/>
      <c r="I3" s="2"/>
      <c r="J3" s="2"/>
    </row>
    <row r="4" spans="1:10" ht="15.75">
      <c r="A4" s="5"/>
      <c r="B4" s="3"/>
      <c r="C4" s="3"/>
      <c r="D4" s="3"/>
      <c r="E4" s="3"/>
      <c r="F4" s="3"/>
      <c r="G4" s="3"/>
      <c r="H4" s="3"/>
      <c r="I4" s="2"/>
      <c r="J4" s="2"/>
    </row>
    <row r="5" spans="1:10">
      <c r="A5" s="3" t="s">
        <v>2543</v>
      </c>
      <c r="B5" s="3"/>
      <c r="C5" s="3"/>
      <c r="D5" s="3"/>
      <c r="E5" s="3"/>
      <c r="F5" s="3"/>
      <c r="G5" s="3"/>
      <c r="H5" s="3"/>
      <c r="I5" s="2"/>
      <c r="J5" s="2"/>
    </row>
    <row r="6" spans="1:10">
      <c r="A6" s="3"/>
      <c r="B6" s="3"/>
      <c r="C6" s="3"/>
      <c r="D6" s="3"/>
      <c r="E6" s="3"/>
      <c r="F6" s="3"/>
      <c r="G6" s="3"/>
      <c r="H6" s="3"/>
      <c r="I6" s="2"/>
      <c r="J6" s="2"/>
    </row>
    <row r="7" spans="1:10" ht="15.75">
      <c r="A7" s="970" t="s">
        <v>2544</v>
      </c>
      <c r="B7" s="3"/>
      <c r="C7" s="3"/>
      <c r="D7" s="3"/>
      <c r="E7" s="3"/>
      <c r="F7" s="3"/>
      <c r="G7" s="3"/>
      <c r="H7" s="3"/>
      <c r="I7" s="2"/>
      <c r="J7" s="2"/>
    </row>
    <row r="8" spans="1:10" ht="78.75" customHeight="1">
      <c r="A8" s="1455" t="s">
        <v>999</v>
      </c>
      <c r="B8" s="1455"/>
      <c r="C8" s="1455"/>
      <c r="D8" s="1455"/>
      <c r="E8" s="1455"/>
      <c r="F8" s="1455"/>
      <c r="G8" s="1455"/>
      <c r="H8" s="1455"/>
      <c r="I8" s="2"/>
      <c r="J8" s="2"/>
    </row>
    <row r="9" spans="1:10">
      <c r="A9" s="3"/>
      <c r="B9" s="3"/>
      <c r="C9" s="3"/>
      <c r="D9" s="3"/>
      <c r="E9" s="3"/>
      <c r="F9" s="3"/>
      <c r="G9" s="3"/>
      <c r="H9" s="3"/>
      <c r="I9" s="2"/>
      <c r="J9" s="2"/>
    </row>
    <row r="10" spans="1:10" ht="47.25" customHeight="1">
      <c r="A10" s="1455" t="s">
        <v>1235</v>
      </c>
      <c r="B10" s="1455"/>
      <c r="C10" s="1455"/>
      <c r="D10" s="1455"/>
      <c r="E10" s="1455"/>
      <c r="F10" s="1455"/>
      <c r="G10" s="1455"/>
      <c r="H10" s="1455"/>
      <c r="I10" s="2"/>
      <c r="J10" s="2"/>
    </row>
    <row r="11" spans="1:10">
      <c r="A11" s="3"/>
      <c r="B11" s="3"/>
      <c r="C11" s="3"/>
      <c r="D11" s="3"/>
      <c r="E11" s="3"/>
      <c r="F11" s="3"/>
      <c r="G11" s="3"/>
      <c r="H11" s="3"/>
      <c r="I11" s="2"/>
      <c r="J11" s="2"/>
    </row>
    <row r="12" spans="1:10" ht="78" customHeight="1">
      <c r="A12" s="1455" t="s">
        <v>1234</v>
      </c>
      <c r="B12" s="1455"/>
      <c r="C12" s="1455"/>
      <c r="D12" s="1455"/>
      <c r="E12" s="1455"/>
      <c r="F12" s="1455"/>
      <c r="G12" s="1455"/>
      <c r="H12" s="1455"/>
      <c r="I12" s="2"/>
      <c r="J12" s="2"/>
    </row>
    <row r="13" spans="1:10">
      <c r="A13" s="971"/>
      <c r="B13" s="971"/>
      <c r="C13" s="971"/>
      <c r="D13" s="971"/>
      <c r="E13" s="971"/>
      <c r="F13" s="971"/>
      <c r="G13" s="971"/>
      <c r="H13" s="971"/>
      <c r="I13" s="2"/>
      <c r="J13" s="2"/>
    </row>
    <row r="14" spans="1:10" ht="60.75" customHeight="1">
      <c r="A14" s="1455" t="s">
        <v>327</v>
      </c>
      <c r="B14" s="1455"/>
      <c r="C14" s="1455"/>
      <c r="D14" s="1455"/>
      <c r="E14" s="1455"/>
      <c r="F14" s="1455"/>
      <c r="G14" s="1455"/>
      <c r="H14" s="1455"/>
      <c r="I14" s="2"/>
      <c r="J14" s="2"/>
    </row>
    <row r="15" spans="1:10">
      <c r="A15" s="3"/>
      <c r="B15" s="3"/>
      <c r="C15" s="3"/>
      <c r="D15" s="3"/>
      <c r="E15" s="3"/>
      <c r="F15" s="3"/>
      <c r="G15" s="3"/>
      <c r="H15" s="3"/>
      <c r="I15" s="2"/>
      <c r="J15" s="2"/>
    </row>
    <row r="16" spans="1:10" ht="15" customHeight="1">
      <c r="A16" s="970"/>
      <c r="B16" s="3"/>
      <c r="C16" s="3"/>
      <c r="D16" s="3"/>
      <c r="E16" s="3"/>
      <c r="F16" s="3"/>
      <c r="G16" s="3"/>
      <c r="H16" s="3"/>
      <c r="I16" s="2"/>
      <c r="J16" s="2"/>
    </row>
    <row r="17" spans="1:11" ht="14.25" customHeight="1">
      <c r="A17" s="1452"/>
      <c r="B17" s="1452"/>
      <c r="C17" s="1452"/>
      <c r="D17" s="1452"/>
      <c r="E17" s="1452"/>
      <c r="F17" s="1452"/>
      <c r="G17" s="1452"/>
      <c r="H17" s="1452"/>
      <c r="I17" s="2"/>
      <c r="J17" s="2"/>
    </row>
    <row r="18" spans="1:11">
      <c r="A18" s="3"/>
      <c r="B18" s="3"/>
      <c r="C18" s="3"/>
      <c r="D18" s="3"/>
      <c r="E18" s="3"/>
      <c r="F18" s="3"/>
      <c r="G18" s="3"/>
      <c r="H18" s="3"/>
      <c r="I18" s="2"/>
      <c r="J18" s="2"/>
    </row>
    <row r="19" spans="1:11" ht="15.75">
      <c r="A19" s="970" t="s">
        <v>2545</v>
      </c>
      <c r="B19" s="3"/>
      <c r="C19" s="3"/>
      <c r="D19" s="3"/>
      <c r="E19" s="3"/>
      <c r="F19" s="3"/>
      <c r="G19" s="3"/>
      <c r="H19" s="3"/>
      <c r="I19" s="2"/>
      <c r="J19" s="2"/>
    </row>
    <row r="20" spans="1:11" ht="60.75" customHeight="1">
      <c r="A20" s="1452" t="s">
        <v>1954</v>
      </c>
      <c r="B20" s="1452"/>
      <c r="C20" s="1452"/>
      <c r="D20" s="1452"/>
      <c r="E20" s="1452"/>
      <c r="F20" s="1452"/>
      <c r="G20" s="1452"/>
      <c r="H20" s="1452"/>
      <c r="I20" s="2"/>
      <c r="J20" s="2"/>
    </row>
    <row r="21" spans="1:11">
      <c r="A21" s="3"/>
      <c r="B21" s="3"/>
      <c r="C21" s="3"/>
      <c r="D21" s="3"/>
      <c r="E21" s="3"/>
      <c r="F21" s="3"/>
      <c r="G21" s="3"/>
      <c r="H21" s="3"/>
      <c r="I21" s="2"/>
      <c r="J21" s="2"/>
    </row>
    <row r="22" spans="1:11" ht="15.75">
      <c r="A22" s="970" t="s">
        <v>2546</v>
      </c>
      <c r="B22" s="3"/>
      <c r="C22" s="3"/>
      <c r="D22" s="3"/>
      <c r="E22" s="3"/>
      <c r="F22" s="3"/>
      <c r="G22" s="3"/>
      <c r="H22" s="3"/>
      <c r="I22" s="2"/>
      <c r="J22" s="2"/>
    </row>
    <row r="23" spans="1:11" ht="47.25" customHeight="1">
      <c r="A23" s="1452" t="s">
        <v>469</v>
      </c>
      <c r="B23" s="1452"/>
      <c r="C23" s="1452"/>
      <c r="D23" s="1452"/>
      <c r="E23" s="1452"/>
      <c r="F23" s="1452"/>
      <c r="G23" s="1452"/>
      <c r="H23" s="1452"/>
      <c r="I23" s="2"/>
      <c r="J23" s="2"/>
    </row>
    <row r="24" spans="1:11">
      <c r="A24" s="3"/>
      <c r="B24" s="3"/>
      <c r="C24" s="3"/>
      <c r="D24" s="3"/>
      <c r="E24" s="3"/>
      <c r="F24" s="3"/>
      <c r="G24" s="3"/>
      <c r="H24" s="3"/>
      <c r="I24" s="2"/>
      <c r="J24" s="2"/>
    </row>
    <row r="25" spans="1:11" ht="15.75">
      <c r="A25" s="970" t="s">
        <v>2547</v>
      </c>
      <c r="B25" s="3"/>
      <c r="C25" s="3"/>
      <c r="D25" s="3"/>
      <c r="E25" s="3"/>
      <c r="F25" s="3"/>
      <c r="G25" s="3"/>
      <c r="H25" s="3"/>
      <c r="I25" s="2"/>
      <c r="J25" s="2"/>
    </row>
    <row r="26" spans="1:11" ht="33" customHeight="1">
      <c r="A26" s="1454" t="s">
        <v>876</v>
      </c>
      <c r="B26" s="1454"/>
      <c r="C26" s="1454"/>
      <c r="D26" s="1454"/>
      <c r="E26" s="1454"/>
      <c r="F26" s="1454"/>
      <c r="G26" s="1454"/>
      <c r="H26" s="1454"/>
      <c r="I26" s="2"/>
      <c r="J26" s="2"/>
    </row>
    <row r="27" spans="1:11">
      <c r="A27" s="3"/>
      <c r="B27" s="3"/>
      <c r="C27" s="3"/>
      <c r="D27" s="3"/>
      <c r="E27" s="3"/>
      <c r="F27" s="3"/>
      <c r="G27" s="3"/>
      <c r="H27" s="3"/>
      <c r="I27" s="2"/>
      <c r="J27" s="2"/>
    </row>
    <row r="28" spans="1:11" ht="15.75">
      <c r="A28" s="972" t="s">
        <v>2548</v>
      </c>
      <c r="B28" s="3"/>
      <c r="C28" s="3"/>
      <c r="D28" s="3"/>
      <c r="E28" s="3"/>
      <c r="F28" s="3"/>
      <c r="G28" s="3"/>
      <c r="H28" s="3"/>
      <c r="I28" s="2"/>
      <c r="J28" s="2"/>
    </row>
    <row r="29" spans="1:11" ht="43.5" customHeight="1">
      <c r="A29" s="1452" t="s">
        <v>470</v>
      </c>
      <c r="B29" s="1453"/>
      <c r="C29" s="1453"/>
      <c r="D29" s="1453"/>
      <c r="E29" s="1453"/>
      <c r="F29" s="1453"/>
      <c r="G29" s="1453"/>
      <c r="H29" s="1453"/>
      <c r="I29" s="2"/>
      <c r="J29" s="2"/>
    </row>
    <row r="30" spans="1:11">
      <c r="A30" s="3"/>
      <c r="B30" s="3"/>
      <c r="C30" s="3"/>
      <c r="D30" s="3"/>
      <c r="E30" s="3"/>
      <c r="F30" s="3"/>
      <c r="G30" s="3"/>
      <c r="H30" s="3"/>
      <c r="I30" s="2"/>
      <c r="J30" s="2"/>
    </row>
    <row r="31" spans="1:11">
      <c r="A31" s="966"/>
      <c r="B31" s="966"/>
      <c r="C31" s="966"/>
      <c r="D31" s="966"/>
      <c r="E31" s="966"/>
      <c r="F31" s="966"/>
      <c r="G31" s="966"/>
      <c r="H31" s="966"/>
      <c r="I31" s="153"/>
      <c r="J31" s="153"/>
      <c r="K31" s="967"/>
    </row>
    <row r="32" spans="1:11">
      <c r="A32" s="968" t="s">
        <v>2549</v>
      </c>
      <c r="B32" s="969"/>
      <c r="C32" s="968" t="s">
        <v>877</v>
      </c>
      <c r="E32" s="968" t="s">
        <v>878</v>
      </c>
      <c r="F32" s="969"/>
      <c r="G32" s="968" t="s">
        <v>1000</v>
      </c>
      <c r="H32" s="969"/>
      <c r="I32" s="153"/>
      <c r="K32" s="967"/>
    </row>
    <row r="33" spans="1:11">
      <c r="A33" s="968"/>
      <c r="B33" s="969"/>
      <c r="C33" s="968" t="s">
        <v>1824</v>
      </c>
      <c r="E33" s="968" t="s">
        <v>1824</v>
      </c>
      <c r="F33" s="969"/>
      <c r="G33" s="968" t="s">
        <v>1824</v>
      </c>
      <c r="H33" s="969"/>
      <c r="I33" s="153"/>
      <c r="K33" s="967"/>
    </row>
    <row r="34" spans="1:11">
      <c r="A34" s="66" t="s">
        <v>2550</v>
      </c>
      <c r="B34" s="153"/>
      <c r="C34" s="153" t="s">
        <v>879</v>
      </c>
      <c r="E34" s="153" t="s">
        <v>880</v>
      </c>
      <c r="F34" s="153"/>
      <c r="G34" s="153" t="s">
        <v>881</v>
      </c>
      <c r="H34" s="153"/>
      <c r="I34" s="153"/>
      <c r="K34" s="967"/>
    </row>
    <row r="35" spans="1:11">
      <c r="A35" s="66" t="s">
        <v>2551</v>
      </c>
      <c r="B35" s="153"/>
      <c r="C35" s="153" t="s">
        <v>882</v>
      </c>
      <c r="E35" s="153" t="s">
        <v>883</v>
      </c>
      <c r="F35" s="153"/>
      <c r="G35" s="153" t="s">
        <v>884</v>
      </c>
      <c r="H35" s="153"/>
      <c r="I35" s="153"/>
      <c r="K35" s="967"/>
    </row>
    <row r="36" spans="1:11">
      <c r="A36" s="66" t="s">
        <v>2552</v>
      </c>
      <c r="B36" s="153"/>
      <c r="C36" s="153" t="s">
        <v>885</v>
      </c>
      <c r="E36" s="153" t="s">
        <v>886</v>
      </c>
      <c r="F36" s="153"/>
      <c r="G36" s="153" t="s">
        <v>887</v>
      </c>
      <c r="H36" s="153"/>
      <c r="I36" s="153"/>
      <c r="K36" s="967"/>
    </row>
    <row r="37" spans="1:11">
      <c r="A37" s="66" t="s">
        <v>2553</v>
      </c>
      <c r="B37" s="153"/>
      <c r="C37" s="153" t="s">
        <v>888</v>
      </c>
      <c r="E37" s="153" t="s">
        <v>889</v>
      </c>
      <c r="F37" s="153"/>
      <c r="G37" s="153" t="s">
        <v>890</v>
      </c>
      <c r="H37" s="153"/>
      <c r="I37" s="153"/>
      <c r="K37" s="967"/>
    </row>
    <row r="38" spans="1:11">
      <c r="A38" s="66" t="s">
        <v>2554</v>
      </c>
      <c r="B38" s="153"/>
      <c r="C38" s="153" t="s">
        <v>891</v>
      </c>
      <c r="E38" s="153" t="s">
        <v>892</v>
      </c>
      <c r="F38" s="153"/>
      <c r="G38" s="153" t="s">
        <v>893</v>
      </c>
      <c r="H38" s="153"/>
      <c r="I38" s="153"/>
      <c r="K38" s="967"/>
    </row>
    <row r="39" spans="1:11">
      <c r="A39" s="66" t="s">
        <v>2555</v>
      </c>
      <c r="B39" s="153"/>
      <c r="C39" s="153" t="s">
        <v>894</v>
      </c>
      <c r="E39" s="153" t="s">
        <v>895</v>
      </c>
      <c r="F39" s="153"/>
      <c r="G39" s="153" t="s">
        <v>896</v>
      </c>
      <c r="H39" s="153"/>
      <c r="I39" s="153"/>
      <c r="K39" s="967"/>
    </row>
    <row r="40" spans="1:11">
      <c r="A40" s="66" t="s">
        <v>2556</v>
      </c>
      <c r="B40" s="153"/>
      <c r="C40" s="153" t="s">
        <v>897</v>
      </c>
      <c r="E40" s="153" t="s">
        <v>898</v>
      </c>
      <c r="F40" s="153"/>
      <c r="G40" s="153" t="s">
        <v>899</v>
      </c>
      <c r="H40" s="153"/>
      <c r="I40" s="153"/>
      <c r="K40" s="967"/>
    </row>
    <row r="41" spans="1:11">
      <c r="A41" s="66" t="s">
        <v>2557</v>
      </c>
      <c r="B41" s="153"/>
      <c r="C41" s="153" t="s">
        <v>900</v>
      </c>
      <c r="E41" s="153" t="s">
        <v>901</v>
      </c>
      <c r="F41" s="153"/>
      <c r="G41" s="153" t="s">
        <v>902</v>
      </c>
      <c r="H41" s="153"/>
      <c r="I41" s="153"/>
      <c r="K41" s="967"/>
    </row>
    <row r="42" spans="1:11">
      <c r="A42" s="66" t="s">
        <v>2558</v>
      </c>
      <c r="B42" s="153"/>
      <c r="C42" s="153" t="s">
        <v>903</v>
      </c>
      <c r="E42" s="153" t="s">
        <v>904</v>
      </c>
      <c r="F42" s="153"/>
      <c r="G42" s="153" t="s">
        <v>905</v>
      </c>
      <c r="H42" s="153"/>
      <c r="I42" s="153"/>
      <c r="K42" s="967"/>
    </row>
    <row r="43" spans="1:11">
      <c r="A43" s="66" t="s">
        <v>2559</v>
      </c>
      <c r="B43" s="153"/>
      <c r="C43" s="153" t="s">
        <v>906</v>
      </c>
      <c r="E43" s="153" t="s">
        <v>907</v>
      </c>
      <c r="F43" s="153"/>
      <c r="G43" s="153" t="s">
        <v>908</v>
      </c>
      <c r="H43" s="153"/>
      <c r="I43" s="153"/>
      <c r="K43" s="967"/>
    </row>
    <row r="44" spans="1:11">
      <c r="A44" s="66" t="s">
        <v>2560</v>
      </c>
      <c r="B44" s="153"/>
      <c r="C44" s="153" t="s">
        <v>909</v>
      </c>
      <c r="E44" s="153" t="s">
        <v>910</v>
      </c>
      <c r="F44" s="153"/>
      <c r="G44" s="153" t="s">
        <v>911</v>
      </c>
      <c r="H44" s="153"/>
      <c r="I44" s="153"/>
      <c r="K44" s="967"/>
    </row>
    <row r="45" spans="1:11">
      <c r="A45" s="66" t="s">
        <v>2561</v>
      </c>
      <c r="B45" s="153"/>
      <c r="C45" s="153" t="s">
        <v>912</v>
      </c>
      <c r="E45" s="153" t="s">
        <v>913</v>
      </c>
      <c r="F45" s="153"/>
      <c r="G45" s="153" t="s">
        <v>914</v>
      </c>
      <c r="H45" s="153"/>
      <c r="I45" s="153"/>
      <c r="K45" s="967"/>
    </row>
    <row r="46" spans="1:11">
      <c r="A46" s="66" t="s">
        <v>2562</v>
      </c>
      <c r="B46" s="153"/>
      <c r="C46" s="153" t="s">
        <v>915</v>
      </c>
      <c r="E46" s="153" t="s">
        <v>916</v>
      </c>
      <c r="F46" s="153"/>
      <c r="G46" s="153" t="s">
        <v>917</v>
      </c>
      <c r="H46" s="153"/>
      <c r="I46" s="153"/>
      <c r="K46" s="967"/>
    </row>
    <row r="47" spans="1:11">
      <c r="A47" s="66" t="s">
        <v>2563</v>
      </c>
      <c r="B47" s="153"/>
      <c r="C47" s="153" t="s">
        <v>918</v>
      </c>
      <c r="E47" s="153" t="s">
        <v>919</v>
      </c>
      <c r="F47" s="153"/>
      <c r="G47" s="153" t="s">
        <v>920</v>
      </c>
      <c r="H47" s="153"/>
      <c r="I47" s="153"/>
      <c r="K47" s="967"/>
    </row>
    <row r="48" spans="1:11">
      <c r="A48" s="66" t="s">
        <v>2564</v>
      </c>
      <c r="B48" s="153"/>
      <c r="C48" s="153" t="s">
        <v>921</v>
      </c>
      <c r="E48" s="153" t="s">
        <v>922</v>
      </c>
      <c r="F48" s="153"/>
      <c r="G48" s="153" t="s">
        <v>923</v>
      </c>
      <c r="H48" s="153"/>
      <c r="I48" s="153"/>
      <c r="K48" s="967"/>
    </row>
    <row r="49" spans="1:11">
      <c r="A49" s="66" t="s">
        <v>2565</v>
      </c>
      <c r="B49" s="153"/>
      <c r="C49" s="153" t="s">
        <v>924</v>
      </c>
      <c r="E49" s="153" t="s">
        <v>925</v>
      </c>
      <c r="F49" s="153"/>
      <c r="G49" s="153" t="s">
        <v>926</v>
      </c>
      <c r="H49" s="153"/>
      <c r="I49" s="153"/>
      <c r="K49" s="967"/>
    </row>
    <row r="50" spans="1:11">
      <c r="A50" s="66" t="s">
        <v>2566</v>
      </c>
      <c r="B50" s="153"/>
      <c r="C50" s="153" t="s">
        <v>927</v>
      </c>
      <c r="E50" s="153" t="s">
        <v>928</v>
      </c>
      <c r="F50" s="153"/>
      <c r="G50" s="153" t="s">
        <v>929</v>
      </c>
      <c r="H50" s="153"/>
      <c r="I50" s="153"/>
      <c r="K50" s="967"/>
    </row>
    <row r="51" spans="1:11">
      <c r="A51" s="66" t="s">
        <v>2567</v>
      </c>
      <c r="B51" s="153"/>
      <c r="C51" s="153" t="s">
        <v>930</v>
      </c>
      <c r="E51" s="153" t="s">
        <v>931</v>
      </c>
      <c r="F51" s="153"/>
      <c r="G51" s="153" t="s">
        <v>932</v>
      </c>
      <c r="H51" s="153"/>
      <c r="I51" s="153"/>
      <c r="K51" s="967"/>
    </row>
    <row r="52" spans="1:11">
      <c r="A52" s="66" t="s">
        <v>2568</v>
      </c>
      <c r="B52" s="153"/>
      <c r="C52" s="153" t="s">
        <v>933</v>
      </c>
      <c r="E52" s="153" t="s">
        <v>934</v>
      </c>
      <c r="F52" s="153"/>
      <c r="G52" s="153" t="s">
        <v>935</v>
      </c>
      <c r="H52" s="153"/>
      <c r="I52" s="153"/>
      <c r="K52" s="967"/>
    </row>
    <row r="53" spans="1:11">
      <c r="A53" s="66" t="s">
        <v>2569</v>
      </c>
      <c r="B53" s="153"/>
      <c r="C53" s="153" t="s">
        <v>936</v>
      </c>
      <c r="E53" s="153" t="s">
        <v>937</v>
      </c>
      <c r="F53" s="153"/>
      <c r="G53" s="153" t="s">
        <v>938</v>
      </c>
      <c r="H53" s="153"/>
      <c r="I53" s="153"/>
      <c r="K53" s="967"/>
    </row>
    <row r="54" spans="1:11">
      <c r="A54" s="66" t="s">
        <v>2570</v>
      </c>
      <c r="B54" s="153"/>
      <c r="C54" s="153" t="s">
        <v>939</v>
      </c>
      <c r="E54" s="153" t="s">
        <v>940</v>
      </c>
      <c r="F54" s="153"/>
      <c r="G54" s="153" t="s">
        <v>941</v>
      </c>
      <c r="H54" s="153"/>
      <c r="I54" s="153"/>
      <c r="K54" s="967"/>
    </row>
    <row r="55" spans="1:11">
      <c r="A55" s="66" t="s">
        <v>2571</v>
      </c>
      <c r="B55" s="153"/>
      <c r="C55" s="153" t="s">
        <v>942</v>
      </c>
      <c r="E55" s="153" t="s">
        <v>943</v>
      </c>
      <c r="F55" s="153"/>
      <c r="G55" s="153" t="s">
        <v>944</v>
      </c>
      <c r="H55" s="153"/>
      <c r="I55" s="153"/>
      <c r="K55" s="967"/>
    </row>
    <row r="56" spans="1:11">
      <c r="A56" s="66" t="s">
        <v>2572</v>
      </c>
      <c r="B56" s="153"/>
      <c r="C56" s="153" t="s">
        <v>945</v>
      </c>
      <c r="E56" s="153" t="s">
        <v>946</v>
      </c>
      <c r="F56" s="153"/>
      <c r="G56" s="153" t="s">
        <v>947</v>
      </c>
      <c r="H56" s="153"/>
      <c r="I56" s="153"/>
      <c r="K56" s="967"/>
    </row>
    <row r="57" spans="1:11">
      <c r="A57" s="66" t="s">
        <v>2573</v>
      </c>
      <c r="B57" s="153"/>
      <c r="C57" s="153" t="s">
        <v>948</v>
      </c>
      <c r="E57" s="153" t="s">
        <v>949</v>
      </c>
      <c r="F57" s="153"/>
      <c r="G57" s="153" t="s">
        <v>950</v>
      </c>
      <c r="H57" s="153"/>
      <c r="I57" s="153"/>
      <c r="K57" s="967"/>
    </row>
    <row r="58" spans="1:11">
      <c r="A58" s="66" t="s">
        <v>1955</v>
      </c>
      <c r="B58" s="153"/>
      <c r="C58" s="153" t="s">
        <v>951</v>
      </c>
      <c r="E58" s="153" t="s">
        <v>952</v>
      </c>
      <c r="F58" s="153"/>
      <c r="G58" s="153" t="s">
        <v>953</v>
      </c>
      <c r="H58" s="153"/>
      <c r="I58" s="153"/>
      <c r="K58" s="967"/>
    </row>
    <row r="59" spans="1:11">
      <c r="A59" s="66" t="s">
        <v>2574</v>
      </c>
      <c r="B59" s="153"/>
      <c r="C59" s="153" t="s">
        <v>954</v>
      </c>
      <c r="E59" s="153" t="s">
        <v>955</v>
      </c>
      <c r="F59" s="153"/>
      <c r="G59" s="153" t="s">
        <v>956</v>
      </c>
      <c r="H59" s="153"/>
      <c r="I59" s="153"/>
      <c r="K59" s="967"/>
    </row>
    <row r="60" spans="1:11">
      <c r="A60" s="66" t="s">
        <v>2575</v>
      </c>
      <c r="B60" s="153"/>
      <c r="C60" s="153" t="s">
        <v>957</v>
      </c>
      <c r="E60" s="153" t="s">
        <v>958</v>
      </c>
      <c r="F60" s="153"/>
      <c r="G60" s="153" t="s">
        <v>959</v>
      </c>
      <c r="H60" s="153"/>
      <c r="I60" s="153"/>
      <c r="K60" s="967"/>
    </row>
    <row r="61" spans="1:11">
      <c r="A61" s="66" t="s">
        <v>2576</v>
      </c>
      <c r="B61" s="153"/>
      <c r="C61" s="153" t="s">
        <v>960</v>
      </c>
      <c r="E61" s="153" t="s">
        <v>961</v>
      </c>
      <c r="F61" s="153"/>
      <c r="G61" s="153" t="s">
        <v>962</v>
      </c>
      <c r="H61" s="153"/>
      <c r="I61" s="153"/>
      <c r="K61" s="967"/>
    </row>
    <row r="62" spans="1:11">
      <c r="A62" s="66" t="s">
        <v>2577</v>
      </c>
      <c r="B62" s="153"/>
      <c r="C62" s="153" t="s">
        <v>963</v>
      </c>
      <c r="E62" s="153" t="s">
        <v>964</v>
      </c>
      <c r="F62" s="153"/>
      <c r="G62" s="153" t="s">
        <v>965</v>
      </c>
      <c r="H62" s="153"/>
      <c r="I62" s="153"/>
      <c r="K62" s="967"/>
    </row>
    <row r="63" spans="1:11">
      <c r="A63" s="66" t="s">
        <v>2578</v>
      </c>
      <c r="B63" s="153"/>
      <c r="C63" s="153" t="s">
        <v>966</v>
      </c>
      <c r="E63" s="153" t="s">
        <v>967</v>
      </c>
      <c r="F63" s="153"/>
      <c r="G63" s="153" t="s">
        <v>968</v>
      </c>
      <c r="H63" s="153"/>
      <c r="I63" s="153"/>
      <c r="K63" s="967"/>
    </row>
    <row r="64" spans="1:11">
      <c r="A64" s="66" t="s">
        <v>2579</v>
      </c>
      <c r="B64" s="153"/>
      <c r="C64" s="153" t="s">
        <v>969</v>
      </c>
      <c r="E64" s="153" t="s">
        <v>970</v>
      </c>
      <c r="F64" s="153"/>
      <c r="G64" s="153" t="s">
        <v>971</v>
      </c>
      <c r="H64" s="153"/>
      <c r="I64" s="153"/>
      <c r="K64" s="967"/>
    </row>
    <row r="65" spans="1:11">
      <c r="A65" s="66" t="s">
        <v>2580</v>
      </c>
      <c r="B65" s="153"/>
      <c r="C65" s="153" t="s">
        <v>972</v>
      </c>
      <c r="E65" s="153" t="s">
        <v>973</v>
      </c>
      <c r="F65" s="153"/>
      <c r="G65" s="153" t="s">
        <v>974</v>
      </c>
      <c r="H65" s="153"/>
      <c r="I65" s="153"/>
      <c r="K65" s="967"/>
    </row>
    <row r="66" spans="1:11">
      <c r="A66" s="66" t="s">
        <v>2581</v>
      </c>
      <c r="B66" s="153"/>
      <c r="C66" s="153" t="s">
        <v>975</v>
      </c>
      <c r="E66" s="153" t="s">
        <v>976</v>
      </c>
      <c r="F66" s="153"/>
      <c r="G66" s="153" t="s">
        <v>977</v>
      </c>
      <c r="H66" s="153"/>
      <c r="I66" s="153"/>
      <c r="K66" s="967"/>
    </row>
    <row r="67" spans="1:11">
      <c r="A67" s="66" t="s">
        <v>775</v>
      </c>
      <c r="B67" s="153"/>
      <c r="C67" s="153" t="s">
        <v>978</v>
      </c>
      <c r="E67" s="153" t="s">
        <v>979</v>
      </c>
      <c r="F67" s="153"/>
      <c r="G67" s="153" t="s">
        <v>980</v>
      </c>
      <c r="H67" s="153"/>
      <c r="I67" s="153"/>
      <c r="K67" s="967"/>
    </row>
    <row r="68" spans="1:11">
      <c r="A68" s="66" t="s">
        <v>776</v>
      </c>
      <c r="B68" s="153"/>
      <c r="C68" s="153" t="s">
        <v>981</v>
      </c>
      <c r="E68" s="153" t="s">
        <v>982</v>
      </c>
      <c r="F68" s="153"/>
      <c r="G68" s="153" t="s">
        <v>983</v>
      </c>
      <c r="H68" s="153"/>
      <c r="I68" s="153"/>
      <c r="K68" s="967"/>
    </row>
    <row r="69" spans="1:11">
      <c r="A69" s="66" t="s">
        <v>777</v>
      </c>
      <c r="B69" s="153"/>
      <c r="C69" s="153" t="s">
        <v>984</v>
      </c>
      <c r="E69" s="153" t="s">
        <v>985</v>
      </c>
      <c r="F69" s="153"/>
      <c r="G69" s="153" t="s">
        <v>986</v>
      </c>
      <c r="H69" s="153"/>
      <c r="I69" s="153"/>
      <c r="K69" s="967"/>
    </row>
    <row r="70" spans="1:11">
      <c r="A70" s="66" t="s">
        <v>778</v>
      </c>
      <c r="B70" s="153"/>
      <c r="C70" s="153" t="s">
        <v>987</v>
      </c>
      <c r="E70" s="153" t="s">
        <v>988</v>
      </c>
      <c r="F70" s="153"/>
      <c r="G70" s="153" t="s">
        <v>989</v>
      </c>
      <c r="H70" s="153"/>
      <c r="I70" s="153"/>
      <c r="K70" s="967"/>
    </row>
    <row r="71" spans="1:11">
      <c r="A71" s="66" t="s">
        <v>779</v>
      </c>
      <c r="B71" s="153"/>
      <c r="C71" s="153" t="s">
        <v>990</v>
      </c>
      <c r="E71" s="153" t="s">
        <v>991</v>
      </c>
      <c r="F71" s="153"/>
      <c r="G71" s="153" t="s">
        <v>992</v>
      </c>
      <c r="H71" s="153"/>
      <c r="I71" s="153"/>
      <c r="K71" s="967"/>
    </row>
    <row r="72" spans="1:11">
      <c r="A72" s="66" t="s">
        <v>780</v>
      </c>
      <c r="B72" s="153"/>
      <c r="C72" s="153" t="s">
        <v>993</v>
      </c>
      <c r="E72" s="153" t="s">
        <v>994</v>
      </c>
      <c r="F72" s="153"/>
      <c r="G72" s="153" t="s">
        <v>995</v>
      </c>
      <c r="H72" s="153"/>
      <c r="I72" s="153"/>
      <c r="K72" s="967"/>
    </row>
    <row r="73" spans="1:11">
      <c r="A73" s="66" t="s">
        <v>781</v>
      </c>
      <c r="B73" s="153"/>
      <c r="C73" s="153" t="s">
        <v>996</v>
      </c>
      <c r="E73" s="153" t="s">
        <v>997</v>
      </c>
      <c r="F73" s="153"/>
      <c r="G73" s="153" t="s">
        <v>998</v>
      </c>
      <c r="H73" s="153"/>
      <c r="I73" s="153"/>
      <c r="K73" s="967"/>
    </row>
    <row r="74" spans="1:11">
      <c r="A74" s="966"/>
      <c r="B74" s="966"/>
      <c r="C74" s="966"/>
      <c r="D74" s="966"/>
      <c r="E74" s="966"/>
      <c r="F74" s="966"/>
      <c r="G74" s="966"/>
      <c r="H74" s="966"/>
      <c r="I74" s="153"/>
      <c r="J74" s="153"/>
      <c r="K74" s="967"/>
    </row>
    <row r="75" spans="1:11">
      <c r="A75" s="966"/>
      <c r="B75" s="966"/>
      <c r="C75" s="966"/>
      <c r="D75" s="966"/>
      <c r="E75" s="966"/>
      <c r="F75" s="966"/>
      <c r="G75" s="966"/>
      <c r="H75" s="966"/>
      <c r="I75" s="153"/>
      <c r="J75" s="153"/>
      <c r="K75" s="967"/>
    </row>
    <row r="76" spans="1:11">
      <c r="A76" s="966"/>
      <c r="B76" s="966"/>
      <c r="C76" s="966"/>
      <c r="D76" s="966"/>
      <c r="E76" s="966"/>
      <c r="F76" s="966"/>
      <c r="G76" s="966"/>
      <c r="H76" s="966"/>
      <c r="I76" s="153"/>
      <c r="J76" s="153"/>
      <c r="K76" s="967"/>
    </row>
    <row r="77" spans="1:11">
      <c r="A77" s="3"/>
      <c r="B77" s="3"/>
      <c r="C77" s="3"/>
      <c r="D77" s="3"/>
      <c r="E77" s="3"/>
      <c r="F77" s="3"/>
      <c r="G77" s="3"/>
      <c r="H77" s="3"/>
      <c r="I77" s="2"/>
      <c r="J77" s="2"/>
    </row>
    <row r="78" spans="1:11">
      <c r="A78" s="3"/>
      <c r="B78" s="3"/>
      <c r="C78" s="3"/>
      <c r="D78" s="3"/>
      <c r="E78" s="3"/>
      <c r="F78" s="3"/>
      <c r="G78" s="3"/>
      <c r="H78" s="3"/>
      <c r="I78" s="2"/>
      <c r="J78" s="2"/>
    </row>
    <row r="79" spans="1:11">
      <c r="A79" s="3"/>
      <c r="B79" s="3"/>
      <c r="C79" s="3"/>
      <c r="D79" s="3"/>
      <c r="E79" s="3"/>
      <c r="F79" s="3"/>
      <c r="G79" s="3"/>
      <c r="H79" s="3"/>
      <c r="I79" s="2"/>
      <c r="J79" s="2"/>
    </row>
    <row r="80" spans="1:11">
      <c r="A80" s="3"/>
      <c r="B80" s="3"/>
      <c r="C80" s="3"/>
      <c r="D80" s="3"/>
      <c r="E80" s="3"/>
      <c r="F80" s="3"/>
      <c r="G80" s="3"/>
      <c r="H80" s="3"/>
      <c r="I80" s="2"/>
      <c r="J80" s="2"/>
    </row>
    <row r="81" spans="1:10">
      <c r="A81" s="3"/>
      <c r="B81" s="3"/>
      <c r="C81" s="3"/>
      <c r="D81" s="3"/>
      <c r="E81" s="3"/>
      <c r="F81" s="3"/>
      <c r="G81" s="3"/>
      <c r="H81" s="3"/>
      <c r="I81" s="2"/>
      <c r="J81" s="2"/>
    </row>
    <row r="82" spans="1:10">
      <c r="A82" s="3"/>
      <c r="B82" s="3"/>
      <c r="C82" s="3"/>
      <c r="D82" s="3"/>
      <c r="E82" s="3"/>
      <c r="F82" s="3"/>
      <c r="G82" s="3"/>
      <c r="H82" s="3"/>
      <c r="I82" s="2"/>
      <c r="J82" s="2"/>
    </row>
    <row r="83" spans="1:10">
      <c r="A83" s="3"/>
      <c r="B83" s="3"/>
      <c r="C83" s="3"/>
      <c r="D83" s="3"/>
      <c r="E83" s="3"/>
      <c r="F83" s="3"/>
      <c r="G83" s="3"/>
      <c r="H83" s="3"/>
      <c r="I83" s="2"/>
      <c r="J83" s="2"/>
    </row>
    <row r="84" spans="1:10">
      <c r="A84" s="3"/>
      <c r="B84" s="3"/>
      <c r="C84" s="3"/>
      <c r="D84" s="3"/>
      <c r="E84" s="3"/>
      <c r="F84" s="3"/>
      <c r="G84" s="3"/>
      <c r="H84" s="3"/>
      <c r="I84" s="2"/>
      <c r="J84" s="2"/>
    </row>
    <row r="85" spans="1:10">
      <c r="A85" s="3"/>
      <c r="B85" s="3"/>
      <c r="C85" s="3"/>
      <c r="D85" s="3"/>
      <c r="E85" s="3"/>
      <c r="F85" s="3"/>
      <c r="G85" s="3"/>
      <c r="H85" s="3"/>
      <c r="I85" s="2"/>
      <c r="J85" s="2"/>
    </row>
    <row r="86" spans="1:10">
      <c r="A86" s="3"/>
      <c r="B86" s="3"/>
      <c r="C86" s="3"/>
      <c r="D86" s="3"/>
      <c r="E86" s="3"/>
      <c r="F86" s="3"/>
      <c r="G86" s="3"/>
      <c r="H86" s="3"/>
      <c r="I86" s="2"/>
      <c r="J86" s="2"/>
    </row>
    <row r="87" spans="1:10">
      <c r="A87" s="3"/>
      <c r="B87" s="3"/>
      <c r="C87" s="3"/>
      <c r="D87" s="3"/>
      <c r="E87" s="3"/>
      <c r="F87" s="3"/>
      <c r="G87" s="3"/>
      <c r="H87" s="3"/>
      <c r="I87" s="2"/>
      <c r="J87" s="2"/>
    </row>
    <row r="88" spans="1:10">
      <c r="A88" s="3"/>
      <c r="B88" s="3"/>
      <c r="C88" s="3"/>
      <c r="D88" s="3"/>
      <c r="E88" s="3"/>
      <c r="F88" s="3"/>
      <c r="G88" s="3"/>
      <c r="H88" s="3"/>
      <c r="I88" s="2"/>
      <c r="J88" s="2"/>
    </row>
    <row r="89" spans="1:10">
      <c r="A89" s="3"/>
      <c r="B89" s="3"/>
      <c r="C89" s="3"/>
      <c r="D89" s="3"/>
      <c r="E89" s="3"/>
      <c r="F89" s="3"/>
      <c r="G89" s="3"/>
      <c r="H89" s="3"/>
      <c r="I89" s="2"/>
      <c r="J89" s="2"/>
    </row>
    <row r="90" spans="1:10">
      <c r="A90" s="3"/>
      <c r="B90" s="3"/>
      <c r="C90" s="3"/>
      <c r="D90" s="3"/>
      <c r="E90" s="3"/>
      <c r="F90" s="3"/>
      <c r="G90" s="3"/>
      <c r="H90" s="3"/>
      <c r="I90" s="2"/>
      <c r="J90" s="2"/>
    </row>
    <row r="91" spans="1:10">
      <c r="A91" s="3"/>
      <c r="B91" s="3"/>
      <c r="C91" s="3"/>
      <c r="D91" s="3"/>
      <c r="E91" s="3"/>
      <c r="F91" s="3"/>
      <c r="G91" s="3"/>
      <c r="H91" s="3"/>
      <c r="I91" s="2"/>
      <c r="J91" s="2"/>
    </row>
    <row r="92" spans="1:10">
      <c r="A92" s="3"/>
      <c r="B92" s="3"/>
      <c r="C92" s="3"/>
      <c r="D92" s="3"/>
      <c r="E92" s="3"/>
      <c r="F92" s="3"/>
      <c r="G92" s="3"/>
      <c r="H92" s="3"/>
      <c r="I92" s="2"/>
      <c r="J92" s="2"/>
    </row>
    <row r="93" spans="1:10">
      <c r="A93" s="3"/>
      <c r="B93" s="3"/>
      <c r="C93" s="3"/>
      <c r="D93" s="3"/>
      <c r="E93" s="3"/>
      <c r="F93" s="3"/>
      <c r="G93" s="3"/>
      <c r="H93" s="3"/>
      <c r="I93" s="2"/>
      <c r="J93" s="2"/>
    </row>
    <row r="94" spans="1:10">
      <c r="A94" s="3"/>
      <c r="B94" s="3"/>
      <c r="C94" s="3"/>
      <c r="D94" s="3"/>
      <c r="E94" s="3"/>
      <c r="F94" s="3"/>
      <c r="G94" s="3"/>
      <c r="H94" s="3"/>
      <c r="I94" s="2"/>
      <c r="J94" s="2"/>
    </row>
    <row r="95" spans="1:10">
      <c r="A95" s="3"/>
      <c r="B95" s="3"/>
      <c r="C95" s="3"/>
      <c r="D95" s="3"/>
      <c r="E95" s="3"/>
      <c r="F95" s="3"/>
      <c r="G95" s="3"/>
      <c r="H95" s="3"/>
      <c r="I95" s="2"/>
      <c r="J95" s="2"/>
    </row>
    <row r="96" spans="1:10">
      <c r="A96" s="3"/>
      <c r="B96" s="3"/>
      <c r="C96" s="3"/>
      <c r="D96" s="3"/>
      <c r="E96" s="3"/>
      <c r="F96" s="3"/>
      <c r="G96" s="3"/>
      <c r="H96" s="3"/>
      <c r="I96" s="2"/>
      <c r="J96" s="2"/>
    </row>
    <row r="97" spans="1:10">
      <c r="A97" s="3"/>
      <c r="B97" s="3"/>
      <c r="C97" s="3"/>
      <c r="D97" s="3"/>
      <c r="E97" s="3"/>
      <c r="F97" s="3"/>
      <c r="G97" s="3"/>
      <c r="H97" s="3"/>
      <c r="I97" s="2"/>
      <c r="J97" s="2"/>
    </row>
    <row r="98" spans="1:10">
      <c r="A98" s="2"/>
      <c r="B98" s="2"/>
      <c r="C98" s="2"/>
      <c r="D98" s="2"/>
      <c r="E98" s="2"/>
      <c r="F98" s="2"/>
      <c r="G98" s="2"/>
      <c r="H98" s="2"/>
      <c r="I98" s="6"/>
      <c r="J98" s="2"/>
    </row>
  </sheetData>
  <mergeCells count="9">
    <mergeCell ref="A20:H20"/>
    <mergeCell ref="A23:H23"/>
    <mergeCell ref="A29:H29"/>
    <mergeCell ref="A26:H26"/>
    <mergeCell ref="A8:H8"/>
    <mergeCell ref="A10:H10"/>
    <mergeCell ref="A12:H12"/>
    <mergeCell ref="A14:H14"/>
    <mergeCell ref="A17:H17"/>
  </mergeCells>
  <pageMargins left="0.5" right="0.5" top="0.5" bottom="0.5" header="0.5" footer="0.5"/>
  <pageSetup scale="84" orientation="portrait" r:id="rId1"/>
  <headerFooter alignWithMargins="0"/>
  <rowBreaks count="2" manualBreakCount="2">
    <brk id="30" max="16383" man="1"/>
    <brk id="79" max="16383" man="1"/>
  </rowBreaks>
</worksheet>
</file>

<file path=xl/worksheets/sheet10.xml><?xml version="1.0" encoding="utf-8"?>
<worksheet xmlns="http://schemas.openxmlformats.org/spreadsheetml/2006/main" xmlns:r="http://schemas.openxmlformats.org/officeDocument/2006/relationships">
  <sheetPr transitionEvaluation="1">
    <pageSetUpPr fitToPage="1"/>
  </sheetPr>
  <dimension ref="A1:E71"/>
  <sheetViews>
    <sheetView defaultGridColor="0" topLeftCell="A4" colorId="22" zoomScaleNormal="75" workbookViewId="0">
      <selection activeCell="D18" sqref="D18"/>
    </sheetView>
  </sheetViews>
  <sheetFormatPr defaultColWidth="9.77734375" defaultRowHeight="15"/>
  <cols>
    <col min="1" max="1" width="35.77734375" customWidth="1"/>
    <col min="2" max="2" width="24.77734375" customWidth="1"/>
    <col min="3" max="3" width="7.77734375" customWidth="1"/>
    <col min="4" max="4" width="6.77734375" customWidth="1"/>
  </cols>
  <sheetData>
    <row r="1" spans="1:5" ht="15.75" thickBot="1">
      <c r="A1" s="66" t="str">
        <f>'Data Sheet'!A46</f>
        <v>Annual Report of THE MIDDLEBURGH TELEPHONE COMPANY                                          For the period ending DECEMBER 31, 2013</v>
      </c>
      <c r="B1" s="223"/>
      <c r="C1" s="104"/>
      <c r="D1" s="104"/>
      <c r="E1" s="67"/>
    </row>
    <row r="2" spans="1:5">
      <c r="A2" s="68"/>
      <c r="B2" s="69"/>
      <c r="C2" s="69"/>
      <c r="D2" s="70"/>
      <c r="E2" s="67"/>
    </row>
    <row r="3" spans="1:5" ht="15.75">
      <c r="A3" s="154" t="s">
        <v>382</v>
      </c>
      <c r="B3" s="108"/>
      <c r="C3" s="108"/>
      <c r="D3" s="155"/>
      <c r="E3" s="67"/>
    </row>
    <row r="4" spans="1:5">
      <c r="A4" s="74"/>
      <c r="B4" s="67"/>
      <c r="C4" s="67"/>
      <c r="D4" s="75"/>
      <c r="E4" s="67"/>
    </row>
    <row r="5" spans="1:5">
      <c r="A5" s="224" t="s">
        <v>383</v>
      </c>
      <c r="B5" s="67"/>
      <c r="C5" s="67"/>
      <c r="D5" s="75"/>
      <c r="E5" s="67"/>
    </row>
    <row r="6" spans="1:5">
      <c r="A6" s="224" t="s">
        <v>384</v>
      </c>
      <c r="B6" s="67"/>
      <c r="C6" s="67"/>
      <c r="D6" s="75"/>
      <c r="E6" s="67"/>
    </row>
    <row r="7" spans="1:5">
      <c r="A7" s="224" t="s">
        <v>385</v>
      </c>
      <c r="B7" s="67"/>
      <c r="C7" s="67"/>
      <c r="D7" s="75"/>
      <c r="E7" s="67"/>
    </row>
    <row r="8" spans="1:5">
      <c r="A8" s="224" t="s">
        <v>386</v>
      </c>
      <c r="B8" s="67"/>
      <c r="C8" s="67"/>
      <c r="D8" s="75"/>
      <c r="E8" s="67"/>
    </row>
    <row r="9" spans="1:5">
      <c r="A9" s="224" t="s">
        <v>387</v>
      </c>
      <c r="B9" s="67"/>
      <c r="C9" s="67"/>
      <c r="D9" s="75"/>
      <c r="E9" s="67"/>
    </row>
    <row r="10" spans="1:5">
      <c r="A10" s="225"/>
      <c r="B10" s="182"/>
      <c r="C10" s="78" t="s">
        <v>388</v>
      </c>
      <c r="D10" s="226"/>
      <c r="E10" s="67"/>
    </row>
    <row r="11" spans="1:5">
      <c r="A11" s="99"/>
      <c r="B11" s="177"/>
      <c r="C11" s="96" t="s">
        <v>389</v>
      </c>
      <c r="D11" s="94" t="s">
        <v>390</v>
      </c>
      <c r="E11" s="67"/>
    </row>
    <row r="12" spans="1:5">
      <c r="A12" s="93" t="s">
        <v>391</v>
      </c>
      <c r="B12" s="185" t="s">
        <v>392</v>
      </c>
      <c r="C12" s="96" t="s">
        <v>44</v>
      </c>
      <c r="D12" s="94" t="s">
        <v>393</v>
      </c>
      <c r="E12" s="67"/>
    </row>
    <row r="13" spans="1:5">
      <c r="A13" s="99"/>
      <c r="B13" s="177"/>
      <c r="C13" s="96" t="s">
        <v>394</v>
      </c>
      <c r="D13" s="94" t="s">
        <v>395</v>
      </c>
      <c r="E13" s="67"/>
    </row>
    <row r="14" spans="1:5">
      <c r="A14" s="93" t="s">
        <v>530</v>
      </c>
      <c r="B14" s="185" t="s">
        <v>531</v>
      </c>
      <c r="C14" s="96" t="s">
        <v>532</v>
      </c>
      <c r="D14" s="94" t="s">
        <v>62</v>
      </c>
      <c r="E14" s="67"/>
    </row>
    <row r="15" spans="1:5">
      <c r="A15" s="227"/>
      <c r="B15" s="186"/>
      <c r="C15" s="217"/>
      <c r="D15" s="228"/>
      <c r="E15" s="67"/>
    </row>
    <row r="16" spans="1:5">
      <c r="A16" s="229" t="s">
        <v>2956</v>
      </c>
      <c r="B16" s="230" t="s">
        <v>2957</v>
      </c>
      <c r="C16" s="231">
        <v>1</v>
      </c>
      <c r="D16" s="232"/>
      <c r="E16" s="67"/>
    </row>
    <row r="17" spans="1:5">
      <c r="A17" s="229" t="s">
        <v>2958</v>
      </c>
      <c r="B17" s="230" t="s">
        <v>2959</v>
      </c>
      <c r="C17" s="231">
        <v>1</v>
      </c>
      <c r="D17" s="232"/>
      <c r="E17" s="67"/>
    </row>
    <row r="18" spans="1:5">
      <c r="A18" s="229" t="s">
        <v>2960</v>
      </c>
      <c r="B18" s="230" t="s">
        <v>2961</v>
      </c>
      <c r="C18" s="231">
        <v>1</v>
      </c>
      <c r="D18" s="232"/>
      <c r="E18" s="67"/>
    </row>
    <row r="19" spans="1:5">
      <c r="A19" s="229"/>
      <c r="B19" s="230"/>
      <c r="C19" s="231"/>
      <c r="D19" s="232"/>
      <c r="E19" s="67"/>
    </row>
    <row r="20" spans="1:5">
      <c r="A20" s="229"/>
      <c r="B20" s="230"/>
      <c r="C20" s="231"/>
      <c r="D20" s="232"/>
      <c r="E20" s="67"/>
    </row>
    <row r="21" spans="1:5">
      <c r="A21" s="229"/>
      <c r="B21" s="230"/>
      <c r="C21" s="231"/>
      <c r="D21" s="232"/>
      <c r="E21" s="67"/>
    </row>
    <row r="22" spans="1:5">
      <c r="A22" s="229"/>
      <c r="B22" s="230"/>
      <c r="C22" s="231"/>
      <c r="D22" s="232"/>
      <c r="E22" s="67"/>
    </row>
    <row r="23" spans="1:5">
      <c r="A23" s="229"/>
      <c r="B23" s="230"/>
      <c r="C23" s="231"/>
      <c r="D23" s="232"/>
      <c r="E23" s="67"/>
    </row>
    <row r="24" spans="1:5">
      <c r="A24" s="229"/>
      <c r="B24" s="230"/>
      <c r="C24" s="231"/>
      <c r="D24" s="232"/>
      <c r="E24" s="67"/>
    </row>
    <row r="25" spans="1:5">
      <c r="A25" s="229"/>
      <c r="B25" s="230"/>
      <c r="C25" s="231"/>
      <c r="D25" s="232"/>
      <c r="E25" s="67"/>
    </row>
    <row r="26" spans="1:5">
      <c r="A26" s="229"/>
      <c r="B26" s="230"/>
      <c r="C26" s="231"/>
      <c r="D26" s="232"/>
      <c r="E26" s="67"/>
    </row>
    <row r="27" spans="1:5">
      <c r="A27" s="229"/>
      <c r="B27" s="230"/>
      <c r="C27" s="231"/>
      <c r="D27" s="232"/>
      <c r="E27" s="67"/>
    </row>
    <row r="28" spans="1:5">
      <c r="A28" s="229"/>
      <c r="B28" s="230"/>
      <c r="C28" s="231"/>
      <c r="D28" s="232"/>
      <c r="E28" s="67"/>
    </row>
    <row r="29" spans="1:5">
      <c r="A29" s="229"/>
      <c r="B29" s="230"/>
      <c r="C29" s="231"/>
      <c r="D29" s="232"/>
      <c r="E29" s="67"/>
    </row>
    <row r="30" spans="1:5">
      <c r="A30" s="229"/>
      <c r="B30" s="230"/>
      <c r="C30" s="231"/>
      <c r="D30" s="232"/>
      <c r="E30" s="67"/>
    </row>
    <row r="31" spans="1:5">
      <c r="A31" s="229"/>
      <c r="B31" s="230"/>
      <c r="C31" s="231"/>
      <c r="D31" s="232"/>
      <c r="E31" s="67"/>
    </row>
    <row r="32" spans="1:5">
      <c r="A32" s="229"/>
      <c r="B32" s="230"/>
      <c r="C32" s="231"/>
      <c r="D32" s="232"/>
      <c r="E32" s="67"/>
    </row>
    <row r="33" spans="1:5">
      <c r="A33" s="229"/>
      <c r="B33" s="230"/>
      <c r="C33" s="231"/>
      <c r="D33" s="232"/>
      <c r="E33" s="67"/>
    </row>
    <row r="34" spans="1:5">
      <c r="A34" s="229"/>
      <c r="B34" s="230"/>
      <c r="C34" s="231"/>
      <c r="D34" s="232"/>
      <c r="E34" s="67"/>
    </row>
    <row r="35" spans="1:5">
      <c r="A35" s="229"/>
      <c r="B35" s="230"/>
      <c r="C35" s="231"/>
      <c r="D35" s="232"/>
      <c r="E35" s="67"/>
    </row>
    <row r="36" spans="1:5">
      <c r="A36" s="229"/>
      <c r="B36" s="230"/>
      <c r="C36" s="231"/>
      <c r="D36" s="232"/>
      <c r="E36" s="67"/>
    </row>
    <row r="37" spans="1:5">
      <c r="A37" s="229"/>
      <c r="B37" s="230"/>
      <c r="C37" s="231"/>
      <c r="D37" s="232"/>
      <c r="E37" s="67"/>
    </row>
    <row r="38" spans="1:5">
      <c r="A38" s="233"/>
      <c r="B38" s="234"/>
      <c r="C38" s="235"/>
      <c r="D38" s="236"/>
      <c r="E38" s="67"/>
    </row>
    <row r="39" spans="1:5">
      <c r="A39" s="74"/>
      <c r="B39" s="67"/>
      <c r="C39" s="67"/>
      <c r="D39" s="75"/>
      <c r="E39" s="67"/>
    </row>
    <row r="40" spans="1:5">
      <c r="A40" s="237" t="s">
        <v>396</v>
      </c>
      <c r="B40" s="108"/>
      <c r="C40" s="108"/>
      <c r="D40" s="155"/>
      <c r="E40" s="67"/>
    </row>
    <row r="41" spans="1:5">
      <c r="A41" s="74"/>
      <c r="B41" s="67"/>
      <c r="C41" s="67"/>
      <c r="D41" s="75"/>
      <c r="E41" s="67"/>
    </row>
    <row r="42" spans="1:5">
      <c r="A42" s="224" t="s">
        <v>1113</v>
      </c>
      <c r="B42" s="67"/>
      <c r="C42" s="67"/>
      <c r="D42" s="75"/>
      <c r="E42" s="67"/>
    </row>
    <row r="43" spans="1:5">
      <c r="A43" s="224" t="s">
        <v>1074</v>
      </c>
      <c r="B43" s="67"/>
      <c r="C43" s="67"/>
      <c r="D43" s="75"/>
      <c r="E43" s="67"/>
    </row>
    <row r="44" spans="1:5">
      <c r="A44" s="224" t="s">
        <v>1075</v>
      </c>
      <c r="B44" s="67"/>
      <c r="C44" s="67"/>
      <c r="D44" s="75"/>
      <c r="E44" s="67"/>
    </row>
    <row r="45" spans="1:5">
      <c r="A45" s="224" t="s">
        <v>1076</v>
      </c>
      <c r="B45" s="67"/>
      <c r="C45" s="67"/>
      <c r="D45" s="75"/>
      <c r="E45" s="67"/>
    </row>
    <row r="46" spans="1:5">
      <c r="A46" s="224" t="s">
        <v>1077</v>
      </c>
      <c r="B46" s="67"/>
      <c r="C46" s="67"/>
      <c r="D46" s="75"/>
      <c r="E46" s="67"/>
    </row>
    <row r="47" spans="1:5">
      <c r="A47" s="224" t="s">
        <v>2682</v>
      </c>
      <c r="B47" s="67"/>
      <c r="C47" s="67"/>
      <c r="D47" s="75"/>
      <c r="E47" s="67"/>
    </row>
    <row r="48" spans="1:5">
      <c r="A48" s="224" t="s">
        <v>2683</v>
      </c>
      <c r="B48" s="67"/>
      <c r="C48" s="67"/>
      <c r="D48" s="75"/>
      <c r="E48" s="67"/>
    </row>
    <row r="49" spans="1:5">
      <c r="A49" s="74"/>
      <c r="B49" s="67"/>
      <c r="C49" s="67"/>
      <c r="D49" s="75"/>
      <c r="E49" s="67"/>
    </row>
    <row r="50" spans="1:5" ht="15.75" thickBot="1">
      <c r="A50" s="163"/>
      <c r="B50" s="104"/>
      <c r="C50" s="104"/>
      <c r="D50" s="145"/>
      <c r="E50" s="67"/>
    </row>
    <row r="51" spans="1:5">
      <c r="A51" s="67"/>
      <c r="B51" s="67"/>
      <c r="C51" s="67"/>
      <c r="D51" s="166" t="s">
        <v>2684</v>
      </c>
      <c r="E51" s="67"/>
    </row>
    <row r="52" spans="1:5">
      <c r="A52" s="67"/>
      <c r="B52" s="67" t="s">
        <v>551</v>
      </c>
      <c r="C52" s="67"/>
      <c r="D52" s="67"/>
      <c r="E52" s="67"/>
    </row>
    <row r="53" spans="1:5">
      <c r="A53" s="67"/>
      <c r="B53" s="67"/>
      <c r="C53" s="67"/>
      <c r="D53" s="67"/>
      <c r="E53" s="67"/>
    </row>
    <row r="54" spans="1:5">
      <c r="A54" s="67"/>
    </row>
    <row r="55" spans="1:5">
      <c r="A55" s="67"/>
    </row>
    <row r="56" spans="1:5">
      <c r="A56" s="67"/>
    </row>
    <row r="57" spans="1:5">
      <c r="A57" s="67"/>
    </row>
    <row r="58" spans="1:5">
      <c r="A58" s="67"/>
    </row>
    <row r="59" spans="1:5">
      <c r="A59" s="67"/>
    </row>
    <row r="60" spans="1:5">
      <c r="A60" s="67"/>
    </row>
    <row r="61" spans="1:5">
      <c r="A61" s="67"/>
    </row>
    <row r="62" spans="1:5">
      <c r="A62" s="67"/>
    </row>
    <row r="63" spans="1:5">
      <c r="A63" s="67"/>
    </row>
    <row r="64" spans="1:5">
      <c r="A64" s="67"/>
    </row>
    <row r="65" spans="1:1">
      <c r="A65" s="67"/>
    </row>
    <row r="66" spans="1:1">
      <c r="A66" s="67"/>
    </row>
    <row r="67" spans="1:1">
      <c r="A67" s="67"/>
    </row>
    <row r="68" spans="1:1">
      <c r="A68" s="67"/>
    </row>
    <row r="69" spans="1:1">
      <c r="A69" s="67"/>
    </row>
    <row r="70" spans="1:1">
      <c r="A70" s="67"/>
    </row>
    <row r="71" spans="1:1">
      <c r="A71" s="67"/>
    </row>
  </sheetData>
  <printOptions horizontalCentered="1"/>
  <pageMargins left="0.5" right="0.5" top="0.5" bottom="0.5" header="0.5" footer="0.5"/>
  <pageSetup scale="91" orientation="portrait" r:id="rId1"/>
  <headerFooter alignWithMargins="0"/>
  <rowBreaks count="1" manualBreakCount="1">
    <brk id="53" max="16383" man="1"/>
  </rowBreaks>
  <legacyDrawing r:id="rId2"/>
</worksheet>
</file>

<file path=xl/worksheets/sheet11.xml><?xml version="1.0" encoding="utf-8"?>
<worksheet xmlns="http://schemas.openxmlformats.org/spreadsheetml/2006/main" xmlns:r="http://schemas.openxmlformats.org/officeDocument/2006/relationships">
  <sheetPr transitionEvaluation="1">
    <pageSetUpPr fitToPage="1"/>
  </sheetPr>
  <dimension ref="A1:IV84"/>
  <sheetViews>
    <sheetView defaultGridColor="0" colorId="22" zoomScaleNormal="75" workbookViewId="0">
      <selection activeCell="C23" sqref="C23"/>
    </sheetView>
  </sheetViews>
  <sheetFormatPr defaultColWidth="9.77734375" defaultRowHeight="15"/>
  <cols>
    <col min="1" max="1" width="3.77734375" customWidth="1"/>
    <col min="2" max="2" width="42.77734375" customWidth="1"/>
  </cols>
  <sheetData>
    <row r="1" spans="1:256" ht="15.75" thickBot="1">
      <c r="A1" s="153" t="str">
        <f>'Data Sheet'!A46</f>
        <v>Annual Report of THE MIDDLEBURGH TELEPHONE COMPANY                                          For the period ending DECEMBER 31, 2013</v>
      </c>
      <c r="B1" s="238"/>
      <c r="C1" s="104"/>
      <c r="D1" s="104"/>
      <c r="E1" s="104"/>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c r="EN1" s="67"/>
      <c r="EO1" s="67"/>
      <c r="EP1" s="67"/>
      <c r="EQ1" s="67"/>
      <c r="ER1" s="67"/>
      <c r="ES1" s="67"/>
      <c r="ET1" s="67"/>
      <c r="EU1" s="67"/>
      <c r="EV1" s="67"/>
      <c r="EW1" s="67"/>
      <c r="EX1" s="67"/>
      <c r="EY1" s="67"/>
      <c r="EZ1" s="67"/>
      <c r="FA1" s="67"/>
      <c r="FB1" s="67"/>
      <c r="FC1" s="67"/>
      <c r="FD1" s="67"/>
      <c r="FE1" s="67"/>
      <c r="FF1" s="67"/>
      <c r="FG1" s="67"/>
      <c r="FH1" s="67"/>
      <c r="FI1" s="67"/>
      <c r="FJ1" s="67"/>
      <c r="FK1" s="67"/>
      <c r="FL1" s="67"/>
      <c r="FM1" s="67"/>
      <c r="FN1" s="67"/>
      <c r="FO1" s="67"/>
      <c r="FP1" s="67"/>
      <c r="FQ1" s="67"/>
      <c r="FR1" s="67"/>
      <c r="FS1" s="67"/>
      <c r="FT1" s="67"/>
      <c r="FU1" s="67"/>
      <c r="FV1" s="67"/>
      <c r="FW1" s="67"/>
      <c r="FX1" s="67"/>
      <c r="FY1" s="67"/>
      <c r="FZ1" s="67"/>
      <c r="GA1" s="67"/>
      <c r="GB1" s="67"/>
      <c r="GC1" s="67"/>
      <c r="GD1" s="67"/>
      <c r="GE1" s="67"/>
      <c r="GF1" s="67"/>
      <c r="GG1" s="67"/>
      <c r="GH1" s="67"/>
      <c r="GI1" s="67"/>
      <c r="GJ1" s="67"/>
      <c r="GK1" s="67"/>
      <c r="GL1" s="67"/>
      <c r="GM1" s="67"/>
      <c r="GN1" s="67"/>
      <c r="GO1" s="67"/>
      <c r="GP1" s="67"/>
      <c r="GQ1" s="67"/>
      <c r="GR1" s="67"/>
      <c r="GS1" s="67"/>
      <c r="GT1" s="67"/>
      <c r="GU1" s="67"/>
      <c r="GV1" s="67"/>
      <c r="GW1" s="67"/>
      <c r="GX1" s="67"/>
      <c r="GY1" s="67"/>
      <c r="GZ1" s="67"/>
      <c r="HA1" s="67"/>
      <c r="HB1" s="67"/>
      <c r="HC1" s="67"/>
      <c r="HD1" s="67"/>
      <c r="HE1" s="67"/>
      <c r="HF1" s="67"/>
      <c r="HG1" s="67"/>
      <c r="HH1" s="67"/>
      <c r="HI1" s="67"/>
      <c r="HJ1" s="67"/>
      <c r="HK1" s="67"/>
      <c r="HL1" s="67"/>
      <c r="HM1" s="67"/>
      <c r="HN1" s="67"/>
      <c r="HO1" s="67"/>
      <c r="HP1" s="67"/>
      <c r="HQ1" s="67"/>
      <c r="HR1" s="67"/>
      <c r="HS1" s="67"/>
      <c r="HT1" s="67"/>
      <c r="HU1" s="67"/>
      <c r="HV1" s="67"/>
      <c r="HW1" s="67"/>
      <c r="HX1" s="67"/>
      <c r="HY1" s="67"/>
      <c r="HZ1" s="67"/>
      <c r="IA1" s="67"/>
      <c r="IB1" s="67"/>
      <c r="IC1" s="67"/>
      <c r="ID1" s="67"/>
      <c r="IE1" s="67"/>
      <c r="IF1" s="67"/>
      <c r="IG1" s="67"/>
      <c r="IH1" s="67"/>
      <c r="II1" s="67"/>
      <c r="IJ1" s="67"/>
      <c r="IK1" s="67"/>
      <c r="IL1" s="67"/>
      <c r="IM1" s="67"/>
      <c r="IN1" s="67"/>
      <c r="IO1" s="67"/>
      <c r="IP1" s="67"/>
      <c r="IQ1" s="67"/>
      <c r="IR1" s="67"/>
      <c r="IS1" s="67"/>
      <c r="IT1" s="67"/>
      <c r="IU1" s="67"/>
      <c r="IV1" s="67"/>
    </row>
    <row r="2" spans="1:256" ht="9.9499999999999993" customHeight="1">
      <c r="A2" s="68"/>
      <c r="B2" s="69"/>
      <c r="C2" s="69"/>
      <c r="D2" s="69"/>
      <c r="E2" s="70"/>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row>
    <row r="3" spans="1:256" ht="15.75">
      <c r="A3" s="154" t="s">
        <v>2685</v>
      </c>
      <c r="B3" s="135"/>
      <c r="C3" s="135"/>
      <c r="D3" s="135"/>
      <c r="E3" s="136"/>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c r="IT3" s="67"/>
      <c r="IU3" s="67"/>
      <c r="IV3" s="67"/>
    </row>
    <row r="4" spans="1:256" ht="9.9499999999999993" customHeight="1">
      <c r="A4" s="74"/>
      <c r="B4" s="67"/>
      <c r="C4" s="67"/>
      <c r="D4" s="67"/>
      <c r="E4" s="75"/>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7"/>
      <c r="FM4" s="67"/>
      <c r="FN4" s="67"/>
      <c r="FO4" s="67"/>
      <c r="FP4" s="67"/>
      <c r="FQ4" s="67"/>
      <c r="FR4" s="67"/>
      <c r="FS4" s="67"/>
      <c r="FT4" s="67"/>
      <c r="FU4" s="67"/>
      <c r="FV4" s="67"/>
      <c r="FW4" s="67"/>
      <c r="FX4" s="67"/>
      <c r="FY4" s="67"/>
      <c r="FZ4" s="67"/>
      <c r="GA4" s="67"/>
      <c r="GB4" s="67"/>
      <c r="GC4" s="67"/>
      <c r="GD4" s="67"/>
      <c r="GE4" s="67"/>
      <c r="GF4" s="67"/>
      <c r="GG4" s="67"/>
      <c r="GH4" s="67"/>
      <c r="GI4" s="67"/>
      <c r="GJ4" s="67"/>
      <c r="GK4" s="67"/>
      <c r="GL4" s="67"/>
      <c r="GM4" s="67"/>
      <c r="GN4" s="67"/>
      <c r="GO4" s="67"/>
      <c r="GP4" s="67"/>
      <c r="GQ4" s="67"/>
      <c r="GR4" s="67"/>
      <c r="GS4" s="67"/>
      <c r="GT4" s="67"/>
      <c r="GU4" s="67"/>
      <c r="GV4" s="67"/>
      <c r="GW4" s="67"/>
      <c r="GX4" s="67"/>
      <c r="GY4" s="67"/>
      <c r="GZ4" s="67"/>
      <c r="HA4" s="67"/>
      <c r="HB4" s="67"/>
      <c r="HC4" s="67"/>
      <c r="HD4" s="67"/>
      <c r="HE4" s="67"/>
      <c r="HF4" s="67"/>
      <c r="HG4" s="67"/>
      <c r="HH4" s="67"/>
      <c r="HI4" s="67"/>
      <c r="HJ4" s="67"/>
      <c r="HK4" s="67"/>
      <c r="HL4" s="67"/>
      <c r="HM4" s="67"/>
      <c r="HN4" s="67"/>
      <c r="HO4" s="67"/>
      <c r="HP4" s="67"/>
      <c r="HQ4" s="67"/>
      <c r="HR4" s="67"/>
      <c r="HS4" s="67"/>
      <c r="HT4" s="67"/>
      <c r="HU4" s="67"/>
      <c r="HV4" s="67"/>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row>
    <row r="5" spans="1:256">
      <c r="A5" s="239" t="s">
        <v>1759</v>
      </c>
      <c r="B5" s="240"/>
      <c r="C5" s="240"/>
      <c r="D5" s="240"/>
      <c r="E5" s="241"/>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0"/>
      <c r="BT5" s="240"/>
      <c r="BU5" s="240"/>
      <c r="BV5" s="240"/>
      <c r="BW5" s="240"/>
      <c r="BX5" s="240"/>
      <c r="BY5" s="240"/>
      <c r="BZ5" s="240"/>
      <c r="CA5" s="240"/>
      <c r="CB5" s="240"/>
      <c r="CC5" s="240"/>
      <c r="CD5" s="240"/>
      <c r="CE5" s="240"/>
      <c r="CF5" s="240"/>
      <c r="CG5" s="240"/>
      <c r="CH5" s="240"/>
      <c r="CI5" s="240"/>
      <c r="CJ5" s="240"/>
      <c r="CK5" s="240"/>
      <c r="CL5" s="240"/>
      <c r="CM5" s="240"/>
      <c r="CN5" s="240"/>
      <c r="CO5" s="240"/>
      <c r="CP5" s="240"/>
      <c r="CQ5" s="240"/>
      <c r="CR5" s="240"/>
      <c r="CS5" s="240"/>
      <c r="CT5" s="240"/>
      <c r="CU5" s="240"/>
      <c r="CV5" s="240"/>
      <c r="CW5" s="240"/>
      <c r="CX5" s="240"/>
      <c r="CY5" s="240"/>
      <c r="CZ5" s="240"/>
      <c r="DA5" s="240"/>
      <c r="DB5" s="240"/>
      <c r="DC5" s="240"/>
      <c r="DD5" s="240"/>
      <c r="DE5" s="240"/>
      <c r="DF5" s="240"/>
      <c r="DG5" s="240"/>
      <c r="DH5" s="240"/>
      <c r="DI5" s="240"/>
      <c r="DJ5" s="240"/>
      <c r="DK5" s="240"/>
      <c r="DL5" s="240"/>
      <c r="DM5" s="240"/>
      <c r="DN5" s="240"/>
      <c r="DO5" s="240"/>
      <c r="DP5" s="240"/>
      <c r="DQ5" s="240"/>
      <c r="DR5" s="240"/>
      <c r="DS5" s="240"/>
      <c r="DT5" s="240"/>
      <c r="DU5" s="240"/>
      <c r="DV5" s="240"/>
      <c r="DW5" s="240"/>
      <c r="DX5" s="240"/>
      <c r="DY5" s="240"/>
      <c r="DZ5" s="240"/>
      <c r="EA5" s="240"/>
      <c r="EB5" s="240"/>
      <c r="EC5" s="240"/>
      <c r="ED5" s="240"/>
      <c r="EE5" s="240"/>
      <c r="EF5" s="240"/>
      <c r="EG5" s="240"/>
      <c r="EH5" s="240"/>
      <c r="EI5" s="240"/>
      <c r="EJ5" s="240"/>
      <c r="EK5" s="240"/>
      <c r="EL5" s="240"/>
      <c r="EM5" s="240"/>
      <c r="EN5" s="240"/>
      <c r="EO5" s="240"/>
      <c r="EP5" s="240"/>
      <c r="EQ5" s="240"/>
      <c r="ER5" s="240"/>
      <c r="ES5" s="240"/>
      <c r="ET5" s="240"/>
      <c r="EU5" s="240"/>
      <c r="EV5" s="240"/>
      <c r="EW5" s="240"/>
      <c r="EX5" s="240"/>
      <c r="EY5" s="240"/>
      <c r="EZ5" s="240"/>
      <c r="FA5" s="240"/>
      <c r="FB5" s="240"/>
      <c r="FC5" s="240"/>
      <c r="FD5" s="240"/>
      <c r="FE5" s="240"/>
      <c r="FF5" s="240"/>
      <c r="FG5" s="240"/>
      <c r="FH5" s="240"/>
      <c r="FI5" s="240"/>
      <c r="FJ5" s="240"/>
      <c r="FK5" s="240"/>
      <c r="FL5" s="240"/>
      <c r="FM5" s="240"/>
      <c r="FN5" s="240"/>
      <c r="FO5" s="240"/>
      <c r="FP5" s="240"/>
      <c r="FQ5" s="240"/>
      <c r="FR5" s="240"/>
      <c r="FS5" s="240"/>
      <c r="FT5" s="240"/>
      <c r="FU5" s="240"/>
      <c r="FV5" s="240"/>
      <c r="FW5" s="240"/>
      <c r="FX5" s="240"/>
      <c r="FY5" s="240"/>
      <c r="FZ5" s="240"/>
      <c r="GA5" s="240"/>
      <c r="GB5" s="240"/>
      <c r="GC5" s="240"/>
      <c r="GD5" s="240"/>
      <c r="GE5" s="240"/>
      <c r="GF5" s="240"/>
      <c r="GG5" s="240"/>
      <c r="GH5" s="240"/>
      <c r="GI5" s="240"/>
      <c r="GJ5" s="240"/>
      <c r="GK5" s="240"/>
      <c r="GL5" s="240"/>
      <c r="GM5" s="240"/>
      <c r="GN5" s="240"/>
      <c r="GO5" s="240"/>
      <c r="GP5" s="240"/>
      <c r="GQ5" s="240"/>
      <c r="GR5" s="240"/>
      <c r="GS5" s="240"/>
      <c r="GT5" s="240"/>
      <c r="GU5" s="240"/>
      <c r="GV5" s="240"/>
      <c r="GW5" s="240"/>
      <c r="GX5" s="240"/>
      <c r="GY5" s="240"/>
      <c r="GZ5" s="240"/>
      <c r="HA5" s="240"/>
      <c r="HB5" s="240"/>
      <c r="HC5" s="240"/>
      <c r="HD5" s="240"/>
      <c r="HE5" s="240"/>
      <c r="HF5" s="240"/>
      <c r="HG5" s="240"/>
      <c r="HH5" s="240"/>
      <c r="HI5" s="240"/>
      <c r="HJ5" s="240"/>
      <c r="HK5" s="240"/>
      <c r="HL5" s="240"/>
      <c r="HM5" s="240"/>
      <c r="HN5" s="240"/>
      <c r="HO5" s="240"/>
      <c r="HP5" s="240"/>
      <c r="HQ5" s="240"/>
      <c r="HR5" s="240"/>
      <c r="HS5" s="240"/>
      <c r="HT5" s="240"/>
      <c r="HU5" s="240"/>
      <c r="HV5" s="240"/>
      <c r="HW5" s="240"/>
      <c r="HX5" s="240"/>
      <c r="HY5" s="240"/>
      <c r="HZ5" s="240"/>
      <c r="IA5" s="240"/>
      <c r="IB5" s="240"/>
      <c r="IC5" s="240"/>
      <c r="ID5" s="240"/>
      <c r="IE5" s="240"/>
      <c r="IF5" s="240"/>
      <c r="IG5" s="240"/>
      <c r="IH5" s="240"/>
      <c r="II5" s="240"/>
      <c r="IJ5" s="240"/>
      <c r="IK5" s="240"/>
      <c r="IL5" s="240"/>
      <c r="IM5" s="240"/>
      <c r="IN5" s="240"/>
      <c r="IO5" s="240"/>
      <c r="IP5" s="240"/>
      <c r="IQ5" s="240"/>
      <c r="IR5" s="240"/>
      <c r="IS5" s="240"/>
      <c r="IT5" s="240"/>
      <c r="IU5" s="240"/>
      <c r="IV5" s="240"/>
    </row>
    <row r="6" spans="1:256">
      <c r="A6" s="239" t="s">
        <v>2686</v>
      </c>
      <c r="B6" s="240"/>
      <c r="C6" s="240"/>
      <c r="D6" s="240"/>
      <c r="E6" s="241"/>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0"/>
      <c r="BT6" s="240"/>
      <c r="BU6" s="240"/>
      <c r="BV6" s="240"/>
      <c r="BW6" s="240"/>
      <c r="BX6" s="240"/>
      <c r="BY6" s="240"/>
      <c r="BZ6" s="240"/>
      <c r="CA6" s="240"/>
      <c r="CB6" s="240"/>
      <c r="CC6" s="240"/>
      <c r="CD6" s="240"/>
      <c r="CE6" s="240"/>
      <c r="CF6" s="240"/>
      <c r="CG6" s="240"/>
      <c r="CH6" s="240"/>
      <c r="CI6" s="240"/>
      <c r="CJ6" s="240"/>
      <c r="CK6" s="240"/>
      <c r="CL6" s="240"/>
      <c r="CM6" s="240"/>
      <c r="CN6" s="240"/>
      <c r="CO6" s="240"/>
      <c r="CP6" s="240"/>
      <c r="CQ6" s="240"/>
      <c r="CR6" s="240"/>
      <c r="CS6" s="240"/>
      <c r="CT6" s="240"/>
      <c r="CU6" s="240"/>
      <c r="CV6" s="240"/>
      <c r="CW6" s="240"/>
      <c r="CX6" s="240"/>
      <c r="CY6" s="240"/>
      <c r="CZ6" s="240"/>
      <c r="DA6" s="240"/>
      <c r="DB6" s="240"/>
      <c r="DC6" s="240"/>
      <c r="DD6" s="240"/>
      <c r="DE6" s="240"/>
      <c r="DF6" s="240"/>
      <c r="DG6" s="240"/>
      <c r="DH6" s="240"/>
      <c r="DI6" s="240"/>
      <c r="DJ6" s="240"/>
      <c r="DK6" s="240"/>
      <c r="DL6" s="240"/>
      <c r="DM6" s="240"/>
      <c r="DN6" s="240"/>
      <c r="DO6" s="240"/>
      <c r="DP6" s="240"/>
      <c r="DQ6" s="240"/>
      <c r="DR6" s="240"/>
      <c r="DS6" s="240"/>
      <c r="DT6" s="240"/>
      <c r="DU6" s="240"/>
      <c r="DV6" s="240"/>
      <c r="DW6" s="240"/>
      <c r="DX6" s="240"/>
      <c r="DY6" s="240"/>
      <c r="DZ6" s="240"/>
      <c r="EA6" s="240"/>
      <c r="EB6" s="240"/>
      <c r="EC6" s="240"/>
      <c r="ED6" s="240"/>
      <c r="EE6" s="240"/>
      <c r="EF6" s="240"/>
      <c r="EG6" s="240"/>
      <c r="EH6" s="240"/>
      <c r="EI6" s="240"/>
      <c r="EJ6" s="240"/>
      <c r="EK6" s="240"/>
      <c r="EL6" s="240"/>
      <c r="EM6" s="240"/>
      <c r="EN6" s="240"/>
      <c r="EO6" s="240"/>
      <c r="EP6" s="240"/>
      <c r="EQ6" s="240"/>
      <c r="ER6" s="240"/>
      <c r="ES6" s="240"/>
      <c r="ET6" s="240"/>
      <c r="EU6" s="240"/>
      <c r="EV6" s="240"/>
      <c r="EW6" s="240"/>
      <c r="EX6" s="240"/>
      <c r="EY6" s="240"/>
      <c r="EZ6" s="240"/>
      <c r="FA6" s="240"/>
      <c r="FB6" s="240"/>
      <c r="FC6" s="240"/>
      <c r="FD6" s="240"/>
      <c r="FE6" s="240"/>
      <c r="FF6" s="240"/>
      <c r="FG6" s="240"/>
      <c r="FH6" s="240"/>
      <c r="FI6" s="240"/>
      <c r="FJ6" s="240"/>
      <c r="FK6" s="240"/>
      <c r="FL6" s="240"/>
      <c r="FM6" s="240"/>
      <c r="FN6" s="240"/>
      <c r="FO6" s="240"/>
      <c r="FP6" s="240"/>
      <c r="FQ6" s="240"/>
      <c r="FR6" s="240"/>
      <c r="FS6" s="240"/>
      <c r="FT6" s="240"/>
      <c r="FU6" s="240"/>
      <c r="FV6" s="240"/>
      <c r="FW6" s="240"/>
      <c r="FX6" s="240"/>
      <c r="FY6" s="240"/>
      <c r="FZ6" s="240"/>
      <c r="GA6" s="240"/>
      <c r="GB6" s="240"/>
      <c r="GC6" s="240"/>
      <c r="GD6" s="240"/>
      <c r="GE6" s="240"/>
      <c r="GF6" s="240"/>
      <c r="GG6" s="240"/>
      <c r="GH6" s="240"/>
      <c r="GI6" s="240"/>
      <c r="GJ6" s="240"/>
      <c r="GK6" s="240"/>
      <c r="GL6" s="240"/>
      <c r="GM6" s="240"/>
      <c r="GN6" s="240"/>
      <c r="GO6" s="240"/>
      <c r="GP6" s="240"/>
      <c r="GQ6" s="240"/>
      <c r="GR6" s="240"/>
      <c r="GS6" s="240"/>
      <c r="GT6" s="240"/>
      <c r="GU6" s="240"/>
      <c r="GV6" s="240"/>
      <c r="GW6" s="240"/>
      <c r="GX6" s="240"/>
      <c r="GY6" s="240"/>
      <c r="GZ6" s="240"/>
      <c r="HA6" s="240"/>
      <c r="HB6" s="240"/>
      <c r="HC6" s="240"/>
      <c r="HD6" s="240"/>
      <c r="HE6" s="240"/>
      <c r="HF6" s="240"/>
      <c r="HG6" s="240"/>
      <c r="HH6" s="240"/>
      <c r="HI6" s="240"/>
      <c r="HJ6" s="240"/>
      <c r="HK6" s="240"/>
      <c r="HL6" s="240"/>
      <c r="HM6" s="240"/>
      <c r="HN6" s="240"/>
      <c r="HO6" s="240"/>
      <c r="HP6" s="240"/>
      <c r="HQ6" s="240"/>
      <c r="HR6" s="240"/>
      <c r="HS6" s="240"/>
      <c r="HT6" s="240"/>
      <c r="HU6" s="240"/>
      <c r="HV6" s="240"/>
      <c r="HW6" s="240"/>
      <c r="HX6" s="240"/>
      <c r="HY6" s="240"/>
      <c r="HZ6" s="240"/>
      <c r="IA6" s="240"/>
      <c r="IB6" s="240"/>
      <c r="IC6" s="240"/>
      <c r="ID6" s="240"/>
      <c r="IE6" s="240"/>
      <c r="IF6" s="240"/>
      <c r="IG6" s="240"/>
      <c r="IH6" s="240"/>
      <c r="II6" s="240"/>
      <c r="IJ6" s="240"/>
      <c r="IK6" s="240"/>
      <c r="IL6" s="240"/>
      <c r="IM6" s="240"/>
      <c r="IN6" s="240"/>
      <c r="IO6" s="240"/>
      <c r="IP6" s="240"/>
      <c r="IQ6" s="240"/>
      <c r="IR6" s="240"/>
      <c r="IS6" s="240"/>
      <c r="IT6" s="240"/>
      <c r="IU6" s="240"/>
      <c r="IV6" s="240"/>
    </row>
    <row r="7" spans="1:256">
      <c r="A7" s="239" t="s">
        <v>1422</v>
      </c>
      <c r="B7" s="240"/>
      <c r="C7" s="240"/>
      <c r="D7" s="240"/>
      <c r="E7" s="241"/>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0"/>
      <c r="DL7" s="240"/>
      <c r="DM7" s="240"/>
      <c r="DN7" s="240"/>
      <c r="DO7" s="240"/>
      <c r="DP7" s="240"/>
      <c r="DQ7" s="240"/>
      <c r="DR7" s="240"/>
      <c r="DS7" s="240"/>
      <c r="DT7" s="240"/>
      <c r="DU7" s="240"/>
      <c r="DV7" s="240"/>
      <c r="DW7" s="240"/>
      <c r="DX7" s="240"/>
      <c r="DY7" s="240"/>
      <c r="DZ7" s="240"/>
      <c r="EA7" s="240"/>
      <c r="EB7" s="240"/>
      <c r="EC7" s="240"/>
      <c r="ED7" s="240"/>
      <c r="EE7" s="240"/>
      <c r="EF7" s="240"/>
      <c r="EG7" s="240"/>
      <c r="EH7" s="240"/>
      <c r="EI7" s="240"/>
      <c r="EJ7" s="240"/>
      <c r="EK7" s="240"/>
      <c r="EL7" s="240"/>
      <c r="EM7" s="240"/>
      <c r="EN7" s="240"/>
      <c r="EO7" s="240"/>
      <c r="EP7" s="240"/>
      <c r="EQ7" s="240"/>
      <c r="ER7" s="240"/>
      <c r="ES7" s="240"/>
      <c r="ET7" s="240"/>
      <c r="EU7" s="240"/>
      <c r="EV7" s="240"/>
      <c r="EW7" s="240"/>
      <c r="EX7" s="240"/>
      <c r="EY7" s="240"/>
      <c r="EZ7" s="240"/>
      <c r="FA7" s="240"/>
      <c r="FB7" s="240"/>
      <c r="FC7" s="240"/>
      <c r="FD7" s="240"/>
      <c r="FE7" s="240"/>
      <c r="FF7" s="240"/>
      <c r="FG7" s="240"/>
      <c r="FH7" s="240"/>
      <c r="FI7" s="240"/>
      <c r="FJ7" s="240"/>
      <c r="FK7" s="240"/>
      <c r="FL7" s="240"/>
      <c r="FM7" s="240"/>
      <c r="FN7" s="240"/>
      <c r="FO7" s="240"/>
      <c r="FP7" s="240"/>
      <c r="FQ7" s="240"/>
      <c r="FR7" s="240"/>
      <c r="FS7" s="240"/>
      <c r="FT7" s="240"/>
      <c r="FU7" s="240"/>
      <c r="FV7" s="240"/>
      <c r="FW7" s="240"/>
      <c r="FX7" s="240"/>
      <c r="FY7" s="240"/>
      <c r="FZ7" s="240"/>
      <c r="GA7" s="240"/>
      <c r="GB7" s="240"/>
      <c r="GC7" s="240"/>
      <c r="GD7" s="240"/>
      <c r="GE7" s="240"/>
      <c r="GF7" s="240"/>
      <c r="GG7" s="240"/>
      <c r="GH7" s="240"/>
      <c r="GI7" s="240"/>
      <c r="GJ7" s="240"/>
      <c r="GK7" s="240"/>
      <c r="GL7" s="240"/>
      <c r="GM7" s="240"/>
      <c r="GN7" s="240"/>
      <c r="GO7" s="240"/>
      <c r="GP7" s="240"/>
      <c r="GQ7" s="240"/>
      <c r="GR7" s="240"/>
      <c r="GS7" s="240"/>
      <c r="GT7" s="240"/>
      <c r="GU7" s="240"/>
      <c r="GV7" s="240"/>
      <c r="GW7" s="240"/>
      <c r="GX7" s="240"/>
      <c r="GY7" s="240"/>
      <c r="GZ7" s="240"/>
      <c r="HA7" s="240"/>
      <c r="HB7" s="240"/>
      <c r="HC7" s="240"/>
      <c r="HD7" s="240"/>
      <c r="HE7" s="240"/>
      <c r="HF7" s="240"/>
      <c r="HG7" s="240"/>
      <c r="HH7" s="240"/>
      <c r="HI7" s="240"/>
      <c r="HJ7" s="240"/>
      <c r="HK7" s="240"/>
      <c r="HL7" s="240"/>
      <c r="HM7" s="240"/>
      <c r="HN7" s="240"/>
      <c r="HO7" s="240"/>
      <c r="HP7" s="240"/>
      <c r="HQ7" s="240"/>
      <c r="HR7" s="240"/>
      <c r="HS7" s="240"/>
      <c r="HT7" s="240"/>
      <c r="HU7" s="240"/>
      <c r="HV7" s="240"/>
      <c r="HW7" s="240"/>
      <c r="HX7" s="240"/>
      <c r="HY7" s="240"/>
      <c r="HZ7" s="240"/>
      <c r="IA7" s="240"/>
      <c r="IB7" s="240"/>
      <c r="IC7" s="240"/>
      <c r="ID7" s="240"/>
      <c r="IE7" s="240"/>
      <c r="IF7" s="240"/>
      <c r="IG7" s="240"/>
      <c r="IH7" s="240"/>
      <c r="II7" s="240"/>
      <c r="IJ7" s="240"/>
      <c r="IK7" s="240"/>
      <c r="IL7" s="240"/>
      <c r="IM7" s="240"/>
      <c r="IN7" s="240"/>
      <c r="IO7" s="240"/>
      <c r="IP7" s="240"/>
      <c r="IQ7" s="240"/>
      <c r="IR7" s="240"/>
      <c r="IS7" s="240"/>
      <c r="IT7" s="240"/>
      <c r="IU7" s="240"/>
      <c r="IV7" s="240"/>
    </row>
    <row r="8" spans="1:256">
      <c r="A8" s="239" t="s">
        <v>1423</v>
      </c>
      <c r="B8" s="240"/>
      <c r="C8" s="240"/>
      <c r="D8" s="240"/>
      <c r="E8" s="241"/>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40"/>
      <c r="AZ8" s="240"/>
      <c r="BA8" s="240"/>
      <c r="BB8" s="240"/>
      <c r="BC8" s="240"/>
      <c r="BD8" s="240"/>
      <c r="BE8" s="240"/>
      <c r="BF8" s="240"/>
      <c r="BG8" s="240"/>
      <c r="BH8" s="240"/>
      <c r="BI8" s="240"/>
      <c r="BJ8" s="240"/>
      <c r="BK8" s="240"/>
      <c r="BL8" s="240"/>
      <c r="BM8" s="240"/>
      <c r="BN8" s="240"/>
      <c r="BO8" s="240"/>
      <c r="BP8" s="240"/>
      <c r="BQ8" s="240"/>
      <c r="BR8" s="240"/>
      <c r="BS8" s="240"/>
      <c r="BT8" s="240"/>
      <c r="BU8" s="240"/>
      <c r="BV8" s="240"/>
      <c r="BW8" s="240"/>
      <c r="BX8" s="240"/>
      <c r="BY8" s="240"/>
      <c r="BZ8" s="240"/>
      <c r="CA8" s="240"/>
      <c r="CB8" s="240"/>
      <c r="CC8" s="240"/>
      <c r="CD8" s="240"/>
      <c r="CE8" s="240"/>
      <c r="CF8" s="240"/>
      <c r="CG8" s="240"/>
      <c r="CH8" s="240"/>
      <c r="CI8" s="240"/>
      <c r="CJ8" s="240"/>
      <c r="CK8" s="240"/>
      <c r="CL8" s="240"/>
      <c r="CM8" s="240"/>
      <c r="CN8" s="240"/>
      <c r="CO8" s="240"/>
      <c r="CP8" s="240"/>
      <c r="CQ8" s="240"/>
      <c r="CR8" s="240"/>
      <c r="CS8" s="240"/>
      <c r="CT8" s="240"/>
      <c r="CU8" s="240"/>
      <c r="CV8" s="240"/>
      <c r="CW8" s="240"/>
      <c r="CX8" s="240"/>
      <c r="CY8" s="240"/>
      <c r="CZ8" s="240"/>
      <c r="DA8" s="240"/>
      <c r="DB8" s="240"/>
      <c r="DC8" s="240"/>
      <c r="DD8" s="240"/>
      <c r="DE8" s="240"/>
      <c r="DF8" s="240"/>
      <c r="DG8" s="240"/>
      <c r="DH8" s="240"/>
      <c r="DI8" s="240"/>
      <c r="DJ8" s="240"/>
      <c r="DK8" s="240"/>
      <c r="DL8" s="240"/>
      <c r="DM8" s="240"/>
      <c r="DN8" s="240"/>
      <c r="DO8" s="240"/>
      <c r="DP8" s="240"/>
      <c r="DQ8" s="240"/>
      <c r="DR8" s="240"/>
      <c r="DS8" s="240"/>
      <c r="DT8" s="240"/>
      <c r="DU8" s="240"/>
      <c r="DV8" s="240"/>
      <c r="DW8" s="240"/>
      <c r="DX8" s="240"/>
      <c r="DY8" s="240"/>
      <c r="DZ8" s="240"/>
      <c r="EA8" s="240"/>
      <c r="EB8" s="240"/>
      <c r="EC8" s="240"/>
      <c r="ED8" s="240"/>
      <c r="EE8" s="240"/>
      <c r="EF8" s="240"/>
      <c r="EG8" s="240"/>
      <c r="EH8" s="240"/>
      <c r="EI8" s="240"/>
      <c r="EJ8" s="240"/>
      <c r="EK8" s="240"/>
      <c r="EL8" s="240"/>
      <c r="EM8" s="240"/>
      <c r="EN8" s="240"/>
      <c r="EO8" s="240"/>
      <c r="EP8" s="240"/>
      <c r="EQ8" s="240"/>
      <c r="ER8" s="240"/>
      <c r="ES8" s="240"/>
      <c r="ET8" s="240"/>
      <c r="EU8" s="240"/>
      <c r="EV8" s="240"/>
      <c r="EW8" s="240"/>
      <c r="EX8" s="240"/>
      <c r="EY8" s="240"/>
      <c r="EZ8" s="240"/>
      <c r="FA8" s="240"/>
      <c r="FB8" s="240"/>
      <c r="FC8" s="240"/>
      <c r="FD8" s="240"/>
      <c r="FE8" s="240"/>
      <c r="FF8" s="240"/>
      <c r="FG8" s="240"/>
      <c r="FH8" s="240"/>
      <c r="FI8" s="240"/>
      <c r="FJ8" s="240"/>
      <c r="FK8" s="240"/>
      <c r="FL8" s="240"/>
      <c r="FM8" s="240"/>
      <c r="FN8" s="240"/>
      <c r="FO8" s="240"/>
      <c r="FP8" s="240"/>
      <c r="FQ8" s="240"/>
      <c r="FR8" s="240"/>
      <c r="FS8" s="240"/>
      <c r="FT8" s="240"/>
      <c r="FU8" s="240"/>
      <c r="FV8" s="240"/>
      <c r="FW8" s="240"/>
      <c r="FX8" s="240"/>
      <c r="FY8" s="240"/>
      <c r="FZ8" s="240"/>
      <c r="GA8" s="240"/>
      <c r="GB8" s="240"/>
      <c r="GC8" s="240"/>
      <c r="GD8" s="240"/>
      <c r="GE8" s="240"/>
      <c r="GF8" s="240"/>
      <c r="GG8" s="240"/>
      <c r="GH8" s="240"/>
      <c r="GI8" s="240"/>
      <c r="GJ8" s="240"/>
      <c r="GK8" s="240"/>
      <c r="GL8" s="240"/>
      <c r="GM8" s="240"/>
      <c r="GN8" s="240"/>
      <c r="GO8" s="240"/>
      <c r="GP8" s="240"/>
      <c r="GQ8" s="240"/>
      <c r="GR8" s="240"/>
      <c r="GS8" s="240"/>
      <c r="GT8" s="240"/>
      <c r="GU8" s="240"/>
      <c r="GV8" s="240"/>
      <c r="GW8" s="240"/>
      <c r="GX8" s="240"/>
      <c r="GY8" s="240"/>
      <c r="GZ8" s="240"/>
      <c r="HA8" s="240"/>
      <c r="HB8" s="240"/>
      <c r="HC8" s="240"/>
      <c r="HD8" s="240"/>
      <c r="HE8" s="240"/>
      <c r="HF8" s="240"/>
      <c r="HG8" s="240"/>
      <c r="HH8" s="240"/>
      <c r="HI8" s="240"/>
      <c r="HJ8" s="240"/>
      <c r="HK8" s="240"/>
      <c r="HL8" s="240"/>
      <c r="HM8" s="240"/>
      <c r="HN8" s="240"/>
      <c r="HO8" s="240"/>
      <c r="HP8" s="240"/>
      <c r="HQ8" s="240"/>
      <c r="HR8" s="240"/>
      <c r="HS8" s="240"/>
      <c r="HT8" s="240"/>
      <c r="HU8" s="240"/>
      <c r="HV8" s="240"/>
      <c r="HW8" s="240"/>
      <c r="HX8" s="240"/>
      <c r="HY8" s="240"/>
      <c r="HZ8" s="240"/>
      <c r="IA8" s="240"/>
      <c r="IB8" s="240"/>
      <c r="IC8" s="240"/>
      <c r="ID8" s="240"/>
      <c r="IE8" s="240"/>
      <c r="IF8" s="240"/>
      <c r="IG8" s="240"/>
      <c r="IH8" s="240"/>
      <c r="II8" s="240"/>
      <c r="IJ8" s="240"/>
      <c r="IK8" s="240"/>
      <c r="IL8" s="240"/>
      <c r="IM8" s="240"/>
      <c r="IN8" s="240"/>
      <c r="IO8" s="240"/>
      <c r="IP8" s="240"/>
      <c r="IQ8" s="240"/>
      <c r="IR8" s="240"/>
      <c r="IS8" s="240"/>
      <c r="IT8" s="240"/>
      <c r="IU8" s="240"/>
      <c r="IV8" s="240"/>
    </row>
    <row r="9" spans="1:256">
      <c r="A9" s="239" t="s">
        <v>1424</v>
      </c>
      <c r="B9" s="240"/>
      <c r="C9" s="240"/>
      <c r="D9" s="240"/>
      <c r="E9" s="241"/>
      <c r="F9" s="240"/>
      <c r="G9" s="240"/>
      <c r="H9" s="240"/>
      <c r="I9" s="240"/>
      <c r="J9" s="240"/>
      <c r="K9" s="240"/>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40"/>
      <c r="AZ9" s="240"/>
      <c r="BA9" s="240"/>
      <c r="BB9" s="240"/>
      <c r="BC9" s="240"/>
      <c r="BD9" s="240"/>
      <c r="BE9" s="240"/>
      <c r="BF9" s="240"/>
      <c r="BG9" s="240"/>
      <c r="BH9" s="240"/>
      <c r="BI9" s="240"/>
      <c r="BJ9" s="240"/>
      <c r="BK9" s="240"/>
      <c r="BL9" s="240"/>
      <c r="BM9" s="240"/>
      <c r="BN9" s="240"/>
      <c r="BO9" s="240"/>
      <c r="BP9" s="240"/>
      <c r="BQ9" s="240"/>
      <c r="BR9" s="240"/>
      <c r="BS9" s="240"/>
      <c r="BT9" s="240"/>
      <c r="BU9" s="240"/>
      <c r="BV9" s="240"/>
      <c r="BW9" s="240"/>
      <c r="BX9" s="240"/>
      <c r="BY9" s="240"/>
      <c r="BZ9" s="240"/>
      <c r="CA9" s="240"/>
      <c r="CB9" s="240"/>
      <c r="CC9" s="240"/>
      <c r="CD9" s="240"/>
      <c r="CE9" s="240"/>
      <c r="CF9" s="240"/>
      <c r="CG9" s="240"/>
      <c r="CH9" s="240"/>
      <c r="CI9" s="240"/>
      <c r="CJ9" s="240"/>
      <c r="CK9" s="240"/>
      <c r="CL9" s="240"/>
      <c r="CM9" s="240"/>
      <c r="CN9" s="240"/>
      <c r="CO9" s="240"/>
      <c r="CP9" s="240"/>
      <c r="CQ9" s="240"/>
      <c r="CR9" s="240"/>
      <c r="CS9" s="240"/>
      <c r="CT9" s="240"/>
      <c r="CU9" s="240"/>
      <c r="CV9" s="240"/>
      <c r="CW9" s="240"/>
      <c r="CX9" s="240"/>
      <c r="CY9" s="240"/>
      <c r="CZ9" s="240"/>
      <c r="DA9" s="240"/>
      <c r="DB9" s="240"/>
      <c r="DC9" s="240"/>
      <c r="DD9" s="240"/>
      <c r="DE9" s="240"/>
      <c r="DF9" s="240"/>
      <c r="DG9" s="240"/>
      <c r="DH9" s="240"/>
      <c r="DI9" s="240"/>
      <c r="DJ9" s="240"/>
      <c r="DK9" s="240"/>
      <c r="DL9" s="240"/>
      <c r="DM9" s="240"/>
      <c r="DN9" s="240"/>
      <c r="DO9" s="240"/>
      <c r="DP9" s="240"/>
      <c r="DQ9" s="240"/>
      <c r="DR9" s="240"/>
      <c r="DS9" s="240"/>
      <c r="DT9" s="240"/>
      <c r="DU9" s="240"/>
      <c r="DV9" s="240"/>
      <c r="DW9" s="240"/>
      <c r="DX9" s="240"/>
      <c r="DY9" s="240"/>
      <c r="DZ9" s="240"/>
      <c r="EA9" s="240"/>
      <c r="EB9" s="240"/>
      <c r="EC9" s="240"/>
      <c r="ED9" s="240"/>
      <c r="EE9" s="240"/>
      <c r="EF9" s="240"/>
      <c r="EG9" s="240"/>
      <c r="EH9" s="240"/>
      <c r="EI9" s="240"/>
      <c r="EJ9" s="240"/>
      <c r="EK9" s="240"/>
      <c r="EL9" s="240"/>
      <c r="EM9" s="240"/>
      <c r="EN9" s="240"/>
      <c r="EO9" s="240"/>
      <c r="EP9" s="240"/>
      <c r="EQ9" s="240"/>
      <c r="ER9" s="240"/>
      <c r="ES9" s="240"/>
      <c r="ET9" s="240"/>
      <c r="EU9" s="240"/>
      <c r="EV9" s="240"/>
      <c r="EW9" s="240"/>
      <c r="EX9" s="240"/>
      <c r="EY9" s="240"/>
      <c r="EZ9" s="240"/>
      <c r="FA9" s="240"/>
      <c r="FB9" s="240"/>
      <c r="FC9" s="240"/>
      <c r="FD9" s="240"/>
      <c r="FE9" s="240"/>
      <c r="FF9" s="240"/>
      <c r="FG9" s="240"/>
      <c r="FH9" s="240"/>
      <c r="FI9" s="240"/>
      <c r="FJ9" s="240"/>
      <c r="FK9" s="240"/>
      <c r="FL9" s="240"/>
      <c r="FM9" s="240"/>
      <c r="FN9" s="240"/>
      <c r="FO9" s="240"/>
      <c r="FP9" s="240"/>
      <c r="FQ9" s="240"/>
      <c r="FR9" s="240"/>
      <c r="FS9" s="240"/>
      <c r="FT9" s="240"/>
      <c r="FU9" s="240"/>
      <c r="FV9" s="240"/>
      <c r="FW9" s="240"/>
      <c r="FX9" s="240"/>
      <c r="FY9" s="240"/>
      <c r="FZ9" s="240"/>
      <c r="GA9" s="240"/>
      <c r="GB9" s="240"/>
      <c r="GC9" s="240"/>
      <c r="GD9" s="240"/>
      <c r="GE9" s="240"/>
      <c r="GF9" s="240"/>
      <c r="GG9" s="240"/>
      <c r="GH9" s="240"/>
      <c r="GI9" s="240"/>
      <c r="GJ9" s="240"/>
      <c r="GK9" s="240"/>
      <c r="GL9" s="240"/>
      <c r="GM9" s="240"/>
      <c r="GN9" s="240"/>
      <c r="GO9" s="240"/>
      <c r="GP9" s="240"/>
      <c r="GQ9" s="240"/>
      <c r="GR9" s="240"/>
      <c r="GS9" s="240"/>
      <c r="GT9" s="240"/>
      <c r="GU9" s="240"/>
      <c r="GV9" s="240"/>
      <c r="GW9" s="240"/>
      <c r="GX9" s="240"/>
      <c r="GY9" s="240"/>
      <c r="GZ9" s="240"/>
      <c r="HA9" s="240"/>
      <c r="HB9" s="240"/>
      <c r="HC9" s="240"/>
      <c r="HD9" s="240"/>
      <c r="HE9" s="240"/>
      <c r="HF9" s="240"/>
      <c r="HG9" s="240"/>
      <c r="HH9" s="240"/>
      <c r="HI9" s="240"/>
      <c r="HJ9" s="240"/>
      <c r="HK9" s="240"/>
      <c r="HL9" s="240"/>
      <c r="HM9" s="240"/>
      <c r="HN9" s="240"/>
      <c r="HO9" s="240"/>
      <c r="HP9" s="240"/>
      <c r="HQ9" s="240"/>
      <c r="HR9" s="240"/>
      <c r="HS9" s="240"/>
      <c r="HT9" s="240"/>
      <c r="HU9" s="240"/>
      <c r="HV9" s="240"/>
      <c r="HW9" s="240"/>
      <c r="HX9" s="240"/>
      <c r="HY9" s="240"/>
      <c r="HZ9" s="240"/>
      <c r="IA9" s="240"/>
      <c r="IB9" s="240"/>
      <c r="IC9" s="240"/>
      <c r="ID9" s="240"/>
      <c r="IE9" s="240"/>
      <c r="IF9" s="240"/>
      <c r="IG9" s="240"/>
      <c r="IH9" s="240"/>
      <c r="II9" s="240"/>
      <c r="IJ9" s="240"/>
      <c r="IK9" s="240"/>
      <c r="IL9" s="240"/>
      <c r="IM9" s="240"/>
      <c r="IN9" s="240"/>
      <c r="IO9" s="240"/>
      <c r="IP9" s="240"/>
      <c r="IQ9" s="240"/>
      <c r="IR9" s="240"/>
      <c r="IS9" s="240"/>
      <c r="IT9" s="240"/>
      <c r="IU9" s="240"/>
      <c r="IV9" s="240"/>
    </row>
    <row r="10" spans="1:256">
      <c r="A10" s="239" t="s">
        <v>1425</v>
      </c>
      <c r="B10" s="240"/>
      <c r="C10" s="240"/>
      <c r="D10" s="240"/>
      <c r="E10" s="241"/>
      <c r="F10" s="240"/>
      <c r="G10" s="240"/>
      <c r="H10" s="240"/>
      <c r="I10" s="240"/>
      <c r="J10" s="240"/>
      <c r="K10" s="240"/>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c r="BQ10" s="240"/>
      <c r="BR10" s="240"/>
      <c r="BS10" s="240"/>
      <c r="BT10" s="240"/>
      <c r="BU10" s="240"/>
      <c r="BV10" s="240"/>
      <c r="BW10" s="240"/>
      <c r="BX10" s="240"/>
      <c r="BY10" s="240"/>
      <c r="BZ10" s="240"/>
      <c r="CA10" s="240"/>
      <c r="CB10" s="240"/>
      <c r="CC10" s="240"/>
      <c r="CD10" s="240"/>
      <c r="CE10" s="240"/>
      <c r="CF10" s="240"/>
      <c r="CG10" s="240"/>
      <c r="CH10" s="240"/>
      <c r="CI10" s="240"/>
      <c r="CJ10" s="240"/>
      <c r="CK10" s="240"/>
      <c r="CL10" s="240"/>
      <c r="CM10" s="240"/>
      <c r="CN10" s="240"/>
      <c r="CO10" s="240"/>
      <c r="CP10" s="240"/>
      <c r="CQ10" s="240"/>
      <c r="CR10" s="240"/>
      <c r="CS10" s="240"/>
      <c r="CT10" s="240"/>
      <c r="CU10" s="240"/>
      <c r="CV10" s="240"/>
      <c r="CW10" s="240"/>
      <c r="CX10" s="240"/>
      <c r="CY10" s="240"/>
      <c r="CZ10" s="240"/>
      <c r="DA10" s="240"/>
      <c r="DB10" s="240"/>
      <c r="DC10" s="240"/>
      <c r="DD10" s="240"/>
      <c r="DE10" s="240"/>
      <c r="DF10" s="240"/>
      <c r="DG10" s="240"/>
      <c r="DH10" s="240"/>
      <c r="DI10" s="240"/>
      <c r="DJ10" s="240"/>
      <c r="DK10" s="240"/>
      <c r="DL10" s="240"/>
      <c r="DM10" s="240"/>
      <c r="DN10" s="240"/>
      <c r="DO10" s="240"/>
      <c r="DP10" s="240"/>
      <c r="DQ10" s="240"/>
      <c r="DR10" s="240"/>
      <c r="DS10" s="240"/>
      <c r="DT10" s="240"/>
      <c r="DU10" s="240"/>
      <c r="DV10" s="240"/>
      <c r="DW10" s="240"/>
      <c r="DX10" s="240"/>
      <c r="DY10" s="240"/>
      <c r="DZ10" s="240"/>
      <c r="EA10" s="240"/>
      <c r="EB10" s="240"/>
      <c r="EC10" s="240"/>
      <c r="ED10" s="240"/>
      <c r="EE10" s="240"/>
      <c r="EF10" s="240"/>
      <c r="EG10" s="240"/>
      <c r="EH10" s="240"/>
      <c r="EI10" s="240"/>
      <c r="EJ10" s="240"/>
      <c r="EK10" s="240"/>
      <c r="EL10" s="240"/>
      <c r="EM10" s="240"/>
      <c r="EN10" s="240"/>
      <c r="EO10" s="240"/>
      <c r="EP10" s="240"/>
      <c r="EQ10" s="240"/>
      <c r="ER10" s="240"/>
      <c r="ES10" s="240"/>
      <c r="ET10" s="240"/>
      <c r="EU10" s="240"/>
      <c r="EV10" s="240"/>
      <c r="EW10" s="240"/>
      <c r="EX10" s="240"/>
      <c r="EY10" s="240"/>
      <c r="EZ10" s="240"/>
      <c r="FA10" s="240"/>
      <c r="FB10" s="240"/>
      <c r="FC10" s="240"/>
      <c r="FD10" s="240"/>
      <c r="FE10" s="240"/>
      <c r="FF10" s="240"/>
      <c r="FG10" s="240"/>
      <c r="FH10" s="240"/>
      <c r="FI10" s="240"/>
      <c r="FJ10" s="240"/>
      <c r="FK10" s="240"/>
      <c r="FL10" s="240"/>
      <c r="FM10" s="240"/>
      <c r="FN10" s="240"/>
      <c r="FO10" s="240"/>
      <c r="FP10" s="240"/>
      <c r="FQ10" s="240"/>
      <c r="FR10" s="240"/>
      <c r="FS10" s="240"/>
      <c r="FT10" s="240"/>
      <c r="FU10" s="240"/>
      <c r="FV10" s="240"/>
      <c r="FW10" s="240"/>
      <c r="FX10" s="240"/>
      <c r="FY10" s="240"/>
      <c r="FZ10" s="240"/>
      <c r="GA10" s="240"/>
      <c r="GB10" s="240"/>
      <c r="GC10" s="240"/>
      <c r="GD10" s="240"/>
      <c r="GE10" s="240"/>
      <c r="GF10" s="240"/>
      <c r="GG10" s="240"/>
      <c r="GH10" s="240"/>
      <c r="GI10" s="240"/>
      <c r="GJ10" s="240"/>
      <c r="GK10" s="240"/>
      <c r="GL10" s="240"/>
      <c r="GM10" s="240"/>
      <c r="GN10" s="240"/>
      <c r="GO10" s="240"/>
      <c r="GP10" s="240"/>
      <c r="GQ10" s="240"/>
      <c r="GR10" s="240"/>
      <c r="GS10" s="240"/>
      <c r="GT10" s="240"/>
      <c r="GU10" s="240"/>
      <c r="GV10" s="240"/>
      <c r="GW10" s="240"/>
      <c r="GX10" s="240"/>
      <c r="GY10" s="240"/>
      <c r="GZ10" s="240"/>
      <c r="HA10" s="240"/>
      <c r="HB10" s="240"/>
      <c r="HC10" s="240"/>
      <c r="HD10" s="240"/>
      <c r="HE10" s="240"/>
      <c r="HF10" s="240"/>
      <c r="HG10" s="240"/>
      <c r="HH10" s="240"/>
      <c r="HI10" s="240"/>
      <c r="HJ10" s="240"/>
      <c r="HK10" s="240"/>
      <c r="HL10" s="240"/>
      <c r="HM10" s="240"/>
      <c r="HN10" s="240"/>
      <c r="HO10" s="240"/>
      <c r="HP10" s="240"/>
      <c r="HQ10" s="240"/>
      <c r="HR10" s="240"/>
      <c r="HS10" s="240"/>
      <c r="HT10" s="240"/>
      <c r="HU10" s="240"/>
      <c r="HV10" s="240"/>
      <c r="HW10" s="240"/>
      <c r="HX10" s="240"/>
      <c r="HY10" s="240"/>
      <c r="HZ10" s="240"/>
      <c r="IA10" s="240"/>
      <c r="IB10" s="240"/>
      <c r="IC10" s="240"/>
      <c r="ID10" s="240"/>
      <c r="IE10" s="240"/>
      <c r="IF10" s="240"/>
      <c r="IG10" s="240"/>
      <c r="IH10" s="240"/>
      <c r="II10" s="240"/>
      <c r="IJ10" s="240"/>
      <c r="IK10" s="240"/>
      <c r="IL10" s="240"/>
      <c r="IM10" s="240"/>
      <c r="IN10" s="240"/>
      <c r="IO10" s="240"/>
      <c r="IP10" s="240"/>
      <c r="IQ10" s="240"/>
      <c r="IR10" s="240"/>
      <c r="IS10" s="240"/>
      <c r="IT10" s="240"/>
      <c r="IU10" s="240"/>
      <c r="IV10" s="240"/>
    </row>
    <row r="11" spans="1:256">
      <c r="A11" s="239"/>
      <c r="B11" s="240"/>
      <c r="C11" s="240"/>
      <c r="D11" s="240"/>
      <c r="E11" s="241"/>
      <c r="F11" s="240"/>
      <c r="G11" s="240"/>
      <c r="H11" s="240"/>
      <c r="I11" s="240"/>
      <c r="J11" s="240"/>
      <c r="K11" s="240"/>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0"/>
      <c r="CG11" s="240"/>
      <c r="CH11" s="240"/>
      <c r="CI11" s="240"/>
      <c r="CJ11" s="240"/>
      <c r="CK11" s="240"/>
      <c r="CL11" s="240"/>
      <c r="CM11" s="240"/>
      <c r="CN11" s="240"/>
      <c r="CO11" s="240"/>
      <c r="CP11" s="240"/>
      <c r="CQ11" s="240"/>
      <c r="CR11" s="240"/>
      <c r="CS11" s="240"/>
      <c r="CT11" s="240"/>
      <c r="CU11" s="240"/>
      <c r="CV11" s="240"/>
      <c r="CW11" s="240"/>
      <c r="CX11" s="240"/>
      <c r="CY11" s="240"/>
      <c r="CZ11" s="240"/>
      <c r="DA11" s="240"/>
      <c r="DB11" s="240"/>
      <c r="DC11" s="240"/>
      <c r="DD11" s="240"/>
      <c r="DE11" s="240"/>
      <c r="DF11" s="240"/>
      <c r="DG11" s="240"/>
      <c r="DH11" s="240"/>
      <c r="DI11" s="240"/>
      <c r="DJ11" s="240"/>
      <c r="DK11" s="240"/>
      <c r="DL11" s="240"/>
      <c r="DM11" s="240"/>
      <c r="DN11" s="240"/>
      <c r="DO11" s="240"/>
      <c r="DP11" s="240"/>
      <c r="DQ11" s="240"/>
      <c r="DR11" s="240"/>
      <c r="DS11" s="240"/>
      <c r="DT11" s="240"/>
      <c r="DU11" s="240"/>
      <c r="DV11" s="240"/>
      <c r="DW11" s="240"/>
      <c r="DX11" s="240"/>
      <c r="DY11" s="240"/>
      <c r="DZ11" s="240"/>
      <c r="EA11" s="240"/>
      <c r="EB11" s="240"/>
      <c r="EC11" s="240"/>
      <c r="ED11" s="240"/>
      <c r="EE11" s="240"/>
      <c r="EF11" s="240"/>
      <c r="EG11" s="240"/>
      <c r="EH11" s="240"/>
      <c r="EI11" s="240"/>
      <c r="EJ11" s="240"/>
      <c r="EK11" s="240"/>
      <c r="EL11" s="240"/>
      <c r="EM11" s="240"/>
      <c r="EN11" s="240"/>
      <c r="EO11" s="240"/>
      <c r="EP11" s="240"/>
      <c r="EQ11" s="240"/>
      <c r="ER11" s="240"/>
      <c r="ES11" s="240"/>
      <c r="ET11" s="240"/>
      <c r="EU11" s="240"/>
      <c r="EV11" s="240"/>
      <c r="EW11" s="240"/>
      <c r="EX11" s="240"/>
      <c r="EY11" s="240"/>
      <c r="EZ11" s="240"/>
      <c r="FA11" s="240"/>
      <c r="FB11" s="240"/>
      <c r="FC11" s="240"/>
      <c r="FD11" s="240"/>
      <c r="FE11" s="240"/>
      <c r="FF11" s="240"/>
      <c r="FG11" s="240"/>
      <c r="FH11" s="240"/>
      <c r="FI11" s="240"/>
      <c r="FJ11" s="240"/>
      <c r="FK11" s="240"/>
      <c r="FL11" s="240"/>
      <c r="FM11" s="240"/>
      <c r="FN11" s="240"/>
      <c r="FO11" s="240"/>
      <c r="FP11" s="240"/>
      <c r="FQ11" s="240"/>
      <c r="FR11" s="240"/>
      <c r="FS11" s="240"/>
      <c r="FT11" s="240"/>
      <c r="FU11" s="240"/>
      <c r="FV11" s="240"/>
      <c r="FW11" s="240"/>
      <c r="FX11" s="240"/>
      <c r="FY11" s="240"/>
      <c r="FZ11" s="240"/>
      <c r="GA11" s="240"/>
      <c r="GB11" s="240"/>
      <c r="GC11" s="240"/>
      <c r="GD11" s="240"/>
      <c r="GE11" s="240"/>
      <c r="GF11" s="240"/>
      <c r="GG11" s="240"/>
      <c r="GH11" s="240"/>
      <c r="GI11" s="240"/>
      <c r="GJ11" s="240"/>
      <c r="GK11" s="240"/>
      <c r="GL11" s="240"/>
      <c r="GM11" s="240"/>
      <c r="GN11" s="240"/>
      <c r="GO11" s="240"/>
      <c r="GP11" s="240"/>
      <c r="GQ11" s="240"/>
      <c r="GR11" s="240"/>
      <c r="GS11" s="240"/>
      <c r="GT11" s="240"/>
      <c r="GU11" s="240"/>
      <c r="GV11" s="240"/>
      <c r="GW11" s="240"/>
      <c r="GX11" s="240"/>
      <c r="GY11" s="240"/>
      <c r="GZ11" s="240"/>
      <c r="HA11" s="240"/>
      <c r="HB11" s="240"/>
      <c r="HC11" s="240"/>
      <c r="HD11" s="240"/>
      <c r="HE11" s="240"/>
      <c r="HF11" s="240"/>
      <c r="HG11" s="240"/>
      <c r="HH11" s="240"/>
      <c r="HI11" s="240"/>
      <c r="HJ11" s="240"/>
      <c r="HK11" s="240"/>
      <c r="HL11" s="240"/>
      <c r="HM11" s="240"/>
      <c r="HN11" s="240"/>
      <c r="HO11" s="240"/>
      <c r="HP11" s="240"/>
      <c r="HQ11" s="240"/>
      <c r="HR11" s="240"/>
      <c r="HS11" s="240"/>
      <c r="HT11" s="240"/>
      <c r="HU11" s="240"/>
      <c r="HV11" s="240"/>
      <c r="HW11" s="240"/>
      <c r="HX11" s="240"/>
      <c r="HY11" s="240"/>
      <c r="HZ11" s="240"/>
      <c r="IA11" s="240"/>
      <c r="IB11" s="240"/>
      <c r="IC11" s="240"/>
      <c r="ID11" s="240"/>
      <c r="IE11" s="240"/>
      <c r="IF11" s="240"/>
      <c r="IG11" s="240"/>
      <c r="IH11" s="240"/>
      <c r="II11" s="240"/>
      <c r="IJ11" s="240"/>
      <c r="IK11" s="240"/>
      <c r="IL11" s="240"/>
      <c r="IM11" s="240"/>
      <c r="IN11" s="240"/>
      <c r="IO11" s="240"/>
      <c r="IP11" s="240"/>
      <c r="IQ11" s="240"/>
      <c r="IR11" s="240"/>
      <c r="IS11" s="240"/>
      <c r="IT11" s="240"/>
      <c r="IU11" s="240"/>
      <c r="IV11" s="240"/>
    </row>
    <row r="12" spans="1:256">
      <c r="A12" s="239" t="s">
        <v>1426</v>
      </c>
      <c r="B12" s="240"/>
      <c r="C12" s="240"/>
      <c r="D12" s="240"/>
      <c r="E12" s="241"/>
      <c r="F12" s="240"/>
      <c r="G12" s="240"/>
      <c r="H12" s="240"/>
      <c r="I12" s="240"/>
      <c r="J12" s="240"/>
      <c r="K12" s="240"/>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c r="BV12" s="240"/>
      <c r="BW12" s="240"/>
      <c r="BX12" s="240"/>
      <c r="BY12" s="240"/>
      <c r="BZ12" s="240"/>
      <c r="CA12" s="240"/>
      <c r="CB12" s="240"/>
      <c r="CC12" s="240"/>
      <c r="CD12" s="240"/>
      <c r="CE12" s="240"/>
      <c r="CF12" s="240"/>
      <c r="CG12" s="240"/>
      <c r="CH12" s="240"/>
      <c r="CI12" s="240"/>
      <c r="CJ12" s="240"/>
      <c r="CK12" s="240"/>
      <c r="CL12" s="240"/>
      <c r="CM12" s="240"/>
      <c r="CN12" s="240"/>
      <c r="CO12" s="240"/>
      <c r="CP12" s="240"/>
      <c r="CQ12" s="240"/>
      <c r="CR12" s="240"/>
      <c r="CS12" s="240"/>
      <c r="CT12" s="240"/>
      <c r="CU12" s="240"/>
      <c r="CV12" s="240"/>
      <c r="CW12" s="240"/>
      <c r="CX12" s="240"/>
      <c r="CY12" s="240"/>
      <c r="CZ12" s="240"/>
      <c r="DA12" s="240"/>
      <c r="DB12" s="240"/>
      <c r="DC12" s="240"/>
      <c r="DD12" s="240"/>
      <c r="DE12" s="240"/>
      <c r="DF12" s="240"/>
      <c r="DG12" s="240"/>
      <c r="DH12" s="240"/>
      <c r="DI12" s="240"/>
      <c r="DJ12" s="240"/>
      <c r="DK12" s="240"/>
      <c r="DL12" s="240"/>
      <c r="DM12" s="240"/>
      <c r="DN12" s="240"/>
      <c r="DO12" s="240"/>
      <c r="DP12" s="240"/>
      <c r="DQ12" s="240"/>
      <c r="DR12" s="240"/>
      <c r="DS12" s="240"/>
      <c r="DT12" s="240"/>
      <c r="DU12" s="240"/>
      <c r="DV12" s="240"/>
      <c r="DW12" s="240"/>
      <c r="DX12" s="240"/>
      <c r="DY12" s="240"/>
      <c r="DZ12" s="240"/>
      <c r="EA12" s="240"/>
      <c r="EB12" s="240"/>
      <c r="EC12" s="240"/>
      <c r="ED12" s="240"/>
      <c r="EE12" s="240"/>
      <c r="EF12" s="240"/>
      <c r="EG12" s="240"/>
      <c r="EH12" s="240"/>
      <c r="EI12" s="240"/>
      <c r="EJ12" s="240"/>
      <c r="EK12" s="240"/>
      <c r="EL12" s="240"/>
      <c r="EM12" s="240"/>
      <c r="EN12" s="240"/>
      <c r="EO12" s="240"/>
      <c r="EP12" s="240"/>
      <c r="EQ12" s="240"/>
      <c r="ER12" s="240"/>
      <c r="ES12" s="240"/>
      <c r="ET12" s="240"/>
      <c r="EU12" s="240"/>
      <c r="EV12" s="240"/>
      <c r="EW12" s="240"/>
      <c r="EX12" s="240"/>
      <c r="EY12" s="240"/>
      <c r="EZ12" s="240"/>
      <c r="FA12" s="240"/>
      <c r="FB12" s="240"/>
      <c r="FC12" s="240"/>
      <c r="FD12" s="240"/>
      <c r="FE12" s="240"/>
      <c r="FF12" s="240"/>
      <c r="FG12" s="240"/>
      <c r="FH12" s="240"/>
      <c r="FI12" s="240"/>
      <c r="FJ12" s="240"/>
      <c r="FK12" s="240"/>
      <c r="FL12" s="240"/>
      <c r="FM12" s="240"/>
      <c r="FN12" s="240"/>
      <c r="FO12" s="240"/>
      <c r="FP12" s="240"/>
      <c r="FQ12" s="240"/>
      <c r="FR12" s="240"/>
      <c r="FS12" s="240"/>
      <c r="FT12" s="240"/>
      <c r="FU12" s="240"/>
      <c r="FV12" s="240"/>
      <c r="FW12" s="240"/>
      <c r="FX12" s="240"/>
      <c r="FY12" s="240"/>
      <c r="FZ12" s="240"/>
      <c r="GA12" s="240"/>
      <c r="GB12" s="240"/>
      <c r="GC12" s="240"/>
      <c r="GD12" s="240"/>
      <c r="GE12" s="240"/>
      <c r="GF12" s="240"/>
      <c r="GG12" s="240"/>
      <c r="GH12" s="240"/>
      <c r="GI12" s="240"/>
      <c r="GJ12" s="240"/>
      <c r="GK12" s="240"/>
      <c r="GL12" s="240"/>
      <c r="GM12" s="240"/>
      <c r="GN12" s="240"/>
      <c r="GO12" s="240"/>
      <c r="GP12" s="240"/>
      <c r="GQ12" s="240"/>
      <c r="GR12" s="240"/>
      <c r="GS12" s="240"/>
      <c r="GT12" s="240"/>
      <c r="GU12" s="240"/>
      <c r="GV12" s="240"/>
      <c r="GW12" s="240"/>
      <c r="GX12" s="240"/>
      <c r="GY12" s="240"/>
      <c r="GZ12" s="240"/>
      <c r="HA12" s="240"/>
      <c r="HB12" s="240"/>
      <c r="HC12" s="240"/>
      <c r="HD12" s="240"/>
      <c r="HE12" s="240"/>
      <c r="HF12" s="240"/>
      <c r="HG12" s="240"/>
      <c r="HH12" s="240"/>
      <c r="HI12" s="240"/>
      <c r="HJ12" s="240"/>
      <c r="HK12" s="240"/>
      <c r="HL12" s="240"/>
      <c r="HM12" s="240"/>
      <c r="HN12" s="240"/>
      <c r="HO12" s="240"/>
      <c r="HP12" s="240"/>
      <c r="HQ12" s="240"/>
      <c r="HR12" s="240"/>
      <c r="HS12" s="240"/>
      <c r="HT12" s="240"/>
      <c r="HU12" s="240"/>
      <c r="HV12" s="240"/>
      <c r="HW12" s="240"/>
      <c r="HX12" s="240"/>
      <c r="HY12" s="240"/>
      <c r="HZ12" s="240"/>
      <c r="IA12" s="240"/>
      <c r="IB12" s="240"/>
      <c r="IC12" s="240"/>
      <c r="ID12" s="240"/>
      <c r="IE12" s="240"/>
      <c r="IF12" s="240"/>
      <c r="IG12" s="240"/>
      <c r="IH12" s="240"/>
      <c r="II12" s="240"/>
      <c r="IJ12" s="240"/>
      <c r="IK12" s="240"/>
      <c r="IL12" s="240"/>
      <c r="IM12" s="240"/>
      <c r="IN12" s="240"/>
      <c r="IO12" s="240"/>
      <c r="IP12" s="240"/>
      <c r="IQ12" s="240"/>
      <c r="IR12" s="240"/>
      <c r="IS12" s="240"/>
      <c r="IT12" s="240"/>
      <c r="IU12" s="240"/>
      <c r="IV12" s="240"/>
    </row>
    <row r="13" spans="1:256">
      <c r="A13" s="239" t="s">
        <v>1738</v>
      </c>
      <c r="B13" s="240"/>
      <c r="C13" s="240"/>
      <c r="D13" s="240"/>
      <c r="E13" s="241"/>
      <c r="F13" s="240"/>
      <c r="G13" s="240"/>
      <c r="H13" s="240"/>
      <c r="I13" s="240"/>
      <c r="J13" s="240"/>
      <c r="K13" s="240"/>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240"/>
      <c r="BN13" s="240"/>
      <c r="BO13" s="240"/>
      <c r="BP13" s="240"/>
      <c r="BQ13" s="240"/>
      <c r="BR13" s="240"/>
      <c r="BS13" s="240"/>
      <c r="BT13" s="240"/>
      <c r="BU13" s="240"/>
      <c r="BV13" s="240"/>
      <c r="BW13" s="240"/>
      <c r="BX13" s="240"/>
      <c r="BY13" s="240"/>
      <c r="BZ13" s="240"/>
      <c r="CA13" s="240"/>
      <c r="CB13" s="240"/>
      <c r="CC13" s="240"/>
      <c r="CD13" s="240"/>
      <c r="CE13" s="240"/>
      <c r="CF13" s="240"/>
      <c r="CG13" s="240"/>
      <c r="CH13" s="240"/>
      <c r="CI13" s="240"/>
      <c r="CJ13" s="240"/>
      <c r="CK13" s="240"/>
      <c r="CL13" s="240"/>
      <c r="CM13" s="240"/>
      <c r="CN13" s="240"/>
      <c r="CO13" s="240"/>
      <c r="CP13" s="240"/>
      <c r="CQ13" s="240"/>
      <c r="CR13" s="240"/>
      <c r="CS13" s="240"/>
      <c r="CT13" s="240"/>
      <c r="CU13" s="240"/>
      <c r="CV13" s="240"/>
      <c r="CW13" s="240"/>
      <c r="CX13" s="240"/>
      <c r="CY13" s="240"/>
      <c r="CZ13" s="240"/>
      <c r="DA13" s="240"/>
      <c r="DB13" s="240"/>
      <c r="DC13" s="240"/>
      <c r="DD13" s="240"/>
      <c r="DE13" s="240"/>
      <c r="DF13" s="240"/>
      <c r="DG13" s="240"/>
      <c r="DH13" s="240"/>
      <c r="DI13" s="240"/>
      <c r="DJ13" s="240"/>
      <c r="DK13" s="240"/>
      <c r="DL13" s="240"/>
      <c r="DM13" s="240"/>
      <c r="DN13" s="240"/>
      <c r="DO13" s="240"/>
      <c r="DP13" s="240"/>
      <c r="DQ13" s="240"/>
      <c r="DR13" s="240"/>
      <c r="DS13" s="240"/>
      <c r="DT13" s="240"/>
      <c r="DU13" s="240"/>
      <c r="DV13" s="240"/>
      <c r="DW13" s="240"/>
      <c r="DX13" s="240"/>
      <c r="DY13" s="240"/>
      <c r="DZ13" s="240"/>
      <c r="EA13" s="240"/>
      <c r="EB13" s="240"/>
      <c r="EC13" s="240"/>
      <c r="ED13" s="240"/>
      <c r="EE13" s="240"/>
      <c r="EF13" s="240"/>
      <c r="EG13" s="240"/>
      <c r="EH13" s="240"/>
      <c r="EI13" s="240"/>
      <c r="EJ13" s="240"/>
      <c r="EK13" s="240"/>
      <c r="EL13" s="240"/>
      <c r="EM13" s="240"/>
      <c r="EN13" s="240"/>
      <c r="EO13" s="240"/>
      <c r="EP13" s="240"/>
      <c r="EQ13" s="240"/>
      <c r="ER13" s="240"/>
      <c r="ES13" s="240"/>
      <c r="ET13" s="240"/>
      <c r="EU13" s="240"/>
      <c r="EV13" s="240"/>
      <c r="EW13" s="240"/>
      <c r="EX13" s="240"/>
      <c r="EY13" s="240"/>
      <c r="EZ13" s="240"/>
      <c r="FA13" s="240"/>
      <c r="FB13" s="240"/>
      <c r="FC13" s="240"/>
      <c r="FD13" s="240"/>
      <c r="FE13" s="240"/>
      <c r="FF13" s="240"/>
      <c r="FG13" s="240"/>
      <c r="FH13" s="240"/>
      <c r="FI13" s="240"/>
      <c r="FJ13" s="240"/>
      <c r="FK13" s="240"/>
      <c r="FL13" s="240"/>
      <c r="FM13" s="240"/>
      <c r="FN13" s="240"/>
      <c r="FO13" s="240"/>
      <c r="FP13" s="240"/>
      <c r="FQ13" s="240"/>
      <c r="FR13" s="240"/>
      <c r="FS13" s="240"/>
      <c r="FT13" s="240"/>
      <c r="FU13" s="240"/>
      <c r="FV13" s="240"/>
      <c r="FW13" s="240"/>
      <c r="FX13" s="240"/>
      <c r="FY13" s="240"/>
      <c r="FZ13" s="240"/>
      <c r="GA13" s="240"/>
      <c r="GB13" s="240"/>
      <c r="GC13" s="240"/>
      <c r="GD13" s="240"/>
      <c r="GE13" s="240"/>
      <c r="GF13" s="240"/>
      <c r="GG13" s="240"/>
      <c r="GH13" s="240"/>
      <c r="GI13" s="240"/>
      <c r="GJ13" s="240"/>
      <c r="GK13" s="240"/>
      <c r="GL13" s="240"/>
      <c r="GM13" s="240"/>
      <c r="GN13" s="240"/>
      <c r="GO13" s="240"/>
      <c r="GP13" s="240"/>
      <c r="GQ13" s="240"/>
      <c r="GR13" s="240"/>
      <c r="GS13" s="240"/>
      <c r="GT13" s="240"/>
      <c r="GU13" s="240"/>
      <c r="GV13" s="240"/>
      <c r="GW13" s="240"/>
      <c r="GX13" s="240"/>
      <c r="GY13" s="240"/>
      <c r="GZ13" s="240"/>
      <c r="HA13" s="240"/>
      <c r="HB13" s="240"/>
      <c r="HC13" s="240"/>
      <c r="HD13" s="240"/>
      <c r="HE13" s="240"/>
      <c r="HF13" s="240"/>
      <c r="HG13" s="240"/>
      <c r="HH13" s="240"/>
      <c r="HI13" s="240"/>
      <c r="HJ13" s="240"/>
      <c r="HK13" s="240"/>
      <c r="HL13" s="240"/>
      <c r="HM13" s="240"/>
      <c r="HN13" s="240"/>
      <c r="HO13" s="240"/>
      <c r="HP13" s="240"/>
      <c r="HQ13" s="240"/>
      <c r="HR13" s="240"/>
      <c r="HS13" s="240"/>
      <c r="HT13" s="240"/>
      <c r="HU13" s="240"/>
      <c r="HV13" s="240"/>
      <c r="HW13" s="240"/>
      <c r="HX13" s="240"/>
      <c r="HY13" s="240"/>
      <c r="HZ13" s="240"/>
      <c r="IA13" s="240"/>
      <c r="IB13" s="240"/>
      <c r="IC13" s="240"/>
      <c r="ID13" s="240"/>
      <c r="IE13" s="240"/>
      <c r="IF13" s="240"/>
      <c r="IG13" s="240"/>
      <c r="IH13" s="240"/>
      <c r="II13" s="240"/>
      <c r="IJ13" s="240"/>
      <c r="IK13" s="240"/>
      <c r="IL13" s="240"/>
      <c r="IM13" s="240"/>
      <c r="IN13" s="240"/>
      <c r="IO13" s="240"/>
      <c r="IP13" s="240"/>
      <c r="IQ13" s="240"/>
      <c r="IR13" s="240"/>
      <c r="IS13" s="240"/>
      <c r="IT13" s="240"/>
      <c r="IU13" s="240"/>
      <c r="IV13" s="240"/>
    </row>
    <row r="14" spans="1:256">
      <c r="A14" s="239" t="s">
        <v>1739</v>
      </c>
      <c r="B14" s="240"/>
      <c r="C14" s="240"/>
      <c r="D14" s="240"/>
      <c r="E14" s="241"/>
      <c r="F14" s="240"/>
      <c r="G14" s="240"/>
      <c r="H14" s="240"/>
      <c r="I14" s="240"/>
      <c r="J14" s="240"/>
      <c r="K14" s="240"/>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40"/>
      <c r="BK14" s="240"/>
      <c r="BL14" s="240"/>
      <c r="BM14" s="240"/>
      <c r="BN14" s="240"/>
      <c r="BO14" s="240"/>
      <c r="BP14" s="240"/>
      <c r="BQ14" s="240"/>
      <c r="BR14" s="240"/>
      <c r="BS14" s="240"/>
      <c r="BT14" s="240"/>
      <c r="BU14" s="240"/>
      <c r="BV14" s="240"/>
      <c r="BW14" s="240"/>
      <c r="BX14" s="240"/>
      <c r="BY14" s="240"/>
      <c r="BZ14" s="240"/>
      <c r="CA14" s="240"/>
      <c r="CB14" s="240"/>
      <c r="CC14" s="240"/>
      <c r="CD14" s="240"/>
      <c r="CE14" s="240"/>
      <c r="CF14" s="240"/>
      <c r="CG14" s="240"/>
      <c r="CH14" s="240"/>
      <c r="CI14" s="240"/>
      <c r="CJ14" s="240"/>
      <c r="CK14" s="240"/>
      <c r="CL14" s="240"/>
      <c r="CM14" s="240"/>
      <c r="CN14" s="240"/>
      <c r="CO14" s="240"/>
      <c r="CP14" s="240"/>
      <c r="CQ14" s="240"/>
      <c r="CR14" s="240"/>
      <c r="CS14" s="240"/>
      <c r="CT14" s="240"/>
      <c r="CU14" s="240"/>
      <c r="CV14" s="240"/>
      <c r="CW14" s="240"/>
      <c r="CX14" s="240"/>
      <c r="CY14" s="240"/>
      <c r="CZ14" s="240"/>
      <c r="DA14" s="240"/>
      <c r="DB14" s="240"/>
      <c r="DC14" s="240"/>
      <c r="DD14" s="240"/>
      <c r="DE14" s="240"/>
      <c r="DF14" s="240"/>
      <c r="DG14" s="240"/>
      <c r="DH14" s="240"/>
      <c r="DI14" s="240"/>
      <c r="DJ14" s="240"/>
      <c r="DK14" s="240"/>
      <c r="DL14" s="240"/>
      <c r="DM14" s="240"/>
      <c r="DN14" s="240"/>
      <c r="DO14" s="240"/>
      <c r="DP14" s="240"/>
      <c r="DQ14" s="240"/>
      <c r="DR14" s="240"/>
      <c r="DS14" s="240"/>
      <c r="DT14" s="240"/>
      <c r="DU14" s="240"/>
      <c r="DV14" s="240"/>
      <c r="DW14" s="240"/>
      <c r="DX14" s="240"/>
      <c r="DY14" s="240"/>
      <c r="DZ14" s="240"/>
      <c r="EA14" s="240"/>
      <c r="EB14" s="240"/>
      <c r="EC14" s="240"/>
      <c r="ED14" s="240"/>
      <c r="EE14" s="240"/>
      <c r="EF14" s="240"/>
      <c r="EG14" s="240"/>
      <c r="EH14" s="240"/>
      <c r="EI14" s="240"/>
      <c r="EJ14" s="240"/>
      <c r="EK14" s="240"/>
      <c r="EL14" s="240"/>
      <c r="EM14" s="240"/>
      <c r="EN14" s="240"/>
      <c r="EO14" s="240"/>
      <c r="EP14" s="240"/>
      <c r="EQ14" s="240"/>
      <c r="ER14" s="240"/>
      <c r="ES14" s="240"/>
      <c r="ET14" s="240"/>
      <c r="EU14" s="240"/>
      <c r="EV14" s="240"/>
      <c r="EW14" s="240"/>
      <c r="EX14" s="240"/>
      <c r="EY14" s="240"/>
      <c r="EZ14" s="240"/>
      <c r="FA14" s="240"/>
      <c r="FB14" s="240"/>
      <c r="FC14" s="240"/>
      <c r="FD14" s="240"/>
      <c r="FE14" s="240"/>
      <c r="FF14" s="240"/>
      <c r="FG14" s="240"/>
      <c r="FH14" s="240"/>
      <c r="FI14" s="240"/>
      <c r="FJ14" s="240"/>
      <c r="FK14" s="240"/>
      <c r="FL14" s="240"/>
      <c r="FM14" s="240"/>
      <c r="FN14" s="240"/>
      <c r="FO14" s="240"/>
      <c r="FP14" s="240"/>
      <c r="FQ14" s="240"/>
      <c r="FR14" s="240"/>
      <c r="FS14" s="240"/>
      <c r="FT14" s="240"/>
      <c r="FU14" s="240"/>
      <c r="FV14" s="240"/>
      <c r="FW14" s="240"/>
      <c r="FX14" s="240"/>
      <c r="FY14" s="240"/>
      <c r="FZ14" s="240"/>
      <c r="GA14" s="240"/>
      <c r="GB14" s="240"/>
      <c r="GC14" s="240"/>
      <c r="GD14" s="240"/>
      <c r="GE14" s="240"/>
      <c r="GF14" s="240"/>
      <c r="GG14" s="240"/>
      <c r="GH14" s="240"/>
      <c r="GI14" s="240"/>
      <c r="GJ14" s="240"/>
      <c r="GK14" s="240"/>
      <c r="GL14" s="240"/>
      <c r="GM14" s="240"/>
      <c r="GN14" s="240"/>
      <c r="GO14" s="240"/>
      <c r="GP14" s="240"/>
      <c r="GQ14" s="240"/>
      <c r="GR14" s="240"/>
      <c r="GS14" s="240"/>
      <c r="GT14" s="240"/>
      <c r="GU14" s="240"/>
      <c r="GV14" s="240"/>
      <c r="GW14" s="240"/>
      <c r="GX14" s="240"/>
      <c r="GY14" s="240"/>
      <c r="GZ14" s="240"/>
      <c r="HA14" s="240"/>
      <c r="HB14" s="240"/>
      <c r="HC14" s="240"/>
      <c r="HD14" s="240"/>
      <c r="HE14" s="240"/>
      <c r="HF14" s="240"/>
      <c r="HG14" s="240"/>
      <c r="HH14" s="240"/>
      <c r="HI14" s="240"/>
      <c r="HJ14" s="240"/>
      <c r="HK14" s="240"/>
      <c r="HL14" s="240"/>
      <c r="HM14" s="240"/>
      <c r="HN14" s="240"/>
      <c r="HO14" s="240"/>
      <c r="HP14" s="240"/>
      <c r="HQ14" s="240"/>
      <c r="HR14" s="240"/>
      <c r="HS14" s="240"/>
      <c r="HT14" s="240"/>
      <c r="HU14" s="240"/>
      <c r="HV14" s="240"/>
      <c r="HW14" s="240"/>
      <c r="HX14" s="240"/>
      <c r="HY14" s="240"/>
      <c r="HZ14" s="240"/>
      <c r="IA14" s="240"/>
      <c r="IB14" s="240"/>
      <c r="IC14" s="240"/>
      <c r="ID14" s="240"/>
      <c r="IE14" s="240"/>
      <c r="IF14" s="240"/>
      <c r="IG14" s="240"/>
      <c r="IH14" s="240"/>
      <c r="II14" s="240"/>
      <c r="IJ14" s="240"/>
      <c r="IK14" s="240"/>
      <c r="IL14" s="240"/>
      <c r="IM14" s="240"/>
      <c r="IN14" s="240"/>
      <c r="IO14" s="240"/>
      <c r="IP14" s="240"/>
      <c r="IQ14" s="240"/>
      <c r="IR14" s="240"/>
      <c r="IS14" s="240"/>
      <c r="IT14" s="240"/>
      <c r="IU14" s="240"/>
      <c r="IV14" s="240"/>
    </row>
    <row r="15" spans="1:256">
      <c r="A15" s="239" t="s">
        <v>1740</v>
      </c>
      <c r="B15" s="240"/>
      <c r="C15" s="240"/>
      <c r="D15" s="240"/>
      <c r="E15" s="241"/>
      <c r="F15" s="240"/>
      <c r="G15" s="240"/>
      <c r="H15" s="240"/>
      <c r="I15" s="240"/>
      <c r="J15" s="240"/>
      <c r="K15" s="240"/>
      <c r="L15" s="240"/>
      <c r="M15" s="240"/>
      <c r="N15" s="240"/>
      <c r="O15" s="240"/>
      <c r="P15" s="240"/>
      <c r="Q15" s="240"/>
      <c r="R15" s="240"/>
      <c r="S15" s="240"/>
      <c r="T15" s="240"/>
      <c r="U15" s="240"/>
      <c r="V15" s="240"/>
      <c r="W15" s="240"/>
      <c r="X15" s="240"/>
      <c r="Y15" s="240"/>
      <c r="Z15" s="240"/>
      <c r="AA15" s="240"/>
      <c r="AB15" s="240"/>
      <c r="AC15" s="240"/>
      <c r="AD15" s="240"/>
      <c r="AE15" s="240"/>
      <c r="AF15" s="240"/>
      <c r="AG15" s="240"/>
      <c r="AH15" s="240"/>
      <c r="AI15" s="240"/>
      <c r="AJ15" s="240"/>
      <c r="AK15" s="240"/>
      <c r="AL15" s="240"/>
      <c r="AM15" s="240"/>
      <c r="AN15" s="240"/>
      <c r="AO15" s="240"/>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c r="BR15" s="240"/>
      <c r="BS15" s="240"/>
      <c r="BT15" s="240"/>
      <c r="BU15" s="240"/>
      <c r="BV15" s="240"/>
      <c r="BW15" s="240"/>
      <c r="BX15" s="240"/>
      <c r="BY15" s="240"/>
      <c r="BZ15" s="240"/>
      <c r="CA15" s="240"/>
      <c r="CB15" s="240"/>
      <c r="CC15" s="240"/>
      <c r="CD15" s="240"/>
      <c r="CE15" s="240"/>
      <c r="CF15" s="240"/>
      <c r="CG15" s="240"/>
      <c r="CH15" s="240"/>
      <c r="CI15" s="240"/>
      <c r="CJ15" s="240"/>
      <c r="CK15" s="240"/>
      <c r="CL15" s="240"/>
      <c r="CM15" s="240"/>
      <c r="CN15" s="240"/>
      <c r="CO15" s="240"/>
      <c r="CP15" s="240"/>
      <c r="CQ15" s="240"/>
      <c r="CR15" s="240"/>
      <c r="CS15" s="240"/>
      <c r="CT15" s="240"/>
      <c r="CU15" s="240"/>
      <c r="CV15" s="240"/>
      <c r="CW15" s="240"/>
      <c r="CX15" s="240"/>
      <c r="CY15" s="240"/>
      <c r="CZ15" s="240"/>
      <c r="DA15" s="240"/>
      <c r="DB15" s="240"/>
      <c r="DC15" s="240"/>
      <c r="DD15" s="240"/>
      <c r="DE15" s="240"/>
      <c r="DF15" s="240"/>
      <c r="DG15" s="240"/>
      <c r="DH15" s="240"/>
      <c r="DI15" s="240"/>
      <c r="DJ15" s="240"/>
      <c r="DK15" s="240"/>
      <c r="DL15" s="240"/>
      <c r="DM15" s="240"/>
      <c r="DN15" s="240"/>
      <c r="DO15" s="240"/>
      <c r="DP15" s="240"/>
      <c r="DQ15" s="240"/>
      <c r="DR15" s="240"/>
      <c r="DS15" s="240"/>
      <c r="DT15" s="240"/>
      <c r="DU15" s="240"/>
      <c r="DV15" s="240"/>
      <c r="DW15" s="240"/>
      <c r="DX15" s="240"/>
      <c r="DY15" s="240"/>
      <c r="DZ15" s="240"/>
      <c r="EA15" s="240"/>
      <c r="EB15" s="240"/>
      <c r="EC15" s="240"/>
      <c r="ED15" s="240"/>
      <c r="EE15" s="240"/>
      <c r="EF15" s="240"/>
      <c r="EG15" s="240"/>
      <c r="EH15" s="240"/>
      <c r="EI15" s="240"/>
      <c r="EJ15" s="240"/>
      <c r="EK15" s="240"/>
      <c r="EL15" s="240"/>
      <c r="EM15" s="240"/>
      <c r="EN15" s="240"/>
      <c r="EO15" s="240"/>
      <c r="EP15" s="240"/>
      <c r="EQ15" s="240"/>
      <c r="ER15" s="240"/>
      <c r="ES15" s="240"/>
      <c r="ET15" s="240"/>
      <c r="EU15" s="240"/>
      <c r="EV15" s="240"/>
      <c r="EW15" s="240"/>
      <c r="EX15" s="240"/>
      <c r="EY15" s="240"/>
      <c r="EZ15" s="240"/>
      <c r="FA15" s="240"/>
      <c r="FB15" s="240"/>
      <c r="FC15" s="240"/>
      <c r="FD15" s="240"/>
      <c r="FE15" s="240"/>
      <c r="FF15" s="240"/>
      <c r="FG15" s="240"/>
      <c r="FH15" s="240"/>
      <c r="FI15" s="240"/>
      <c r="FJ15" s="240"/>
      <c r="FK15" s="240"/>
      <c r="FL15" s="240"/>
      <c r="FM15" s="240"/>
      <c r="FN15" s="240"/>
      <c r="FO15" s="240"/>
      <c r="FP15" s="240"/>
      <c r="FQ15" s="240"/>
      <c r="FR15" s="240"/>
      <c r="FS15" s="240"/>
      <c r="FT15" s="240"/>
      <c r="FU15" s="240"/>
      <c r="FV15" s="240"/>
      <c r="FW15" s="240"/>
      <c r="FX15" s="240"/>
      <c r="FY15" s="240"/>
      <c r="FZ15" s="240"/>
      <c r="GA15" s="240"/>
      <c r="GB15" s="240"/>
      <c r="GC15" s="240"/>
      <c r="GD15" s="240"/>
      <c r="GE15" s="240"/>
      <c r="GF15" s="240"/>
      <c r="GG15" s="240"/>
      <c r="GH15" s="240"/>
      <c r="GI15" s="240"/>
      <c r="GJ15" s="240"/>
      <c r="GK15" s="240"/>
      <c r="GL15" s="240"/>
      <c r="GM15" s="240"/>
      <c r="GN15" s="240"/>
      <c r="GO15" s="240"/>
      <c r="GP15" s="240"/>
      <c r="GQ15" s="240"/>
      <c r="GR15" s="240"/>
      <c r="GS15" s="240"/>
      <c r="GT15" s="240"/>
      <c r="GU15" s="240"/>
      <c r="GV15" s="240"/>
      <c r="GW15" s="240"/>
      <c r="GX15" s="240"/>
      <c r="GY15" s="240"/>
      <c r="GZ15" s="240"/>
      <c r="HA15" s="240"/>
      <c r="HB15" s="240"/>
      <c r="HC15" s="240"/>
      <c r="HD15" s="240"/>
      <c r="HE15" s="240"/>
      <c r="HF15" s="240"/>
      <c r="HG15" s="240"/>
      <c r="HH15" s="240"/>
      <c r="HI15" s="240"/>
      <c r="HJ15" s="240"/>
      <c r="HK15" s="240"/>
      <c r="HL15" s="240"/>
      <c r="HM15" s="240"/>
      <c r="HN15" s="240"/>
      <c r="HO15" s="240"/>
      <c r="HP15" s="240"/>
      <c r="HQ15" s="240"/>
      <c r="HR15" s="240"/>
      <c r="HS15" s="240"/>
      <c r="HT15" s="240"/>
      <c r="HU15" s="240"/>
      <c r="HV15" s="240"/>
      <c r="HW15" s="240"/>
      <c r="HX15" s="240"/>
      <c r="HY15" s="240"/>
      <c r="HZ15" s="240"/>
      <c r="IA15" s="240"/>
      <c r="IB15" s="240"/>
      <c r="IC15" s="240"/>
      <c r="ID15" s="240"/>
      <c r="IE15" s="240"/>
      <c r="IF15" s="240"/>
      <c r="IG15" s="240"/>
      <c r="IH15" s="240"/>
      <c r="II15" s="240"/>
      <c r="IJ15" s="240"/>
      <c r="IK15" s="240"/>
      <c r="IL15" s="240"/>
      <c r="IM15" s="240"/>
      <c r="IN15" s="240"/>
      <c r="IO15" s="240"/>
      <c r="IP15" s="240"/>
      <c r="IQ15" s="240"/>
      <c r="IR15" s="240"/>
      <c r="IS15" s="240"/>
      <c r="IT15" s="240"/>
      <c r="IU15" s="240"/>
      <c r="IV15" s="240"/>
    </row>
    <row r="16" spans="1:256">
      <c r="A16" s="74"/>
      <c r="B16" s="67"/>
      <c r="C16" s="67"/>
      <c r="D16" s="67"/>
      <c r="E16" s="75"/>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row>
    <row r="17" spans="1:256">
      <c r="A17" s="242"/>
      <c r="B17" s="180"/>
      <c r="C17" s="243" t="s">
        <v>1741</v>
      </c>
      <c r="D17" s="244"/>
      <c r="E17" s="245"/>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row>
    <row r="18" spans="1:256">
      <c r="A18" s="246" t="s">
        <v>36</v>
      </c>
      <c r="B18" s="96" t="s">
        <v>1742</v>
      </c>
      <c r="C18" s="247" t="s">
        <v>1743</v>
      </c>
      <c r="D18" s="248" t="s">
        <v>1744</v>
      </c>
      <c r="E18" s="249"/>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row>
    <row r="19" spans="1:256">
      <c r="A19" s="246" t="s">
        <v>48</v>
      </c>
      <c r="B19" s="67"/>
      <c r="C19" s="247" t="s">
        <v>44</v>
      </c>
      <c r="D19" s="176"/>
      <c r="E19" s="9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c r="GD19" s="67"/>
      <c r="GE19" s="67"/>
      <c r="GF19" s="67"/>
      <c r="GG19" s="67"/>
      <c r="GH19" s="67"/>
      <c r="GI19" s="67"/>
      <c r="GJ19" s="67"/>
      <c r="GK19" s="67"/>
      <c r="GL19" s="67"/>
      <c r="GM19" s="67"/>
      <c r="GN19" s="67"/>
      <c r="GO19" s="67"/>
      <c r="GP19" s="67"/>
      <c r="GQ19" s="67"/>
      <c r="GR19" s="67"/>
      <c r="GS19" s="67"/>
      <c r="GT19" s="67"/>
      <c r="GU19" s="67"/>
      <c r="GV19" s="67"/>
      <c r="GW19" s="67"/>
      <c r="GX19" s="67"/>
      <c r="GY19" s="67"/>
      <c r="GZ19" s="67"/>
      <c r="HA19" s="67"/>
      <c r="HB19" s="67"/>
      <c r="HC19" s="67"/>
      <c r="HD19" s="67"/>
      <c r="HE19" s="67"/>
      <c r="HF19" s="67"/>
      <c r="HG19" s="67"/>
      <c r="HH19" s="67"/>
      <c r="HI19" s="67"/>
      <c r="HJ19" s="67"/>
      <c r="HK19" s="67"/>
      <c r="HL19" s="67"/>
      <c r="HM19" s="67"/>
      <c r="HN19" s="67"/>
      <c r="HO19" s="67"/>
      <c r="HP19" s="67"/>
      <c r="HQ19" s="67"/>
      <c r="HR19" s="67"/>
      <c r="HS19" s="67"/>
      <c r="HT19" s="67"/>
      <c r="HU19" s="67"/>
      <c r="HV19" s="67"/>
      <c r="HW19" s="67"/>
      <c r="HX19" s="67"/>
      <c r="HY19" s="67"/>
      <c r="HZ19" s="67"/>
      <c r="IA19" s="67"/>
      <c r="IB19" s="67"/>
      <c r="IC19" s="67"/>
      <c r="ID19" s="67"/>
      <c r="IE19" s="67"/>
      <c r="IF19" s="67"/>
      <c r="IG19" s="67"/>
      <c r="IH19" s="67"/>
      <c r="II19" s="67"/>
      <c r="IJ19" s="67"/>
      <c r="IK19" s="67"/>
      <c r="IL19" s="67"/>
      <c r="IM19" s="67"/>
      <c r="IN19" s="67"/>
      <c r="IO19" s="67"/>
      <c r="IP19" s="67"/>
      <c r="IQ19" s="67"/>
      <c r="IR19" s="67"/>
      <c r="IS19" s="67"/>
      <c r="IT19" s="67"/>
      <c r="IU19" s="67"/>
      <c r="IV19" s="67"/>
    </row>
    <row r="20" spans="1:256">
      <c r="A20" s="250"/>
      <c r="B20" s="83" t="s">
        <v>530</v>
      </c>
      <c r="C20" s="251" t="s">
        <v>531</v>
      </c>
      <c r="D20" s="251" t="s">
        <v>532</v>
      </c>
      <c r="E20" s="85" t="s">
        <v>62</v>
      </c>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row>
    <row r="21" spans="1:256" ht="12" customHeight="1">
      <c r="A21" s="252">
        <v>1</v>
      </c>
      <c r="B21" s="253" t="s">
        <v>2962</v>
      </c>
      <c r="C21" s="1344">
        <v>29.5</v>
      </c>
      <c r="D21" s="254"/>
      <c r="E21" s="255"/>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c r="HV21" s="67"/>
      <c r="HW21" s="67"/>
      <c r="HX21" s="67"/>
      <c r="HY21" s="67"/>
      <c r="HZ21" s="67"/>
      <c r="IA21" s="67"/>
      <c r="IB21" s="67"/>
      <c r="IC21" s="67"/>
      <c r="ID21" s="67"/>
      <c r="IE21" s="67"/>
      <c r="IF21" s="67"/>
      <c r="IG21" s="67"/>
      <c r="IH21" s="67"/>
      <c r="II21" s="67"/>
      <c r="IJ21" s="67"/>
      <c r="IK21" s="67"/>
      <c r="IL21" s="67"/>
      <c r="IM21" s="67"/>
      <c r="IN21" s="67"/>
      <c r="IO21" s="67"/>
      <c r="IP21" s="67"/>
      <c r="IQ21" s="67"/>
      <c r="IR21" s="67"/>
      <c r="IS21" s="67"/>
      <c r="IT21" s="67"/>
      <c r="IU21" s="67"/>
      <c r="IV21" s="67"/>
    </row>
    <row r="22" spans="1:256" ht="12" customHeight="1">
      <c r="A22" s="252">
        <v>2</v>
      </c>
      <c r="B22" s="253" t="s">
        <v>2963</v>
      </c>
      <c r="C22" s="1344">
        <v>88</v>
      </c>
      <c r="D22" s="254"/>
      <c r="E22" s="255"/>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c r="DX22" s="67"/>
      <c r="DY22" s="67"/>
      <c r="DZ22" s="67"/>
      <c r="EA22" s="67"/>
      <c r="EB22" s="67"/>
      <c r="EC22" s="67"/>
      <c r="ED22" s="67"/>
      <c r="EE22" s="67"/>
      <c r="EF22" s="67"/>
      <c r="EG22" s="67"/>
      <c r="EH22" s="67"/>
      <c r="EI22" s="67"/>
      <c r="EJ22" s="67"/>
      <c r="EK22" s="67"/>
      <c r="EL22" s="67"/>
      <c r="EM22" s="67"/>
      <c r="EN22" s="67"/>
      <c r="EO22" s="67"/>
      <c r="EP22" s="67"/>
      <c r="EQ22" s="67"/>
      <c r="ER22" s="67"/>
      <c r="ES22" s="67"/>
      <c r="ET22" s="67"/>
      <c r="EU22" s="67"/>
      <c r="EV22" s="67"/>
      <c r="EW22" s="67"/>
      <c r="EX22" s="67"/>
      <c r="EY22" s="67"/>
      <c r="EZ22" s="67"/>
      <c r="FA22" s="67"/>
      <c r="FB22" s="67"/>
      <c r="FC22" s="67"/>
      <c r="FD22" s="67"/>
      <c r="FE22" s="67"/>
      <c r="FF22" s="67"/>
      <c r="FG22" s="67"/>
      <c r="FH22" s="67"/>
      <c r="FI22" s="67"/>
      <c r="FJ22" s="67"/>
      <c r="FK22" s="67"/>
      <c r="FL22" s="67"/>
      <c r="FM22" s="67"/>
      <c r="FN22" s="67"/>
      <c r="FO22" s="67"/>
      <c r="FP22" s="67"/>
      <c r="FQ22" s="67"/>
      <c r="FR22" s="67"/>
      <c r="FS22" s="67"/>
      <c r="FT22" s="67"/>
      <c r="FU22" s="67"/>
      <c r="FV22" s="67"/>
      <c r="FW22" s="67"/>
      <c r="FX22" s="67"/>
      <c r="FY22" s="67"/>
      <c r="FZ22" s="67"/>
      <c r="GA22" s="67"/>
      <c r="GB22" s="67"/>
      <c r="GC22" s="67"/>
      <c r="GD22" s="67"/>
      <c r="GE22" s="67"/>
      <c r="GF22" s="67"/>
      <c r="GG22" s="67"/>
      <c r="GH22" s="67"/>
      <c r="GI22" s="67"/>
      <c r="GJ22" s="67"/>
      <c r="GK22" s="67"/>
      <c r="GL22" s="67"/>
      <c r="GM22" s="67"/>
      <c r="GN22" s="67"/>
      <c r="GO22" s="67"/>
      <c r="GP22" s="67"/>
      <c r="GQ22" s="67"/>
      <c r="GR22" s="67"/>
      <c r="GS22" s="67"/>
      <c r="GT22" s="67"/>
      <c r="GU22" s="67"/>
      <c r="GV22" s="67"/>
      <c r="GW22" s="67"/>
      <c r="GX22" s="67"/>
      <c r="GY22" s="67"/>
      <c r="GZ22" s="67"/>
      <c r="HA22" s="67"/>
      <c r="HB22" s="67"/>
      <c r="HC22" s="67"/>
      <c r="HD22" s="67"/>
      <c r="HE22" s="67"/>
      <c r="HF22" s="67"/>
      <c r="HG22" s="67"/>
      <c r="HH22" s="67"/>
      <c r="HI22" s="67"/>
      <c r="HJ22" s="67"/>
      <c r="HK22" s="67"/>
      <c r="HL22" s="67"/>
      <c r="HM22" s="67"/>
      <c r="HN22" s="67"/>
      <c r="HO22" s="67"/>
      <c r="HP22" s="67"/>
      <c r="HQ22" s="67"/>
      <c r="HR22" s="67"/>
      <c r="HS22" s="67"/>
      <c r="HT22" s="67"/>
      <c r="HU22" s="67"/>
      <c r="HV22" s="67"/>
      <c r="HW22" s="67"/>
      <c r="HX22" s="67"/>
      <c r="HY22" s="67"/>
      <c r="HZ22" s="67"/>
      <c r="IA22" s="67"/>
      <c r="IB22" s="67"/>
      <c r="IC22" s="67"/>
      <c r="ID22" s="67"/>
      <c r="IE22" s="67"/>
      <c r="IF22" s="67"/>
      <c r="IG22" s="67"/>
      <c r="IH22" s="67"/>
      <c r="II22" s="67"/>
      <c r="IJ22" s="67"/>
      <c r="IK22" s="67"/>
      <c r="IL22" s="67"/>
      <c r="IM22" s="67"/>
      <c r="IN22" s="67"/>
      <c r="IO22" s="67"/>
      <c r="IP22" s="67"/>
      <c r="IQ22" s="67"/>
      <c r="IR22" s="67"/>
      <c r="IS22" s="67"/>
      <c r="IT22" s="67"/>
      <c r="IU22" s="67"/>
      <c r="IV22" s="67"/>
    </row>
    <row r="23" spans="1:256" ht="12" customHeight="1">
      <c r="A23" s="252">
        <v>3</v>
      </c>
      <c r="B23" s="253" t="s">
        <v>2964</v>
      </c>
      <c r="C23" s="1344">
        <v>462.5</v>
      </c>
      <c r="D23" s="254"/>
      <c r="E23" s="255"/>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7"/>
      <c r="FG23" s="67"/>
      <c r="FH23" s="67"/>
      <c r="FI23" s="67"/>
      <c r="FJ23" s="67"/>
      <c r="FK23" s="67"/>
      <c r="FL23" s="67"/>
      <c r="FM23" s="67"/>
      <c r="FN23" s="67"/>
      <c r="FO23" s="67"/>
      <c r="FP23" s="67"/>
      <c r="FQ23" s="67"/>
      <c r="FR23" s="67"/>
      <c r="FS23" s="67"/>
      <c r="FT23" s="67"/>
      <c r="FU23" s="67"/>
      <c r="FV23" s="67"/>
      <c r="FW23" s="67"/>
      <c r="FX23" s="67"/>
      <c r="FY23" s="67"/>
      <c r="FZ23" s="67"/>
      <c r="GA23" s="67"/>
      <c r="GB23" s="67"/>
      <c r="GC23" s="67"/>
      <c r="GD23" s="67"/>
      <c r="GE23" s="67"/>
      <c r="GF23" s="67"/>
      <c r="GG23" s="67"/>
      <c r="GH23" s="67"/>
      <c r="GI23" s="67"/>
      <c r="GJ23" s="67"/>
      <c r="GK23" s="67"/>
      <c r="GL23" s="67"/>
      <c r="GM23" s="67"/>
      <c r="GN23" s="67"/>
      <c r="GO23" s="67"/>
      <c r="GP23" s="67"/>
      <c r="GQ23" s="67"/>
      <c r="GR23" s="67"/>
      <c r="GS23" s="67"/>
      <c r="GT23" s="67"/>
      <c r="GU23" s="67"/>
      <c r="GV23" s="67"/>
      <c r="GW23" s="67"/>
      <c r="GX23" s="67"/>
      <c r="GY23" s="67"/>
      <c r="GZ23" s="67"/>
      <c r="HA23" s="67"/>
      <c r="HB23" s="67"/>
      <c r="HC23" s="67"/>
      <c r="HD23" s="67"/>
      <c r="HE23" s="67"/>
      <c r="HF23" s="67"/>
      <c r="HG23" s="67"/>
      <c r="HH23" s="67"/>
      <c r="HI23" s="67"/>
      <c r="HJ23" s="67"/>
      <c r="HK23" s="67"/>
      <c r="HL23" s="67"/>
      <c r="HM23" s="67"/>
      <c r="HN23" s="67"/>
      <c r="HO23" s="67"/>
      <c r="HP23" s="67"/>
      <c r="HQ23" s="67"/>
      <c r="HR23" s="67"/>
      <c r="HS23" s="67"/>
      <c r="HT23" s="67"/>
      <c r="HU23" s="67"/>
      <c r="HV23" s="67"/>
      <c r="HW23" s="67"/>
      <c r="HX23" s="67"/>
      <c r="HY23" s="67"/>
      <c r="HZ23" s="67"/>
      <c r="IA23" s="67"/>
      <c r="IB23" s="67"/>
      <c r="IC23" s="67"/>
      <c r="ID23" s="67"/>
      <c r="IE23" s="67"/>
      <c r="IF23" s="67"/>
      <c r="IG23" s="67"/>
      <c r="IH23" s="67"/>
      <c r="II23" s="67"/>
      <c r="IJ23" s="67"/>
      <c r="IK23" s="67"/>
      <c r="IL23" s="67"/>
      <c r="IM23" s="67"/>
      <c r="IN23" s="67"/>
      <c r="IO23" s="67"/>
      <c r="IP23" s="67"/>
      <c r="IQ23" s="67"/>
      <c r="IR23" s="67"/>
      <c r="IS23" s="67"/>
      <c r="IT23" s="67"/>
      <c r="IU23" s="67"/>
      <c r="IV23" s="67"/>
    </row>
    <row r="24" spans="1:256" ht="12" customHeight="1">
      <c r="A24" s="252">
        <v>4</v>
      </c>
      <c r="B24" s="253"/>
      <c r="C24" s="254"/>
      <c r="D24" s="254"/>
      <c r="E24" s="255"/>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c r="GP24" s="67"/>
      <c r="GQ24" s="67"/>
      <c r="GR24" s="67"/>
      <c r="GS24" s="67"/>
      <c r="GT24" s="67"/>
      <c r="GU24" s="67"/>
      <c r="GV24" s="67"/>
      <c r="GW24" s="67"/>
      <c r="GX24" s="67"/>
      <c r="GY24" s="67"/>
      <c r="GZ24" s="67"/>
      <c r="HA24" s="67"/>
      <c r="HB24" s="67"/>
      <c r="HC24" s="67"/>
      <c r="HD24" s="67"/>
      <c r="HE24" s="67"/>
      <c r="HF24" s="67"/>
      <c r="HG24" s="67"/>
      <c r="HH24" s="67"/>
      <c r="HI24" s="67"/>
      <c r="HJ24" s="67"/>
      <c r="HK24" s="67"/>
      <c r="HL24" s="67"/>
      <c r="HM24" s="67"/>
      <c r="HN24" s="67"/>
      <c r="HO24" s="67"/>
      <c r="HP24" s="67"/>
      <c r="HQ24" s="67"/>
      <c r="HR24" s="67"/>
      <c r="HS24" s="67"/>
      <c r="HT24" s="67"/>
      <c r="HU24" s="67"/>
      <c r="HV24" s="67"/>
      <c r="HW24" s="67"/>
      <c r="HX24" s="67"/>
      <c r="HY24" s="67"/>
      <c r="HZ24" s="67"/>
      <c r="IA24" s="67"/>
      <c r="IB24" s="67"/>
      <c r="IC24" s="67"/>
      <c r="ID24" s="67"/>
      <c r="IE24" s="67"/>
      <c r="IF24" s="67"/>
      <c r="IG24" s="67"/>
      <c r="IH24" s="67"/>
      <c r="II24" s="67"/>
      <c r="IJ24" s="67"/>
      <c r="IK24" s="67"/>
      <c r="IL24" s="67"/>
      <c r="IM24" s="67"/>
      <c r="IN24" s="67"/>
      <c r="IO24" s="67"/>
      <c r="IP24" s="67"/>
      <c r="IQ24" s="67"/>
      <c r="IR24" s="67"/>
      <c r="IS24" s="67"/>
      <c r="IT24" s="67"/>
      <c r="IU24" s="67"/>
      <c r="IV24" s="67"/>
    </row>
    <row r="25" spans="1:256" ht="12" customHeight="1">
      <c r="A25" s="252">
        <v>5</v>
      </c>
      <c r="B25" s="253"/>
      <c r="C25" s="254"/>
      <c r="D25" s="254"/>
      <c r="E25" s="255"/>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c r="GP25" s="67"/>
      <c r="GQ25" s="67"/>
      <c r="GR25" s="67"/>
      <c r="GS25" s="67"/>
      <c r="GT25" s="67"/>
      <c r="GU25" s="67"/>
      <c r="GV25" s="67"/>
      <c r="GW25" s="67"/>
      <c r="GX25" s="67"/>
      <c r="GY25" s="67"/>
      <c r="GZ25" s="67"/>
      <c r="HA25" s="67"/>
      <c r="HB25" s="67"/>
      <c r="HC25" s="67"/>
      <c r="HD25" s="67"/>
      <c r="HE25" s="67"/>
      <c r="HF25" s="67"/>
      <c r="HG25" s="67"/>
      <c r="HH25" s="67"/>
      <c r="HI25" s="67"/>
      <c r="HJ25" s="67"/>
      <c r="HK25" s="67"/>
      <c r="HL25" s="67"/>
      <c r="HM25" s="67"/>
      <c r="HN25" s="67"/>
      <c r="HO25" s="67"/>
      <c r="HP25" s="67"/>
      <c r="HQ25" s="67"/>
      <c r="HR25" s="67"/>
      <c r="HS25" s="67"/>
      <c r="HT25" s="67"/>
      <c r="HU25" s="67"/>
      <c r="HV25" s="67"/>
      <c r="HW25" s="67"/>
      <c r="HX25" s="67"/>
      <c r="HY25" s="67"/>
      <c r="HZ25" s="67"/>
      <c r="IA25" s="67"/>
      <c r="IB25" s="67"/>
      <c r="IC25" s="67"/>
      <c r="ID25" s="67"/>
      <c r="IE25" s="67"/>
      <c r="IF25" s="67"/>
      <c r="IG25" s="67"/>
      <c r="IH25" s="67"/>
      <c r="II25" s="67"/>
      <c r="IJ25" s="67"/>
      <c r="IK25" s="67"/>
      <c r="IL25" s="67"/>
      <c r="IM25" s="67"/>
      <c r="IN25" s="67"/>
      <c r="IO25" s="67"/>
      <c r="IP25" s="67"/>
      <c r="IQ25" s="67"/>
      <c r="IR25" s="67"/>
      <c r="IS25" s="67"/>
      <c r="IT25" s="67"/>
      <c r="IU25" s="67"/>
      <c r="IV25" s="67"/>
    </row>
    <row r="26" spans="1:256" ht="12" customHeight="1">
      <c r="A26" s="252">
        <v>6</v>
      </c>
      <c r="B26" s="253"/>
      <c r="C26" s="254"/>
      <c r="D26" s="254"/>
      <c r="E26" s="255"/>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c r="GP26" s="67"/>
      <c r="GQ26" s="67"/>
      <c r="GR26" s="67"/>
      <c r="GS26" s="67"/>
      <c r="GT26" s="67"/>
      <c r="GU26" s="67"/>
      <c r="GV26" s="67"/>
      <c r="GW26" s="67"/>
      <c r="GX26" s="67"/>
      <c r="GY26" s="67"/>
      <c r="GZ26" s="67"/>
      <c r="HA26" s="67"/>
      <c r="HB26" s="67"/>
      <c r="HC26" s="67"/>
      <c r="HD26" s="67"/>
      <c r="HE26" s="67"/>
      <c r="HF26" s="67"/>
      <c r="HG26" s="67"/>
      <c r="HH26" s="67"/>
      <c r="HI26" s="67"/>
      <c r="HJ26" s="67"/>
      <c r="HK26" s="67"/>
      <c r="HL26" s="67"/>
      <c r="HM26" s="67"/>
      <c r="HN26" s="67"/>
      <c r="HO26" s="67"/>
      <c r="HP26" s="67"/>
      <c r="HQ26" s="67"/>
      <c r="HR26" s="67"/>
      <c r="HS26" s="67"/>
      <c r="HT26" s="67"/>
      <c r="HU26" s="67"/>
      <c r="HV26" s="67"/>
      <c r="HW26" s="67"/>
      <c r="HX26" s="67"/>
      <c r="HY26" s="67"/>
      <c r="HZ26" s="67"/>
      <c r="IA26" s="67"/>
      <c r="IB26" s="67"/>
      <c r="IC26" s="67"/>
      <c r="ID26" s="67"/>
      <c r="IE26" s="67"/>
      <c r="IF26" s="67"/>
      <c r="IG26" s="67"/>
      <c r="IH26" s="67"/>
      <c r="II26" s="67"/>
      <c r="IJ26" s="67"/>
      <c r="IK26" s="67"/>
      <c r="IL26" s="67"/>
      <c r="IM26" s="67"/>
      <c r="IN26" s="67"/>
      <c r="IO26" s="67"/>
      <c r="IP26" s="67"/>
      <c r="IQ26" s="67"/>
      <c r="IR26" s="67"/>
      <c r="IS26" s="67"/>
      <c r="IT26" s="67"/>
      <c r="IU26" s="67"/>
      <c r="IV26" s="67"/>
    </row>
    <row r="27" spans="1:256" ht="12" customHeight="1">
      <c r="A27" s="252">
        <v>7</v>
      </c>
      <c r="B27" s="253"/>
      <c r="C27" s="254"/>
      <c r="D27" s="254"/>
      <c r="E27" s="255"/>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c r="HV27" s="67"/>
      <c r="HW27" s="67"/>
      <c r="HX27" s="67"/>
      <c r="HY27" s="67"/>
      <c r="HZ27" s="67"/>
      <c r="IA27" s="67"/>
      <c r="IB27" s="67"/>
      <c r="IC27" s="67"/>
      <c r="ID27" s="67"/>
      <c r="IE27" s="67"/>
      <c r="IF27" s="67"/>
      <c r="IG27" s="67"/>
      <c r="IH27" s="67"/>
      <c r="II27" s="67"/>
      <c r="IJ27" s="67"/>
      <c r="IK27" s="67"/>
      <c r="IL27" s="67"/>
      <c r="IM27" s="67"/>
      <c r="IN27" s="67"/>
      <c r="IO27" s="67"/>
      <c r="IP27" s="67"/>
      <c r="IQ27" s="67"/>
      <c r="IR27" s="67"/>
      <c r="IS27" s="67"/>
      <c r="IT27" s="67"/>
      <c r="IU27" s="67"/>
      <c r="IV27" s="67"/>
    </row>
    <row r="28" spans="1:256" ht="12" customHeight="1">
      <c r="A28" s="252">
        <v>8</v>
      </c>
      <c r="B28" s="253"/>
      <c r="C28" s="254"/>
      <c r="D28" s="254"/>
      <c r="E28" s="255"/>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c r="EO28" s="67"/>
      <c r="EP28" s="67"/>
      <c r="EQ28" s="67"/>
      <c r="ER28" s="67"/>
      <c r="ES28" s="67"/>
      <c r="ET28" s="67"/>
      <c r="EU28" s="67"/>
      <c r="EV28" s="67"/>
      <c r="EW28" s="67"/>
      <c r="EX28" s="67"/>
      <c r="EY28" s="67"/>
      <c r="EZ28" s="67"/>
      <c r="FA28" s="67"/>
      <c r="FB28" s="67"/>
      <c r="FC28" s="67"/>
      <c r="FD28" s="67"/>
      <c r="FE28" s="67"/>
      <c r="FF28" s="67"/>
      <c r="FG28" s="67"/>
      <c r="FH28" s="67"/>
      <c r="FI28" s="67"/>
      <c r="FJ28" s="67"/>
      <c r="FK28" s="67"/>
      <c r="FL28" s="67"/>
      <c r="FM28" s="67"/>
      <c r="FN28" s="67"/>
      <c r="FO28" s="67"/>
      <c r="FP28" s="67"/>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c r="GP28" s="67"/>
      <c r="GQ28" s="67"/>
      <c r="GR28" s="67"/>
      <c r="GS28" s="67"/>
      <c r="GT28" s="67"/>
      <c r="GU28" s="67"/>
      <c r="GV28" s="67"/>
      <c r="GW28" s="67"/>
      <c r="GX28" s="67"/>
      <c r="GY28" s="67"/>
      <c r="GZ28" s="67"/>
      <c r="HA28" s="67"/>
      <c r="HB28" s="67"/>
      <c r="HC28" s="67"/>
      <c r="HD28" s="67"/>
      <c r="HE28" s="67"/>
      <c r="HF28" s="67"/>
      <c r="HG28" s="67"/>
      <c r="HH28" s="67"/>
      <c r="HI28" s="67"/>
      <c r="HJ28" s="67"/>
      <c r="HK28" s="67"/>
      <c r="HL28" s="67"/>
      <c r="HM28" s="67"/>
      <c r="HN28" s="67"/>
      <c r="HO28" s="67"/>
      <c r="HP28" s="67"/>
      <c r="HQ28" s="67"/>
      <c r="HR28" s="67"/>
      <c r="HS28" s="67"/>
      <c r="HT28" s="67"/>
      <c r="HU28" s="67"/>
      <c r="HV28" s="67"/>
      <c r="HW28" s="67"/>
      <c r="HX28" s="67"/>
      <c r="HY28" s="67"/>
      <c r="HZ28" s="67"/>
      <c r="IA28" s="67"/>
      <c r="IB28" s="67"/>
      <c r="IC28" s="67"/>
      <c r="ID28" s="67"/>
      <c r="IE28" s="67"/>
      <c r="IF28" s="67"/>
      <c r="IG28" s="67"/>
      <c r="IH28" s="67"/>
      <c r="II28" s="67"/>
      <c r="IJ28" s="67"/>
      <c r="IK28" s="67"/>
      <c r="IL28" s="67"/>
      <c r="IM28" s="67"/>
      <c r="IN28" s="67"/>
      <c r="IO28" s="67"/>
      <c r="IP28" s="67"/>
      <c r="IQ28" s="67"/>
      <c r="IR28" s="67"/>
      <c r="IS28" s="67"/>
      <c r="IT28" s="67"/>
      <c r="IU28" s="67"/>
      <c r="IV28" s="67"/>
    </row>
    <row r="29" spans="1:256" ht="12" customHeight="1">
      <c r="A29" s="252">
        <v>9</v>
      </c>
      <c r="B29" s="253"/>
      <c r="C29" s="254"/>
      <c r="D29" s="254"/>
      <c r="E29" s="255"/>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7"/>
      <c r="FG29" s="67"/>
      <c r="FH29" s="67"/>
      <c r="FI29" s="67"/>
      <c r="FJ29" s="67"/>
      <c r="FK29" s="67"/>
      <c r="FL29" s="67"/>
      <c r="FM29" s="67"/>
      <c r="FN29" s="67"/>
      <c r="FO29" s="67"/>
      <c r="FP29" s="67"/>
      <c r="FQ29" s="67"/>
      <c r="FR29" s="67"/>
      <c r="FS29" s="67"/>
      <c r="FT29" s="67"/>
      <c r="FU29" s="67"/>
      <c r="FV29" s="67"/>
      <c r="FW29" s="67"/>
      <c r="FX29" s="67"/>
      <c r="FY29" s="67"/>
      <c r="FZ29" s="67"/>
      <c r="GA29" s="67"/>
      <c r="GB29" s="67"/>
      <c r="GC29" s="67"/>
      <c r="GD29" s="67"/>
      <c r="GE29" s="67"/>
      <c r="GF29" s="67"/>
      <c r="GG29" s="67"/>
      <c r="GH29" s="67"/>
      <c r="GI29" s="67"/>
      <c r="GJ29" s="67"/>
      <c r="GK29" s="67"/>
      <c r="GL29" s="67"/>
      <c r="GM29" s="67"/>
      <c r="GN29" s="67"/>
      <c r="GO29" s="67"/>
      <c r="GP29" s="67"/>
      <c r="GQ29" s="67"/>
      <c r="GR29" s="67"/>
      <c r="GS29" s="67"/>
      <c r="GT29" s="67"/>
      <c r="GU29" s="67"/>
      <c r="GV29" s="67"/>
      <c r="GW29" s="67"/>
      <c r="GX29" s="67"/>
      <c r="GY29" s="67"/>
      <c r="GZ29" s="67"/>
      <c r="HA29" s="67"/>
      <c r="HB29" s="67"/>
      <c r="HC29" s="67"/>
      <c r="HD29" s="67"/>
      <c r="HE29" s="67"/>
      <c r="HF29" s="67"/>
      <c r="HG29" s="67"/>
      <c r="HH29" s="67"/>
      <c r="HI29" s="67"/>
      <c r="HJ29" s="67"/>
      <c r="HK29" s="67"/>
      <c r="HL29" s="67"/>
      <c r="HM29" s="67"/>
      <c r="HN29" s="67"/>
      <c r="HO29" s="67"/>
      <c r="HP29" s="67"/>
      <c r="HQ29" s="67"/>
      <c r="HR29" s="67"/>
      <c r="HS29" s="67"/>
      <c r="HT29" s="67"/>
      <c r="HU29" s="67"/>
      <c r="HV29" s="67"/>
      <c r="HW29" s="67"/>
      <c r="HX29" s="67"/>
      <c r="HY29" s="67"/>
      <c r="HZ29" s="67"/>
      <c r="IA29" s="67"/>
      <c r="IB29" s="67"/>
      <c r="IC29" s="67"/>
      <c r="ID29" s="67"/>
      <c r="IE29" s="67"/>
      <c r="IF29" s="67"/>
      <c r="IG29" s="67"/>
      <c r="IH29" s="67"/>
      <c r="II29" s="67"/>
      <c r="IJ29" s="67"/>
      <c r="IK29" s="67"/>
      <c r="IL29" s="67"/>
      <c r="IM29" s="67"/>
      <c r="IN29" s="67"/>
      <c r="IO29" s="67"/>
      <c r="IP29" s="67"/>
      <c r="IQ29" s="67"/>
      <c r="IR29" s="67"/>
      <c r="IS29" s="67"/>
      <c r="IT29" s="67"/>
      <c r="IU29" s="67"/>
      <c r="IV29" s="67"/>
    </row>
    <row r="30" spans="1:256" ht="12" customHeight="1">
      <c r="A30" s="252">
        <v>10</v>
      </c>
      <c r="B30" s="253"/>
      <c r="C30" s="254"/>
      <c r="D30" s="254"/>
      <c r="E30" s="255"/>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7"/>
      <c r="EZ30" s="67"/>
      <c r="FA30" s="67"/>
      <c r="FB30" s="67"/>
      <c r="FC30" s="67"/>
      <c r="FD30" s="67"/>
      <c r="FE30" s="67"/>
      <c r="FF30" s="67"/>
      <c r="FG30" s="67"/>
      <c r="FH30" s="67"/>
      <c r="FI30" s="67"/>
      <c r="FJ30" s="67"/>
      <c r="FK30" s="67"/>
      <c r="FL30" s="67"/>
      <c r="FM30" s="67"/>
      <c r="FN30" s="67"/>
      <c r="FO30" s="67"/>
      <c r="FP30" s="67"/>
      <c r="FQ30" s="67"/>
      <c r="FR30" s="67"/>
      <c r="FS30" s="67"/>
      <c r="FT30" s="67"/>
      <c r="FU30" s="67"/>
      <c r="FV30" s="67"/>
      <c r="FW30" s="67"/>
      <c r="FX30" s="67"/>
      <c r="FY30" s="67"/>
      <c r="FZ30" s="67"/>
      <c r="GA30" s="67"/>
      <c r="GB30" s="67"/>
      <c r="GC30" s="67"/>
      <c r="GD30" s="67"/>
      <c r="GE30" s="67"/>
      <c r="GF30" s="67"/>
      <c r="GG30" s="67"/>
      <c r="GH30" s="67"/>
      <c r="GI30" s="67"/>
      <c r="GJ30" s="67"/>
      <c r="GK30" s="67"/>
      <c r="GL30" s="67"/>
      <c r="GM30" s="67"/>
      <c r="GN30" s="67"/>
      <c r="GO30" s="67"/>
      <c r="GP30" s="67"/>
      <c r="GQ30" s="67"/>
      <c r="GR30" s="67"/>
      <c r="GS30" s="67"/>
      <c r="GT30" s="67"/>
      <c r="GU30" s="67"/>
      <c r="GV30" s="67"/>
      <c r="GW30" s="67"/>
      <c r="GX30" s="67"/>
      <c r="GY30" s="67"/>
      <c r="GZ30" s="67"/>
      <c r="HA30" s="67"/>
      <c r="HB30" s="67"/>
      <c r="HC30" s="67"/>
      <c r="HD30" s="67"/>
      <c r="HE30" s="67"/>
      <c r="HF30" s="67"/>
      <c r="HG30" s="67"/>
      <c r="HH30" s="67"/>
      <c r="HI30" s="67"/>
      <c r="HJ30" s="67"/>
      <c r="HK30" s="67"/>
      <c r="HL30" s="67"/>
      <c r="HM30" s="67"/>
      <c r="HN30" s="67"/>
      <c r="HO30" s="67"/>
      <c r="HP30" s="67"/>
      <c r="HQ30" s="67"/>
      <c r="HR30" s="67"/>
      <c r="HS30" s="67"/>
      <c r="HT30" s="67"/>
      <c r="HU30" s="67"/>
      <c r="HV30" s="67"/>
      <c r="HW30" s="67"/>
      <c r="HX30" s="67"/>
      <c r="HY30" s="67"/>
      <c r="HZ30" s="67"/>
      <c r="IA30" s="67"/>
      <c r="IB30" s="67"/>
      <c r="IC30" s="67"/>
      <c r="ID30" s="67"/>
      <c r="IE30" s="67"/>
      <c r="IF30" s="67"/>
      <c r="IG30" s="67"/>
      <c r="IH30" s="67"/>
      <c r="II30" s="67"/>
      <c r="IJ30" s="67"/>
      <c r="IK30" s="67"/>
      <c r="IL30" s="67"/>
      <c r="IM30" s="67"/>
      <c r="IN30" s="67"/>
      <c r="IO30" s="67"/>
      <c r="IP30" s="67"/>
      <c r="IQ30" s="67"/>
      <c r="IR30" s="67"/>
      <c r="IS30" s="67"/>
      <c r="IT30" s="67"/>
      <c r="IU30" s="67"/>
      <c r="IV30" s="67"/>
    </row>
    <row r="31" spans="1:256" ht="12" customHeight="1">
      <c r="A31" s="246">
        <v>11</v>
      </c>
      <c r="B31" s="253"/>
      <c r="C31" s="254"/>
      <c r="D31" s="254"/>
      <c r="E31" s="255"/>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7"/>
      <c r="GM31" s="67"/>
      <c r="GN31" s="67"/>
      <c r="GO31" s="67"/>
      <c r="GP31" s="67"/>
      <c r="GQ31" s="67"/>
      <c r="GR31" s="67"/>
      <c r="GS31" s="67"/>
      <c r="GT31" s="67"/>
      <c r="GU31" s="67"/>
      <c r="GV31" s="67"/>
      <c r="GW31" s="67"/>
      <c r="GX31" s="67"/>
      <c r="GY31" s="67"/>
      <c r="GZ31" s="67"/>
      <c r="HA31" s="67"/>
      <c r="HB31" s="67"/>
      <c r="HC31" s="67"/>
      <c r="HD31" s="67"/>
      <c r="HE31" s="67"/>
      <c r="HF31" s="67"/>
      <c r="HG31" s="67"/>
      <c r="HH31" s="67"/>
      <c r="HI31" s="67"/>
      <c r="HJ31" s="67"/>
      <c r="HK31" s="67"/>
      <c r="HL31" s="67"/>
      <c r="HM31" s="67"/>
      <c r="HN31" s="67"/>
      <c r="HO31" s="67"/>
      <c r="HP31" s="67"/>
      <c r="HQ31" s="67"/>
      <c r="HR31" s="67"/>
      <c r="HS31" s="67"/>
      <c r="HT31" s="67"/>
      <c r="HU31" s="67"/>
      <c r="HV31" s="67"/>
      <c r="HW31" s="67"/>
      <c r="HX31" s="67"/>
      <c r="HY31" s="67"/>
      <c r="HZ31" s="67"/>
      <c r="IA31" s="67"/>
      <c r="IB31" s="67"/>
      <c r="IC31" s="67"/>
      <c r="ID31" s="67"/>
      <c r="IE31" s="67"/>
      <c r="IF31" s="67"/>
      <c r="IG31" s="67"/>
      <c r="IH31" s="67"/>
      <c r="II31" s="67"/>
      <c r="IJ31" s="67"/>
      <c r="IK31" s="67"/>
      <c r="IL31" s="67"/>
      <c r="IM31" s="67"/>
      <c r="IN31" s="67"/>
      <c r="IO31" s="67"/>
      <c r="IP31" s="67"/>
      <c r="IQ31" s="67"/>
      <c r="IR31" s="67"/>
      <c r="IS31" s="67"/>
      <c r="IT31" s="67"/>
      <c r="IU31" s="67"/>
      <c r="IV31" s="67"/>
    </row>
    <row r="32" spans="1:256" ht="12" customHeight="1">
      <c r="A32" s="252">
        <v>12</v>
      </c>
      <c r="B32" s="253"/>
      <c r="C32" s="254"/>
      <c r="D32" s="254"/>
      <c r="E32" s="255"/>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c r="EX32" s="67"/>
      <c r="EY32" s="67"/>
      <c r="EZ32" s="67"/>
      <c r="FA32" s="67"/>
      <c r="FB32" s="67"/>
      <c r="FC32" s="67"/>
      <c r="FD32" s="67"/>
      <c r="FE32" s="67"/>
      <c r="FF32" s="67"/>
      <c r="FG32" s="67"/>
      <c r="FH32" s="67"/>
      <c r="FI32" s="67"/>
      <c r="FJ32" s="67"/>
      <c r="FK32" s="67"/>
      <c r="FL32" s="67"/>
      <c r="FM32" s="67"/>
      <c r="FN32" s="67"/>
      <c r="FO32" s="67"/>
      <c r="FP32" s="67"/>
      <c r="FQ32" s="67"/>
      <c r="FR32" s="67"/>
      <c r="FS32" s="67"/>
      <c r="FT32" s="67"/>
      <c r="FU32" s="67"/>
      <c r="FV32" s="67"/>
      <c r="FW32" s="67"/>
      <c r="FX32" s="67"/>
      <c r="FY32" s="67"/>
      <c r="FZ32" s="67"/>
      <c r="GA32" s="67"/>
      <c r="GB32" s="67"/>
      <c r="GC32" s="67"/>
      <c r="GD32" s="67"/>
      <c r="GE32" s="67"/>
      <c r="GF32" s="67"/>
      <c r="GG32" s="67"/>
      <c r="GH32" s="67"/>
      <c r="GI32" s="67"/>
      <c r="GJ32" s="67"/>
      <c r="GK32" s="67"/>
      <c r="GL32" s="67"/>
      <c r="GM32" s="67"/>
      <c r="GN32" s="67"/>
      <c r="GO32" s="67"/>
      <c r="GP32" s="67"/>
      <c r="GQ32" s="67"/>
      <c r="GR32" s="67"/>
      <c r="GS32" s="67"/>
      <c r="GT32" s="67"/>
      <c r="GU32" s="67"/>
      <c r="GV32" s="67"/>
      <c r="GW32" s="67"/>
      <c r="GX32" s="67"/>
      <c r="GY32" s="67"/>
      <c r="GZ32" s="67"/>
      <c r="HA32" s="67"/>
      <c r="HB32" s="67"/>
      <c r="HC32" s="67"/>
      <c r="HD32" s="67"/>
      <c r="HE32" s="67"/>
      <c r="HF32" s="67"/>
      <c r="HG32" s="67"/>
      <c r="HH32" s="67"/>
      <c r="HI32" s="67"/>
      <c r="HJ32" s="67"/>
      <c r="HK32" s="67"/>
      <c r="HL32" s="67"/>
      <c r="HM32" s="67"/>
      <c r="HN32" s="67"/>
      <c r="HO32" s="67"/>
      <c r="HP32" s="67"/>
      <c r="HQ32" s="67"/>
      <c r="HR32" s="67"/>
      <c r="HS32" s="67"/>
      <c r="HT32" s="67"/>
      <c r="HU32" s="67"/>
      <c r="HV32" s="67"/>
      <c r="HW32" s="67"/>
      <c r="HX32" s="67"/>
      <c r="HY32" s="67"/>
      <c r="HZ32" s="67"/>
      <c r="IA32" s="67"/>
      <c r="IB32" s="67"/>
      <c r="IC32" s="67"/>
      <c r="ID32" s="67"/>
      <c r="IE32" s="67"/>
      <c r="IF32" s="67"/>
      <c r="IG32" s="67"/>
      <c r="IH32" s="67"/>
      <c r="II32" s="67"/>
      <c r="IJ32" s="67"/>
      <c r="IK32" s="67"/>
      <c r="IL32" s="67"/>
      <c r="IM32" s="67"/>
      <c r="IN32" s="67"/>
      <c r="IO32" s="67"/>
      <c r="IP32" s="67"/>
      <c r="IQ32" s="67"/>
      <c r="IR32" s="67"/>
      <c r="IS32" s="67"/>
      <c r="IT32" s="67"/>
      <c r="IU32" s="67"/>
      <c r="IV32" s="67"/>
    </row>
    <row r="33" spans="1:256" ht="12" customHeight="1">
      <c r="A33" s="252">
        <v>13</v>
      </c>
      <c r="B33" s="253"/>
      <c r="C33" s="254"/>
      <c r="D33" s="254"/>
      <c r="E33" s="255"/>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c r="EO33" s="67"/>
      <c r="EP33" s="67"/>
      <c r="EQ33" s="67"/>
      <c r="ER33" s="67"/>
      <c r="ES33" s="67"/>
      <c r="ET33" s="67"/>
      <c r="EU33" s="67"/>
      <c r="EV33" s="67"/>
      <c r="EW33" s="67"/>
      <c r="EX33" s="67"/>
      <c r="EY33" s="67"/>
      <c r="EZ33" s="67"/>
      <c r="FA33" s="67"/>
      <c r="FB33" s="67"/>
      <c r="FC33" s="67"/>
      <c r="FD33" s="67"/>
      <c r="FE33" s="67"/>
      <c r="FF33" s="67"/>
      <c r="FG33" s="67"/>
      <c r="FH33" s="67"/>
      <c r="FI33" s="67"/>
      <c r="FJ33" s="67"/>
      <c r="FK33" s="67"/>
      <c r="FL33" s="67"/>
      <c r="FM33" s="67"/>
      <c r="FN33" s="67"/>
      <c r="FO33" s="67"/>
      <c r="FP33" s="67"/>
      <c r="FQ33" s="67"/>
      <c r="FR33" s="67"/>
      <c r="FS33" s="67"/>
      <c r="FT33" s="67"/>
      <c r="FU33" s="67"/>
      <c r="FV33" s="67"/>
      <c r="FW33" s="67"/>
      <c r="FX33" s="67"/>
      <c r="FY33" s="67"/>
      <c r="FZ33" s="67"/>
      <c r="GA33" s="67"/>
      <c r="GB33" s="67"/>
      <c r="GC33" s="67"/>
      <c r="GD33" s="67"/>
      <c r="GE33" s="67"/>
      <c r="GF33" s="67"/>
      <c r="GG33" s="67"/>
      <c r="GH33" s="67"/>
      <c r="GI33" s="67"/>
      <c r="GJ33" s="67"/>
      <c r="GK33" s="67"/>
      <c r="GL33" s="67"/>
      <c r="GM33" s="67"/>
      <c r="GN33" s="67"/>
      <c r="GO33" s="67"/>
      <c r="GP33" s="67"/>
      <c r="GQ33" s="67"/>
      <c r="GR33" s="67"/>
      <c r="GS33" s="67"/>
      <c r="GT33" s="67"/>
      <c r="GU33" s="67"/>
      <c r="GV33" s="67"/>
      <c r="GW33" s="67"/>
      <c r="GX33" s="67"/>
      <c r="GY33" s="67"/>
      <c r="GZ33" s="67"/>
      <c r="HA33" s="67"/>
      <c r="HB33" s="67"/>
      <c r="HC33" s="67"/>
      <c r="HD33" s="67"/>
      <c r="HE33" s="67"/>
      <c r="HF33" s="67"/>
      <c r="HG33" s="67"/>
      <c r="HH33" s="67"/>
      <c r="HI33" s="67"/>
      <c r="HJ33" s="67"/>
      <c r="HK33" s="67"/>
      <c r="HL33" s="67"/>
      <c r="HM33" s="67"/>
      <c r="HN33" s="67"/>
      <c r="HO33" s="67"/>
      <c r="HP33" s="67"/>
      <c r="HQ33" s="67"/>
      <c r="HR33" s="67"/>
      <c r="HS33" s="67"/>
      <c r="HT33" s="67"/>
      <c r="HU33" s="67"/>
      <c r="HV33" s="67"/>
      <c r="HW33" s="67"/>
      <c r="HX33" s="67"/>
      <c r="HY33" s="67"/>
      <c r="HZ33" s="67"/>
      <c r="IA33" s="67"/>
      <c r="IB33" s="67"/>
      <c r="IC33" s="67"/>
      <c r="ID33" s="67"/>
      <c r="IE33" s="67"/>
      <c r="IF33" s="67"/>
      <c r="IG33" s="67"/>
      <c r="IH33" s="67"/>
      <c r="II33" s="67"/>
      <c r="IJ33" s="67"/>
      <c r="IK33" s="67"/>
      <c r="IL33" s="67"/>
      <c r="IM33" s="67"/>
      <c r="IN33" s="67"/>
      <c r="IO33" s="67"/>
      <c r="IP33" s="67"/>
      <c r="IQ33" s="67"/>
      <c r="IR33" s="67"/>
      <c r="IS33" s="67"/>
      <c r="IT33" s="67"/>
      <c r="IU33" s="67"/>
      <c r="IV33" s="67"/>
    </row>
    <row r="34" spans="1:256" ht="12" customHeight="1">
      <c r="A34" s="252">
        <v>14</v>
      </c>
      <c r="B34" s="253"/>
      <c r="C34" s="254"/>
      <c r="D34" s="254"/>
      <c r="E34" s="255"/>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c r="EO34" s="67"/>
      <c r="EP34" s="67"/>
      <c r="EQ34" s="67"/>
      <c r="ER34" s="67"/>
      <c r="ES34" s="67"/>
      <c r="ET34" s="67"/>
      <c r="EU34" s="67"/>
      <c r="EV34" s="67"/>
      <c r="EW34" s="67"/>
      <c r="EX34" s="67"/>
      <c r="EY34" s="67"/>
      <c r="EZ34" s="67"/>
      <c r="FA34" s="67"/>
      <c r="FB34" s="67"/>
      <c r="FC34" s="67"/>
      <c r="FD34" s="67"/>
      <c r="FE34" s="67"/>
      <c r="FF34" s="67"/>
      <c r="FG34" s="67"/>
      <c r="FH34" s="67"/>
      <c r="FI34" s="67"/>
      <c r="FJ34" s="67"/>
      <c r="FK34" s="67"/>
      <c r="FL34" s="67"/>
      <c r="FM34" s="67"/>
      <c r="FN34" s="67"/>
      <c r="FO34" s="67"/>
      <c r="FP34" s="67"/>
      <c r="FQ34" s="67"/>
      <c r="FR34" s="67"/>
      <c r="FS34" s="67"/>
      <c r="FT34" s="67"/>
      <c r="FU34" s="67"/>
      <c r="FV34" s="67"/>
      <c r="FW34" s="67"/>
      <c r="FX34" s="67"/>
      <c r="FY34" s="67"/>
      <c r="FZ34" s="67"/>
      <c r="GA34" s="67"/>
      <c r="GB34" s="67"/>
      <c r="GC34" s="67"/>
      <c r="GD34" s="67"/>
      <c r="GE34" s="67"/>
      <c r="GF34" s="67"/>
      <c r="GG34" s="67"/>
      <c r="GH34" s="67"/>
      <c r="GI34" s="67"/>
      <c r="GJ34" s="67"/>
      <c r="GK34" s="67"/>
      <c r="GL34" s="67"/>
      <c r="GM34" s="67"/>
      <c r="GN34" s="67"/>
      <c r="GO34" s="67"/>
      <c r="GP34" s="67"/>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7"/>
      <c r="HO34" s="67"/>
      <c r="HP34" s="67"/>
      <c r="HQ34" s="67"/>
      <c r="HR34" s="67"/>
      <c r="HS34" s="67"/>
      <c r="HT34" s="67"/>
      <c r="HU34" s="67"/>
      <c r="HV34" s="67"/>
      <c r="HW34" s="67"/>
      <c r="HX34" s="67"/>
      <c r="HY34" s="67"/>
      <c r="HZ34" s="67"/>
      <c r="IA34" s="67"/>
      <c r="IB34" s="67"/>
      <c r="IC34" s="67"/>
      <c r="ID34" s="67"/>
      <c r="IE34" s="67"/>
      <c r="IF34" s="67"/>
      <c r="IG34" s="67"/>
      <c r="IH34" s="67"/>
      <c r="II34" s="67"/>
      <c r="IJ34" s="67"/>
      <c r="IK34" s="67"/>
      <c r="IL34" s="67"/>
      <c r="IM34" s="67"/>
      <c r="IN34" s="67"/>
      <c r="IO34" s="67"/>
      <c r="IP34" s="67"/>
      <c r="IQ34" s="67"/>
      <c r="IR34" s="67"/>
      <c r="IS34" s="67"/>
      <c r="IT34" s="67"/>
      <c r="IU34" s="67"/>
      <c r="IV34" s="67"/>
    </row>
    <row r="35" spans="1:256" ht="12" customHeight="1">
      <c r="A35" s="252">
        <v>15</v>
      </c>
      <c r="B35" s="253"/>
      <c r="C35" s="254"/>
      <c r="D35" s="254"/>
      <c r="E35" s="255"/>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c r="HV35" s="67"/>
      <c r="HW35" s="67"/>
      <c r="HX35" s="67"/>
      <c r="HY35" s="67"/>
      <c r="HZ35" s="67"/>
      <c r="IA35" s="67"/>
      <c r="IB35" s="67"/>
      <c r="IC35" s="67"/>
      <c r="ID35" s="67"/>
      <c r="IE35" s="67"/>
      <c r="IF35" s="67"/>
      <c r="IG35" s="67"/>
      <c r="IH35" s="67"/>
      <c r="II35" s="67"/>
      <c r="IJ35" s="67"/>
      <c r="IK35" s="67"/>
      <c r="IL35" s="67"/>
      <c r="IM35" s="67"/>
      <c r="IN35" s="67"/>
      <c r="IO35" s="67"/>
      <c r="IP35" s="67"/>
      <c r="IQ35" s="67"/>
      <c r="IR35" s="67"/>
      <c r="IS35" s="67"/>
      <c r="IT35" s="67"/>
      <c r="IU35" s="67"/>
      <c r="IV35" s="67"/>
    </row>
    <row r="36" spans="1:256" ht="12" customHeight="1">
      <c r="A36" s="252">
        <v>16</v>
      </c>
      <c r="B36" s="253"/>
      <c r="C36" s="254"/>
      <c r="D36" s="254"/>
      <c r="E36" s="255"/>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c r="EO36" s="67"/>
      <c r="EP36" s="67"/>
      <c r="EQ36" s="67"/>
      <c r="ER36" s="67"/>
      <c r="ES36" s="67"/>
      <c r="ET36" s="67"/>
      <c r="EU36" s="67"/>
      <c r="EV36" s="67"/>
      <c r="EW36" s="67"/>
      <c r="EX36" s="67"/>
      <c r="EY36" s="67"/>
      <c r="EZ36" s="67"/>
      <c r="FA36" s="67"/>
      <c r="FB36" s="67"/>
      <c r="FC36" s="67"/>
      <c r="FD36" s="67"/>
      <c r="FE36" s="67"/>
      <c r="FF36" s="67"/>
      <c r="FG36" s="67"/>
      <c r="FH36" s="67"/>
      <c r="FI36" s="67"/>
      <c r="FJ36" s="67"/>
      <c r="FK36" s="67"/>
      <c r="FL36" s="67"/>
      <c r="FM36" s="67"/>
      <c r="FN36" s="67"/>
      <c r="FO36" s="67"/>
      <c r="FP36" s="67"/>
      <c r="FQ36" s="67"/>
      <c r="FR36" s="67"/>
      <c r="FS36" s="67"/>
      <c r="FT36" s="67"/>
      <c r="FU36" s="67"/>
      <c r="FV36" s="67"/>
      <c r="FW36" s="67"/>
      <c r="FX36" s="67"/>
      <c r="FY36" s="67"/>
      <c r="FZ36" s="67"/>
      <c r="GA36" s="67"/>
      <c r="GB36" s="67"/>
      <c r="GC36" s="67"/>
      <c r="GD36" s="67"/>
      <c r="GE36" s="67"/>
      <c r="GF36" s="67"/>
      <c r="GG36" s="67"/>
      <c r="GH36" s="67"/>
      <c r="GI36" s="67"/>
      <c r="GJ36" s="67"/>
      <c r="GK36" s="67"/>
      <c r="GL36" s="67"/>
      <c r="GM36" s="67"/>
      <c r="GN36" s="67"/>
      <c r="GO36" s="67"/>
      <c r="GP36" s="67"/>
      <c r="GQ36" s="67"/>
      <c r="GR36" s="67"/>
      <c r="GS36" s="67"/>
      <c r="GT36" s="67"/>
      <c r="GU36" s="67"/>
      <c r="GV36" s="67"/>
      <c r="GW36" s="67"/>
      <c r="GX36" s="67"/>
      <c r="GY36" s="67"/>
      <c r="GZ36" s="67"/>
      <c r="HA36" s="67"/>
      <c r="HB36" s="67"/>
      <c r="HC36" s="67"/>
      <c r="HD36" s="67"/>
      <c r="HE36" s="67"/>
      <c r="HF36" s="67"/>
      <c r="HG36" s="67"/>
      <c r="HH36" s="67"/>
      <c r="HI36" s="67"/>
      <c r="HJ36" s="67"/>
      <c r="HK36" s="67"/>
      <c r="HL36" s="67"/>
      <c r="HM36" s="67"/>
      <c r="HN36" s="67"/>
      <c r="HO36" s="67"/>
      <c r="HP36" s="67"/>
      <c r="HQ36" s="67"/>
      <c r="HR36" s="67"/>
      <c r="HS36" s="67"/>
      <c r="HT36" s="67"/>
      <c r="HU36" s="67"/>
      <c r="HV36" s="67"/>
      <c r="HW36" s="67"/>
      <c r="HX36" s="67"/>
      <c r="HY36" s="67"/>
      <c r="HZ36" s="67"/>
      <c r="IA36" s="67"/>
      <c r="IB36" s="67"/>
      <c r="IC36" s="67"/>
      <c r="ID36" s="67"/>
      <c r="IE36" s="67"/>
      <c r="IF36" s="67"/>
      <c r="IG36" s="67"/>
      <c r="IH36" s="67"/>
      <c r="II36" s="67"/>
      <c r="IJ36" s="67"/>
      <c r="IK36" s="67"/>
      <c r="IL36" s="67"/>
      <c r="IM36" s="67"/>
      <c r="IN36" s="67"/>
      <c r="IO36" s="67"/>
      <c r="IP36" s="67"/>
      <c r="IQ36" s="67"/>
      <c r="IR36" s="67"/>
      <c r="IS36" s="67"/>
      <c r="IT36" s="67"/>
      <c r="IU36" s="67"/>
      <c r="IV36" s="67"/>
    </row>
    <row r="37" spans="1:256" ht="12" customHeight="1">
      <c r="A37" s="252">
        <v>17</v>
      </c>
      <c r="B37" s="253"/>
      <c r="C37" s="254"/>
      <c r="D37" s="254"/>
      <c r="E37" s="255"/>
      <c r="F37" s="67"/>
      <c r="G37" s="67"/>
      <c r="H37" s="67"/>
      <c r="I37" s="67"/>
      <c r="J37" s="67"/>
      <c r="K37" s="67"/>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c r="BJ37" s="67"/>
      <c r="BK37" s="67"/>
      <c r="BL37" s="67"/>
      <c r="BM37" s="67"/>
      <c r="BN37" s="67"/>
      <c r="BO37" s="67"/>
      <c r="BP37" s="67"/>
      <c r="BQ37" s="67"/>
      <c r="BR37" s="67"/>
      <c r="BS37" s="67"/>
      <c r="BT37" s="67"/>
      <c r="BU37" s="67"/>
      <c r="BV37" s="67"/>
      <c r="BW37" s="67"/>
      <c r="BX37" s="67"/>
      <c r="BY37" s="67"/>
      <c r="BZ37" s="67"/>
      <c r="CA37" s="67"/>
      <c r="CB37" s="67"/>
      <c r="CC37" s="67"/>
      <c r="CD37" s="67"/>
      <c r="CE37" s="67"/>
      <c r="CF37" s="67"/>
      <c r="CG37" s="67"/>
      <c r="CH37" s="67"/>
      <c r="CI37" s="67"/>
      <c r="CJ37" s="67"/>
      <c r="CK37" s="67"/>
      <c r="CL37" s="67"/>
      <c r="CM37" s="67"/>
      <c r="CN37" s="67"/>
      <c r="CO37" s="67"/>
      <c r="CP37" s="67"/>
      <c r="CQ37" s="67"/>
      <c r="CR37" s="67"/>
      <c r="CS37" s="67"/>
      <c r="CT37" s="67"/>
      <c r="CU37" s="67"/>
      <c r="CV37" s="67"/>
      <c r="CW37" s="67"/>
      <c r="CX37" s="67"/>
      <c r="CY37" s="67"/>
      <c r="CZ37" s="67"/>
      <c r="DA37" s="67"/>
      <c r="DB37" s="67"/>
      <c r="DC37" s="67"/>
      <c r="DD37" s="67"/>
      <c r="DE37" s="67"/>
      <c r="DF37" s="67"/>
      <c r="DG37" s="67"/>
      <c r="DH37" s="67"/>
      <c r="DI37" s="67"/>
      <c r="DJ37" s="67"/>
      <c r="DK37" s="67"/>
      <c r="DL37" s="67"/>
      <c r="DM37" s="67"/>
      <c r="DN37" s="67"/>
      <c r="DO37" s="67"/>
      <c r="DP37" s="67"/>
      <c r="DQ37" s="67"/>
      <c r="DR37" s="67"/>
      <c r="DS37" s="67"/>
      <c r="DT37" s="67"/>
      <c r="DU37" s="67"/>
      <c r="DV37" s="67"/>
      <c r="DW37" s="67"/>
      <c r="DX37" s="67"/>
      <c r="DY37" s="67"/>
      <c r="DZ37" s="67"/>
      <c r="EA37" s="67"/>
      <c r="EB37" s="67"/>
      <c r="EC37" s="67"/>
      <c r="ED37" s="67"/>
      <c r="EE37" s="67"/>
      <c r="EF37" s="67"/>
      <c r="EG37" s="67"/>
      <c r="EH37" s="67"/>
      <c r="EI37" s="67"/>
      <c r="EJ37" s="67"/>
      <c r="EK37" s="67"/>
      <c r="EL37" s="67"/>
      <c r="EM37" s="67"/>
      <c r="EN37" s="67"/>
      <c r="EO37" s="67"/>
      <c r="EP37" s="67"/>
      <c r="EQ37" s="67"/>
      <c r="ER37" s="67"/>
      <c r="ES37" s="67"/>
      <c r="ET37" s="67"/>
      <c r="EU37" s="67"/>
      <c r="EV37" s="67"/>
      <c r="EW37" s="67"/>
      <c r="EX37" s="67"/>
      <c r="EY37" s="67"/>
      <c r="EZ37" s="67"/>
      <c r="FA37" s="67"/>
      <c r="FB37" s="67"/>
      <c r="FC37" s="67"/>
      <c r="FD37" s="67"/>
      <c r="FE37" s="67"/>
      <c r="FF37" s="67"/>
      <c r="FG37" s="67"/>
      <c r="FH37" s="67"/>
      <c r="FI37" s="67"/>
      <c r="FJ37" s="67"/>
      <c r="FK37" s="67"/>
      <c r="FL37" s="67"/>
      <c r="FM37" s="67"/>
      <c r="FN37" s="67"/>
      <c r="FO37" s="67"/>
      <c r="FP37" s="67"/>
      <c r="FQ37" s="67"/>
      <c r="FR37" s="67"/>
      <c r="FS37" s="67"/>
      <c r="FT37" s="67"/>
      <c r="FU37" s="67"/>
      <c r="FV37" s="67"/>
      <c r="FW37" s="67"/>
      <c r="FX37" s="67"/>
      <c r="FY37" s="67"/>
      <c r="FZ37" s="67"/>
      <c r="GA37" s="67"/>
      <c r="GB37" s="67"/>
      <c r="GC37" s="67"/>
      <c r="GD37" s="67"/>
      <c r="GE37" s="67"/>
      <c r="GF37" s="67"/>
      <c r="GG37" s="67"/>
      <c r="GH37" s="67"/>
      <c r="GI37" s="67"/>
      <c r="GJ37" s="67"/>
      <c r="GK37" s="67"/>
      <c r="GL37" s="67"/>
      <c r="GM37" s="67"/>
      <c r="GN37" s="67"/>
      <c r="GO37" s="67"/>
      <c r="GP37" s="67"/>
      <c r="GQ37" s="67"/>
      <c r="GR37" s="67"/>
      <c r="GS37" s="67"/>
      <c r="GT37" s="67"/>
      <c r="GU37" s="67"/>
      <c r="GV37" s="67"/>
      <c r="GW37" s="67"/>
      <c r="GX37" s="67"/>
      <c r="GY37" s="67"/>
      <c r="GZ37" s="67"/>
      <c r="HA37" s="67"/>
      <c r="HB37" s="67"/>
      <c r="HC37" s="67"/>
      <c r="HD37" s="67"/>
      <c r="HE37" s="67"/>
      <c r="HF37" s="67"/>
      <c r="HG37" s="67"/>
      <c r="HH37" s="67"/>
      <c r="HI37" s="67"/>
      <c r="HJ37" s="67"/>
      <c r="HK37" s="67"/>
      <c r="HL37" s="67"/>
      <c r="HM37" s="67"/>
      <c r="HN37" s="67"/>
      <c r="HO37" s="67"/>
      <c r="HP37" s="67"/>
      <c r="HQ37" s="67"/>
      <c r="HR37" s="67"/>
      <c r="HS37" s="67"/>
      <c r="HT37" s="67"/>
      <c r="HU37" s="67"/>
      <c r="HV37" s="67"/>
      <c r="HW37" s="67"/>
      <c r="HX37" s="67"/>
      <c r="HY37" s="67"/>
      <c r="HZ37" s="67"/>
      <c r="IA37" s="67"/>
      <c r="IB37" s="67"/>
      <c r="IC37" s="67"/>
      <c r="ID37" s="67"/>
      <c r="IE37" s="67"/>
      <c r="IF37" s="67"/>
      <c r="IG37" s="67"/>
      <c r="IH37" s="67"/>
      <c r="II37" s="67"/>
      <c r="IJ37" s="67"/>
      <c r="IK37" s="67"/>
      <c r="IL37" s="67"/>
      <c r="IM37" s="67"/>
      <c r="IN37" s="67"/>
      <c r="IO37" s="67"/>
      <c r="IP37" s="67"/>
      <c r="IQ37" s="67"/>
      <c r="IR37" s="67"/>
      <c r="IS37" s="67"/>
      <c r="IT37" s="67"/>
      <c r="IU37" s="67"/>
      <c r="IV37" s="67"/>
    </row>
    <row r="38" spans="1:256" ht="12" customHeight="1">
      <c r="A38" s="252">
        <v>18</v>
      </c>
      <c r="B38" s="253"/>
      <c r="C38" s="254"/>
      <c r="D38" s="254"/>
      <c r="E38" s="255"/>
      <c r="F38" s="67"/>
      <c r="G38" s="67"/>
      <c r="H38" s="67"/>
      <c r="I38" s="67"/>
      <c r="J38" s="67"/>
      <c r="K38" s="67"/>
      <c r="L38" s="67"/>
      <c r="M38" s="67"/>
      <c r="N38" s="67"/>
      <c r="O38" s="67"/>
      <c r="P38" s="67"/>
      <c r="Q38" s="67"/>
      <c r="R38" s="67"/>
      <c r="S38" s="67"/>
      <c r="T38" s="67"/>
      <c r="U38" s="67"/>
      <c r="V38" s="67"/>
      <c r="W38" s="67"/>
      <c r="X38" s="67"/>
      <c r="Y38" s="67"/>
      <c r="Z38" s="67"/>
      <c r="AA38" s="67"/>
      <c r="AB38" s="67"/>
      <c r="AC38" s="67"/>
      <c r="AD38" s="67"/>
      <c r="AE38" s="67"/>
      <c r="AF38" s="67"/>
      <c r="AG38" s="67"/>
      <c r="AH38" s="67"/>
      <c r="AI38" s="67"/>
      <c r="AJ38" s="67"/>
      <c r="AK38" s="67"/>
      <c r="AL38" s="67"/>
      <c r="AM38" s="67"/>
      <c r="AN38" s="67"/>
      <c r="AO38" s="67"/>
      <c r="AP38" s="67"/>
      <c r="AQ38" s="67"/>
      <c r="AR38" s="67"/>
      <c r="AS38" s="67"/>
      <c r="AT38" s="67"/>
      <c r="AU38" s="67"/>
      <c r="AV38" s="67"/>
      <c r="AW38" s="67"/>
      <c r="AX38" s="67"/>
      <c r="AY38" s="67"/>
      <c r="AZ38" s="67"/>
      <c r="BA38" s="67"/>
      <c r="BB38" s="67"/>
      <c r="BC38" s="67"/>
      <c r="BD38" s="67"/>
      <c r="BE38" s="67"/>
      <c r="BF38" s="67"/>
      <c r="BG38" s="67"/>
      <c r="BH38" s="67"/>
      <c r="BI38" s="67"/>
      <c r="BJ38" s="67"/>
      <c r="BK38" s="67"/>
      <c r="BL38" s="67"/>
      <c r="BM38" s="67"/>
      <c r="BN38" s="67"/>
      <c r="BO38" s="67"/>
      <c r="BP38" s="67"/>
      <c r="BQ38" s="67"/>
      <c r="BR38" s="67"/>
      <c r="BS38" s="67"/>
      <c r="BT38" s="67"/>
      <c r="BU38" s="67"/>
      <c r="BV38" s="67"/>
      <c r="BW38" s="67"/>
      <c r="BX38" s="67"/>
      <c r="BY38" s="67"/>
      <c r="BZ38" s="67"/>
      <c r="CA38" s="67"/>
      <c r="CB38" s="67"/>
      <c r="CC38" s="67"/>
      <c r="CD38" s="67"/>
      <c r="CE38" s="67"/>
      <c r="CF38" s="67"/>
      <c r="CG38" s="67"/>
      <c r="CH38" s="67"/>
      <c r="CI38" s="67"/>
      <c r="CJ38" s="67"/>
      <c r="CK38" s="67"/>
      <c r="CL38" s="67"/>
      <c r="CM38" s="67"/>
      <c r="CN38" s="67"/>
      <c r="CO38" s="67"/>
      <c r="CP38" s="67"/>
      <c r="CQ38" s="67"/>
      <c r="CR38" s="67"/>
      <c r="CS38" s="67"/>
      <c r="CT38" s="67"/>
      <c r="CU38" s="67"/>
      <c r="CV38" s="67"/>
      <c r="CW38" s="67"/>
      <c r="CX38" s="67"/>
      <c r="CY38" s="67"/>
      <c r="CZ38" s="67"/>
      <c r="DA38" s="67"/>
      <c r="DB38" s="67"/>
      <c r="DC38" s="67"/>
      <c r="DD38" s="67"/>
      <c r="DE38" s="67"/>
      <c r="DF38" s="67"/>
      <c r="DG38" s="67"/>
      <c r="DH38" s="67"/>
      <c r="DI38" s="67"/>
      <c r="DJ38" s="67"/>
      <c r="DK38" s="67"/>
      <c r="DL38" s="67"/>
      <c r="DM38" s="67"/>
      <c r="DN38" s="67"/>
      <c r="DO38" s="67"/>
      <c r="DP38" s="67"/>
      <c r="DQ38" s="67"/>
      <c r="DR38" s="67"/>
      <c r="DS38" s="67"/>
      <c r="DT38" s="67"/>
      <c r="DU38" s="67"/>
      <c r="DV38" s="67"/>
      <c r="DW38" s="67"/>
      <c r="DX38" s="67"/>
      <c r="DY38" s="67"/>
      <c r="DZ38" s="67"/>
      <c r="EA38" s="67"/>
      <c r="EB38" s="67"/>
      <c r="EC38" s="67"/>
      <c r="ED38" s="67"/>
      <c r="EE38" s="67"/>
      <c r="EF38" s="67"/>
      <c r="EG38" s="67"/>
      <c r="EH38" s="67"/>
      <c r="EI38" s="67"/>
      <c r="EJ38" s="67"/>
      <c r="EK38" s="67"/>
      <c r="EL38" s="67"/>
      <c r="EM38" s="67"/>
      <c r="EN38" s="67"/>
      <c r="EO38" s="67"/>
      <c r="EP38" s="67"/>
      <c r="EQ38" s="67"/>
      <c r="ER38" s="67"/>
      <c r="ES38" s="67"/>
      <c r="ET38" s="67"/>
      <c r="EU38" s="67"/>
      <c r="EV38" s="67"/>
      <c r="EW38" s="67"/>
      <c r="EX38" s="67"/>
      <c r="EY38" s="67"/>
      <c r="EZ38" s="67"/>
      <c r="FA38" s="67"/>
      <c r="FB38" s="67"/>
      <c r="FC38" s="67"/>
      <c r="FD38" s="67"/>
      <c r="FE38" s="67"/>
      <c r="FF38" s="67"/>
      <c r="FG38" s="67"/>
      <c r="FH38" s="67"/>
      <c r="FI38" s="67"/>
      <c r="FJ38" s="67"/>
      <c r="FK38" s="67"/>
      <c r="FL38" s="67"/>
      <c r="FM38" s="67"/>
      <c r="FN38" s="67"/>
      <c r="FO38" s="67"/>
      <c r="FP38" s="67"/>
      <c r="FQ38" s="67"/>
      <c r="FR38" s="67"/>
      <c r="FS38" s="67"/>
      <c r="FT38" s="67"/>
      <c r="FU38" s="67"/>
      <c r="FV38" s="67"/>
      <c r="FW38" s="67"/>
      <c r="FX38" s="67"/>
      <c r="FY38" s="67"/>
      <c r="FZ38" s="67"/>
      <c r="GA38" s="67"/>
      <c r="GB38" s="67"/>
      <c r="GC38" s="67"/>
      <c r="GD38" s="67"/>
      <c r="GE38" s="67"/>
      <c r="GF38" s="67"/>
      <c r="GG38" s="67"/>
      <c r="GH38" s="67"/>
      <c r="GI38" s="67"/>
      <c r="GJ38" s="67"/>
      <c r="GK38" s="67"/>
      <c r="GL38" s="67"/>
      <c r="GM38" s="67"/>
      <c r="GN38" s="67"/>
      <c r="GO38" s="67"/>
      <c r="GP38" s="67"/>
      <c r="GQ38" s="67"/>
      <c r="GR38" s="67"/>
      <c r="GS38" s="67"/>
      <c r="GT38" s="67"/>
      <c r="GU38" s="67"/>
      <c r="GV38" s="67"/>
      <c r="GW38" s="67"/>
      <c r="GX38" s="67"/>
      <c r="GY38" s="67"/>
      <c r="GZ38" s="67"/>
      <c r="HA38" s="67"/>
      <c r="HB38" s="67"/>
      <c r="HC38" s="67"/>
      <c r="HD38" s="67"/>
      <c r="HE38" s="67"/>
      <c r="HF38" s="67"/>
      <c r="HG38" s="67"/>
      <c r="HH38" s="67"/>
      <c r="HI38" s="67"/>
      <c r="HJ38" s="67"/>
      <c r="HK38" s="67"/>
      <c r="HL38" s="67"/>
      <c r="HM38" s="67"/>
      <c r="HN38" s="67"/>
      <c r="HO38" s="67"/>
      <c r="HP38" s="67"/>
      <c r="HQ38" s="67"/>
      <c r="HR38" s="67"/>
      <c r="HS38" s="67"/>
      <c r="HT38" s="67"/>
      <c r="HU38" s="67"/>
      <c r="HV38" s="67"/>
      <c r="HW38" s="67"/>
      <c r="HX38" s="67"/>
      <c r="HY38" s="67"/>
      <c r="HZ38" s="67"/>
      <c r="IA38" s="67"/>
      <c r="IB38" s="67"/>
      <c r="IC38" s="67"/>
      <c r="ID38" s="67"/>
      <c r="IE38" s="67"/>
      <c r="IF38" s="67"/>
      <c r="IG38" s="67"/>
      <c r="IH38" s="67"/>
      <c r="II38" s="67"/>
      <c r="IJ38" s="67"/>
      <c r="IK38" s="67"/>
      <c r="IL38" s="67"/>
      <c r="IM38" s="67"/>
      <c r="IN38" s="67"/>
      <c r="IO38" s="67"/>
      <c r="IP38" s="67"/>
      <c r="IQ38" s="67"/>
      <c r="IR38" s="67"/>
      <c r="IS38" s="67"/>
      <c r="IT38" s="67"/>
      <c r="IU38" s="67"/>
      <c r="IV38" s="67"/>
    </row>
    <row r="39" spans="1:256" ht="12" customHeight="1">
      <c r="A39" s="252">
        <v>19</v>
      </c>
      <c r="B39" s="253"/>
      <c r="C39" s="254"/>
      <c r="D39" s="254"/>
      <c r="E39" s="255"/>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7"/>
      <c r="BY39" s="67"/>
      <c r="BZ39" s="67"/>
      <c r="CA39" s="67"/>
      <c r="CB39" s="67"/>
      <c r="CC39" s="67"/>
      <c r="CD39" s="67"/>
      <c r="CE39" s="67"/>
      <c r="CF39" s="67"/>
      <c r="CG39" s="67"/>
      <c r="CH39" s="67"/>
      <c r="CI39" s="67"/>
      <c r="CJ39" s="67"/>
      <c r="CK39" s="67"/>
      <c r="CL39" s="67"/>
      <c r="CM39" s="67"/>
      <c r="CN39" s="67"/>
      <c r="CO39" s="67"/>
      <c r="CP39" s="67"/>
      <c r="CQ39" s="67"/>
      <c r="CR39" s="67"/>
      <c r="CS39" s="67"/>
      <c r="CT39" s="67"/>
      <c r="CU39" s="67"/>
      <c r="CV39" s="67"/>
      <c r="CW39" s="67"/>
      <c r="CX39" s="67"/>
      <c r="CY39" s="67"/>
      <c r="CZ39" s="67"/>
      <c r="DA39" s="67"/>
      <c r="DB39" s="67"/>
      <c r="DC39" s="67"/>
      <c r="DD39" s="67"/>
      <c r="DE39" s="67"/>
      <c r="DF39" s="67"/>
      <c r="DG39" s="67"/>
      <c r="DH39" s="67"/>
      <c r="DI39" s="67"/>
      <c r="DJ39" s="67"/>
      <c r="DK39" s="67"/>
      <c r="DL39" s="67"/>
      <c r="DM39" s="67"/>
      <c r="DN39" s="67"/>
      <c r="DO39" s="67"/>
      <c r="DP39" s="67"/>
      <c r="DQ39" s="67"/>
      <c r="DR39" s="67"/>
      <c r="DS39" s="67"/>
      <c r="DT39" s="67"/>
      <c r="DU39" s="67"/>
      <c r="DV39" s="67"/>
      <c r="DW39" s="67"/>
      <c r="DX39" s="67"/>
      <c r="DY39" s="67"/>
      <c r="DZ39" s="67"/>
      <c r="EA39" s="67"/>
      <c r="EB39" s="67"/>
      <c r="EC39" s="67"/>
      <c r="ED39" s="67"/>
      <c r="EE39" s="67"/>
      <c r="EF39" s="67"/>
      <c r="EG39" s="67"/>
      <c r="EH39" s="67"/>
      <c r="EI39" s="67"/>
      <c r="EJ39" s="67"/>
      <c r="EK39" s="67"/>
      <c r="EL39" s="67"/>
      <c r="EM39" s="67"/>
      <c r="EN39" s="67"/>
      <c r="EO39" s="67"/>
      <c r="EP39" s="67"/>
      <c r="EQ39" s="67"/>
      <c r="ER39" s="67"/>
      <c r="ES39" s="67"/>
      <c r="ET39" s="67"/>
      <c r="EU39" s="67"/>
      <c r="EV39" s="67"/>
      <c r="EW39" s="67"/>
      <c r="EX39" s="67"/>
      <c r="EY39" s="67"/>
      <c r="EZ39" s="67"/>
      <c r="FA39" s="67"/>
      <c r="FB39" s="67"/>
      <c r="FC39" s="67"/>
      <c r="FD39" s="67"/>
      <c r="FE39" s="67"/>
      <c r="FF39" s="67"/>
      <c r="FG39" s="67"/>
      <c r="FH39" s="67"/>
      <c r="FI39" s="67"/>
      <c r="FJ39" s="67"/>
      <c r="FK39" s="67"/>
      <c r="FL39" s="67"/>
      <c r="FM39" s="67"/>
      <c r="FN39" s="67"/>
      <c r="FO39" s="67"/>
      <c r="FP39" s="67"/>
      <c r="FQ39" s="67"/>
      <c r="FR39" s="67"/>
      <c r="FS39" s="67"/>
      <c r="FT39" s="67"/>
      <c r="FU39" s="67"/>
      <c r="FV39" s="67"/>
      <c r="FW39" s="67"/>
      <c r="FX39" s="67"/>
      <c r="FY39" s="67"/>
      <c r="FZ39" s="67"/>
      <c r="GA39" s="67"/>
      <c r="GB39" s="67"/>
      <c r="GC39" s="67"/>
      <c r="GD39" s="67"/>
      <c r="GE39" s="67"/>
      <c r="GF39" s="67"/>
      <c r="GG39" s="67"/>
      <c r="GH39" s="67"/>
      <c r="GI39" s="67"/>
      <c r="GJ39" s="67"/>
      <c r="GK39" s="67"/>
      <c r="GL39" s="67"/>
      <c r="GM39" s="67"/>
      <c r="GN39" s="67"/>
      <c r="GO39" s="67"/>
      <c r="GP39" s="67"/>
      <c r="GQ39" s="67"/>
      <c r="GR39" s="67"/>
      <c r="GS39" s="67"/>
      <c r="GT39" s="67"/>
      <c r="GU39" s="67"/>
      <c r="GV39" s="67"/>
      <c r="GW39" s="67"/>
      <c r="GX39" s="67"/>
      <c r="GY39" s="67"/>
      <c r="GZ39" s="67"/>
      <c r="HA39" s="67"/>
      <c r="HB39" s="67"/>
      <c r="HC39" s="67"/>
      <c r="HD39" s="67"/>
      <c r="HE39" s="67"/>
      <c r="HF39" s="67"/>
      <c r="HG39" s="67"/>
      <c r="HH39" s="67"/>
      <c r="HI39" s="67"/>
      <c r="HJ39" s="67"/>
      <c r="HK39" s="67"/>
      <c r="HL39" s="67"/>
      <c r="HM39" s="67"/>
      <c r="HN39" s="67"/>
      <c r="HO39" s="67"/>
      <c r="HP39" s="67"/>
      <c r="HQ39" s="67"/>
      <c r="HR39" s="67"/>
      <c r="HS39" s="67"/>
      <c r="HT39" s="67"/>
      <c r="HU39" s="67"/>
      <c r="HV39" s="67"/>
      <c r="HW39" s="67"/>
      <c r="HX39" s="67"/>
      <c r="HY39" s="67"/>
      <c r="HZ39" s="67"/>
      <c r="IA39" s="67"/>
      <c r="IB39" s="67"/>
      <c r="IC39" s="67"/>
      <c r="ID39" s="67"/>
      <c r="IE39" s="67"/>
      <c r="IF39" s="67"/>
      <c r="IG39" s="67"/>
      <c r="IH39" s="67"/>
      <c r="II39" s="67"/>
      <c r="IJ39" s="67"/>
      <c r="IK39" s="67"/>
      <c r="IL39" s="67"/>
      <c r="IM39" s="67"/>
      <c r="IN39" s="67"/>
      <c r="IO39" s="67"/>
      <c r="IP39" s="67"/>
      <c r="IQ39" s="67"/>
      <c r="IR39" s="67"/>
      <c r="IS39" s="67"/>
      <c r="IT39" s="67"/>
      <c r="IU39" s="67"/>
      <c r="IV39" s="67"/>
    </row>
    <row r="40" spans="1:256" ht="12" customHeight="1">
      <c r="A40" s="252">
        <v>20</v>
      </c>
      <c r="B40" s="253"/>
      <c r="C40" s="254"/>
      <c r="D40" s="254"/>
      <c r="E40" s="255"/>
      <c r="F40" s="67"/>
      <c r="G40" s="67"/>
      <c r="H40" s="67"/>
      <c r="I40" s="67"/>
      <c r="J40" s="67"/>
      <c r="K40" s="67"/>
      <c r="L40" s="67"/>
      <c r="M40" s="67"/>
      <c r="N40" s="67"/>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7"/>
      <c r="BY40" s="67"/>
      <c r="BZ40" s="67"/>
      <c r="CA40" s="67"/>
      <c r="CB40" s="67"/>
      <c r="CC40" s="67"/>
      <c r="CD40" s="67"/>
      <c r="CE40" s="67"/>
      <c r="CF40" s="67"/>
      <c r="CG40" s="67"/>
      <c r="CH40" s="67"/>
      <c r="CI40" s="67"/>
      <c r="CJ40" s="67"/>
      <c r="CK40" s="67"/>
      <c r="CL40" s="67"/>
      <c r="CM40" s="67"/>
      <c r="CN40" s="67"/>
      <c r="CO40" s="67"/>
      <c r="CP40" s="67"/>
      <c r="CQ40" s="67"/>
      <c r="CR40" s="67"/>
      <c r="CS40" s="67"/>
      <c r="CT40" s="67"/>
      <c r="CU40" s="67"/>
      <c r="CV40" s="67"/>
      <c r="CW40" s="67"/>
      <c r="CX40" s="67"/>
      <c r="CY40" s="67"/>
      <c r="CZ40" s="67"/>
      <c r="DA40" s="67"/>
      <c r="DB40" s="67"/>
      <c r="DC40" s="67"/>
      <c r="DD40" s="67"/>
      <c r="DE40" s="67"/>
      <c r="DF40" s="67"/>
      <c r="DG40" s="67"/>
      <c r="DH40" s="67"/>
      <c r="DI40" s="67"/>
      <c r="DJ40" s="67"/>
      <c r="DK40" s="67"/>
      <c r="DL40" s="67"/>
      <c r="DM40" s="67"/>
      <c r="DN40" s="67"/>
      <c r="DO40" s="67"/>
      <c r="DP40" s="67"/>
      <c r="DQ40" s="67"/>
      <c r="DR40" s="67"/>
      <c r="DS40" s="67"/>
      <c r="DT40" s="67"/>
      <c r="DU40" s="67"/>
      <c r="DV40" s="67"/>
      <c r="DW40" s="67"/>
      <c r="DX40" s="67"/>
      <c r="DY40" s="67"/>
      <c r="DZ40" s="67"/>
      <c r="EA40" s="67"/>
      <c r="EB40" s="67"/>
      <c r="EC40" s="67"/>
      <c r="ED40" s="67"/>
      <c r="EE40" s="67"/>
      <c r="EF40" s="67"/>
      <c r="EG40" s="67"/>
      <c r="EH40" s="67"/>
      <c r="EI40" s="67"/>
      <c r="EJ40" s="67"/>
      <c r="EK40" s="67"/>
      <c r="EL40" s="67"/>
      <c r="EM40" s="67"/>
      <c r="EN40" s="67"/>
      <c r="EO40" s="67"/>
      <c r="EP40" s="67"/>
      <c r="EQ40" s="67"/>
      <c r="ER40" s="67"/>
      <c r="ES40" s="67"/>
      <c r="ET40" s="67"/>
      <c r="EU40" s="67"/>
      <c r="EV40" s="67"/>
      <c r="EW40" s="67"/>
      <c r="EX40" s="67"/>
      <c r="EY40" s="67"/>
      <c r="EZ40" s="67"/>
      <c r="FA40" s="67"/>
      <c r="FB40" s="67"/>
      <c r="FC40" s="67"/>
      <c r="FD40" s="67"/>
      <c r="FE40" s="67"/>
      <c r="FF40" s="67"/>
      <c r="FG40" s="67"/>
      <c r="FH40" s="67"/>
      <c r="FI40" s="67"/>
      <c r="FJ40" s="67"/>
      <c r="FK40" s="67"/>
      <c r="FL40" s="67"/>
      <c r="FM40" s="67"/>
      <c r="FN40" s="67"/>
      <c r="FO40" s="67"/>
      <c r="FP40" s="67"/>
      <c r="FQ40" s="67"/>
      <c r="FR40" s="67"/>
      <c r="FS40" s="67"/>
      <c r="FT40" s="67"/>
      <c r="FU40" s="67"/>
      <c r="FV40" s="67"/>
      <c r="FW40" s="67"/>
      <c r="FX40" s="67"/>
      <c r="FY40" s="67"/>
      <c r="FZ40" s="67"/>
      <c r="GA40" s="67"/>
      <c r="GB40" s="67"/>
      <c r="GC40" s="67"/>
      <c r="GD40" s="67"/>
      <c r="GE40" s="67"/>
      <c r="GF40" s="67"/>
      <c r="GG40" s="67"/>
      <c r="GH40" s="67"/>
      <c r="GI40" s="67"/>
      <c r="GJ40" s="67"/>
      <c r="GK40" s="67"/>
      <c r="GL40" s="67"/>
      <c r="GM40" s="67"/>
      <c r="GN40" s="67"/>
      <c r="GO40" s="67"/>
      <c r="GP40" s="67"/>
      <c r="GQ40" s="67"/>
      <c r="GR40" s="67"/>
      <c r="GS40" s="67"/>
      <c r="GT40" s="67"/>
      <c r="GU40" s="67"/>
      <c r="GV40" s="67"/>
      <c r="GW40" s="67"/>
      <c r="GX40" s="67"/>
      <c r="GY40" s="67"/>
      <c r="GZ40" s="67"/>
      <c r="HA40" s="67"/>
      <c r="HB40" s="67"/>
      <c r="HC40" s="67"/>
      <c r="HD40" s="67"/>
      <c r="HE40" s="67"/>
      <c r="HF40" s="67"/>
      <c r="HG40" s="67"/>
      <c r="HH40" s="67"/>
      <c r="HI40" s="67"/>
      <c r="HJ40" s="67"/>
      <c r="HK40" s="67"/>
      <c r="HL40" s="67"/>
      <c r="HM40" s="67"/>
      <c r="HN40" s="67"/>
      <c r="HO40" s="67"/>
      <c r="HP40" s="67"/>
      <c r="HQ40" s="67"/>
      <c r="HR40" s="67"/>
      <c r="HS40" s="67"/>
      <c r="HT40" s="67"/>
      <c r="HU40" s="67"/>
      <c r="HV40" s="67"/>
      <c r="HW40" s="67"/>
      <c r="HX40" s="67"/>
      <c r="HY40" s="67"/>
      <c r="HZ40" s="67"/>
      <c r="IA40" s="67"/>
      <c r="IB40" s="67"/>
      <c r="IC40" s="67"/>
      <c r="ID40" s="67"/>
      <c r="IE40" s="67"/>
      <c r="IF40" s="67"/>
      <c r="IG40" s="67"/>
      <c r="IH40" s="67"/>
      <c r="II40" s="67"/>
      <c r="IJ40" s="67"/>
      <c r="IK40" s="67"/>
      <c r="IL40" s="67"/>
      <c r="IM40" s="67"/>
      <c r="IN40" s="67"/>
      <c r="IO40" s="67"/>
      <c r="IP40" s="67"/>
      <c r="IQ40" s="67"/>
      <c r="IR40" s="67"/>
      <c r="IS40" s="67"/>
      <c r="IT40" s="67"/>
      <c r="IU40" s="67"/>
      <c r="IV40" s="67"/>
    </row>
    <row r="41" spans="1:256" ht="12" customHeight="1">
      <c r="A41" s="252">
        <v>21</v>
      </c>
      <c r="B41" s="253"/>
      <c r="C41" s="254"/>
      <c r="D41" s="254"/>
      <c r="E41" s="255"/>
      <c r="F41" s="67"/>
      <c r="G41" s="67"/>
      <c r="H41" s="67"/>
      <c r="I41" s="67"/>
      <c r="J41" s="67"/>
      <c r="K41" s="67"/>
      <c r="L41" s="67"/>
      <c r="M41" s="67"/>
      <c r="N41" s="67"/>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7"/>
      <c r="BY41" s="67"/>
      <c r="BZ41" s="67"/>
      <c r="CA41" s="67"/>
      <c r="CB41" s="67"/>
      <c r="CC41" s="67"/>
      <c r="CD41" s="67"/>
      <c r="CE41" s="67"/>
      <c r="CF41" s="67"/>
      <c r="CG41" s="67"/>
      <c r="CH41" s="67"/>
      <c r="CI41" s="67"/>
      <c r="CJ41" s="67"/>
      <c r="CK41" s="67"/>
      <c r="CL41" s="67"/>
      <c r="CM41" s="67"/>
      <c r="CN41" s="67"/>
      <c r="CO41" s="67"/>
      <c r="CP41" s="67"/>
      <c r="CQ41" s="67"/>
      <c r="CR41" s="67"/>
      <c r="CS41" s="67"/>
      <c r="CT41" s="67"/>
      <c r="CU41" s="67"/>
      <c r="CV41" s="67"/>
      <c r="CW41" s="67"/>
      <c r="CX41" s="67"/>
      <c r="CY41" s="67"/>
      <c r="CZ41" s="67"/>
      <c r="DA41" s="67"/>
      <c r="DB41" s="67"/>
      <c r="DC41" s="67"/>
      <c r="DD41" s="67"/>
      <c r="DE41" s="67"/>
      <c r="DF41" s="67"/>
      <c r="DG41" s="67"/>
      <c r="DH41" s="67"/>
      <c r="DI41" s="67"/>
      <c r="DJ41" s="67"/>
      <c r="DK41" s="67"/>
      <c r="DL41" s="67"/>
      <c r="DM41" s="67"/>
      <c r="DN41" s="67"/>
      <c r="DO41" s="67"/>
      <c r="DP41" s="67"/>
      <c r="DQ41" s="67"/>
      <c r="DR41" s="67"/>
      <c r="DS41" s="67"/>
      <c r="DT41" s="67"/>
      <c r="DU41" s="67"/>
      <c r="DV41" s="67"/>
      <c r="DW41" s="67"/>
      <c r="DX41" s="67"/>
      <c r="DY41" s="67"/>
      <c r="DZ41" s="67"/>
      <c r="EA41" s="67"/>
      <c r="EB41" s="67"/>
      <c r="EC41" s="67"/>
      <c r="ED41" s="67"/>
      <c r="EE41" s="67"/>
      <c r="EF41" s="67"/>
      <c r="EG41" s="67"/>
      <c r="EH41" s="67"/>
      <c r="EI41" s="67"/>
      <c r="EJ41" s="67"/>
      <c r="EK41" s="67"/>
      <c r="EL41" s="67"/>
      <c r="EM41" s="67"/>
      <c r="EN41" s="67"/>
      <c r="EO41" s="67"/>
      <c r="EP41" s="67"/>
      <c r="EQ41" s="67"/>
      <c r="ER41" s="67"/>
      <c r="ES41" s="67"/>
      <c r="ET41" s="67"/>
      <c r="EU41" s="67"/>
      <c r="EV41" s="67"/>
      <c r="EW41" s="67"/>
      <c r="EX41" s="67"/>
      <c r="EY41" s="67"/>
      <c r="EZ41" s="67"/>
      <c r="FA41" s="67"/>
      <c r="FB41" s="67"/>
      <c r="FC41" s="67"/>
      <c r="FD41" s="67"/>
      <c r="FE41" s="67"/>
      <c r="FF41" s="67"/>
      <c r="FG41" s="67"/>
      <c r="FH41" s="67"/>
      <c r="FI41" s="67"/>
      <c r="FJ41" s="67"/>
      <c r="FK41" s="67"/>
      <c r="FL41" s="67"/>
      <c r="FM41" s="67"/>
      <c r="FN41" s="67"/>
      <c r="FO41" s="67"/>
      <c r="FP41" s="67"/>
      <c r="FQ41" s="67"/>
      <c r="FR41" s="67"/>
      <c r="FS41" s="67"/>
      <c r="FT41" s="67"/>
      <c r="FU41" s="67"/>
      <c r="FV41" s="67"/>
      <c r="FW41" s="67"/>
      <c r="FX41" s="67"/>
      <c r="FY41" s="67"/>
      <c r="FZ41" s="67"/>
      <c r="GA41" s="67"/>
      <c r="GB41" s="67"/>
      <c r="GC41" s="67"/>
      <c r="GD41" s="67"/>
      <c r="GE41" s="67"/>
      <c r="GF41" s="67"/>
      <c r="GG41" s="67"/>
      <c r="GH41" s="67"/>
      <c r="GI41" s="67"/>
      <c r="GJ41" s="67"/>
      <c r="GK41" s="67"/>
      <c r="GL41" s="67"/>
      <c r="GM41" s="67"/>
      <c r="GN41" s="67"/>
      <c r="GO41" s="67"/>
      <c r="GP41" s="67"/>
      <c r="GQ41" s="67"/>
      <c r="GR41" s="67"/>
      <c r="GS41" s="67"/>
      <c r="GT41" s="67"/>
      <c r="GU41" s="67"/>
      <c r="GV41" s="67"/>
      <c r="GW41" s="67"/>
      <c r="GX41" s="67"/>
      <c r="GY41" s="67"/>
      <c r="GZ41" s="67"/>
      <c r="HA41" s="67"/>
      <c r="HB41" s="67"/>
      <c r="HC41" s="67"/>
      <c r="HD41" s="67"/>
      <c r="HE41" s="67"/>
      <c r="HF41" s="67"/>
      <c r="HG41" s="67"/>
      <c r="HH41" s="67"/>
      <c r="HI41" s="67"/>
      <c r="HJ41" s="67"/>
      <c r="HK41" s="67"/>
      <c r="HL41" s="67"/>
      <c r="HM41" s="67"/>
      <c r="HN41" s="67"/>
      <c r="HO41" s="67"/>
      <c r="HP41" s="67"/>
      <c r="HQ41" s="67"/>
      <c r="HR41" s="67"/>
      <c r="HS41" s="67"/>
      <c r="HT41" s="67"/>
      <c r="HU41" s="67"/>
      <c r="HV41" s="67"/>
      <c r="HW41" s="67"/>
      <c r="HX41" s="67"/>
      <c r="HY41" s="67"/>
      <c r="HZ41" s="67"/>
      <c r="IA41" s="67"/>
      <c r="IB41" s="67"/>
      <c r="IC41" s="67"/>
      <c r="ID41" s="67"/>
      <c r="IE41" s="67"/>
      <c r="IF41" s="67"/>
      <c r="IG41" s="67"/>
      <c r="IH41" s="67"/>
      <c r="II41" s="67"/>
      <c r="IJ41" s="67"/>
      <c r="IK41" s="67"/>
      <c r="IL41" s="67"/>
      <c r="IM41" s="67"/>
      <c r="IN41" s="67"/>
      <c r="IO41" s="67"/>
      <c r="IP41" s="67"/>
      <c r="IQ41" s="67"/>
      <c r="IR41" s="67"/>
      <c r="IS41" s="67"/>
      <c r="IT41" s="67"/>
      <c r="IU41" s="67"/>
      <c r="IV41" s="67"/>
    </row>
    <row r="42" spans="1:256" ht="12" customHeight="1">
      <c r="A42" s="252">
        <v>22</v>
      </c>
      <c r="B42" s="253"/>
      <c r="C42" s="254"/>
      <c r="D42" s="254"/>
      <c r="E42" s="255"/>
      <c r="F42" s="67"/>
      <c r="G42" s="67"/>
      <c r="H42" s="67"/>
      <c r="I42" s="67"/>
      <c r="J42" s="67"/>
      <c r="K42" s="67"/>
      <c r="L42" s="67"/>
      <c r="M42" s="67"/>
      <c r="N42" s="67"/>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c r="BT42" s="67"/>
      <c r="BU42" s="67"/>
      <c r="BV42" s="67"/>
      <c r="BW42" s="67"/>
      <c r="BX42" s="67"/>
      <c r="BY42" s="67"/>
      <c r="BZ42" s="67"/>
      <c r="CA42" s="67"/>
      <c r="CB42" s="67"/>
      <c r="CC42" s="67"/>
      <c r="CD42" s="67"/>
      <c r="CE42" s="67"/>
      <c r="CF42" s="67"/>
      <c r="CG42" s="67"/>
      <c r="CH42" s="67"/>
      <c r="CI42" s="67"/>
      <c r="CJ42" s="67"/>
      <c r="CK42" s="67"/>
      <c r="CL42" s="67"/>
      <c r="CM42" s="67"/>
      <c r="CN42" s="67"/>
      <c r="CO42" s="67"/>
      <c r="CP42" s="67"/>
      <c r="CQ42" s="67"/>
      <c r="CR42" s="67"/>
      <c r="CS42" s="67"/>
      <c r="CT42" s="67"/>
      <c r="CU42" s="67"/>
      <c r="CV42" s="67"/>
      <c r="CW42" s="67"/>
      <c r="CX42" s="67"/>
      <c r="CY42" s="67"/>
      <c r="CZ42" s="67"/>
      <c r="DA42" s="67"/>
      <c r="DB42" s="67"/>
      <c r="DC42" s="67"/>
      <c r="DD42" s="67"/>
      <c r="DE42" s="67"/>
      <c r="DF42" s="67"/>
      <c r="DG42" s="67"/>
      <c r="DH42" s="67"/>
      <c r="DI42" s="67"/>
      <c r="DJ42" s="67"/>
      <c r="DK42" s="67"/>
      <c r="DL42" s="67"/>
      <c r="DM42" s="67"/>
      <c r="DN42" s="67"/>
      <c r="DO42" s="67"/>
      <c r="DP42" s="67"/>
      <c r="DQ42" s="67"/>
      <c r="DR42" s="67"/>
      <c r="DS42" s="67"/>
      <c r="DT42" s="67"/>
      <c r="DU42" s="67"/>
      <c r="DV42" s="67"/>
      <c r="DW42" s="67"/>
      <c r="DX42" s="67"/>
      <c r="DY42" s="67"/>
      <c r="DZ42" s="67"/>
      <c r="EA42" s="67"/>
      <c r="EB42" s="67"/>
      <c r="EC42" s="67"/>
      <c r="ED42" s="67"/>
      <c r="EE42" s="67"/>
      <c r="EF42" s="67"/>
      <c r="EG42" s="67"/>
      <c r="EH42" s="67"/>
      <c r="EI42" s="67"/>
      <c r="EJ42" s="67"/>
      <c r="EK42" s="67"/>
      <c r="EL42" s="67"/>
      <c r="EM42" s="67"/>
      <c r="EN42" s="67"/>
      <c r="EO42" s="67"/>
      <c r="EP42" s="67"/>
      <c r="EQ42" s="67"/>
      <c r="ER42" s="67"/>
      <c r="ES42" s="67"/>
      <c r="ET42" s="67"/>
      <c r="EU42" s="67"/>
      <c r="EV42" s="67"/>
      <c r="EW42" s="67"/>
      <c r="EX42" s="67"/>
      <c r="EY42" s="67"/>
      <c r="EZ42" s="67"/>
      <c r="FA42" s="67"/>
      <c r="FB42" s="67"/>
      <c r="FC42" s="67"/>
      <c r="FD42" s="67"/>
      <c r="FE42" s="67"/>
      <c r="FF42" s="67"/>
      <c r="FG42" s="67"/>
      <c r="FH42" s="67"/>
      <c r="FI42" s="67"/>
      <c r="FJ42" s="67"/>
      <c r="FK42" s="67"/>
      <c r="FL42" s="67"/>
      <c r="FM42" s="67"/>
      <c r="FN42" s="67"/>
      <c r="FO42" s="67"/>
      <c r="FP42" s="67"/>
      <c r="FQ42" s="67"/>
      <c r="FR42" s="67"/>
      <c r="FS42" s="67"/>
      <c r="FT42" s="67"/>
      <c r="FU42" s="67"/>
      <c r="FV42" s="67"/>
      <c r="FW42" s="67"/>
      <c r="FX42" s="67"/>
      <c r="FY42" s="67"/>
      <c r="FZ42" s="67"/>
      <c r="GA42" s="67"/>
      <c r="GB42" s="67"/>
      <c r="GC42" s="67"/>
      <c r="GD42" s="67"/>
      <c r="GE42" s="67"/>
      <c r="GF42" s="67"/>
      <c r="GG42" s="67"/>
      <c r="GH42" s="67"/>
      <c r="GI42" s="67"/>
      <c r="GJ42" s="67"/>
      <c r="GK42" s="67"/>
      <c r="GL42" s="67"/>
      <c r="GM42" s="67"/>
      <c r="GN42" s="67"/>
      <c r="GO42" s="67"/>
      <c r="GP42" s="67"/>
      <c r="GQ42" s="67"/>
      <c r="GR42" s="67"/>
      <c r="GS42" s="67"/>
      <c r="GT42" s="67"/>
      <c r="GU42" s="67"/>
      <c r="GV42" s="67"/>
      <c r="GW42" s="67"/>
      <c r="GX42" s="67"/>
      <c r="GY42" s="67"/>
      <c r="GZ42" s="67"/>
      <c r="HA42" s="67"/>
      <c r="HB42" s="67"/>
      <c r="HC42" s="67"/>
      <c r="HD42" s="67"/>
      <c r="HE42" s="67"/>
      <c r="HF42" s="67"/>
      <c r="HG42" s="67"/>
      <c r="HH42" s="67"/>
      <c r="HI42" s="67"/>
      <c r="HJ42" s="67"/>
      <c r="HK42" s="67"/>
      <c r="HL42" s="67"/>
      <c r="HM42" s="67"/>
      <c r="HN42" s="67"/>
      <c r="HO42" s="67"/>
      <c r="HP42" s="67"/>
      <c r="HQ42" s="67"/>
      <c r="HR42" s="67"/>
      <c r="HS42" s="67"/>
      <c r="HT42" s="67"/>
      <c r="HU42" s="67"/>
      <c r="HV42" s="67"/>
      <c r="HW42" s="67"/>
      <c r="HX42" s="67"/>
      <c r="HY42" s="67"/>
      <c r="HZ42" s="67"/>
      <c r="IA42" s="67"/>
      <c r="IB42" s="67"/>
      <c r="IC42" s="67"/>
      <c r="ID42" s="67"/>
      <c r="IE42" s="67"/>
      <c r="IF42" s="67"/>
      <c r="IG42" s="67"/>
      <c r="IH42" s="67"/>
      <c r="II42" s="67"/>
      <c r="IJ42" s="67"/>
      <c r="IK42" s="67"/>
      <c r="IL42" s="67"/>
      <c r="IM42" s="67"/>
      <c r="IN42" s="67"/>
      <c r="IO42" s="67"/>
      <c r="IP42" s="67"/>
      <c r="IQ42" s="67"/>
      <c r="IR42" s="67"/>
      <c r="IS42" s="67"/>
      <c r="IT42" s="67"/>
      <c r="IU42" s="67"/>
      <c r="IV42" s="67"/>
    </row>
    <row r="43" spans="1:256" ht="12" customHeight="1">
      <c r="A43" s="252">
        <v>23</v>
      </c>
      <c r="B43" s="253"/>
      <c r="C43" s="254"/>
      <c r="D43" s="254"/>
      <c r="E43" s="255"/>
      <c r="F43" s="67"/>
      <c r="G43" s="67"/>
      <c r="H43" s="67"/>
      <c r="I43" s="67"/>
      <c r="J43" s="67"/>
      <c r="K43" s="67"/>
      <c r="L43" s="67"/>
      <c r="M43" s="67"/>
      <c r="N43" s="67"/>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s="67"/>
      <c r="BX43" s="67"/>
      <c r="BY43" s="67"/>
      <c r="BZ43" s="67"/>
      <c r="CA43" s="67"/>
      <c r="CB43" s="67"/>
      <c r="CC43" s="67"/>
      <c r="CD43" s="67"/>
      <c r="CE43" s="67"/>
      <c r="CF43" s="67"/>
      <c r="CG43" s="67"/>
      <c r="CH43" s="67"/>
      <c r="CI43" s="67"/>
      <c r="CJ43" s="67"/>
      <c r="CK43" s="67"/>
      <c r="CL43" s="67"/>
      <c r="CM43" s="67"/>
      <c r="CN43" s="67"/>
      <c r="CO43" s="67"/>
      <c r="CP43" s="67"/>
      <c r="CQ43" s="67"/>
      <c r="CR43" s="67"/>
      <c r="CS43" s="67"/>
      <c r="CT43" s="67"/>
      <c r="CU43" s="67"/>
      <c r="CV43" s="67"/>
      <c r="CW43" s="67"/>
      <c r="CX43" s="67"/>
      <c r="CY43" s="67"/>
      <c r="CZ43" s="67"/>
      <c r="DA43" s="67"/>
      <c r="DB43" s="67"/>
      <c r="DC43" s="67"/>
      <c r="DD43" s="67"/>
      <c r="DE43" s="67"/>
      <c r="DF43" s="67"/>
      <c r="DG43" s="67"/>
      <c r="DH43" s="67"/>
      <c r="DI43" s="67"/>
      <c r="DJ43" s="67"/>
      <c r="DK43" s="67"/>
      <c r="DL43" s="67"/>
      <c r="DM43" s="67"/>
      <c r="DN43" s="67"/>
      <c r="DO43" s="67"/>
      <c r="DP43" s="67"/>
      <c r="DQ43" s="67"/>
      <c r="DR43" s="67"/>
      <c r="DS43" s="67"/>
      <c r="DT43" s="67"/>
      <c r="DU43" s="67"/>
      <c r="DV43" s="67"/>
      <c r="DW43" s="67"/>
      <c r="DX43" s="67"/>
      <c r="DY43" s="67"/>
      <c r="DZ43" s="67"/>
      <c r="EA43" s="67"/>
      <c r="EB43" s="67"/>
      <c r="EC43" s="67"/>
      <c r="ED43" s="67"/>
      <c r="EE43" s="67"/>
      <c r="EF43" s="67"/>
      <c r="EG43" s="67"/>
      <c r="EH43" s="67"/>
      <c r="EI43" s="67"/>
      <c r="EJ43" s="67"/>
      <c r="EK43" s="67"/>
      <c r="EL43" s="67"/>
      <c r="EM43" s="67"/>
      <c r="EN43" s="67"/>
      <c r="EO43" s="67"/>
      <c r="EP43" s="67"/>
      <c r="EQ43" s="67"/>
      <c r="ER43" s="67"/>
      <c r="ES43" s="67"/>
      <c r="ET43" s="67"/>
      <c r="EU43" s="67"/>
      <c r="EV43" s="67"/>
      <c r="EW43" s="67"/>
      <c r="EX43" s="67"/>
      <c r="EY43" s="67"/>
      <c r="EZ43" s="67"/>
      <c r="FA43" s="67"/>
      <c r="FB43" s="67"/>
      <c r="FC43" s="67"/>
      <c r="FD43" s="67"/>
      <c r="FE43" s="67"/>
      <c r="FF43" s="67"/>
      <c r="FG43" s="67"/>
      <c r="FH43" s="67"/>
      <c r="FI43" s="67"/>
      <c r="FJ43" s="67"/>
      <c r="FK43" s="67"/>
      <c r="FL43" s="67"/>
      <c r="FM43" s="67"/>
      <c r="FN43" s="67"/>
      <c r="FO43" s="67"/>
      <c r="FP43" s="67"/>
      <c r="FQ43" s="67"/>
      <c r="FR43" s="67"/>
      <c r="FS43" s="67"/>
      <c r="FT43" s="67"/>
      <c r="FU43" s="67"/>
      <c r="FV43" s="67"/>
      <c r="FW43" s="67"/>
      <c r="FX43" s="67"/>
      <c r="FY43" s="67"/>
      <c r="FZ43" s="67"/>
      <c r="GA43" s="67"/>
      <c r="GB43" s="67"/>
      <c r="GC43" s="67"/>
      <c r="GD43" s="67"/>
      <c r="GE43" s="67"/>
      <c r="GF43" s="67"/>
      <c r="GG43" s="67"/>
      <c r="GH43" s="67"/>
      <c r="GI43" s="67"/>
      <c r="GJ43" s="67"/>
      <c r="GK43" s="67"/>
      <c r="GL43" s="67"/>
      <c r="GM43" s="67"/>
      <c r="GN43" s="67"/>
      <c r="GO43" s="67"/>
      <c r="GP43" s="67"/>
      <c r="GQ43" s="67"/>
      <c r="GR43" s="67"/>
      <c r="GS43" s="67"/>
      <c r="GT43" s="67"/>
      <c r="GU43" s="67"/>
      <c r="GV43" s="67"/>
      <c r="GW43" s="67"/>
      <c r="GX43" s="67"/>
      <c r="GY43" s="67"/>
      <c r="GZ43" s="67"/>
      <c r="HA43" s="67"/>
      <c r="HB43" s="67"/>
      <c r="HC43" s="67"/>
      <c r="HD43" s="67"/>
      <c r="HE43" s="67"/>
      <c r="HF43" s="67"/>
      <c r="HG43" s="67"/>
      <c r="HH43" s="67"/>
      <c r="HI43" s="67"/>
      <c r="HJ43" s="67"/>
      <c r="HK43" s="67"/>
      <c r="HL43" s="67"/>
      <c r="HM43" s="67"/>
      <c r="HN43" s="67"/>
      <c r="HO43" s="67"/>
      <c r="HP43" s="67"/>
      <c r="HQ43" s="67"/>
      <c r="HR43" s="67"/>
      <c r="HS43" s="67"/>
      <c r="HT43" s="67"/>
      <c r="HU43" s="67"/>
      <c r="HV43" s="67"/>
      <c r="HW43" s="67"/>
      <c r="HX43" s="67"/>
      <c r="HY43" s="67"/>
      <c r="HZ43" s="67"/>
      <c r="IA43" s="67"/>
      <c r="IB43" s="67"/>
      <c r="IC43" s="67"/>
      <c r="ID43" s="67"/>
      <c r="IE43" s="67"/>
      <c r="IF43" s="67"/>
      <c r="IG43" s="67"/>
      <c r="IH43" s="67"/>
      <c r="II43" s="67"/>
      <c r="IJ43" s="67"/>
      <c r="IK43" s="67"/>
      <c r="IL43" s="67"/>
      <c r="IM43" s="67"/>
      <c r="IN43" s="67"/>
      <c r="IO43" s="67"/>
      <c r="IP43" s="67"/>
      <c r="IQ43" s="67"/>
      <c r="IR43" s="67"/>
      <c r="IS43" s="67"/>
      <c r="IT43" s="67"/>
      <c r="IU43" s="67"/>
      <c r="IV43" s="67"/>
    </row>
    <row r="44" spans="1:256" ht="12" customHeight="1">
      <c r="A44" s="252">
        <v>24</v>
      </c>
      <c r="B44" s="253"/>
      <c r="C44" s="254"/>
      <c r="D44" s="254"/>
      <c r="E44" s="255"/>
      <c r="F44" s="67"/>
      <c r="G44" s="67"/>
      <c r="H44" s="67"/>
      <c r="I44" s="67"/>
      <c r="J44" s="67"/>
      <c r="K44" s="67"/>
      <c r="L44" s="67"/>
      <c r="M44" s="67"/>
      <c r="N44" s="67"/>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7"/>
      <c r="BY44" s="67"/>
      <c r="BZ44" s="67"/>
      <c r="CA44" s="67"/>
      <c r="CB44" s="67"/>
      <c r="CC44" s="67"/>
      <c r="CD44" s="67"/>
      <c r="CE44" s="67"/>
      <c r="CF44" s="67"/>
      <c r="CG44" s="67"/>
      <c r="CH44" s="67"/>
      <c r="CI44" s="67"/>
      <c r="CJ44" s="67"/>
      <c r="CK44" s="67"/>
      <c r="CL44" s="67"/>
      <c r="CM44" s="67"/>
      <c r="CN44" s="67"/>
      <c r="CO44" s="67"/>
      <c r="CP44" s="67"/>
      <c r="CQ44" s="67"/>
      <c r="CR44" s="67"/>
      <c r="CS44" s="67"/>
      <c r="CT44" s="67"/>
      <c r="CU44" s="67"/>
      <c r="CV44" s="67"/>
      <c r="CW44" s="67"/>
      <c r="CX44" s="67"/>
      <c r="CY44" s="67"/>
      <c r="CZ44" s="67"/>
      <c r="DA44" s="67"/>
      <c r="DB44" s="67"/>
      <c r="DC44" s="67"/>
      <c r="DD44" s="67"/>
      <c r="DE44" s="67"/>
      <c r="DF44" s="67"/>
      <c r="DG44" s="67"/>
      <c r="DH44" s="67"/>
      <c r="DI44" s="67"/>
      <c r="DJ44" s="67"/>
      <c r="DK44" s="67"/>
      <c r="DL44" s="67"/>
      <c r="DM44" s="67"/>
      <c r="DN44" s="67"/>
      <c r="DO44" s="67"/>
      <c r="DP44" s="67"/>
      <c r="DQ44" s="67"/>
      <c r="DR44" s="67"/>
      <c r="DS44" s="67"/>
      <c r="DT44" s="67"/>
      <c r="DU44" s="67"/>
      <c r="DV44" s="67"/>
      <c r="DW44" s="67"/>
      <c r="DX44" s="67"/>
      <c r="DY44" s="67"/>
      <c r="DZ44" s="67"/>
      <c r="EA44" s="67"/>
      <c r="EB44" s="67"/>
      <c r="EC44" s="67"/>
      <c r="ED44" s="67"/>
      <c r="EE44" s="67"/>
      <c r="EF44" s="67"/>
      <c r="EG44" s="67"/>
      <c r="EH44" s="67"/>
      <c r="EI44" s="67"/>
      <c r="EJ44" s="67"/>
      <c r="EK44" s="67"/>
      <c r="EL44" s="67"/>
      <c r="EM44" s="67"/>
      <c r="EN44" s="67"/>
      <c r="EO44" s="67"/>
      <c r="EP44" s="67"/>
      <c r="EQ44" s="67"/>
      <c r="ER44" s="67"/>
      <c r="ES44" s="67"/>
      <c r="ET44" s="67"/>
      <c r="EU44" s="67"/>
      <c r="EV44" s="67"/>
      <c r="EW44" s="67"/>
      <c r="EX44" s="67"/>
      <c r="EY44" s="67"/>
      <c r="EZ44" s="67"/>
      <c r="FA44" s="67"/>
      <c r="FB44" s="67"/>
      <c r="FC44" s="67"/>
      <c r="FD44" s="67"/>
      <c r="FE44" s="67"/>
      <c r="FF44" s="67"/>
      <c r="FG44" s="67"/>
      <c r="FH44" s="67"/>
      <c r="FI44" s="67"/>
      <c r="FJ44" s="67"/>
      <c r="FK44" s="67"/>
      <c r="FL44" s="67"/>
      <c r="FM44" s="67"/>
      <c r="FN44" s="67"/>
      <c r="FO44" s="67"/>
      <c r="FP44" s="67"/>
      <c r="FQ44" s="67"/>
      <c r="FR44" s="67"/>
      <c r="FS44" s="67"/>
      <c r="FT44" s="67"/>
      <c r="FU44" s="67"/>
      <c r="FV44" s="67"/>
      <c r="FW44" s="67"/>
      <c r="FX44" s="67"/>
      <c r="FY44" s="67"/>
      <c r="FZ44" s="67"/>
      <c r="GA44" s="67"/>
      <c r="GB44" s="67"/>
      <c r="GC44" s="67"/>
      <c r="GD44" s="67"/>
      <c r="GE44" s="67"/>
      <c r="GF44" s="67"/>
      <c r="GG44" s="67"/>
      <c r="GH44" s="67"/>
      <c r="GI44" s="67"/>
      <c r="GJ44" s="67"/>
      <c r="GK44" s="67"/>
      <c r="GL44" s="67"/>
      <c r="GM44" s="67"/>
      <c r="GN44" s="67"/>
      <c r="GO44" s="67"/>
      <c r="GP44" s="67"/>
      <c r="GQ44" s="67"/>
      <c r="GR44" s="67"/>
      <c r="GS44" s="67"/>
      <c r="GT44" s="67"/>
      <c r="GU44" s="67"/>
      <c r="GV44" s="67"/>
      <c r="GW44" s="67"/>
      <c r="GX44" s="67"/>
      <c r="GY44" s="67"/>
      <c r="GZ44" s="67"/>
      <c r="HA44" s="67"/>
      <c r="HB44" s="67"/>
      <c r="HC44" s="67"/>
      <c r="HD44" s="67"/>
      <c r="HE44" s="67"/>
      <c r="HF44" s="67"/>
      <c r="HG44" s="67"/>
      <c r="HH44" s="67"/>
      <c r="HI44" s="67"/>
      <c r="HJ44" s="67"/>
      <c r="HK44" s="67"/>
      <c r="HL44" s="67"/>
      <c r="HM44" s="67"/>
      <c r="HN44" s="67"/>
      <c r="HO44" s="67"/>
      <c r="HP44" s="67"/>
      <c r="HQ44" s="67"/>
      <c r="HR44" s="67"/>
      <c r="HS44" s="67"/>
      <c r="HT44" s="67"/>
      <c r="HU44" s="67"/>
      <c r="HV44" s="67"/>
      <c r="HW44" s="67"/>
      <c r="HX44" s="67"/>
      <c r="HY44" s="67"/>
      <c r="HZ44" s="67"/>
      <c r="IA44" s="67"/>
      <c r="IB44" s="67"/>
      <c r="IC44" s="67"/>
      <c r="ID44" s="67"/>
      <c r="IE44" s="67"/>
      <c r="IF44" s="67"/>
      <c r="IG44" s="67"/>
      <c r="IH44" s="67"/>
      <c r="II44" s="67"/>
      <c r="IJ44" s="67"/>
      <c r="IK44" s="67"/>
      <c r="IL44" s="67"/>
      <c r="IM44" s="67"/>
      <c r="IN44" s="67"/>
      <c r="IO44" s="67"/>
      <c r="IP44" s="67"/>
      <c r="IQ44" s="67"/>
      <c r="IR44" s="67"/>
      <c r="IS44" s="67"/>
      <c r="IT44" s="67"/>
      <c r="IU44" s="67"/>
      <c r="IV44" s="67"/>
    </row>
    <row r="45" spans="1:256" ht="12" customHeight="1">
      <c r="A45" s="252">
        <v>25</v>
      </c>
      <c r="B45" s="253"/>
      <c r="C45" s="254"/>
      <c r="D45" s="254"/>
      <c r="E45" s="255"/>
      <c r="F45" s="67"/>
      <c r="G45" s="67"/>
      <c r="H45" s="67"/>
      <c r="I45" s="67"/>
      <c r="J45" s="67"/>
      <c r="K45" s="67"/>
      <c r="L45" s="67"/>
      <c r="M45" s="67"/>
      <c r="N45" s="67"/>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7"/>
      <c r="BY45" s="67"/>
      <c r="BZ45" s="67"/>
      <c r="CA45" s="67"/>
      <c r="CB45" s="67"/>
      <c r="CC45" s="67"/>
      <c r="CD45" s="67"/>
      <c r="CE45" s="67"/>
      <c r="CF45" s="67"/>
      <c r="CG45" s="67"/>
      <c r="CH45" s="67"/>
      <c r="CI45" s="67"/>
      <c r="CJ45" s="67"/>
      <c r="CK45" s="67"/>
      <c r="CL45" s="67"/>
      <c r="CM45" s="67"/>
      <c r="CN45" s="67"/>
      <c r="CO45" s="67"/>
      <c r="CP45" s="67"/>
      <c r="CQ45" s="67"/>
      <c r="CR45" s="67"/>
      <c r="CS45" s="67"/>
      <c r="CT45" s="67"/>
      <c r="CU45" s="67"/>
      <c r="CV45" s="67"/>
      <c r="CW45" s="67"/>
      <c r="CX45" s="67"/>
      <c r="CY45" s="67"/>
      <c r="CZ45" s="67"/>
      <c r="DA45" s="67"/>
      <c r="DB45" s="67"/>
      <c r="DC45" s="67"/>
      <c r="DD45" s="67"/>
      <c r="DE45" s="67"/>
      <c r="DF45" s="67"/>
      <c r="DG45" s="67"/>
      <c r="DH45" s="67"/>
      <c r="DI45" s="67"/>
      <c r="DJ45" s="67"/>
      <c r="DK45" s="67"/>
      <c r="DL45" s="67"/>
      <c r="DM45" s="67"/>
      <c r="DN45" s="67"/>
      <c r="DO45" s="67"/>
      <c r="DP45" s="67"/>
      <c r="DQ45" s="67"/>
      <c r="DR45" s="67"/>
      <c r="DS45" s="67"/>
      <c r="DT45" s="67"/>
      <c r="DU45" s="67"/>
      <c r="DV45" s="67"/>
      <c r="DW45" s="67"/>
      <c r="DX45" s="67"/>
      <c r="DY45" s="67"/>
      <c r="DZ45" s="67"/>
      <c r="EA45" s="67"/>
      <c r="EB45" s="67"/>
      <c r="EC45" s="67"/>
      <c r="ED45" s="67"/>
      <c r="EE45" s="67"/>
      <c r="EF45" s="67"/>
      <c r="EG45" s="67"/>
      <c r="EH45" s="67"/>
      <c r="EI45" s="67"/>
      <c r="EJ45" s="67"/>
      <c r="EK45" s="67"/>
      <c r="EL45" s="67"/>
      <c r="EM45" s="67"/>
      <c r="EN45" s="67"/>
      <c r="EO45" s="67"/>
      <c r="EP45" s="67"/>
      <c r="EQ45" s="67"/>
      <c r="ER45" s="67"/>
      <c r="ES45" s="67"/>
      <c r="ET45" s="67"/>
      <c r="EU45" s="67"/>
      <c r="EV45" s="67"/>
      <c r="EW45" s="67"/>
      <c r="EX45" s="67"/>
      <c r="EY45" s="67"/>
      <c r="EZ45" s="67"/>
      <c r="FA45" s="67"/>
      <c r="FB45" s="67"/>
      <c r="FC45" s="67"/>
      <c r="FD45" s="67"/>
      <c r="FE45" s="67"/>
      <c r="FF45" s="67"/>
      <c r="FG45" s="67"/>
      <c r="FH45" s="67"/>
      <c r="FI45" s="67"/>
      <c r="FJ45" s="67"/>
      <c r="FK45" s="67"/>
      <c r="FL45" s="67"/>
      <c r="FM45" s="67"/>
      <c r="FN45" s="67"/>
      <c r="FO45" s="67"/>
      <c r="FP45" s="67"/>
      <c r="FQ45" s="67"/>
      <c r="FR45" s="67"/>
      <c r="FS45" s="67"/>
      <c r="FT45" s="67"/>
      <c r="FU45" s="67"/>
      <c r="FV45" s="67"/>
      <c r="FW45" s="67"/>
      <c r="FX45" s="67"/>
      <c r="FY45" s="67"/>
      <c r="FZ45" s="67"/>
      <c r="GA45" s="67"/>
      <c r="GB45" s="67"/>
      <c r="GC45" s="67"/>
      <c r="GD45" s="67"/>
      <c r="GE45" s="67"/>
      <c r="GF45" s="67"/>
      <c r="GG45" s="67"/>
      <c r="GH45" s="67"/>
      <c r="GI45" s="67"/>
      <c r="GJ45" s="67"/>
      <c r="GK45" s="67"/>
      <c r="GL45" s="67"/>
      <c r="GM45" s="67"/>
      <c r="GN45" s="67"/>
      <c r="GO45" s="67"/>
      <c r="GP45" s="67"/>
      <c r="GQ45" s="67"/>
      <c r="GR45" s="67"/>
      <c r="GS45" s="67"/>
      <c r="GT45" s="67"/>
      <c r="GU45" s="67"/>
      <c r="GV45" s="67"/>
      <c r="GW45" s="67"/>
      <c r="GX45" s="67"/>
      <c r="GY45" s="67"/>
      <c r="GZ45" s="67"/>
      <c r="HA45" s="67"/>
      <c r="HB45" s="67"/>
      <c r="HC45" s="67"/>
      <c r="HD45" s="67"/>
      <c r="HE45" s="67"/>
      <c r="HF45" s="67"/>
      <c r="HG45" s="67"/>
      <c r="HH45" s="67"/>
      <c r="HI45" s="67"/>
      <c r="HJ45" s="67"/>
      <c r="HK45" s="67"/>
      <c r="HL45" s="67"/>
      <c r="HM45" s="67"/>
      <c r="HN45" s="67"/>
      <c r="HO45" s="67"/>
      <c r="HP45" s="67"/>
      <c r="HQ45" s="67"/>
      <c r="HR45" s="67"/>
      <c r="HS45" s="67"/>
      <c r="HT45" s="67"/>
      <c r="HU45" s="67"/>
      <c r="HV45" s="67"/>
      <c r="HW45" s="67"/>
      <c r="HX45" s="67"/>
      <c r="HY45" s="67"/>
      <c r="HZ45" s="67"/>
      <c r="IA45" s="67"/>
      <c r="IB45" s="67"/>
      <c r="IC45" s="67"/>
      <c r="ID45" s="67"/>
      <c r="IE45" s="67"/>
      <c r="IF45" s="67"/>
      <c r="IG45" s="67"/>
      <c r="IH45" s="67"/>
      <c r="II45" s="67"/>
      <c r="IJ45" s="67"/>
      <c r="IK45" s="67"/>
      <c r="IL45" s="67"/>
      <c r="IM45" s="67"/>
      <c r="IN45" s="67"/>
      <c r="IO45" s="67"/>
      <c r="IP45" s="67"/>
      <c r="IQ45" s="67"/>
      <c r="IR45" s="67"/>
      <c r="IS45" s="67"/>
      <c r="IT45" s="67"/>
      <c r="IU45" s="67"/>
      <c r="IV45" s="67"/>
    </row>
    <row r="46" spans="1:256" ht="12" customHeight="1">
      <c r="A46" s="252">
        <v>26</v>
      </c>
      <c r="B46" s="253"/>
      <c r="C46" s="254"/>
      <c r="D46" s="254"/>
      <c r="E46" s="255"/>
      <c r="F46" s="67"/>
      <c r="G46" s="67"/>
      <c r="H46" s="67"/>
      <c r="I46" s="67"/>
      <c r="J46" s="67"/>
      <c r="K46" s="67"/>
      <c r="L46" s="67"/>
      <c r="M46" s="67"/>
      <c r="N46" s="67"/>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7"/>
      <c r="BY46" s="67"/>
      <c r="BZ46" s="67"/>
      <c r="CA46" s="67"/>
      <c r="CB46" s="67"/>
      <c r="CC46" s="67"/>
      <c r="CD46" s="67"/>
      <c r="CE46" s="67"/>
      <c r="CF46" s="67"/>
      <c r="CG46" s="67"/>
      <c r="CH46" s="67"/>
      <c r="CI46" s="67"/>
      <c r="CJ46" s="67"/>
      <c r="CK46" s="67"/>
      <c r="CL46" s="67"/>
      <c r="CM46" s="67"/>
      <c r="CN46" s="67"/>
      <c r="CO46" s="67"/>
      <c r="CP46" s="67"/>
      <c r="CQ46" s="67"/>
      <c r="CR46" s="67"/>
      <c r="CS46" s="67"/>
      <c r="CT46" s="67"/>
      <c r="CU46" s="67"/>
      <c r="CV46" s="67"/>
      <c r="CW46" s="67"/>
      <c r="CX46" s="67"/>
      <c r="CY46" s="67"/>
      <c r="CZ46" s="67"/>
      <c r="DA46" s="67"/>
      <c r="DB46" s="67"/>
      <c r="DC46" s="67"/>
      <c r="DD46" s="67"/>
      <c r="DE46" s="67"/>
      <c r="DF46" s="67"/>
      <c r="DG46" s="67"/>
      <c r="DH46" s="67"/>
      <c r="DI46" s="67"/>
      <c r="DJ46" s="67"/>
      <c r="DK46" s="67"/>
      <c r="DL46" s="67"/>
      <c r="DM46" s="67"/>
      <c r="DN46" s="67"/>
      <c r="DO46" s="67"/>
      <c r="DP46" s="67"/>
      <c r="DQ46" s="67"/>
      <c r="DR46" s="67"/>
      <c r="DS46" s="67"/>
      <c r="DT46" s="67"/>
      <c r="DU46" s="67"/>
      <c r="DV46" s="67"/>
      <c r="DW46" s="67"/>
      <c r="DX46" s="67"/>
      <c r="DY46" s="67"/>
      <c r="DZ46" s="67"/>
      <c r="EA46" s="67"/>
      <c r="EB46" s="67"/>
      <c r="EC46" s="67"/>
      <c r="ED46" s="67"/>
      <c r="EE46" s="67"/>
      <c r="EF46" s="67"/>
      <c r="EG46" s="67"/>
      <c r="EH46" s="67"/>
      <c r="EI46" s="67"/>
      <c r="EJ46" s="67"/>
      <c r="EK46" s="67"/>
      <c r="EL46" s="67"/>
      <c r="EM46" s="67"/>
      <c r="EN46" s="67"/>
      <c r="EO46" s="67"/>
      <c r="EP46" s="67"/>
      <c r="EQ46" s="67"/>
      <c r="ER46" s="67"/>
      <c r="ES46" s="67"/>
      <c r="ET46" s="67"/>
      <c r="EU46" s="67"/>
      <c r="EV46" s="67"/>
      <c r="EW46" s="67"/>
      <c r="EX46" s="67"/>
      <c r="EY46" s="67"/>
      <c r="EZ46" s="67"/>
      <c r="FA46" s="67"/>
      <c r="FB46" s="67"/>
      <c r="FC46" s="67"/>
      <c r="FD46" s="67"/>
      <c r="FE46" s="67"/>
      <c r="FF46" s="67"/>
      <c r="FG46" s="67"/>
      <c r="FH46" s="67"/>
      <c r="FI46" s="67"/>
      <c r="FJ46" s="67"/>
      <c r="FK46" s="67"/>
      <c r="FL46" s="67"/>
      <c r="FM46" s="67"/>
      <c r="FN46" s="67"/>
      <c r="FO46" s="67"/>
      <c r="FP46" s="67"/>
      <c r="FQ46" s="67"/>
      <c r="FR46" s="67"/>
      <c r="FS46" s="67"/>
      <c r="FT46" s="67"/>
      <c r="FU46" s="67"/>
      <c r="FV46" s="67"/>
      <c r="FW46" s="67"/>
      <c r="FX46" s="67"/>
      <c r="FY46" s="67"/>
      <c r="FZ46" s="67"/>
      <c r="GA46" s="67"/>
      <c r="GB46" s="67"/>
      <c r="GC46" s="67"/>
      <c r="GD46" s="67"/>
      <c r="GE46" s="67"/>
      <c r="GF46" s="67"/>
      <c r="GG46" s="67"/>
      <c r="GH46" s="67"/>
      <c r="GI46" s="67"/>
      <c r="GJ46" s="67"/>
      <c r="GK46" s="67"/>
      <c r="GL46" s="67"/>
      <c r="GM46" s="67"/>
      <c r="GN46" s="67"/>
      <c r="GO46" s="67"/>
      <c r="GP46" s="67"/>
      <c r="GQ46" s="67"/>
      <c r="GR46" s="67"/>
      <c r="GS46" s="67"/>
      <c r="GT46" s="67"/>
      <c r="GU46" s="67"/>
      <c r="GV46" s="67"/>
      <c r="GW46" s="67"/>
      <c r="GX46" s="67"/>
      <c r="GY46" s="67"/>
      <c r="GZ46" s="67"/>
      <c r="HA46" s="67"/>
      <c r="HB46" s="67"/>
      <c r="HC46" s="67"/>
      <c r="HD46" s="67"/>
      <c r="HE46" s="67"/>
      <c r="HF46" s="67"/>
      <c r="HG46" s="67"/>
      <c r="HH46" s="67"/>
      <c r="HI46" s="67"/>
      <c r="HJ46" s="67"/>
      <c r="HK46" s="67"/>
      <c r="HL46" s="67"/>
      <c r="HM46" s="67"/>
      <c r="HN46" s="67"/>
      <c r="HO46" s="67"/>
      <c r="HP46" s="67"/>
      <c r="HQ46" s="67"/>
      <c r="HR46" s="67"/>
      <c r="HS46" s="67"/>
      <c r="HT46" s="67"/>
      <c r="HU46" s="67"/>
      <c r="HV46" s="67"/>
      <c r="HW46" s="67"/>
      <c r="HX46" s="67"/>
      <c r="HY46" s="67"/>
      <c r="HZ46" s="67"/>
      <c r="IA46" s="67"/>
      <c r="IB46" s="67"/>
      <c r="IC46" s="67"/>
      <c r="ID46" s="67"/>
      <c r="IE46" s="67"/>
      <c r="IF46" s="67"/>
      <c r="IG46" s="67"/>
      <c r="IH46" s="67"/>
      <c r="II46" s="67"/>
      <c r="IJ46" s="67"/>
      <c r="IK46" s="67"/>
      <c r="IL46" s="67"/>
      <c r="IM46" s="67"/>
      <c r="IN46" s="67"/>
      <c r="IO46" s="67"/>
      <c r="IP46" s="67"/>
      <c r="IQ46" s="67"/>
      <c r="IR46" s="67"/>
      <c r="IS46" s="67"/>
      <c r="IT46" s="67"/>
      <c r="IU46" s="67"/>
      <c r="IV46" s="67"/>
    </row>
    <row r="47" spans="1:256" ht="12" customHeight="1">
      <c r="A47" s="252">
        <v>27</v>
      </c>
      <c r="B47" s="253"/>
      <c r="C47" s="254"/>
      <c r="D47" s="254"/>
      <c r="E47" s="255"/>
      <c r="F47" s="67"/>
      <c r="G47" s="67"/>
      <c r="H47" s="67"/>
      <c r="I47" s="67"/>
      <c r="J47" s="67"/>
      <c r="K47" s="67"/>
      <c r="L47" s="67"/>
      <c r="M47" s="67"/>
      <c r="N47" s="67"/>
      <c r="O47" s="67"/>
      <c r="P47" s="67"/>
      <c r="Q47" s="67"/>
      <c r="R47" s="67"/>
      <c r="S47" s="67"/>
      <c r="T47" s="67"/>
      <c r="U47" s="67"/>
      <c r="V47" s="67"/>
      <c r="W47" s="67"/>
      <c r="X47" s="67"/>
      <c r="Y47" s="67"/>
      <c r="Z47" s="67"/>
      <c r="AA47" s="67"/>
      <c r="AB47" s="67"/>
      <c r="AC47" s="67"/>
      <c r="AD47" s="67"/>
      <c r="AE47" s="67"/>
      <c r="AF47" s="67"/>
      <c r="AG47" s="67"/>
      <c r="AH47" s="67"/>
      <c r="AI47" s="67"/>
      <c r="AJ47" s="67"/>
      <c r="AK47" s="67"/>
      <c r="AL47" s="67"/>
      <c r="AM47" s="67"/>
      <c r="AN47" s="67"/>
      <c r="AO47" s="67"/>
      <c r="AP47" s="67"/>
      <c r="AQ47" s="67"/>
      <c r="AR47" s="67"/>
      <c r="AS47" s="67"/>
      <c r="AT47" s="67"/>
      <c r="AU47" s="67"/>
      <c r="AV47" s="67"/>
      <c r="AW47" s="67"/>
      <c r="AX47" s="67"/>
      <c r="AY47" s="67"/>
      <c r="AZ47" s="67"/>
      <c r="BA47" s="67"/>
      <c r="BB47" s="67"/>
      <c r="BC47" s="67"/>
      <c r="BD47" s="67"/>
      <c r="BE47" s="67"/>
      <c r="BF47" s="67"/>
      <c r="BG47" s="67"/>
      <c r="BH47" s="67"/>
      <c r="BI47" s="67"/>
      <c r="BJ47" s="67"/>
      <c r="BK47" s="67"/>
      <c r="BL47" s="67"/>
      <c r="BM47" s="67"/>
      <c r="BN47" s="67"/>
      <c r="BO47" s="67"/>
      <c r="BP47" s="67"/>
      <c r="BQ47" s="67"/>
      <c r="BR47" s="67"/>
      <c r="BS47" s="67"/>
      <c r="BT47" s="67"/>
      <c r="BU47" s="67"/>
      <c r="BV47" s="67"/>
      <c r="BW47" s="67"/>
      <c r="BX47" s="67"/>
      <c r="BY47" s="67"/>
      <c r="BZ47" s="67"/>
      <c r="CA47" s="67"/>
      <c r="CB47" s="67"/>
      <c r="CC47" s="67"/>
      <c r="CD47" s="67"/>
      <c r="CE47" s="67"/>
      <c r="CF47" s="67"/>
      <c r="CG47" s="67"/>
      <c r="CH47" s="67"/>
      <c r="CI47" s="67"/>
      <c r="CJ47" s="67"/>
      <c r="CK47" s="67"/>
      <c r="CL47" s="67"/>
      <c r="CM47" s="67"/>
      <c r="CN47" s="67"/>
      <c r="CO47" s="67"/>
      <c r="CP47" s="67"/>
      <c r="CQ47" s="67"/>
      <c r="CR47" s="67"/>
      <c r="CS47" s="67"/>
      <c r="CT47" s="67"/>
      <c r="CU47" s="67"/>
      <c r="CV47" s="67"/>
      <c r="CW47" s="67"/>
      <c r="CX47" s="67"/>
      <c r="CY47" s="67"/>
      <c r="CZ47" s="67"/>
      <c r="DA47" s="67"/>
      <c r="DB47" s="67"/>
      <c r="DC47" s="67"/>
      <c r="DD47" s="67"/>
      <c r="DE47" s="67"/>
      <c r="DF47" s="67"/>
      <c r="DG47" s="67"/>
      <c r="DH47" s="67"/>
      <c r="DI47" s="67"/>
      <c r="DJ47" s="67"/>
      <c r="DK47" s="67"/>
      <c r="DL47" s="67"/>
      <c r="DM47" s="67"/>
      <c r="DN47" s="67"/>
      <c r="DO47" s="67"/>
      <c r="DP47" s="67"/>
      <c r="DQ47" s="67"/>
      <c r="DR47" s="67"/>
      <c r="DS47" s="67"/>
      <c r="DT47" s="67"/>
      <c r="DU47" s="67"/>
      <c r="DV47" s="67"/>
      <c r="DW47" s="67"/>
      <c r="DX47" s="67"/>
      <c r="DY47" s="67"/>
      <c r="DZ47" s="67"/>
      <c r="EA47" s="67"/>
      <c r="EB47" s="67"/>
      <c r="EC47" s="67"/>
      <c r="ED47" s="67"/>
      <c r="EE47" s="67"/>
      <c r="EF47" s="67"/>
      <c r="EG47" s="67"/>
      <c r="EH47" s="67"/>
      <c r="EI47" s="67"/>
      <c r="EJ47" s="67"/>
      <c r="EK47" s="67"/>
      <c r="EL47" s="67"/>
      <c r="EM47" s="67"/>
      <c r="EN47" s="67"/>
      <c r="EO47" s="67"/>
      <c r="EP47" s="67"/>
      <c r="EQ47" s="67"/>
      <c r="ER47" s="67"/>
      <c r="ES47" s="67"/>
      <c r="ET47" s="67"/>
      <c r="EU47" s="67"/>
      <c r="EV47" s="67"/>
      <c r="EW47" s="67"/>
      <c r="EX47" s="67"/>
      <c r="EY47" s="67"/>
      <c r="EZ47" s="67"/>
      <c r="FA47" s="67"/>
      <c r="FB47" s="67"/>
      <c r="FC47" s="67"/>
      <c r="FD47" s="67"/>
      <c r="FE47" s="67"/>
      <c r="FF47" s="67"/>
      <c r="FG47" s="67"/>
      <c r="FH47" s="67"/>
      <c r="FI47" s="67"/>
      <c r="FJ47" s="67"/>
      <c r="FK47" s="67"/>
      <c r="FL47" s="67"/>
      <c r="FM47" s="67"/>
      <c r="FN47" s="67"/>
      <c r="FO47" s="67"/>
      <c r="FP47" s="67"/>
      <c r="FQ47" s="67"/>
      <c r="FR47" s="67"/>
      <c r="FS47" s="67"/>
      <c r="FT47" s="67"/>
      <c r="FU47" s="67"/>
      <c r="FV47" s="67"/>
      <c r="FW47" s="67"/>
      <c r="FX47" s="67"/>
      <c r="FY47" s="67"/>
      <c r="FZ47" s="67"/>
      <c r="GA47" s="67"/>
      <c r="GB47" s="67"/>
      <c r="GC47" s="67"/>
      <c r="GD47" s="67"/>
      <c r="GE47" s="67"/>
      <c r="GF47" s="67"/>
      <c r="GG47" s="67"/>
      <c r="GH47" s="67"/>
      <c r="GI47" s="67"/>
      <c r="GJ47" s="67"/>
      <c r="GK47" s="67"/>
      <c r="GL47" s="67"/>
      <c r="GM47" s="67"/>
      <c r="GN47" s="67"/>
      <c r="GO47" s="67"/>
      <c r="GP47" s="67"/>
      <c r="GQ47" s="67"/>
      <c r="GR47" s="67"/>
      <c r="GS47" s="67"/>
      <c r="GT47" s="67"/>
      <c r="GU47" s="67"/>
      <c r="GV47" s="67"/>
      <c r="GW47" s="67"/>
      <c r="GX47" s="67"/>
      <c r="GY47" s="67"/>
      <c r="GZ47" s="67"/>
      <c r="HA47" s="67"/>
      <c r="HB47" s="67"/>
      <c r="HC47" s="67"/>
      <c r="HD47" s="67"/>
      <c r="HE47" s="67"/>
      <c r="HF47" s="67"/>
      <c r="HG47" s="67"/>
      <c r="HH47" s="67"/>
      <c r="HI47" s="67"/>
      <c r="HJ47" s="67"/>
      <c r="HK47" s="67"/>
      <c r="HL47" s="67"/>
      <c r="HM47" s="67"/>
      <c r="HN47" s="67"/>
      <c r="HO47" s="67"/>
      <c r="HP47" s="67"/>
      <c r="HQ47" s="67"/>
      <c r="HR47" s="67"/>
      <c r="HS47" s="67"/>
      <c r="HT47" s="67"/>
      <c r="HU47" s="67"/>
      <c r="HV47" s="67"/>
      <c r="HW47" s="67"/>
      <c r="HX47" s="67"/>
      <c r="HY47" s="67"/>
      <c r="HZ47" s="67"/>
      <c r="IA47" s="67"/>
      <c r="IB47" s="67"/>
      <c r="IC47" s="67"/>
      <c r="ID47" s="67"/>
      <c r="IE47" s="67"/>
      <c r="IF47" s="67"/>
      <c r="IG47" s="67"/>
      <c r="IH47" s="67"/>
      <c r="II47" s="67"/>
      <c r="IJ47" s="67"/>
      <c r="IK47" s="67"/>
      <c r="IL47" s="67"/>
      <c r="IM47" s="67"/>
      <c r="IN47" s="67"/>
      <c r="IO47" s="67"/>
      <c r="IP47" s="67"/>
      <c r="IQ47" s="67"/>
      <c r="IR47" s="67"/>
      <c r="IS47" s="67"/>
      <c r="IT47" s="67"/>
      <c r="IU47" s="67"/>
      <c r="IV47" s="67"/>
    </row>
    <row r="48" spans="1:256" ht="12" customHeight="1">
      <c r="A48" s="252">
        <v>28</v>
      </c>
      <c r="B48" s="253"/>
      <c r="C48" s="254"/>
      <c r="D48" s="254"/>
      <c r="E48" s="255"/>
      <c r="F48" s="67"/>
      <c r="G48" s="67"/>
      <c r="H48" s="67"/>
      <c r="I48" s="67"/>
      <c r="J48" s="67"/>
      <c r="K48" s="67"/>
      <c r="L48" s="67"/>
      <c r="M48" s="67"/>
      <c r="N48" s="67"/>
      <c r="O48" s="67"/>
      <c r="P48" s="67"/>
      <c r="Q48" s="67"/>
      <c r="R48" s="67"/>
      <c r="S48" s="67"/>
      <c r="T48" s="67"/>
      <c r="U48" s="67"/>
      <c r="V48" s="67"/>
      <c r="W48" s="67"/>
      <c r="X48" s="67"/>
      <c r="Y48" s="67"/>
      <c r="Z48" s="67"/>
      <c r="AA48" s="67"/>
      <c r="AB48" s="67"/>
      <c r="AC48" s="67"/>
      <c r="AD48" s="67"/>
      <c r="AE48" s="67"/>
      <c r="AF48" s="67"/>
      <c r="AG48" s="67"/>
      <c r="AH48" s="67"/>
      <c r="AI48" s="67"/>
      <c r="AJ48" s="67"/>
      <c r="AK48" s="67"/>
      <c r="AL48" s="67"/>
      <c r="AM48" s="67"/>
      <c r="AN48" s="67"/>
      <c r="AO48" s="67"/>
      <c r="AP48" s="67"/>
      <c r="AQ48" s="67"/>
      <c r="AR48" s="67"/>
      <c r="AS48" s="67"/>
      <c r="AT48" s="67"/>
      <c r="AU48" s="67"/>
      <c r="AV48" s="67"/>
      <c r="AW48" s="67"/>
      <c r="AX48" s="67"/>
      <c r="AY48" s="67"/>
      <c r="AZ48" s="67"/>
      <c r="BA48" s="67"/>
      <c r="BB48" s="67"/>
      <c r="BC48" s="67"/>
      <c r="BD48" s="67"/>
      <c r="BE48" s="67"/>
      <c r="BF48" s="67"/>
      <c r="BG48" s="67"/>
      <c r="BH48" s="67"/>
      <c r="BI48" s="67"/>
      <c r="BJ48" s="67"/>
      <c r="BK48" s="67"/>
      <c r="BL48" s="67"/>
      <c r="BM48" s="67"/>
      <c r="BN48" s="67"/>
      <c r="BO48" s="67"/>
      <c r="BP48" s="67"/>
      <c r="BQ48" s="67"/>
      <c r="BR48" s="67"/>
      <c r="BS48" s="67"/>
      <c r="BT48" s="67"/>
      <c r="BU48" s="67"/>
      <c r="BV48" s="67"/>
      <c r="BW48" s="67"/>
      <c r="BX48" s="67"/>
      <c r="BY48" s="67"/>
      <c r="BZ48" s="67"/>
      <c r="CA48" s="67"/>
      <c r="CB48" s="67"/>
      <c r="CC48" s="67"/>
      <c r="CD48" s="67"/>
      <c r="CE48" s="67"/>
      <c r="CF48" s="67"/>
      <c r="CG48" s="67"/>
      <c r="CH48" s="67"/>
      <c r="CI48" s="67"/>
      <c r="CJ48" s="67"/>
      <c r="CK48" s="67"/>
      <c r="CL48" s="67"/>
      <c r="CM48" s="67"/>
      <c r="CN48" s="67"/>
      <c r="CO48" s="67"/>
      <c r="CP48" s="67"/>
      <c r="CQ48" s="67"/>
      <c r="CR48" s="67"/>
      <c r="CS48" s="67"/>
      <c r="CT48" s="67"/>
      <c r="CU48" s="67"/>
      <c r="CV48" s="67"/>
      <c r="CW48" s="67"/>
      <c r="CX48" s="67"/>
      <c r="CY48" s="67"/>
      <c r="CZ48" s="67"/>
      <c r="DA48" s="67"/>
      <c r="DB48" s="67"/>
      <c r="DC48" s="67"/>
      <c r="DD48" s="67"/>
      <c r="DE48" s="67"/>
      <c r="DF48" s="67"/>
      <c r="DG48" s="67"/>
      <c r="DH48" s="67"/>
      <c r="DI48" s="67"/>
      <c r="DJ48" s="67"/>
      <c r="DK48" s="67"/>
      <c r="DL48" s="67"/>
      <c r="DM48" s="67"/>
      <c r="DN48" s="67"/>
      <c r="DO48" s="67"/>
      <c r="DP48" s="67"/>
      <c r="DQ48" s="67"/>
      <c r="DR48" s="67"/>
      <c r="DS48" s="67"/>
      <c r="DT48" s="67"/>
      <c r="DU48" s="67"/>
      <c r="DV48" s="67"/>
      <c r="DW48" s="67"/>
      <c r="DX48" s="67"/>
      <c r="DY48" s="67"/>
      <c r="DZ48" s="67"/>
      <c r="EA48" s="67"/>
      <c r="EB48" s="67"/>
      <c r="EC48" s="67"/>
      <c r="ED48" s="67"/>
      <c r="EE48" s="67"/>
      <c r="EF48" s="67"/>
      <c r="EG48" s="67"/>
      <c r="EH48" s="67"/>
      <c r="EI48" s="67"/>
      <c r="EJ48" s="67"/>
      <c r="EK48" s="67"/>
      <c r="EL48" s="67"/>
      <c r="EM48" s="67"/>
      <c r="EN48" s="67"/>
      <c r="EO48" s="67"/>
      <c r="EP48" s="67"/>
      <c r="EQ48" s="67"/>
      <c r="ER48" s="67"/>
      <c r="ES48" s="67"/>
      <c r="ET48" s="67"/>
      <c r="EU48" s="67"/>
      <c r="EV48" s="67"/>
      <c r="EW48" s="67"/>
      <c r="EX48" s="67"/>
      <c r="EY48" s="67"/>
      <c r="EZ48" s="67"/>
      <c r="FA48" s="67"/>
      <c r="FB48" s="67"/>
      <c r="FC48" s="67"/>
      <c r="FD48" s="67"/>
      <c r="FE48" s="67"/>
      <c r="FF48" s="67"/>
      <c r="FG48" s="67"/>
      <c r="FH48" s="67"/>
      <c r="FI48" s="67"/>
      <c r="FJ48" s="67"/>
      <c r="FK48" s="67"/>
      <c r="FL48" s="67"/>
      <c r="FM48" s="67"/>
      <c r="FN48" s="67"/>
      <c r="FO48" s="67"/>
      <c r="FP48" s="67"/>
      <c r="FQ48" s="67"/>
      <c r="FR48" s="67"/>
      <c r="FS48" s="67"/>
      <c r="FT48" s="67"/>
      <c r="FU48" s="67"/>
      <c r="FV48" s="67"/>
      <c r="FW48" s="67"/>
      <c r="FX48" s="67"/>
      <c r="FY48" s="67"/>
      <c r="FZ48" s="67"/>
      <c r="GA48" s="67"/>
      <c r="GB48" s="67"/>
      <c r="GC48" s="67"/>
      <c r="GD48" s="67"/>
      <c r="GE48" s="67"/>
      <c r="GF48" s="67"/>
      <c r="GG48" s="67"/>
      <c r="GH48" s="67"/>
      <c r="GI48" s="67"/>
      <c r="GJ48" s="67"/>
      <c r="GK48" s="67"/>
      <c r="GL48" s="67"/>
      <c r="GM48" s="67"/>
      <c r="GN48" s="67"/>
      <c r="GO48" s="67"/>
      <c r="GP48" s="67"/>
      <c r="GQ48" s="67"/>
      <c r="GR48" s="67"/>
      <c r="GS48" s="67"/>
      <c r="GT48" s="67"/>
      <c r="GU48" s="67"/>
      <c r="GV48" s="67"/>
      <c r="GW48" s="67"/>
      <c r="GX48" s="67"/>
      <c r="GY48" s="67"/>
      <c r="GZ48" s="67"/>
      <c r="HA48" s="67"/>
      <c r="HB48" s="67"/>
      <c r="HC48" s="67"/>
      <c r="HD48" s="67"/>
      <c r="HE48" s="67"/>
      <c r="HF48" s="67"/>
      <c r="HG48" s="67"/>
      <c r="HH48" s="67"/>
      <c r="HI48" s="67"/>
      <c r="HJ48" s="67"/>
      <c r="HK48" s="67"/>
      <c r="HL48" s="67"/>
      <c r="HM48" s="67"/>
      <c r="HN48" s="67"/>
      <c r="HO48" s="67"/>
      <c r="HP48" s="67"/>
      <c r="HQ48" s="67"/>
      <c r="HR48" s="67"/>
      <c r="HS48" s="67"/>
      <c r="HT48" s="67"/>
      <c r="HU48" s="67"/>
      <c r="HV48" s="67"/>
      <c r="HW48" s="67"/>
      <c r="HX48" s="67"/>
      <c r="HY48" s="67"/>
      <c r="HZ48" s="67"/>
      <c r="IA48" s="67"/>
      <c r="IB48" s="67"/>
      <c r="IC48" s="67"/>
      <c r="ID48" s="67"/>
      <c r="IE48" s="67"/>
      <c r="IF48" s="67"/>
      <c r="IG48" s="67"/>
      <c r="IH48" s="67"/>
      <c r="II48" s="67"/>
      <c r="IJ48" s="67"/>
      <c r="IK48" s="67"/>
      <c r="IL48" s="67"/>
      <c r="IM48" s="67"/>
      <c r="IN48" s="67"/>
      <c r="IO48" s="67"/>
      <c r="IP48" s="67"/>
      <c r="IQ48" s="67"/>
      <c r="IR48" s="67"/>
      <c r="IS48" s="67"/>
      <c r="IT48" s="67"/>
      <c r="IU48" s="67"/>
      <c r="IV48" s="67"/>
    </row>
    <row r="49" spans="1:256" ht="12" customHeight="1">
      <c r="A49" s="252">
        <v>29</v>
      </c>
      <c r="B49" s="253"/>
      <c r="C49" s="254"/>
      <c r="D49" s="254"/>
      <c r="E49" s="255"/>
      <c r="F49" s="67"/>
      <c r="G49" s="67"/>
      <c r="H49" s="67"/>
      <c r="I49" s="67"/>
      <c r="J49" s="67"/>
      <c r="K49" s="67"/>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c r="BJ49" s="67"/>
      <c r="BK49" s="67"/>
      <c r="BL49" s="67"/>
      <c r="BM49" s="67"/>
      <c r="BN49" s="67"/>
      <c r="BO49" s="67"/>
      <c r="BP49" s="67"/>
      <c r="BQ49" s="67"/>
      <c r="BR49" s="67"/>
      <c r="BS49" s="67"/>
      <c r="BT49" s="67"/>
      <c r="BU49" s="67"/>
      <c r="BV49" s="67"/>
      <c r="BW49" s="67"/>
      <c r="BX49" s="67"/>
      <c r="BY49" s="67"/>
      <c r="BZ49" s="67"/>
      <c r="CA49" s="67"/>
      <c r="CB49" s="67"/>
      <c r="CC49" s="67"/>
      <c r="CD49" s="67"/>
      <c r="CE49" s="67"/>
      <c r="CF49" s="67"/>
      <c r="CG49" s="67"/>
      <c r="CH49" s="67"/>
      <c r="CI49" s="67"/>
      <c r="CJ49" s="67"/>
      <c r="CK49" s="67"/>
      <c r="CL49" s="67"/>
      <c r="CM49" s="67"/>
      <c r="CN49" s="67"/>
      <c r="CO49" s="67"/>
      <c r="CP49" s="67"/>
      <c r="CQ49" s="67"/>
      <c r="CR49" s="67"/>
      <c r="CS49" s="67"/>
      <c r="CT49" s="67"/>
      <c r="CU49" s="67"/>
      <c r="CV49" s="67"/>
      <c r="CW49" s="67"/>
      <c r="CX49" s="67"/>
      <c r="CY49" s="67"/>
      <c r="CZ49" s="67"/>
      <c r="DA49" s="67"/>
      <c r="DB49" s="67"/>
      <c r="DC49" s="67"/>
      <c r="DD49" s="67"/>
      <c r="DE49" s="67"/>
      <c r="DF49" s="67"/>
      <c r="DG49" s="67"/>
      <c r="DH49" s="67"/>
      <c r="DI49" s="67"/>
      <c r="DJ49" s="67"/>
      <c r="DK49" s="67"/>
      <c r="DL49" s="67"/>
      <c r="DM49" s="67"/>
      <c r="DN49" s="67"/>
      <c r="DO49" s="67"/>
      <c r="DP49" s="67"/>
      <c r="DQ49" s="67"/>
      <c r="DR49" s="67"/>
      <c r="DS49" s="67"/>
      <c r="DT49" s="67"/>
      <c r="DU49" s="67"/>
      <c r="DV49" s="67"/>
      <c r="DW49" s="67"/>
      <c r="DX49" s="67"/>
      <c r="DY49" s="67"/>
      <c r="DZ49" s="67"/>
      <c r="EA49" s="67"/>
      <c r="EB49" s="67"/>
      <c r="EC49" s="67"/>
      <c r="ED49" s="67"/>
      <c r="EE49" s="67"/>
      <c r="EF49" s="67"/>
      <c r="EG49" s="67"/>
      <c r="EH49" s="67"/>
      <c r="EI49" s="67"/>
      <c r="EJ49" s="67"/>
      <c r="EK49" s="67"/>
      <c r="EL49" s="67"/>
      <c r="EM49" s="67"/>
      <c r="EN49" s="67"/>
      <c r="EO49" s="67"/>
      <c r="EP49" s="67"/>
      <c r="EQ49" s="67"/>
      <c r="ER49" s="67"/>
      <c r="ES49" s="67"/>
      <c r="ET49" s="67"/>
      <c r="EU49" s="67"/>
      <c r="EV49" s="67"/>
      <c r="EW49" s="67"/>
      <c r="EX49" s="67"/>
      <c r="EY49" s="67"/>
      <c r="EZ49" s="67"/>
      <c r="FA49" s="67"/>
      <c r="FB49" s="67"/>
      <c r="FC49" s="67"/>
      <c r="FD49" s="67"/>
      <c r="FE49" s="67"/>
      <c r="FF49" s="67"/>
      <c r="FG49" s="67"/>
      <c r="FH49" s="67"/>
      <c r="FI49" s="67"/>
      <c r="FJ49" s="67"/>
      <c r="FK49" s="67"/>
      <c r="FL49" s="67"/>
      <c r="FM49" s="67"/>
      <c r="FN49" s="67"/>
      <c r="FO49" s="67"/>
      <c r="FP49" s="67"/>
      <c r="FQ49" s="67"/>
      <c r="FR49" s="67"/>
      <c r="FS49" s="67"/>
      <c r="FT49" s="67"/>
      <c r="FU49" s="67"/>
      <c r="FV49" s="67"/>
      <c r="FW49" s="67"/>
      <c r="FX49" s="67"/>
      <c r="FY49" s="67"/>
      <c r="FZ49" s="67"/>
      <c r="GA49" s="67"/>
      <c r="GB49" s="67"/>
      <c r="GC49" s="67"/>
      <c r="GD49" s="67"/>
      <c r="GE49" s="67"/>
      <c r="GF49" s="67"/>
      <c r="GG49" s="67"/>
      <c r="GH49" s="67"/>
      <c r="GI49" s="67"/>
      <c r="GJ49" s="67"/>
      <c r="GK49" s="67"/>
      <c r="GL49" s="67"/>
      <c r="GM49" s="67"/>
      <c r="GN49" s="67"/>
      <c r="GO49" s="67"/>
      <c r="GP49" s="67"/>
      <c r="GQ49" s="67"/>
      <c r="GR49" s="67"/>
      <c r="GS49" s="67"/>
      <c r="GT49" s="67"/>
      <c r="GU49" s="67"/>
      <c r="GV49" s="67"/>
      <c r="GW49" s="67"/>
      <c r="GX49" s="67"/>
      <c r="GY49" s="67"/>
      <c r="GZ49" s="67"/>
      <c r="HA49" s="67"/>
      <c r="HB49" s="67"/>
      <c r="HC49" s="67"/>
      <c r="HD49" s="67"/>
      <c r="HE49" s="67"/>
      <c r="HF49" s="67"/>
      <c r="HG49" s="67"/>
      <c r="HH49" s="67"/>
      <c r="HI49" s="67"/>
      <c r="HJ49" s="67"/>
      <c r="HK49" s="67"/>
      <c r="HL49" s="67"/>
      <c r="HM49" s="67"/>
      <c r="HN49" s="67"/>
      <c r="HO49" s="67"/>
      <c r="HP49" s="67"/>
      <c r="HQ49" s="67"/>
      <c r="HR49" s="67"/>
      <c r="HS49" s="67"/>
      <c r="HT49" s="67"/>
      <c r="HU49" s="67"/>
      <c r="HV49" s="67"/>
      <c r="HW49" s="67"/>
      <c r="HX49" s="67"/>
      <c r="HY49" s="67"/>
      <c r="HZ49" s="67"/>
      <c r="IA49" s="67"/>
      <c r="IB49" s="67"/>
      <c r="IC49" s="67"/>
      <c r="ID49" s="67"/>
      <c r="IE49" s="67"/>
      <c r="IF49" s="67"/>
      <c r="IG49" s="67"/>
      <c r="IH49" s="67"/>
      <c r="II49" s="67"/>
      <c r="IJ49" s="67"/>
      <c r="IK49" s="67"/>
      <c r="IL49" s="67"/>
      <c r="IM49" s="67"/>
      <c r="IN49" s="67"/>
      <c r="IO49" s="67"/>
      <c r="IP49" s="67"/>
      <c r="IQ49" s="67"/>
      <c r="IR49" s="67"/>
      <c r="IS49" s="67"/>
      <c r="IT49" s="67"/>
      <c r="IU49" s="67"/>
      <c r="IV49" s="67"/>
    </row>
    <row r="50" spans="1:256" ht="14.25" customHeight="1">
      <c r="A50" s="252">
        <v>30</v>
      </c>
      <c r="B50" s="253"/>
      <c r="C50" s="254"/>
      <c r="D50" s="254"/>
      <c r="E50" s="255"/>
      <c r="F50" s="67"/>
      <c r="G50" s="67"/>
      <c r="H50" s="67"/>
      <c r="I50" s="67"/>
      <c r="J50" s="67"/>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c r="AJ50" s="67"/>
      <c r="AK50" s="67"/>
      <c r="AL50" s="67"/>
      <c r="AM50" s="67"/>
      <c r="AN50" s="67"/>
      <c r="AO50" s="67"/>
      <c r="AP50" s="67"/>
      <c r="AQ50" s="67"/>
      <c r="AR50" s="67"/>
      <c r="AS50" s="67"/>
      <c r="AT50" s="67"/>
      <c r="AU50" s="67"/>
      <c r="AV50" s="67"/>
      <c r="AW50" s="67"/>
      <c r="AX50" s="67"/>
      <c r="AY50" s="67"/>
      <c r="AZ50" s="67"/>
      <c r="BA50" s="67"/>
      <c r="BB50" s="67"/>
      <c r="BC50" s="67"/>
      <c r="BD50" s="67"/>
      <c r="BE50" s="67"/>
      <c r="BF50" s="67"/>
      <c r="BG50" s="67"/>
      <c r="BH50" s="67"/>
      <c r="BI50" s="67"/>
      <c r="BJ50" s="67"/>
      <c r="BK50" s="67"/>
      <c r="BL50" s="67"/>
      <c r="BM50" s="67"/>
      <c r="BN50" s="67"/>
      <c r="BO50" s="67"/>
      <c r="BP50" s="67"/>
      <c r="BQ50" s="67"/>
      <c r="BR50" s="67"/>
      <c r="BS50" s="67"/>
      <c r="BT50" s="67"/>
      <c r="BU50" s="67"/>
      <c r="BV50" s="67"/>
      <c r="BW50" s="67"/>
      <c r="BX50" s="67"/>
      <c r="BY50" s="67"/>
      <c r="BZ50" s="67"/>
      <c r="CA50" s="67"/>
      <c r="CB50" s="67"/>
      <c r="CC50" s="67"/>
      <c r="CD50" s="67"/>
      <c r="CE50" s="67"/>
      <c r="CF50" s="67"/>
      <c r="CG50" s="67"/>
      <c r="CH50" s="67"/>
      <c r="CI50" s="67"/>
      <c r="CJ50" s="67"/>
      <c r="CK50" s="67"/>
      <c r="CL50" s="67"/>
      <c r="CM50" s="67"/>
      <c r="CN50" s="67"/>
      <c r="CO50" s="67"/>
      <c r="CP50" s="67"/>
      <c r="CQ50" s="67"/>
      <c r="CR50" s="67"/>
      <c r="CS50" s="67"/>
      <c r="CT50" s="67"/>
      <c r="CU50" s="67"/>
      <c r="CV50" s="67"/>
      <c r="CW50" s="67"/>
      <c r="CX50" s="67"/>
      <c r="CY50" s="67"/>
      <c r="CZ50" s="67"/>
      <c r="DA50" s="67"/>
      <c r="DB50" s="67"/>
      <c r="DC50" s="67"/>
      <c r="DD50" s="67"/>
      <c r="DE50" s="67"/>
      <c r="DF50" s="67"/>
      <c r="DG50" s="67"/>
      <c r="DH50" s="67"/>
      <c r="DI50" s="67"/>
      <c r="DJ50" s="67"/>
      <c r="DK50" s="67"/>
      <c r="DL50" s="67"/>
      <c r="DM50" s="67"/>
      <c r="DN50" s="67"/>
      <c r="DO50" s="67"/>
      <c r="DP50" s="67"/>
      <c r="DQ50" s="67"/>
      <c r="DR50" s="67"/>
      <c r="DS50" s="67"/>
      <c r="DT50" s="67"/>
      <c r="DU50" s="67"/>
      <c r="DV50" s="67"/>
      <c r="DW50" s="67"/>
      <c r="DX50" s="67"/>
      <c r="DY50" s="67"/>
      <c r="DZ50" s="67"/>
      <c r="EA50" s="67"/>
      <c r="EB50" s="67"/>
      <c r="EC50" s="67"/>
      <c r="ED50" s="67"/>
      <c r="EE50" s="67"/>
      <c r="EF50" s="67"/>
      <c r="EG50" s="67"/>
      <c r="EH50" s="67"/>
      <c r="EI50" s="67"/>
      <c r="EJ50" s="67"/>
      <c r="EK50" s="67"/>
      <c r="EL50" s="67"/>
      <c r="EM50" s="67"/>
      <c r="EN50" s="67"/>
      <c r="EO50" s="67"/>
      <c r="EP50" s="67"/>
      <c r="EQ50" s="67"/>
      <c r="ER50" s="67"/>
      <c r="ES50" s="67"/>
      <c r="ET50" s="67"/>
      <c r="EU50" s="67"/>
      <c r="EV50" s="67"/>
      <c r="EW50" s="67"/>
      <c r="EX50" s="67"/>
      <c r="EY50" s="67"/>
      <c r="EZ50" s="67"/>
      <c r="FA50" s="67"/>
      <c r="FB50" s="67"/>
      <c r="FC50" s="67"/>
      <c r="FD50" s="67"/>
      <c r="FE50" s="67"/>
      <c r="FF50" s="67"/>
      <c r="FG50" s="67"/>
      <c r="FH50" s="67"/>
      <c r="FI50" s="67"/>
      <c r="FJ50" s="67"/>
      <c r="FK50" s="67"/>
      <c r="FL50" s="67"/>
      <c r="FM50" s="67"/>
      <c r="FN50" s="67"/>
      <c r="FO50" s="67"/>
      <c r="FP50" s="67"/>
      <c r="FQ50" s="67"/>
      <c r="FR50" s="67"/>
      <c r="FS50" s="67"/>
      <c r="FT50" s="67"/>
      <c r="FU50" s="67"/>
      <c r="FV50" s="67"/>
      <c r="FW50" s="67"/>
      <c r="FX50" s="67"/>
      <c r="FY50" s="67"/>
      <c r="FZ50" s="67"/>
      <c r="GA50" s="67"/>
      <c r="GB50" s="67"/>
      <c r="GC50" s="67"/>
      <c r="GD50" s="67"/>
      <c r="GE50" s="67"/>
      <c r="GF50" s="67"/>
      <c r="GG50" s="67"/>
      <c r="GH50" s="67"/>
      <c r="GI50" s="67"/>
      <c r="GJ50" s="67"/>
      <c r="GK50" s="67"/>
      <c r="GL50" s="67"/>
      <c r="GM50" s="67"/>
      <c r="GN50" s="67"/>
      <c r="GO50" s="67"/>
      <c r="GP50" s="67"/>
      <c r="GQ50" s="67"/>
      <c r="GR50" s="67"/>
      <c r="GS50" s="67"/>
      <c r="GT50" s="67"/>
      <c r="GU50" s="67"/>
      <c r="GV50" s="67"/>
      <c r="GW50" s="67"/>
      <c r="GX50" s="67"/>
      <c r="GY50" s="67"/>
      <c r="GZ50" s="67"/>
      <c r="HA50" s="67"/>
      <c r="HB50" s="67"/>
      <c r="HC50" s="67"/>
      <c r="HD50" s="67"/>
      <c r="HE50" s="67"/>
      <c r="HF50" s="67"/>
      <c r="HG50" s="67"/>
      <c r="HH50" s="67"/>
      <c r="HI50" s="67"/>
      <c r="HJ50" s="67"/>
      <c r="HK50" s="67"/>
      <c r="HL50" s="67"/>
      <c r="HM50" s="67"/>
      <c r="HN50" s="67"/>
      <c r="HO50" s="67"/>
      <c r="HP50" s="67"/>
      <c r="HQ50" s="67"/>
      <c r="HR50" s="67"/>
      <c r="HS50" s="67"/>
      <c r="HT50" s="67"/>
      <c r="HU50" s="67"/>
      <c r="HV50" s="67"/>
      <c r="HW50" s="67"/>
      <c r="HX50" s="67"/>
      <c r="HY50" s="67"/>
      <c r="HZ50" s="67"/>
      <c r="IA50" s="67"/>
      <c r="IB50" s="67"/>
      <c r="IC50" s="67"/>
      <c r="ID50" s="67"/>
      <c r="IE50" s="67"/>
      <c r="IF50" s="67"/>
      <c r="IG50" s="67"/>
      <c r="IH50" s="67"/>
      <c r="II50" s="67"/>
      <c r="IJ50" s="67"/>
      <c r="IK50" s="67"/>
      <c r="IL50" s="67"/>
      <c r="IM50" s="67"/>
      <c r="IN50" s="67"/>
      <c r="IO50" s="67"/>
      <c r="IP50" s="67"/>
      <c r="IQ50" s="67"/>
      <c r="IR50" s="67"/>
      <c r="IS50" s="67"/>
      <c r="IT50" s="67"/>
      <c r="IU50" s="67"/>
      <c r="IV50" s="67"/>
    </row>
    <row r="51" spans="1:256" ht="14.25" customHeight="1">
      <c r="A51" s="252">
        <v>31</v>
      </c>
      <c r="B51" s="253"/>
      <c r="C51" s="254"/>
      <c r="D51" s="254"/>
      <c r="E51" s="255"/>
      <c r="F51" s="67"/>
      <c r="G51" s="67"/>
      <c r="H51" s="67"/>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c r="AJ51" s="67"/>
      <c r="AK51" s="67"/>
      <c r="AL51" s="67"/>
      <c r="AM51" s="67"/>
      <c r="AN51" s="67"/>
      <c r="AO51" s="67"/>
      <c r="AP51" s="67"/>
      <c r="AQ51" s="67"/>
      <c r="AR51" s="67"/>
      <c r="AS51" s="67"/>
      <c r="AT51" s="67"/>
      <c r="AU51" s="67"/>
      <c r="AV51" s="67"/>
      <c r="AW51" s="67"/>
      <c r="AX51" s="67"/>
      <c r="AY51" s="67"/>
      <c r="AZ51" s="67"/>
      <c r="BA51" s="67"/>
      <c r="BB51" s="67"/>
      <c r="BC51" s="67"/>
      <c r="BD51" s="67"/>
      <c r="BE51" s="67"/>
      <c r="BF51" s="67"/>
      <c r="BG51" s="67"/>
      <c r="BH51" s="67"/>
      <c r="BI51" s="67"/>
      <c r="BJ51" s="67"/>
      <c r="BK51" s="67"/>
      <c r="BL51" s="67"/>
      <c r="BM51" s="67"/>
      <c r="BN51" s="67"/>
      <c r="BO51" s="67"/>
      <c r="BP51" s="67"/>
      <c r="BQ51" s="67"/>
      <c r="BR51" s="67"/>
      <c r="BS51" s="67"/>
      <c r="BT51" s="67"/>
      <c r="BU51" s="67"/>
      <c r="BV51" s="67"/>
      <c r="BW51" s="67"/>
      <c r="BX51" s="67"/>
      <c r="BY51" s="67"/>
      <c r="BZ51" s="67"/>
      <c r="CA51" s="67"/>
      <c r="CB51" s="67"/>
      <c r="CC51" s="67"/>
      <c r="CD51" s="67"/>
      <c r="CE51" s="67"/>
      <c r="CF51" s="67"/>
      <c r="CG51" s="67"/>
      <c r="CH51" s="67"/>
      <c r="CI51" s="67"/>
      <c r="CJ51" s="67"/>
      <c r="CK51" s="67"/>
      <c r="CL51" s="67"/>
      <c r="CM51" s="67"/>
      <c r="CN51" s="67"/>
      <c r="CO51" s="67"/>
      <c r="CP51" s="67"/>
      <c r="CQ51" s="67"/>
      <c r="CR51" s="67"/>
      <c r="CS51" s="67"/>
      <c r="CT51" s="67"/>
      <c r="CU51" s="67"/>
      <c r="CV51" s="67"/>
      <c r="CW51" s="67"/>
      <c r="CX51" s="67"/>
      <c r="CY51" s="67"/>
      <c r="CZ51" s="67"/>
      <c r="DA51" s="67"/>
      <c r="DB51" s="67"/>
      <c r="DC51" s="67"/>
      <c r="DD51" s="67"/>
      <c r="DE51" s="67"/>
      <c r="DF51" s="67"/>
      <c r="DG51" s="67"/>
      <c r="DH51" s="67"/>
      <c r="DI51" s="67"/>
      <c r="DJ51" s="67"/>
      <c r="DK51" s="67"/>
      <c r="DL51" s="67"/>
      <c r="DM51" s="67"/>
      <c r="DN51" s="67"/>
      <c r="DO51" s="67"/>
      <c r="DP51" s="67"/>
      <c r="DQ51" s="67"/>
      <c r="DR51" s="67"/>
      <c r="DS51" s="67"/>
      <c r="DT51" s="67"/>
      <c r="DU51" s="67"/>
      <c r="DV51" s="67"/>
      <c r="DW51" s="67"/>
      <c r="DX51" s="67"/>
      <c r="DY51" s="67"/>
      <c r="DZ51" s="67"/>
      <c r="EA51" s="67"/>
      <c r="EB51" s="67"/>
      <c r="EC51" s="67"/>
      <c r="ED51" s="67"/>
      <c r="EE51" s="67"/>
      <c r="EF51" s="67"/>
      <c r="EG51" s="67"/>
      <c r="EH51" s="67"/>
      <c r="EI51" s="67"/>
      <c r="EJ51" s="67"/>
      <c r="EK51" s="67"/>
      <c r="EL51" s="67"/>
      <c r="EM51" s="67"/>
      <c r="EN51" s="67"/>
      <c r="EO51" s="67"/>
      <c r="EP51" s="67"/>
      <c r="EQ51" s="67"/>
      <c r="ER51" s="67"/>
      <c r="ES51" s="67"/>
      <c r="ET51" s="67"/>
      <c r="EU51" s="67"/>
      <c r="EV51" s="67"/>
      <c r="EW51" s="67"/>
      <c r="EX51" s="67"/>
      <c r="EY51" s="67"/>
      <c r="EZ51" s="67"/>
      <c r="FA51" s="67"/>
      <c r="FB51" s="67"/>
      <c r="FC51" s="67"/>
      <c r="FD51" s="67"/>
      <c r="FE51" s="67"/>
      <c r="FF51" s="67"/>
      <c r="FG51" s="67"/>
      <c r="FH51" s="67"/>
      <c r="FI51" s="67"/>
      <c r="FJ51" s="67"/>
      <c r="FK51" s="67"/>
      <c r="FL51" s="67"/>
      <c r="FM51" s="67"/>
      <c r="FN51" s="67"/>
      <c r="FO51" s="67"/>
      <c r="FP51" s="67"/>
      <c r="FQ51" s="67"/>
      <c r="FR51" s="67"/>
      <c r="FS51" s="67"/>
      <c r="FT51" s="67"/>
      <c r="FU51" s="67"/>
      <c r="FV51" s="67"/>
      <c r="FW51" s="67"/>
      <c r="FX51" s="67"/>
      <c r="FY51" s="67"/>
      <c r="FZ51" s="67"/>
      <c r="GA51" s="67"/>
      <c r="GB51" s="67"/>
      <c r="GC51" s="67"/>
      <c r="GD51" s="67"/>
      <c r="GE51" s="67"/>
      <c r="GF51" s="67"/>
      <c r="GG51" s="67"/>
      <c r="GH51" s="67"/>
      <c r="GI51" s="67"/>
      <c r="GJ51" s="67"/>
      <c r="GK51" s="67"/>
      <c r="GL51" s="67"/>
      <c r="GM51" s="67"/>
      <c r="GN51" s="67"/>
      <c r="GO51" s="67"/>
      <c r="GP51" s="67"/>
      <c r="GQ51" s="67"/>
      <c r="GR51" s="67"/>
      <c r="GS51" s="67"/>
      <c r="GT51" s="67"/>
      <c r="GU51" s="67"/>
      <c r="GV51" s="67"/>
      <c r="GW51" s="67"/>
      <c r="GX51" s="67"/>
      <c r="GY51" s="67"/>
      <c r="GZ51" s="67"/>
      <c r="HA51" s="67"/>
      <c r="HB51" s="67"/>
      <c r="HC51" s="67"/>
      <c r="HD51" s="67"/>
      <c r="HE51" s="67"/>
      <c r="HF51" s="67"/>
      <c r="HG51" s="67"/>
      <c r="HH51" s="67"/>
      <c r="HI51" s="67"/>
      <c r="HJ51" s="67"/>
      <c r="HK51" s="67"/>
      <c r="HL51" s="67"/>
      <c r="HM51" s="67"/>
      <c r="HN51" s="67"/>
      <c r="HO51" s="67"/>
      <c r="HP51" s="67"/>
      <c r="HQ51" s="67"/>
      <c r="HR51" s="67"/>
      <c r="HS51" s="67"/>
      <c r="HT51" s="67"/>
      <c r="HU51" s="67"/>
      <c r="HV51" s="67"/>
      <c r="HW51" s="67"/>
      <c r="HX51" s="67"/>
      <c r="HY51" s="67"/>
      <c r="HZ51" s="67"/>
      <c r="IA51" s="67"/>
      <c r="IB51" s="67"/>
      <c r="IC51" s="67"/>
      <c r="ID51" s="67"/>
      <c r="IE51" s="67"/>
      <c r="IF51" s="67"/>
      <c r="IG51" s="67"/>
      <c r="IH51" s="67"/>
      <c r="II51" s="67"/>
      <c r="IJ51" s="67"/>
      <c r="IK51" s="67"/>
      <c r="IL51" s="67"/>
      <c r="IM51" s="67"/>
      <c r="IN51" s="67"/>
      <c r="IO51" s="67"/>
      <c r="IP51" s="67"/>
      <c r="IQ51" s="67"/>
      <c r="IR51" s="67"/>
      <c r="IS51" s="67"/>
      <c r="IT51" s="67"/>
      <c r="IU51" s="67"/>
      <c r="IV51" s="67"/>
    </row>
    <row r="52" spans="1:256" ht="12.75" customHeight="1">
      <c r="A52" s="252">
        <v>32</v>
      </c>
      <c r="B52" s="253"/>
      <c r="C52" s="254"/>
      <c r="D52" s="254"/>
      <c r="E52" s="255"/>
      <c r="F52" s="67"/>
      <c r="G52" s="67"/>
      <c r="H52" s="67"/>
      <c r="I52" s="67"/>
      <c r="J52" s="67"/>
      <c r="K52" s="67"/>
      <c r="L52" s="67"/>
      <c r="M52" s="67"/>
      <c r="N52" s="67"/>
      <c r="O52" s="67"/>
      <c r="P52" s="67"/>
      <c r="Q52" s="67"/>
      <c r="R52" s="67"/>
      <c r="S52" s="67"/>
      <c r="T52" s="67"/>
      <c r="U52" s="67"/>
      <c r="V52" s="67"/>
      <c r="W52" s="67"/>
      <c r="X52" s="67"/>
      <c r="Y52" s="67"/>
      <c r="Z52" s="67"/>
      <c r="AA52" s="67"/>
      <c r="AB52" s="67"/>
      <c r="AC52" s="67"/>
      <c r="AD52" s="67"/>
      <c r="AE52" s="67"/>
      <c r="AF52" s="67"/>
      <c r="AG52" s="67"/>
      <c r="AH52" s="67"/>
      <c r="AI52" s="67"/>
      <c r="AJ52" s="67"/>
      <c r="AK52" s="67"/>
      <c r="AL52" s="67"/>
      <c r="AM52" s="67"/>
      <c r="AN52" s="67"/>
      <c r="AO52" s="67"/>
      <c r="AP52" s="67"/>
      <c r="AQ52" s="67"/>
      <c r="AR52" s="67"/>
      <c r="AS52" s="67"/>
      <c r="AT52" s="67"/>
      <c r="AU52" s="67"/>
      <c r="AV52" s="67"/>
      <c r="AW52" s="67"/>
      <c r="AX52" s="67"/>
      <c r="AY52" s="67"/>
      <c r="AZ52" s="67"/>
      <c r="BA52" s="67"/>
      <c r="BB52" s="67"/>
      <c r="BC52" s="67"/>
      <c r="BD52" s="67"/>
      <c r="BE52" s="67"/>
      <c r="BF52" s="67"/>
      <c r="BG52" s="67"/>
      <c r="BH52" s="67"/>
      <c r="BI52" s="67"/>
      <c r="BJ52" s="67"/>
      <c r="BK52" s="67"/>
      <c r="BL52" s="67"/>
      <c r="BM52" s="67"/>
      <c r="BN52" s="67"/>
      <c r="BO52" s="67"/>
      <c r="BP52" s="67"/>
      <c r="BQ52" s="67"/>
      <c r="BR52" s="67"/>
      <c r="BS52" s="67"/>
      <c r="BT52" s="67"/>
      <c r="BU52" s="67"/>
      <c r="BV52" s="67"/>
      <c r="BW52" s="67"/>
      <c r="BX52" s="67"/>
      <c r="BY52" s="67"/>
      <c r="BZ52" s="67"/>
      <c r="CA52" s="67"/>
      <c r="CB52" s="67"/>
      <c r="CC52" s="67"/>
      <c r="CD52" s="67"/>
      <c r="CE52" s="67"/>
      <c r="CF52" s="67"/>
      <c r="CG52" s="67"/>
      <c r="CH52" s="67"/>
      <c r="CI52" s="67"/>
      <c r="CJ52" s="67"/>
      <c r="CK52" s="67"/>
      <c r="CL52" s="67"/>
      <c r="CM52" s="67"/>
      <c r="CN52" s="67"/>
      <c r="CO52" s="67"/>
      <c r="CP52" s="67"/>
      <c r="CQ52" s="67"/>
      <c r="CR52" s="67"/>
      <c r="CS52" s="67"/>
      <c r="CT52" s="67"/>
      <c r="CU52" s="67"/>
      <c r="CV52" s="67"/>
      <c r="CW52" s="67"/>
      <c r="CX52" s="67"/>
      <c r="CY52" s="67"/>
      <c r="CZ52" s="67"/>
      <c r="DA52" s="67"/>
      <c r="DB52" s="67"/>
      <c r="DC52" s="67"/>
      <c r="DD52" s="67"/>
      <c r="DE52" s="67"/>
      <c r="DF52" s="67"/>
      <c r="DG52" s="67"/>
      <c r="DH52" s="67"/>
      <c r="DI52" s="67"/>
      <c r="DJ52" s="67"/>
      <c r="DK52" s="67"/>
      <c r="DL52" s="67"/>
      <c r="DM52" s="67"/>
      <c r="DN52" s="67"/>
      <c r="DO52" s="67"/>
      <c r="DP52" s="67"/>
      <c r="DQ52" s="67"/>
      <c r="DR52" s="67"/>
      <c r="DS52" s="67"/>
      <c r="DT52" s="67"/>
      <c r="DU52" s="67"/>
      <c r="DV52" s="67"/>
      <c r="DW52" s="67"/>
      <c r="DX52" s="67"/>
      <c r="DY52" s="67"/>
      <c r="DZ52" s="67"/>
      <c r="EA52" s="67"/>
      <c r="EB52" s="67"/>
      <c r="EC52" s="67"/>
      <c r="ED52" s="67"/>
      <c r="EE52" s="67"/>
      <c r="EF52" s="67"/>
      <c r="EG52" s="67"/>
      <c r="EH52" s="67"/>
      <c r="EI52" s="67"/>
      <c r="EJ52" s="67"/>
      <c r="EK52" s="67"/>
      <c r="EL52" s="67"/>
      <c r="EM52" s="67"/>
      <c r="EN52" s="67"/>
      <c r="EO52" s="67"/>
      <c r="EP52" s="67"/>
      <c r="EQ52" s="67"/>
      <c r="ER52" s="67"/>
      <c r="ES52" s="67"/>
      <c r="ET52" s="67"/>
      <c r="EU52" s="67"/>
      <c r="EV52" s="67"/>
      <c r="EW52" s="67"/>
      <c r="EX52" s="67"/>
      <c r="EY52" s="67"/>
      <c r="EZ52" s="67"/>
      <c r="FA52" s="67"/>
      <c r="FB52" s="67"/>
      <c r="FC52" s="67"/>
      <c r="FD52" s="67"/>
      <c r="FE52" s="67"/>
      <c r="FF52" s="67"/>
      <c r="FG52" s="67"/>
      <c r="FH52" s="67"/>
      <c r="FI52" s="67"/>
      <c r="FJ52" s="67"/>
      <c r="FK52" s="67"/>
      <c r="FL52" s="67"/>
      <c r="FM52" s="67"/>
      <c r="FN52" s="67"/>
      <c r="FO52" s="67"/>
      <c r="FP52" s="67"/>
      <c r="FQ52" s="67"/>
      <c r="FR52" s="67"/>
      <c r="FS52" s="67"/>
      <c r="FT52" s="67"/>
      <c r="FU52" s="67"/>
      <c r="FV52" s="67"/>
      <c r="FW52" s="67"/>
      <c r="FX52" s="67"/>
      <c r="FY52" s="67"/>
      <c r="FZ52" s="67"/>
      <c r="GA52" s="67"/>
      <c r="GB52" s="67"/>
      <c r="GC52" s="67"/>
      <c r="GD52" s="67"/>
      <c r="GE52" s="67"/>
      <c r="GF52" s="67"/>
      <c r="GG52" s="67"/>
      <c r="GH52" s="67"/>
      <c r="GI52" s="67"/>
      <c r="GJ52" s="67"/>
      <c r="GK52" s="67"/>
      <c r="GL52" s="67"/>
      <c r="GM52" s="67"/>
      <c r="GN52" s="67"/>
      <c r="GO52" s="67"/>
      <c r="GP52" s="67"/>
      <c r="GQ52" s="67"/>
      <c r="GR52" s="67"/>
      <c r="GS52" s="67"/>
      <c r="GT52" s="67"/>
      <c r="GU52" s="67"/>
      <c r="GV52" s="67"/>
      <c r="GW52" s="67"/>
      <c r="GX52" s="67"/>
      <c r="GY52" s="67"/>
      <c r="GZ52" s="67"/>
      <c r="HA52" s="67"/>
      <c r="HB52" s="67"/>
      <c r="HC52" s="67"/>
      <c r="HD52" s="67"/>
      <c r="HE52" s="67"/>
      <c r="HF52" s="67"/>
      <c r="HG52" s="67"/>
      <c r="HH52" s="67"/>
      <c r="HI52" s="67"/>
      <c r="HJ52" s="67"/>
      <c r="HK52" s="67"/>
      <c r="HL52" s="67"/>
      <c r="HM52" s="67"/>
      <c r="HN52" s="67"/>
      <c r="HO52" s="67"/>
      <c r="HP52" s="67"/>
      <c r="HQ52" s="67"/>
      <c r="HR52" s="67"/>
      <c r="HS52" s="67"/>
      <c r="HT52" s="67"/>
      <c r="HU52" s="67"/>
      <c r="HV52" s="67"/>
      <c r="HW52" s="67"/>
      <c r="HX52" s="67"/>
      <c r="HY52" s="67"/>
      <c r="HZ52" s="67"/>
      <c r="IA52" s="67"/>
      <c r="IB52" s="67"/>
      <c r="IC52" s="67"/>
      <c r="ID52" s="67"/>
      <c r="IE52" s="67"/>
      <c r="IF52" s="67"/>
      <c r="IG52" s="67"/>
      <c r="IH52" s="67"/>
      <c r="II52" s="67"/>
      <c r="IJ52" s="67"/>
      <c r="IK52" s="67"/>
      <c r="IL52" s="67"/>
      <c r="IM52" s="67"/>
      <c r="IN52" s="67"/>
      <c r="IO52" s="67"/>
      <c r="IP52" s="67"/>
      <c r="IQ52" s="67"/>
      <c r="IR52" s="67"/>
      <c r="IS52" s="67"/>
      <c r="IT52" s="67"/>
      <c r="IU52" s="67"/>
      <c r="IV52" s="67"/>
    </row>
    <row r="53" spans="1:256" ht="12.75" customHeight="1">
      <c r="A53" s="252">
        <v>33</v>
      </c>
      <c r="B53" s="253"/>
      <c r="C53" s="254"/>
      <c r="D53" s="254"/>
      <c r="E53" s="255"/>
      <c r="F53" s="67"/>
      <c r="G53" s="67"/>
      <c r="H53" s="67"/>
      <c r="I53" s="67"/>
      <c r="J53" s="67"/>
      <c r="K53" s="67"/>
      <c r="L53" s="67"/>
      <c r="M53" s="67"/>
      <c r="N53" s="67"/>
      <c r="O53" s="67"/>
      <c r="P53" s="67"/>
      <c r="Q53" s="67"/>
      <c r="R53" s="67"/>
      <c r="S53" s="67"/>
      <c r="T53" s="67"/>
      <c r="U53" s="67"/>
      <c r="V53" s="67"/>
      <c r="W53" s="67"/>
      <c r="X53" s="67"/>
      <c r="Y53" s="67"/>
      <c r="Z53" s="67"/>
      <c r="AA53" s="67"/>
      <c r="AB53" s="67"/>
      <c r="AC53" s="67"/>
      <c r="AD53" s="67"/>
      <c r="AE53" s="67"/>
      <c r="AF53" s="67"/>
      <c r="AG53" s="67"/>
      <c r="AH53" s="67"/>
      <c r="AI53" s="67"/>
      <c r="AJ53" s="67"/>
      <c r="AK53" s="67"/>
      <c r="AL53" s="67"/>
      <c r="AM53" s="67"/>
      <c r="AN53" s="67"/>
      <c r="AO53" s="67"/>
      <c r="AP53" s="67"/>
      <c r="AQ53" s="67"/>
      <c r="AR53" s="67"/>
      <c r="AS53" s="67"/>
      <c r="AT53" s="67"/>
      <c r="AU53" s="67"/>
      <c r="AV53" s="67"/>
      <c r="AW53" s="67"/>
      <c r="AX53" s="67"/>
      <c r="AY53" s="67"/>
      <c r="AZ53" s="67"/>
      <c r="BA53" s="67"/>
      <c r="BB53" s="67"/>
      <c r="BC53" s="67"/>
      <c r="BD53" s="67"/>
      <c r="BE53" s="67"/>
      <c r="BF53" s="67"/>
      <c r="BG53" s="67"/>
      <c r="BH53" s="67"/>
      <c r="BI53" s="67"/>
      <c r="BJ53" s="67"/>
      <c r="BK53" s="67"/>
      <c r="BL53" s="67"/>
      <c r="BM53" s="67"/>
      <c r="BN53" s="67"/>
      <c r="BO53" s="67"/>
      <c r="BP53" s="67"/>
      <c r="BQ53" s="67"/>
      <c r="BR53" s="67"/>
      <c r="BS53" s="67"/>
      <c r="BT53" s="67"/>
      <c r="BU53" s="67"/>
      <c r="BV53" s="67"/>
      <c r="BW53" s="67"/>
      <c r="BX53" s="67"/>
      <c r="BY53" s="67"/>
      <c r="BZ53" s="67"/>
      <c r="CA53" s="67"/>
      <c r="CB53" s="67"/>
      <c r="CC53" s="67"/>
      <c r="CD53" s="67"/>
      <c r="CE53" s="67"/>
      <c r="CF53" s="67"/>
      <c r="CG53" s="67"/>
      <c r="CH53" s="67"/>
      <c r="CI53" s="67"/>
      <c r="CJ53" s="67"/>
      <c r="CK53" s="67"/>
      <c r="CL53" s="67"/>
      <c r="CM53" s="67"/>
      <c r="CN53" s="67"/>
      <c r="CO53" s="67"/>
      <c r="CP53" s="67"/>
      <c r="CQ53" s="67"/>
      <c r="CR53" s="67"/>
      <c r="CS53" s="67"/>
      <c r="CT53" s="67"/>
      <c r="CU53" s="67"/>
      <c r="CV53" s="67"/>
      <c r="CW53" s="67"/>
      <c r="CX53" s="67"/>
      <c r="CY53" s="67"/>
      <c r="CZ53" s="67"/>
      <c r="DA53" s="67"/>
      <c r="DB53" s="67"/>
      <c r="DC53" s="67"/>
      <c r="DD53" s="67"/>
      <c r="DE53" s="67"/>
      <c r="DF53" s="67"/>
      <c r="DG53" s="67"/>
      <c r="DH53" s="67"/>
      <c r="DI53" s="67"/>
      <c r="DJ53" s="67"/>
      <c r="DK53" s="67"/>
      <c r="DL53" s="67"/>
      <c r="DM53" s="67"/>
      <c r="DN53" s="67"/>
      <c r="DO53" s="67"/>
      <c r="DP53" s="67"/>
      <c r="DQ53" s="67"/>
      <c r="DR53" s="67"/>
      <c r="DS53" s="67"/>
      <c r="DT53" s="67"/>
      <c r="DU53" s="67"/>
      <c r="DV53" s="67"/>
      <c r="DW53" s="67"/>
      <c r="DX53" s="67"/>
      <c r="DY53" s="67"/>
      <c r="DZ53" s="67"/>
      <c r="EA53" s="67"/>
      <c r="EB53" s="67"/>
      <c r="EC53" s="67"/>
      <c r="ED53" s="67"/>
      <c r="EE53" s="67"/>
      <c r="EF53" s="67"/>
      <c r="EG53" s="67"/>
      <c r="EH53" s="67"/>
      <c r="EI53" s="67"/>
      <c r="EJ53" s="67"/>
      <c r="EK53" s="67"/>
      <c r="EL53" s="67"/>
      <c r="EM53" s="67"/>
      <c r="EN53" s="67"/>
      <c r="EO53" s="67"/>
      <c r="EP53" s="67"/>
      <c r="EQ53" s="67"/>
      <c r="ER53" s="67"/>
      <c r="ES53" s="67"/>
      <c r="ET53" s="67"/>
      <c r="EU53" s="67"/>
      <c r="EV53" s="67"/>
      <c r="EW53" s="67"/>
      <c r="EX53" s="67"/>
      <c r="EY53" s="67"/>
      <c r="EZ53" s="67"/>
      <c r="FA53" s="67"/>
      <c r="FB53" s="67"/>
      <c r="FC53" s="67"/>
      <c r="FD53" s="67"/>
      <c r="FE53" s="67"/>
      <c r="FF53" s="67"/>
      <c r="FG53" s="67"/>
      <c r="FH53" s="67"/>
      <c r="FI53" s="67"/>
      <c r="FJ53" s="67"/>
      <c r="FK53" s="67"/>
      <c r="FL53" s="67"/>
      <c r="FM53" s="67"/>
      <c r="FN53" s="67"/>
      <c r="FO53" s="67"/>
      <c r="FP53" s="67"/>
      <c r="FQ53" s="67"/>
      <c r="FR53" s="67"/>
      <c r="FS53" s="67"/>
      <c r="FT53" s="67"/>
      <c r="FU53" s="67"/>
      <c r="FV53" s="67"/>
      <c r="FW53" s="67"/>
      <c r="FX53" s="67"/>
      <c r="FY53" s="67"/>
      <c r="FZ53" s="67"/>
      <c r="GA53" s="67"/>
      <c r="GB53" s="67"/>
      <c r="GC53" s="67"/>
      <c r="GD53" s="67"/>
      <c r="GE53" s="67"/>
      <c r="GF53" s="67"/>
      <c r="GG53" s="67"/>
      <c r="GH53" s="67"/>
      <c r="GI53" s="67"/>
      <c r="GJ53" s="67"/>
      <c r="GK53" s="67"/>
      <c r="GL53" s="67"/>
      <c r="GM53" s="67"/>
      <c r="GN53" s="67"/>
      <c r="GO53" s="67"/>
      <c r="GP53" s="67"/>
      <c r="GQ53" s="67"/>
      <c r="GR53" s="67"/>
      <c r="GS53" s="67"/>
      <c r="GT53" s="67"/>
      <c r="GU53" s="67"/>
      <c r="GV53" s="67"/>
      <c r="GW53" s="67"/>
      <c r="GX53" s="67"/>
      <c r="GY53" s="67"/>
      <c r="GZ53" s="67"/>
      <c r="HA53" s="67"/>
      <c r="HB53" s="67"/>
      <c r="HC53" s="67"/>
      <c r="HD53" s="67"/>
      <c r="HE53" s="67"/>
      <c r="HF53" s="67"/>
      <c r="HG53" s="67"/>
      <c r="HH53" s="67"/>
      <c r="HI53" s="67"/>
      <c r="HJ53" s="67"/>
      <c r="HK53" s="67"/>
      <c r="HL53" s="67"/>
      <c r="HM53" s="67"/>
      <c r="HN53" s="67"/>
      <c r="HO53" s="67"/>
      <c r="HP53" s="67"/>
      <c r="HQ53" s="67"/>
      <c r="HR53" s="67"/>
      <c r="HS53" s="67"/>
      <c r="HT53" s="67"/>
      <c r="HU53" s="67"/>
      <c r="HV53" s="67"/>
      <c r="HW53" s="67"/>
      <c r="HX53" s="67"/>
      <c r="HY53" s="67"/>
      <c r="HZ53" s="67"/>
      <c r="IA53" s="67"/>
      <c r="IB53" s="67"/>
      <c r="IC53" s="67"/>
      <c r="ID53" s="67"/>
      <c r="IE53" s="67"/>
      <c r="IF53" s="67"/>
      <c r="IG53" s="67"/>
      <c r="IH53" s="67"/>
      <c r="II53" s="67"/>
      <c r="IJ53" s="67"/>
      <c r="IK53" s="67"/>
      <c r="IL53" s="67"/>
      <c r="IM53" s="67"/>
      <c r="IN53" s="67"/>
      <c r="IO53" s="67"/>
      <c r="IP53" s="67"/>
      <c r="IQ53" s="67"/>
      <c r="IR53" s="67"/>
      <c r="IS53" s="67"/>
      <c r="IT53" s="67"/>
      <c r="IU53" s="67"/>
      <c r="IV53" s="67"/>
    </row>
    <row r="54" spans="1:256" ht="12.75" customHeight="1">
      <c r="A54" s="252">
        <v>34</v>
      </c>
      <c r="B54" s="253"/>
      <c r="C54" s="254"/>
      <c r="D54" s="254"/>
      <c r="E54" s="255"/>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c r="IB54" s="67"/>
      <c r="IC54" s="67"/>
      <c r="ID54" s="67"/>
      <c r="IE54" s="67"/>
      <c r="IF54" s="67"/>
      <c r="IG54" s="67"/>
      <c r="IH54" s="67"/>
      <c r="II54" s="67"/>
      <c r="IJ54" s="67"/>
      <c r="IK54" s="67"/>
      <c r="IL54" s="67"/>
      <c r="IM54" s="67"/>
      <c r="IN54" s="67"/>
      <c r="IO54" s="67"/>
      <c r="IP54" s="67"/>
      <c r="IQ54" s="67"/>
      <c r="IR54" s="67"/>
      <c r="IS54" s="67"/>
      <c r="IT54" s="67"/>
      <c r="IU54" s="67"/>
      <c r="IV54" s="67"/>
    </row>
    <row r="55" spans="1:256" ht="12.75" customHeight="1">
      <c r="A55" s="252">
        <v>35</v>
      </c>
      <c r="B55" s="253"/>
      <c r="C55" s="254"/>
      <c r="D55" s="254"/>
      <c r="E55" s="255"/>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c r="IB55" s="67"/>
      <c r="IC55" s="67"/>
      <c r="ID55" s="67"/>
      <c r="IE55" s="67"/>
      <c r="IF55" s="67"/>
      <c r="IG55" s="67"/>
      <c r="IH55" s="67"/>
      <c r="II55" s="67"/>
      <c r="IJ55" s="67"/>
      <c r="IK55" s="67"/>
      <c r="IL55" s="67"/>
      <c r="IM55" s="67"/>
      <c r="IN55" s="67"/>
      <c r="IO55" s="67"/>
      <c r="IP55" s="67"/>
      <c r="IQ55" s="67"/>
      <c r="IR55" s="67"/>
      <c r="IS55" s="67"/>
      <c r="IT55" s="67"/>
      <c r="IU55" s="67"/>
      <c r="IV55" s="67"/>
    </row>
    <row r="56" spans="1:256" ht="13.5" customHeight="1">
      <c r="A56" s="252">
        <v>36</v>
      </c>
      <c r="B56" s="253"/>
      <c r="C56" s="254"/>
      <c r="D56" s="254"/>
      <c r="E56" s="255"/>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c r="IB56" s="67"/>
      <c r="IC56" s="67"/>
      <c r="ID56" s="67"/>
      <c r="IE56" s="67"/>
      <c r="IF56" s="67"/>
      <c r="IG56" s="67"/>
      <c r="IH56" s="67"/>
      <c r="II56" s="67"/>
      <c r="IJ56" s="67"/>
      <c r="IK56" s="67"/>
      <c r="IL56" s="67"/>
      <c r="IM56" s="67"/>
      <c r="IN56" s="67"/>
      <c r="IO56" s="67"/>
      <c r="IP56" s="67"/>
      <c r="IQ56" s="67"/>
      <c r="IR56" s="67"/>
      <c r="IS56" s="67"/>
      <c r="IT56" s="67"/>
      <c r="IU56" s="67"/>
      <c r="IV56" s="67"/>
    </row>
    <row r="57" spans="1:256" ht="12.75" customHeight="1">
      <c r="A57" s="252">
        <v>37</v>
      </c>
      <c r="B57" s="253"/>
      <c r="C57" s="254"/>
      <c r="D57" s="254"/>
      <c r="E57" s="255"/>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c r="IB57" s="67"/>
      <c r="IC57" s="67"/>
      <c r="ID57" s="67"/>
      <c r="IE57" s="67"/>
      <c r="IF57" s="67"/>
      <c r="IG57" s="67"/>
      <c r="IH57" s="67"/>
      <c r="II57" s="67"/>
      <c r="IJ57" s="67"/>
      <c r="IK57" s="67"/>
      <c r="IL57" s="67"/>
      <c r="IM57" s="67"/>
      <c r="IN57" s="67"/>
      <c r="IO57" s="67"/>
      <c r="IP57" s="67"/>
      <c r="IQ57" s="67"/>
      <c r="IR57" s="67"/>
      <c r="IS57" s="67"/>
      <c r="IT57" s="67"/>
      <c r="IU57" s="67"/>
      <c r="IV57" s="67"/>
    </row>
    <row r="58" spans="1:256" ht="12.75" customHeight="1">
      <c r="A58" s="252">
        <v>38</v>
      </c>
      <c r="B58" s="253"/>
      <c r="C58" s="254"/>
      <c r="D58" s="254"/>
      <c r="E58" s="255"/>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c r="HV58" s="67"/>
      <c r="HW58" s="67"/>
      <c r="HX58" s="67"/>
      <c r="HY58" s="67"/>
      <c r="HZ58" s="67"/>
      <c r="IA58" s="67"/>
      <c r="IB58" s="67"/>
      <c r="IC58" s="67"/>
      <c r="ID58" s="67"/>
      <c r="IE58" s="67"/>
      <c r="IF58" s="67"/>
      <c r="IG58" s="67"/>
      <c r="IH58" s="67"/>
      <c r="II58" s="67"/>
      <c r="IJ58" s="67"/>
      <c r="IK58" s="67"/>
      <c r="IL58" s="67"/>
      <c r="IM58" s="67"/>
      <c r="IN58" s="67"/>
      <c r="IO58" s="67"/>
      <c r="IP58" s="67"/>
      <c r="IQ58" s="67"/>
      <c r="IR58" s="67"/>
      <c r="IS58" s="67"/>
      <c r="IT58" s="67"/>
      <c r="IU58" s="67"/>
      <c r="IV58" s="67"/>
    </row>
    <row r="59" spans="1:256" ht="12" customHeight="1">
      <c r="A59" s="252">
        <v>39</v>
      </c>
      <c r="B59" s="253"/>
      <c r="C59" s="254"/>
      <c r="D59" s="254"/>
      <c r="E59" s="255"/>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c r="HV59" s="67"/>
      <c r="HW59" s="67"/>
      <c r="HX59" s="67"/>
      <c r="HY59" s="67"/>
      <c r="HZ59" s="67"/>
      <c r="IA59" s="67"/>
      <c r="IB59" s="67"/>
      <c r="IC59" s="67"/>
      <c r="ID59" s="67"/>
      <c r="IE59" s="67"/>
      <c r="IF59" s="67"/>
      <c r="IG59" s="67"/>
      <c r="IH59" s="67"/>
      <c r="II59" s="67"/>
      <c r="IJ59" s="67"/>
      <c r="IK59" s="67"/>
      <c r="IL59" s="67"/>
      <c r="IM59" s="67"/>
      <c r="IN59" s="67"/>
      <c r="IO59" s="67"/>
      <c r="IP59" s="67"/>
      <c r="IQ59" s="67"/>
      <c r="IR59" s="67"/>
      <c r="IS59" s="67"/>
      <c r="IT59" s="67"/>
      <c r="IU59" s="67"/>
      <c r="IV59" s="67"/>
    </row>
    <row r="60" spans="1:256" ht="12" customHeight="1">
      <c r="A60" s="256">
        <v>40</v>
      </c>
      <c r="B60" s="257"/>
      <c r="C60" s="258"/>
      <c r="D60" s="258"/>
      <c r="E60" s="259"/>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c r="HV60" s="67"/>
      <c r="HW60" s="67"/>
      <c r="HX60" s="67"/>
      <c r="HY60" s="67"/>
      <c r="HZ60" s="67"/>
      <c r="IA60" s="67"/>
      <c r="IB60" s="67"/>
      <c r="IC60" s="67"/>
      <c r="ID60" s="67"/>
      <c r="IE60" s="67"/>
      <c r="IF60" s="67"/>
      <c r="IG60" s="67"/>
      <c r="IH60" s="67"/>
      <c r="II60" s="67"/>
      <c r="IJ60" s="67"/>
      <c r="IK60" s="67"/>
      <c r="IL60" s="67"/>
      <c r="IM60" s="67"/>
      <c r="IN60" s="67"/>
      <c r="IO60" s="67"/>
      <c r="IP60" s="67"/>
      <c r="IQ60" s="67"/>
      <c r="IR60" s="67"/>
      <c r="IS60" s="67"/>
      <c r="IT60" s="67"/>
      <c r="IU60" s="67"/>
      <c r="IV60" s="67"/>
    </row>
    <row r="61" spans="1:256" ht="9.9499999999999993" customHeight="1">
      <c r="A61" s="260"/>
      <c r="B61" s="67"/>
      <c r="C61" s="261"/>
      <c r="D61" s="261"/>
      <c r="E61" s="262"/>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c r="IB61" s="67"/>
      <c r="IC61" s="67"/>
      <c r="ID61" s="67"/>
      <c r="IE61" s="67"/>
      <c r="IF61" s="67"/>
      <c r="IG61" s="67"/>
      <c r="IH61" s="67"/>
      <c r="II61" s="67"/>
      <c r="IJ61" s="67"/>
      <c r="IK61" s="67"/>
      <c r="IL61" s="67"/>
      <c r="IM61" s="67"/>
      <c r="IN61" s="67"/>
      <c r="IO61" s="67"/>
      <c r="IP61" s="67"/>
      <c r="IQ61" s="67"/>
      <c r="IR61" s="67"/>
      <c r="IS61" s="67"/>
      <c r="IT61" s="67"/>
      <c r="IU61" s="67"/>
      <c r="IV61" s="67"/>
    </row>
    <row r="62" spans="1:256" ht="9.9499999999999993" customHeight="1">
      <c r="A62" s="260"/>
      <c r="B62" s="67"/>
      <c r="C62" s="261"/>
      <c r="D62" s="261"/>
      <c r="E62" s="262"/>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c r="HV62" s="67"/>
      <c r="HW62" s="67"/>
      <c r="HX62" s="67"/>
      <c r="HY62" s="67"/>
      <c r="HZ62" s="67"/>
      <c r="IA62" s="67"/>
      <c r="IB62" s="67"/>
      <c r="IC62" s="67"/>
      <c r="ID62" s="67"/>
      <c r="IE62" s="67"/>
      <c r="IF62" s="67"/>
      <c r="IG62" s="67"/>
      <c r="IH62" s="67"/>
      <c r="II62" s="67"/>
      <c r="IJ62" s="67"/>
      <c r="IK62" s="67"/>
      <c r="IL62" s="67"/>
      <c r="IM62" s="67"/>
      <c r="IN62" s="67"/>
      <c r="IO62" s="67"/>
      <c r="IP62" s="67"/>
      <c r="IQ62" s="67"/>
      <c r="IR62" s="67"/>
      <c r="IS62" s="67"/>
      <c r="IT62" s="67"/>
      <c r="IU62" s="67"/>
      <c r="IV62" s="67"/>
    </row>
    <row r="63" spans="1:256" ht="9.9499999999999993" customHeight="1">
      <c r="A63" s="74"/>
      <c r="B63" s="67"/>
      <c r="C63" s="261"/>
      <c r="D63" s="261"/>
      <c r="E63" s="262"/>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c r="IB63" s="67"/>
      <c r="IC63" s="67"/>
      <c r="ID63" s="67"/>
      <c r="IE63" s="67"/>
      <c r="IF63" s="67"/>
      <c r="IG63" s="67"/>
      <c r="IH63" s="67"/>
      <c r="II63" s="67"/>
      <c r="IJ63" s="67"/>
      <c r="IK63" s="67"/>
      <c r="IL63" s="67"/>
      <c r="IM63" s="67"/>
      <c r="IN63" s="67"/>
      <c r="IO63" s="67"/>
      <c r="IP63" s="67"/>
      <c r="IQ63" s="67"/>
      <c r="IR63" s="67"/>
      <c r="IS63" s="67"/>
      <c r="IT63" s="67"/>
      <c r="IU63" s="67"/>
      <c r="IV63" s="67"/>
    </row>
    <row r="64" spans="1:256" ht="9.9499999999999993" customHeight="1" thickBot="1">
      <c r="A64" s="163"/>
      <c r="B64" s="104"/>
      <c r="C64" s="263"/>
      <c r="D64" s="263"/>
      <c r="E64" s="264"/>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c r="HV64" s="67"/>
      <c r="HW64" s="67"/>
      <c r="HX64" s="67"/>
      <c r="HY64" s="67"/>
      <c r="HZ64" s="67"/>
      <c r="IA64" s="67"/>
      <c r="IB64" s="67"/>
      <c r="IC64" s="67"/>
      <c r="ID64" s="67"/>
      <c r="IE64" s="67"/>
      <c r="IF64" s="67"/>
      <c r="IG64" s="67"/>
      <c r="IH64" s="67"/>
      <c r="II64" s="67"/>
      <c r="IJ64" s="67"/>
      <c r="IK64" s="67"/>
      <c r="IL64" s="67"/>
      <c r="IM64" s="67"/>
      <c r="IN64" s="67"/>
      <c r="IO64" s="67"/>
      <c r="IP64" s="67"/>
      <c r="IQ64" s="67"/>
      <c r="IR64" s="67"/>
      <c r="IS64" s="67"/>
      <c r="IT64" s="67"/>
      <c r="IU64" s="67"/>
      <c r="IV64" s="67"/>
    </row>
    <row r="65" spans="1:256">
      <c r="A65" s="265" t="s">
        <v>1745</v>
      </c>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c r="HV65" s="67"/>
      <c r="HW65" s="67"/>
      <c r="HX65" s="67"/>
      <c r="HY65" s="67"/>
      <c r="HZ65" s="67"/>
      <c r="IA65" s="67"/>
      <c r="IB65" s="67"/>
      <c r="IC65" s="67"/>
      <c r="ID65" s="67"/>
      <c r="IE65" s="67"/>
      <c r="IF65" s="67"/>
      <c r="IG65" s="67"/>
      <c r="IH65" s="67"/>
      <c r="II65" s="67"/>
      <c r="IJ65" s="67"/>
      <c r="IK65" s="67"/>
      <c r="IL65" s="67"/>
      <c r="IM65" s="67"/>
      <c r="IN65" s="67"/>
      <c r="IO65" s="67"/>
      <c r="IP65" s="67"/>
      <c r="IQ65" s="67"/>
      <c r="IR65" s="67"/>
      <c r="IS65" s="67"/>
      <c r="IT65" s="67"/>
      <c r="IU65" s="67"/>
      <c r="IV65" s="67"/>
    </row>
    <row r="66" spans="1:256">
      <c r="A66" s="135" t="s">
        <v>2324</v>
      </c>
      <c r="B66" s="135"/>
      <c r="C66" s="135"/>
      <c r="D66" s="135"/>
      <c r="E66" s="135"/>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c r="HV66" s="67"/>
      <c r="HW66" s="67"/>
      <c r="HX66" s="67"/>
      <c r="HY66" s="67"/>
      <c r="HZ66" s="67"/>
      <c r="IA66" s="67"/>
      <c r="IB66" s="67"/>
      <c r="IC66" s="67"/>
      <c r="ID66" s="67"/>
      <c r="IE66" s="67"/>
      <c r="IF66" s="67"/>
      <c r="IG66" s="67"/>
      <c r="IH66" s="67"/>
      <c r="II66" s="67"/>
      <c r="IJ66" s="67"/>
      <c r="IK66" s="67"/>
      <c r="IL66" s="67"/>
      <c r="IM66" s="67"/>
      <c r="IN66" s="67"/>
      <c r="IO66" s="67"/>
      <c r="IP66" s="67"/>
      <c r="IQ66" s="67"/>
      <c r="IR66" s="67"/>
      <c r="IS66" s="67"/>
      <c r="IT66" s="67"/>
      <c r="IU66" s="67"/>
      <c r="IV66" s="67"/>
    </row>
    <row r="67" spans="1:256">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c r="HV67" s="67"/>
      <c r="HW67" s="67"/>
      <c r="HX67" s="67"/>
      <c r="HY67" s="67"/>
      <c r="HZ67" s="67"/>
      <c r="IA67" s="67"/>
      <c r="IB67" s="67"/>
      <c r="IC67" s="67"/>
      <c r="ID67" s="67"/>
      <c r="IE67" s="67"/>
      <c r="IF67" s="67"/>
      <c r="IG67" s="67"/>
      <c r="IH67" s="67"/>
      <c r="II67" s="67"/>
      <c r="IJ67" s="67"/>
      <c r="IK67" s="67"/>
      <c r="IL67" s="67"/>
      <c r="IM67" s="67"/>
      <c r="IN67" s="67"/>
      <c r="IO67" s="67"/>
      <c r="IP67" s="67"/>
      <c r="IQ67" s="67"/>
    </row>
    <row r="68" spans="1:256">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c r="HV68" s="67"/>
      <c r="HW68" s="67"/>
      <c r="HX68" s="67"/>
      <c r="HY68" s="67"/>
      <c r="HZ68" s="67"/>
      <c r="IA68" s="67"/>
      <c r="IB68" s="67"/>
      <c r="IC68" s="67"/>
      <c r="ID68" s="67"/>
      <c r="IE68" s="67"/>
      <c r="IF68" s="67"/>
      <c r="IG68" s="67"/>
      <c r="IH68" s="67"/>
      <c r="II68" s="67"/>
      <c r="IJ68" s="67"/>
      <c r="IK68" s="67"/>
      <c r="IL68" s="67"/>
      <c r="IM68" s="67"/>
      <c r="IN68" s="67"/>
      <c r="IO68" s="67"/>
      <c r="IP68" s="67"/>
      <c r="IQ68" s="67"/>
    </row>
    <row r="69" spans="1:256">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c r="HV69" s="67"/>
      <c r="HW69" s="67"/>
      <c r="HX69" s="67"/>
      <c r="HY69" s="67"/>
      <c r="HZ69" s="67"/>
      <c r="IA69" s="67"/>
      <c r="IB69" s="67"/>
      <c r="IC69" s="67"/>
      <c r="ID69" s="67"/>
      <c r="IE69" s="67"/>
      <c r="IF69" s="67"/>
      <c r="IG69" s="67"/>
      <c r="IH69" s="67"/>
      <c r="II69" s="67"/>
      <c r="IJ69" s="67"/>
      <c r="IK69" s="67"/>
      <c r="IL69" s="67"/>
      <c r="IM69" s="67"/>
      <c r="IN69" s="67"/>
      <c r="IO69" s="67"/>
      <c r="IP69" s="67"/>
      <c r="IQ69" s="67"/>
    </row>
    <row r="70" spans="1:256">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c r="HV70" s="67"/>
      <c r="HW70" s="67"/>
      <c r="HX70" s="67"/>
      <c r="HY70" s="67"/>
      <c r="HZ70" s="67"/>
      <c r="IA70" s="67"/>
      <c r="IB70" s="67"/>
      <c r="IC70" s="67"/>
      <c r="ID70" s="67"/>
      <c r="IE70" s="67"/>
      <c r="IF70" s="67"/>
      <c r="IG70" s="67"/>
      <c r="IH70" s="67"/>
      <c r="II70" s="67"/>
      <c r="IJ70" s="67"/>
      <c r="IK70" s="67"/>
      <c r="IL70" s="67"/>
      <c r="IM70" s="67"/>
      <c r="IN70" s="67"/>
      <c r="IO70" s="67"/>
      <c r="IP70" s="67"/>
      <c r="IQ70" s="67"/>
    </row>
    <row r="71" spans="1:256">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c r="HV71" s="67"/>
      <c r="HW71" s="67"/>
      <c r="HX71" s="67"/>
      <c r="HY71" s="67"/>
      <c r="HZ71" s="67"/>
      <c r="IA71" s="67"/>
      <c r="IB71" s="67"/>
      <c r="IC71" s="67"/>
      <c r="ID71" s="67"/>
      <c r="IE71" s="67"/>
      <c r="IF71" s="67"/>
      <c r="IG71" s="67"/>
      <c r="IH71" s="67"/>
      <c r="II71" s="67"/>
      <c r="IJ71" s="67"/>
      <c r="IK71" s="67"/>
      <c r="IL71" s="67"/>
      <c r="IM71" s="67"/>
      <c r="IN71" s="67"/>
      <c r="IO71" s="67"/>
      <c r="IP71" s="67"/>
      <c r="IQ71" s="67"/>
    </row>
    <row r="72" spans="1:256">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c r="HV72" s="67"/>
      <c r="HW72" s="67"/>
      <c r="HX72" s="67"/>
      <c r="HY72" s="67"/>
      <c r="HZ72" s="67"/>
      <c r="IA72" s="67"/>
      <c r="IB72" s="67"/>
      <c r="IC72" s="67"/>
      <c r="ID72" s="67"/>
      <c r="IE72" s="67"/>
      <c r="IF72" s="67"/>
      <c r="IG72" s="67"/>
      <c r="IH72" s="67"/>
      <c r="II72" s="67"/>
      <c r="IJ72" s="67"/>
      <c r="IK72" s="67"/>
      <c r="IL72" s="67"/>
      <c r="IM72" s="67"/>
      <c r="IN72" s="67"/>
      <c r="IO72" s="67"/>
      <c r="IP72" s="67"/>
      <c r="IQ72" s="67"/>
    </row>
    <row r="73" spans="1:256">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c r="IB73" s="67"/>
      <c r="IC73" s="67"/>
      <c r="ID73" s="67"/>
      <c r="IE73" s="67"/>
      <c r="IF73" s="67"/>
      <c r="IG73" s="67"/>
      <c r="IH73" s="67"/>
      <c r="II73" s="67"/>
      <c r="IJ73" s="67"/>
      <c r="IK73" s="67"/>
      <c r="IL73" s="67"/>
      <c r="IM73" s="67"/>
      <c r="IN73" s="67"/>
      <c r="IO73" s="67"/>
      <c r="IP73" s="67"/>
      <c r="IQ73" s="67"/>
    </row>
    <row r="74" spans="1:256">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c r="IB74" s="67"/>
      <c r="IC74" s="67"/>
      <c r="ID74" s="67"/>
      <c r="IE74" s="67"/>
      <c r="IF74" s="67"/>
      <c r="IG74" s="67"/>
      <c r="IH74" s="67"/>
      <c r="II74" s="67"/>
      <c r="IJ74" s="67"/>
      <c r="IK74" s="67"/>
      <c r="IL74" s="67"/>
      <c r="IM74" s="67"/>
      <c r="IN74" s="67"/>
      <c r="IO74" s="67"/>
      <c r="IP74" s="67"/>
      <c r="IQ74" s="67"/>
    </row>
    <row r="75" spans="1:256">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c r="HV75" s="67"/>
      <c r="HW75" s="67"/>
      <c r="HX75" s="67"/>
      <c r="HY75" s="67"/>
      <c r="HZ75" s="67"/>
      <c r="IA75" s="67"/>
      <c r="IB75" s="67"/>
      <c r="IC75" s="67"/>
      <c r="ID75" s="67"/>
      <c r="IE75" s="67"/>
      <c r="IF75" s="67"/>
      <c r="IG75" s="67"/>
      <c r="IH75" s="67"/>
      <c r="II75" s="67"/>
      <c r="IJ75" s="67"/>
      <c r="IK75" s="67"/>
      <c r="IL75" s="67"/>
      <c r="IM75" s="67"/>
      <c r="IN75" s="67"/>
      <c r="IO75" s="67"/>
      <c r="IP75" s="67"/>
      <c r="IQ75" s="67"/>
    </row>
    <row r="76" spans="1:256">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c r="HV76" s="67"/>
      <c r="HW76" s="67"/>
      <c r="HX76" s="67"/>
      <c r="HY76" s="67"/>
      <c r="HZ76" s="67"/>
      <c r="IA76" s="67"/>
      <c r="IB76" s="67"/>
      <c r="IC76" s="67"/>
      <c r="ID76" s="67"/>
      <c r="IE76" s="67"/>
      <c r="IF76" s="67"/>
      <c r="IG76" s="67"/>
      <c r="IH76" s="67"/>
      <c r="II76" s="67"/>
      <c r="IJ76" s="67"/>
      <c r="IK76" s="67"/>
      <c r="IL76" s="67"/>
      <c r="IM76" s="67"/>
      <c r="IN76" s="67"/>
      <c r="IO76" s="67"/>
      <c r="IP76" s="67"/>
      <c r="IQ76" s="67"/>
    </row>
    <row r="77" spans="1:256">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c r="HV77" s="67"/>
      <c r="HW77" s="67"/>
      <c r="HX77" s="67"/>
      <c r="HY77" s="67"/>
      <c r="HZ77" s="67"/>
      <c r="IA77" s="67"/>
      <c r="IB77" s="67"/>
      <c r="IC77" s="67"/>
      <c r="ID77" s="67"/>
      <c r="IE77" s="67"/>
      <c r="IF77" s="67"/>
      <c r="IG77" s="67"/>
      <c r="IH77" s="67"/>
      <c r="II77" s="67"/>
      <c r="IJ77" s="67"/>
      <c r="IK77" s="67"/>
      <c r="IL77" s="67"/>
      <c r="IM77" s="67"/>
      <c r="IN77" s="67"/>
      <c r="IO77" s="67"/>
      <c r="IP77" s="67"/>
      <c r="IQ77" s="67"/>
    </row>
    <row r="78" spans="1:256">
      <c r="A78" s="67"/>
      <c r="B78" s="67"/>
      <c r="C78" s="67"/>
      <c r="D78" s="67"/>
      <c r="E78" s="67"/>
      <c r="F78" s="67"/>
      <c r="G78" s="67"/>
      <c r="H78" s="67"/>
      <c r="I78" s="67"/>
      <c r="J78" s="67"/>
      <c r="K78" s="67"/>
      <c r="L78" s="67"/>
      <c r="M78" s="67"/>
      <c r="N78" s="67"/>
      <c r="O78" s="67"/>
      <c r="P78" s="67"/>
      <c r="Q78" s="67"/>
      <c r="R78" s="67"/>
      <c r="S78" s="67"/>
      <c r="T78" s="67"/>
      <c r="U78" s="67"/>
      <c r="V78" s="67"/>
      <c r="W78" s="67"/>
      <c r="X78" s="67"/>
      <c r="Y78" s="67"/>
      <c r="Z78" s="67"/>
      <c r="AA78" s="67"/>
      <c r="AB78" s="67"/>
      <c r="AC78" s="67"/>
      <c r="AD78" s="67"/>
      <c r="AE78" s="67"/>
      <c r="AF78" s="67"/>
      <c r="AG78" s="67"/>
      <c r="AH78" s="67"/>
      <c r="AI78" s="67"/>
      <c r="AJ78" s="67"/>
      <c r="AK78" s="67"/>
      <c r="AL78" s="67"/>
      <c r="AM78" s="67"/>
      <c r="AN78" s="67"/>
      <c r="AO78" s="67"/>
      <c r="AP78" s="67"/>
      <c r="AQ78" s="67"/>
      <c r="AR78" s="67"/>
      <c r="AS78" s="67"/>
      <c r="AT78" s="67"/>
      <c r="AU78" s="67"/>
      <c r="AV78" s="67"/>
      <c r="AW78" s="67"/>
      <c r="AX78" s="67"/>
      <c r="AY78" s="67"/>
      <c r="AZ78" s="67"/>
      <c r="BA78" s="67"/>
      <c r="BB78" s="67"/>
      <c r="BC78" s="67"/>
      <c r="BD78" s="67"/>
      <c r="BE78" s="67"/>
      <c r="BF78" s="67"/>
      <c r="BG78" s="67"/>
      <c r="BH78" s="67"/>
      <c r="BI78" s="67"/>
      <c r="BJ78" s="67"/>
      <c r="BK78" s="67"/>
      <c r="BL78" s="67"/>
      <c r="BM78" s="67"/>
      <c r="BN78" s="67"/>
      <c r="BO78" s="67"/>
      <c r="BP78" s="67"/>
      <c r="BQ78" s="67"/>
      <c r="BR78" s="67"/>
      <c r="BS78" s="67"/>
      <c r="BT78" s="67"/>
      <c r="BU78" s="67"/>
      <c r="BV78" s="67"/>
      <c r="BW78" s="67"/>
      <c r="BX78" s="67"/>
      <c r="BY78" s="67"/>
      <c r="BZ78" s="67"/>
      <c r="CA78" s="67"/>
      <c r="CB78" s="67"/>
      <c r="CC78" s="67"/>
      <c r="CD78" s="67"/>
      <c r="CE78" s="67"/>
      <c r="CF78" s="67"/>
      <c r="CG78" s="67"/>
      <c r="CH78" s="67"/>
      <c r="CI78" s="67"/>
      <c r="CJ78" s="67"/>
      <c r="CK78" s="67"/>
      <c r="CL78" s="67"/>
      <c r="CM78" s="67"/>
      <c r="CN78" s="67"/>
      <c r="CO78" s="67"/>
      <c r="CP78" s="67"/>
      <c r="CQ78" s="67"/>
      <c r="CR78" s="67"/>
      <c r="CS78" s="67"/>
      <c r="CT78" s="67"/>
      <c r="CU78" s="67"/>
      <c r="CV78" s="67"/>
      <c r="CW78" s="67"/>
      <c r="CX78" s="67"/>
      <c r="CY78" s="67"/>
      <c r="CZ78" s="67"/>
      <c r="DA78" s="67"/>
      <c r="DB78" s="67"/>
      <c r="DC78" s="67"/>
      <c r="DD78" s="67"/>
      <c r="DE78" s="67"/>
      <c r="DF78" s="67"/>
      <c r="DG78" s="67"/>
      <c r="DH78" s="67"/>
      <c r="DI78" s="67"/>
      <c r="DJ78" s="67"/>
      <c r="DK78" s="67"/>
      <c r="DL78" s="67"/>
      <c r="DM78" s="67"/>
      <c r="DN78" s="67"/>
      <c r="DO78" s="67"/>
      <c r="DP78" s="67"/>
      <c r="DQ78" s="67"/>
      <c r="DR78" s="67"/>
      <c r="DS78" s="67"/>
      <c r="DT78" s="67"/>
      <c r="DU78" s="67"/>
      <c r="DV78" s="67"/>
      <c r="DW78" s="67"/>
      <c r="DX78" s="67"/>
      <c r="DY78" s="67"/>
      <c r="DZ78" s="67"/>
      <c r="EA78" s="67"/>
      <c r="EB78" s="67"/>
      <c r="EC78" s="67"/>
      <c r="ED78" s="67"/>
      <c r="EE78" s="67"/>
      <c r="EF78" s="67"/>
      <c r="EG78" s="67"/>
      <c r="EH78" s="67"/>
      <c r="EI78" s="67"/>
      <c r="EJ78" s="67"/>
      <c r="EK78" s="67"/>
      <c r="EL78" s="67"/>
      <c r="EM78" s="67"/>
      <c r="EN78" s="67"/>
      <c r="EO78" s="67"/>
      <c r="EP78" s="67"/>
      <c r="EQ78" s="67"/>
      <c r="ER78" s="67"/>
      <c r="ES78" s="67"/>
      <c r="ET78" s="67"/>
      <c r="EU78" s="67"/>
      <c r="EV78" s="67"/>
      <c r="EW78" s="67"/>
      <c r="EX78" s="67"/>
      <c r="EY78" s="67"/>
      <c r="EZ78" s="67"/>
      <c r="FA78" s="67"/>
      <c r="FB78" s="67"/>
      <c r="FC78" s="67"/>
      <c r="FD78" s="67"/>
      <c r="FE78" s="67"/>
      <c r="FF78" s="67"/>
      <c r="FG78" s="67"/>
      <c r="FH78" s="67"/>
      <c r="FI78" s="67"/>
      <c r="FJ78" s="67"/>
      <c r="FK78" s="67"/>
      <c r="FL78" s="67"/>
      <c r="FM78" s="67"/>
      <c r="FN78" s="67"/>
      <c r="FO78" s="67"/>
      <c r="FP78" s="67"/>
      <c r="FQ78" s="67"/>
      <c r="FR78" s="67"/>
      <c r="FS78" s="67"/>
      <c r="FT78" s="67"/>
      <c r="FU78" s="67"/>
      <c r="FV78" s="67"/>
      <c r="FW78" s="67"/>
      <c r="FX78" s="67"/>
      <c r="FY78" s="67"/>
      <c r="FZ78" s="67"/>
      <c r="GA78" s="67"/>
      <c r="GB78" s="67"/>
      <c r="GC78" s="67"/>
      <c r="GD78" s="67"/>
      <c r="GE78" s="67"/>
      <c r="GF78" s="67"/>
      <c r="GG78" s="67"/>
      <c r="GH78" s="67"/>
      <c r="GI78" s="67"/>
      <c r="GJ78" s="67"/>
      <c r="GK78" s="67"/>
      <c r="GL78" s="67"/>
      <c r="GM78" s="67"/>
      <c r="GN78" s="67"/>
      <c r="GO78" s="67"/>
      <c r="GP78" s="67"/>
      <c r="GQ78" s="67"/>
      <c r="GR78" s="67"/>
      <c r="GS78" s="67"/>
      <c r="GT78" s="67"/>
      <c r="GU78" s="67"/>
      <c r="GV78" s="67"/>
      <c r="GW78" s="67"/>
      <c r="GX78" s="67"/>
      <c r="GY78" s="67"/>
      <c r="GZ78" s="67"/>
      <c r="HA78" s="67"/>
      <c r="HB78" s="67"/>
      <c r="HC78" s="67"/>
      <c r="HD78" s="67"/>
      <c r="HE78" s="67"/>
      <c r="HF78" s="67"/>
      <c r="HG78" s="67"/>
      <c r="HH78" s="67"/>
      <c r="HI78" s="67"/>
      <c r="HJ78" s="67"/>
      <c r="HK78" s="67"/>
      <c r="HL78" s="67"/>
      <c r="HM78" s="67"/>
      <c r="HN78" s="67"/>
      <c r="HO78" s="67"/>
      <c r="HP78" s="67"/>
      <c r="HQ78" s="67"/>
      <c r="HR78" s="67"/>
      <c r="HS78" s="67"/>
      <c r="HT78" s="67"/>
      <c r="HU78" s="67"/>
      <c r="HV78" s="67"/>
      <c r="HW78" s="67"/>
      <c r="HX78" s="67"/>
      <c r="HY78" s="67"/>
      <c r="HZ78" s="67"/>
      <c r="IA78" s="67"/>
      <c r="IB78" s="67"/>
      <c r="IC78" s="67"/>
      <c r="ID78" s="67"/>
      <c r="IE78" s="67"/>
      <c r="IF78" s="67"/>
      <c r="IG78" s="67"/>
      <c r="IH78" s="67"/>
      <c r="II78" s="67"/>
      <c r="IJ78" s="67"/>
      <c r="IK78" s="67"/>
      <c r="IL78" s="67"/>
      <c r="IM78" s="67"/>
      <c r="IN78" s="67"/>
      <c r="IO78" s="67"/>
      <c r="IP78" s="67"/>
      <c r="IQ78" s="67"/>
    </row>
    <row r="79" spans="1:256">
      <c r="A79" s="67"/>
      <c r="B79" s="67"/>
      <c r="C79" s="67"/>
      <c r="D79" s="67"/>
      <c r="E79" s="67"/>
      <c r="F79" s="67"/>
      <c r="G79" s="67"/>
      <c r="H79" s="67"/>
      <c r="I79" s="67"/>
      <c r="J79" s="67"/>
      <c r="K79" s="67"/>
      <c r="L79" s="67"/>
      <c r="M79" s="67"/>
      <c r="N79" s="67"/>
      <c r="O79" s="67"/>
      <c r="P79" s="67"/>
      <c r="Q79" s="67"/>
      <c r="R79" s="67"/>
      <c r="S79" s="67"/>
      <c r="T79" s="67"/>
      <c r="U79" s="67"/>
      <c r="V79" s="67"/>
      <c r="W79" s="67"/>
      <c r="X79" s="67"/>
      <c r="Y79" s="67"/>
      <c r="Z79" s="67"/>
      <c r="AA79" s="67"/>
      <c r="AB79" s="67"/>
      <c r="AC79" s="67"/>
      <c r="AD79" s="67"/>
      <c r="AE79" s="67"/>
      <c r="AF79" s="67"/>
      <c r="AG79" s="67"/>
      <c r="AH79" s="67"/>
      <c r="AI79" s="67"/>
      <c r="AJ79" s="67"/>
      <c r="AK79" s="67"/>
      <c r="AL79" s="67"/>
      <c r="AM79" s="67"/>
      <c r="AN79" s="67"/>
      <c r="AO79" s="67"/>
      <c r="AP79" s="67"/>
      <c r="AQ79" s="67"/>
      <c r="AR79" s="67"/>
      <c r="AS79" s="67"/>
      <c r="AT79" s="67"/>
      <c r="AU79" s="67"/>
      <c r="AV79" s="67"/>
      <c r="AW79" s="67"/>
      <c r="AX79" s="67"/>
      <c r="AY79" s="67"/>
      <c r="AZ79" s="67"/>
      <c r="BA79" s="67"/>
      <c r="BB79" s="67"/>
      <c r="BC79" s="67"/>
      <c r="BD79" s="67"/>
      <c r="BE79" s="67"/>
      <c r="BF79" s="67"/>
      <c r="BG79" s="67"/>
      <c r="BH79" s="67"/>
      <c r="BI79" s="67"/>
      <c r="BJ79" s="67"/>
      <c r="BK79" s="67"/>
      <c r="BL79" s="67"/>
      <c r="BM79" s="67"/>
      <c r="BN79" s="67"/>
      <c r="BO79" s="67"/>
      <c r="BP79" s="67"/>
      <c r="BQ79" s="67"/>
      <c r="BR79" s="67"/>
      <c r="BS79" s="67"/>
      <c r="BT79" s="67"/>
      <c r="BU79" s="67"/>
      <c r="BV79" s="67"/>
      <c r="BW79" s="67"/>
      <c r="BX79" s="67"/>
      <c r="BY79" s="67"/>
      <c r="BZ79" s="67"/>
      <c r="CA79" s="67"/>
      <c r="CB79" s="67"/>
      <c r="CC79" s="67"/>
      <c r="CD79" s="67"/>
      <c r="CE79" s="67"/>
      <c r="CF79" s="67"/>
      <c r="CG79" s="67"/>
      <c r="CH79" s="67"/>
      <c r="CI79" s="67"/>
      <c r="CJ79" s="67"/>
      <c r="CK79" s="67"/>
      <c r="CL79" s="67"/>
      <c r="CM79" s="67"/>
      <c r="CN79" s="67"/>
      <c r="CO79" s="67"/>
      <c r="CP79" s="67"/>
      <c r="CQ79" s="67"/>
      <c r="CR79" s="67"/>
      <c r="CS79" s="67"/>
      <c r="CT79" s="67"/>
      <c r="CU79" s="67"/>
      <c r="CV79" s="67"/>
      <c r="CW79" s="67"/>
      <c r="CX79" s="67"/>
      <c r="CY79" s="67"/>
      <c r="CZ79" s="67"/>
      <c r="DA79" s="67"/>
      <c r="DB79" s="67"/>
      <c r="DC79" s="67"/>
      <c r="DD79" s="67"/>
      <c r="DE79" s="67"/>
      <c r="DF79" s="67"/>
      <c r="DG79" s="67"/>
      <c r="DH79" s="67"/>
      <c r="DI79" s="67"/>
      <c r="DJ79" s="67"/>
      <c r="DK79" s="67"/>
      <c r="DL79" s="67"/>
      <c r="DM79" s="67"/>
      <c r="DN79" s="67"/>
      <c r="DO79" s="67"/>
      <c r="DP79" s="67"/>
      <c r="DQ79" s="67"/>
      <c r="DR79" s="67"/>
      <c r="DS79" s="67"/>
      <c r="DT79" s="67"/>
      <c r="DU79" s="67"/>
      <c r="DV79" s="67"/>
      <c r="DW79" s="67"/>
      <c r="DX79" s="67"/>
      <c r="DY79" s="67"/>
      <c r="DZ79" s="67"/>
      <c r="EA79" s="67"/>
      <c r="EB79" s="67"/>
      <c r="EC79" s="67"/>
      <c r="ED79" s="67"/>
      <c r="EE79" s="67"/>
      <c r="EF79" s="67"/>
      <c r="EG79" s="67"/>
      <c r="EH79" s="67"/>
      <c r="EI79" s="67"/>
      <c r="EJ79" s="67"/>
      <c r="EK79" s="67"/>
      <c r="EL79" s="67"/>
      <c r="EM79" s="67"/>
      <c r="EN79" s="67"/>
      <c r="EO79" s="67"/>
      <c r="EP79" s="67"/>
      <c r="EQ79" s="67"/>
      <c r="ER79" s="67"/>
      <c r="ES79" s="67"/>
      <c r="ET79" s="67"/>
      <c r="EU79" s="67"/>
      <c r="EV79" s="67"/>
      <c r="EW79" s="67"/>
      <c r="EX79" s="67"/>
      <c r="EY79" s="67"/>
      <c r="EZ79" s="67"/>
      <c r="FA79" s="67"/>
      <c r="FB79" s="67"/>
      <c r="FC79" s="67"/>
      <c r="FD79" s="67"/>
      <c r="FE79" s="67"/>
      <c r="FF79" s="67"/>
      <c r="FG79" s="67"/>
      <c r="FH79" s="67"/>
      <c r="FI79" s="67"/>
      <c r="FJ79" s="67"/>
      <c r="FK79" s="67"/>
      <c r="FL79" s="67"/>
      <c r="FM79" s="67"/>
      <c r="FN79" s="67"/>
      <c r="FO79" s="67"/>
      <c r="FP79" s="67"/>
      <c r="FQ79" s="67"/>
      <c r="FR79" s="67"/>
      <c r="FS79" s="67"/>
      <c r="FT79" s="67"/>
      <c r="FU79" s="67"/>
      <c r="FV79" s="67"/>
      <c r="FW79" s="67"/>
      <c r="FX79" s="67"/>
      <c r="FY79" s="67"/>
      <c r="FZ79" s="67"/>
      <c r="GA79" s="67"/>
      <c r="GB79" s="67"/>
      <c r="GC79" s="67"/>
      <c r="GD79" s="67"/>
      <c r="GE79" s="67"/>
      <c r="GF79" s="67"/>
      <c r="GG79" s="67"/>
      <c r="GH79" s="67"/>
      <c r="GI79" s="67"/>
      <c r="GJ79" s="67"/>
      <c r="GK79" s="67"/>
      <c r="GL79" s="67"/>
      <c r="GM79" s="67"/>
      <c r="GN79" s="67"/>
      <c r="GO79" s="67"/>
      <c r="GP79" s="67"/>
      <c r="GQ79" s="67"/>
      <c r="GR79" s="67"/>
      <c r="GS79" s="67"/>
      <c r="GT79" s="67"/>
      <c r="GU79" s="67"/>
      <c r="GV79" s="67"/>
      <c r="GW79" s="67"/>
      <c r="GX79" s="67"/>
      <c r="GY79" s="67"/>
      <c r="GZ79" s="67"/>
      <c r="HA79" s="67"/>
      <c r="HB79" s="67"/>
      <c r="HC79" s="67"/>
      <c r="HD79" s="67"/>
      <c r="HE79" s="67"/>
      <c r="HF79" s="67"/>
      <c r="HG79" s="67"/>
      <c r="HH79" s="67"/>
      <c r="HI79" s="67"/>
      <c r="HJ79" s="67"/>
      <c r="HK79" s="67"/>
      <c r="HL79" s="67"/>
      <c r="HM79" s="67"/>
      <c r="HN79" s="67"/>
      <c r="HO79" s="67"/>
      <c r="HP79" s="67"/>
      <c r="HQ79" s="67"/>
      <c r="HR79" s="67"/>
      <c r="HS79" s="67"/>
      <c r="HT79" s="67"/>
      <c r="HU79" s="67"/>
      <c r="HV79" s="67"/>
      <c r="HW79" s="67"/>
      <c r="HX79" s="67"/>
      <c r="HY79" s="67"/>
      <c r="HZ79" s="67"/>
      <c r="IA79" s="67"/>
      <c r="IB79" s="67"/>
      <c r="IC79" s="67"/>
      <c r="ID79" s="67"/>
      <c r="IE79" s="67"/>
      <c r="IF79" s="67"/>
      <c r="IG79" s="67"/>
      <c r="IH79" s="67"/>
      <c r="II79" s="67"/>
      <c r="IJ79" s="67"/>
      <c r="IK79" s="67"/>
      <c r="IL79" s="67"/>
      <c r="IM79" s="67"/>
      <c r="IN79" s="67"/>
      <c r="IO79" s="67"/>
      <c r="IP79" s="67"/>
      <c r="IQ79" s="67"/>
    </row>
    <row r="80" spans="1:256">
      <c r="A80" s="67"/>
      <c r="B80" s="67"/>
      <c r="C80" s="67"/>
      <c r="D80" s="67"/>
      <c r="E80" s="67"/>
      <c r="F80" s="67"/>
      <c r="G80" s="67"/>
      <c r="H80" s="67"/>
      <c r="I80" s="67"/>
      <c r="J80" s="67"/>
      <c r="K80" s="67"/>
      <c r="L80" s="67"/>
      <c r="M80" s="67"/>
      <c r="N80" s="67"/>
      <c r="O80" s="67"/>
      <c r="P80" s="67"/>
      <c r="Q80" s="67"/>
      <c r="R80" s="67"/>
      <c r="S80" s="67"/>
      <c r="T80" s="67"/>
      <c r="U80" s="67"/>
      <c r="V80" s="67"/>
      <c r="W80" s="67"/>
      <c r="X80" s="67"/>
      <c r="Y80" s="67"/>
      <c r="Z80" s="67"/>
      <c r="AA80" s="67"/>
      <c r="AB80" s="67"/>
      <c r="AC80" s="67"/>
      <c r="AD80" s="67"/>
      <c r="AE80" s="67"/>
      <c r="AF80" s="67"/>
      <c r="AG80" s="67"/>
      <c r="AH80" s="67"/>
      <c r="AI80" s="67"/>
      <c r="AJ80" s="67"/>
      <c r="AK80" s="67"/>
      <c r="AL80" s="67"/>
      <c r="AM80" s="67"/>
      <c r="AN80" s="67"/>
      <c r="AO80" s="67"/>
      <c r="AP80" s="67"/>
      <c r="AQ80" s="67"/>
      <c r="AR80" s="67"/>
      <c r="AS80" s="67"/>
      <c r="AT80" s="67"/>
      <c r="AU80" s="67"/>
      <c r="AV80" s="67"/>
      <c r="AW80" s="67"/>
      <c r="AX80" s="67"/>
      <c r="AY80" s="67"/>
      <c r="AZ80" s="67"/>
      <c r="BA80" s="67"/>
      <c r="BB80" s="67"/>
      <c r="BC80" s="67"/>
      <c r="BD80" s="67"/>
      <c r="BE80" s="67"/>
      <c r="BF80" s="67"/>
      <c r="BG80" s="67"/>
      <c r="BH80" s="67"/>
      <c r="BI80" s="67"/>
      <c r="BJ80" s="67"/>
      <c r="BK80" s="67"/>
      <c r="BL80" s="67"/>
      <c r="BM80" s="67"/>
      <c r="BN80" s="67"/>
      <c r="BO80" s="67"/>
      <c r="BP80" s="67"/>
      <c r="BQ80" s="67"/>
      <c r="BR80" s="67"/>
      <c r="BS80" s="67"/>
      <c r="BT80" s="67"/>
      <c r="BU80" s="67"/>
      <c r="BV80" s="67"/>
      <c r="BW80" s="67"/>
      <c r="BX80" s="67"/>
      <c r="BY80" s="67"/>
      <c r="BZ80" s="67"/>
      <c r="CA80" s="67"/>
      <c r="CB80" s="67"/>
      <c r="CC80" s="67"/>
      <c r="CD80" s="67"/>
      <c r="CE80" s="67"/>
      <c r="CF80" s="67"/>
      <c r="CG80" s="67"/>
      <c r="CH80" s="67"/>
      <c r="CI80" s="67"/>
      <c r="CJ80" s="67"/>
      <c r="CK80" s="67"/>
      <c r="CL80" s="67"/>
      <c r="CM80" s="67"/>
      <c r="CN80" s="67"/>
      <c r="CO80" s="67"/>
      <c r="CP80" s="67"/>
      <c r="CQ80" s="67"/>
      <c r="CR80" s="67"/>
      <c r="CS80" s="67"/>
      <c r="CT80" s="67"/>
      <c r="CU80" s="67"/>
      <c r="CV80" s="67"/>
      <c r="CW80" s="67"/>
      <c r="CX80" s="67"/>
      <c r="CY80" s="67"/>
      <c r="CZ80" s="67"/>
      <c r="DA80" s="67"/>
      <c r="DB80" s="67"/>
      <c r="DC80" s="67"/>
      <c r="DD80" s="67"/>
      <c r="DE80" s="67"/>
      <c r="DF80" s="67"/>
      <c r="DG80" s="67"/>
      <c r="DH80" s="67"/>
      <c r="DI80" s="67"/>
      <c r="DJ80" s="67"/>
      <c r="DK80" s="67"/>
      <c r="DL80" s="67"/>
      <c r="DM80" s="67"/>
      <c r="DN80" s="67"/>
      <c r="DO80" s="67"/>
      <c r="DP80" s="67"/>
      <c r="DQ80" s="67"/>
      <c r="DR80" s="67"/>
      <c r="DS80" s="67"/>
      <c r="DT80" s="67"/>
      <c r="DU80" s="67"/>
      <c r="DV80" s="67"/>
      <c r="DW80" s="67"/>
      <c r="DX80" s="67"/>
      <c r="DY80" s="67"/>
      <c r="DZ80" s="67"/>
      <c r="EA80" s="67"/>
      <c r="EB80" s="67"/>
      <c r="EC80" s="67"/>
      <c r="ED80" s="67"/>
      <c r="EE80" s="67"/>
      <c r="EF80" s="67"/>
      <c r="EG80" s="67"/>
      <c r="EH80" s="67"/>
      <c r="EI80" s="67"/>
      <c r="EJ80" s="67"/>
      <c r="EK80" s="67"/>
      <c r="EL80" s="67"/>
      <c r="EM80" s="67"/>
      <c r="EN80" s="67"/>
      <c r="EO80" s="67"/>
      <c r="EP80" s="67"/>
      <c r="EQ80" s="67"/>
      <c r="ER80" s="67"/>
      <c r="ES80" s="67"/>
      <c r="ET80" s="67"/>
      <c r="EU80" s="67"/>
      <c r="EV80" s="67"/>
      <c r="EW80" s="67"/>
      <c r="EX80" s="67"/>
      <c r="EY80" s="67"/>
      <c r="EZ80" s="67"/>
      <c r="FA80" s="67"/>
      <c r="FB80" s="67"/>
      <c r="FC80" s="67"/>
      <c r="FD80" s="67"/>
      <c r="FE80" s="67"/>
      <c r="FF80" s="67"/>
      <c r="FG80" s="67"/>
      <c r="FH80" s="67"/>
      <c r="FI80" s="67"/>
      <c r="FJ80" s="67"/>
      <c r="FK80" s="67"/>
      <c r="FL80" s="67"/>
      <c r="FM80" s="67"/>
      <c r="FN80" s="67"/>
      <c r="FO80" s="67"/>
      <c r="FP80" s="67"/>
      <c r="FQ80" s="67"/>
      <c r="FR80" s="67"/>
      <c r="FS80" s="67"/>
      <c r="FT80" s="67"/>
      <c r="FU80" s="67"/>
      <c r="FV80" s="67"/>
      <c r="FW80" s="67"/>
      <c r="FX80" s="67"/>
      <c r="FY80" s="67"/>
      <c r="FZ80" s="67"/>
      <c r="GA80" s="67"/>
      <c r="GB80" s="67"/>
      <c r="GC80" s="67"/>
      <c r="GD80" s="67"/>
      <c r="GE80" s="67"/>
      <c r="GF80" s="67"/>
      <c r="GG80" s="67"/>
      <c r="GH80" s="67"/>
      <c r="GI80" s="67"/>
      <c r="GJ80" s="67"/>
      <c r="GK80" s="67"/>
      <c r="GL80" s="67"/>
      <c r="GM80" s="67"/>
      <c r="GN80" s="67"/>
      <c r="GO80" s="67"/>
      <c r="GP80" s="67"/>
      <c r="GQ80" s="67"/>
      <c r="GR80" s="67"/>
      <c r="GS80" s="67"/>
      <c r="GT80" s="67"/>
      <c r="GU80" s="67"/>
      <c r="GV80" s="67"/>
      <c r="GW80" s="67"/>
      <c r="GX80" s="67"/>
      <c r="GY80" s="67"/>
      <c r="GZ80" s="67"/>
      <c r="HA80" s="67"/>
      <c r="HB80" s="67"/>
      <c r="HC80" s="67"/>
      <c r="HD80" s="67"/>
      <c r="HE80" s="67"/>
      <c r="HF80" s="67"/>
      <c r="HG80" s="67"/>
      <c r="HH80" s="67"/>
      <c r="HI80" s="67"/>
      <c r="HJ80" s="67"/>
      <c r="HK80" s="67"/>
      <c r="HL80" s="67"/>
      <c r="HM80" s="67"/>
      <c r="HN80" s="67"/>
      <c r="HO80" s="67"/>
      <c r="HP80" s="67"/>
      <c r="HQ80" s="67"/>
      <c r="HR80" s="67"/>
      <c r="HS80" s="67"/>
      <c r="HT80" s="67"/>
      <c r="HU80" s="67"/>
      <c r="HV80" s="67"/>
      <c r="HW80" s="67"/>
      <c r="HX80" s="67"/>
      <c r="HY80" s="67"/>
      <c r="HZ80" s="67"/>
      <c r="IA80" s="67"/>
      <c r="IB80" s="67"/>
      <c r="IC80" s="67"/>
      <c r="ID80" s="67"/>
      <c r="IE80" s="67"/>
      <c r="IF80" s="67"/>
      <c r="IG80" s="67"/>
      <c r="IH80" s="67"/>
      <c r="II80" s="67"/>
      <c r="IJ80" s="67"/>
      <c r="IK80" s="67"/>
      <c r="IL80" s="67"/>
      <c r="IM80" s="67"/>
      <c r="IN80" s="67"/>
      <c r="IO80" s="67"/>
      <c r="IP80" s="67"/>
      <c r="IQ80" s="67"/>
    </row>
    <row r="81" spans="1:251">
      <c r="A81" s="67"/>
      <c r="B81" s="67"/>
      <c r="C81" s="67"/>
      <c r="D81" s="67"/>
      <c r="E81" s="67"/>
      <c r="F81" s="67"/>
      <c r="G81" s="67"/>
      <c r="H81" s="67"/>
      <c r="I81" s="67"/>
      <c r="J81" s="67"/>
      <c r="K81" s="67"/>
      <c r="L81" s="67"/>
      <c r="M81" s="67"/>
      <c r="N81" s="67"/>
      <c r="O81" s="67"/>
      <c r="P81" s="67"/>
      <c r="Q81" s="67"/>
      <c r="R81" s="67"/>
      <c r="S81" s="67"/>
      <c r="T81" s="67"/>
      <c r="U81" s="67"/>
      <c r="V81" s="67"/>
      <c r="W81" s="67"/>
      <c r="X81" s="67"/>
      <c r="Y81" s="67"/>
      <c r="Z81" s="67"/>
      <c r="AA81" s="67"/>
      <c r="AB81" s="67"/>
      <c r="AC81" s="67"/>
      <c r="AD81" s="67"/>
      <c r="AE81" s="67"/>
      <c r="AF81" s="67"/>
      <c r="AG81" s="67"/>
      <c r="AH81" s="67"/>
      <c r="AI81" s="67"/>
      <c r="AJ81" s="67"/>
      <c r="AK81" s="67"/>
      <c r="AL81" s="67"/>
      <c r="AM81" s="67"/>
      <c r="AN81" s="67"/>
      <c r="AO81" s="67"/>
      <c r="AP81" s="67"/>
      <c r="AQ81" s="67"/>
      <c r="AR81" s="67"/>
      <c r="AS81" s="67"/>
      <c r="AT81" s="67"/>
      <c r="AU81" s="67"/>
      <c r="AV81" s="67"/>
      <c r="AW81" s="67"/>
      <c r="AX81" s="67"/>
      <c r="AY81" s="67"/>
      <c r="AZ81" s="67"/>
      <c r="BA81" s="67"/>
      <c r="BB81" s="67"/>
      <c r="BC81" s="67"/>
      <c r="BD81" s="67"/>
      <c r="BE81" s="67"/>
      <c r="BF81" s="67"/>
      <c r="BG81" s="67"/>
      <c r="BH81" s="67"/>
      <c r="BI81" s="67"/>
      <c r="BJ81" s="67"/>
      <c r="BK81" s="67"/>
      <c r="BL81" s="67"/>
      <c r="BM81" s="67"/>
      <c r="BN81" s="67"/>
      <c r="BO81" s="67"/>
      <c r="BP81" s="67"/>
      <c r="BQ81" s="67"/>
      <c r="BR81" s="67"/>
      <c r="BS81" s="67"/>
      <c r="BT81" s="67"/>
      <c r="BU81" s="67"/>
      <c r="BV81" s="67"/>
      <c r="BW81" s="67"/>
      <c r="BX81" s="67"/>
      <c r="BY81" s="67"/>
      <c r="BZ81" s="67"/>
      <c r="CA81" s="67"/>
      <c r="CB81" s="67"/>
      <c r="CC81" s="67"/>
      <c r="CD81" s="67"/>
      <c r="CE81" s="67"/>
      <c r="CF81" s="67"/>
      <c r="CG81" s="67"/>
      <c r="CH81" s="67"/>
      <c r="CI81" s="67"/>
      <c r="CJ81" s="67"/>
      <c r="CK81" s="67"/>
      <c r="CL81" s="67"/>
      <c r="CM81" s="67"/>
      <c r="CN81" s="67"/>
      <c r="CO81" s="67"/>
      <c r="CP81" s="67"/>
      <c r="CQ81" s="67"/>
      <c r="CR81" s="67"/>
      <c r="CS81" s="67"/>
      <c r="CT81" s="67"/>
      <c r="CU81" s="67"/>
      <c r="CV81" s="67"/>
      <c r="CW81" s="67"/>
      <c r="CX81" s="67"/>
      <c r="CY81" s="67"/>
      <c r="CZ81" s="67"/>
      <c r="DA81" s="67"/>
      <c r="DB81" s="67"/>
      <c r="DC81" s="67"/>
      <c r="DD81" s="67"/>
      <c r="DE81" s="67"/>
      <c r="DF81" s="67"/>
      <c r="DG81" s="67"/>
      <c r="DH81" s="67"/>
      <c r="DI81" s="67"/>
      <c r="DJ81" s="67"/>
      <c r="DK81" s="67"/>
      <c r="DL81" s="67"/>
      <c r="DM81" s="67"/>
      <c r="DN81" s="67"/>
      <c r="DO81" s="67"/>
      <c r="DP81" s="67"/>
      <c r="DQ81" s="67"/>
      <c r="DR81" s="67"/>
      <c r="DS81" s="67"/>
      <c r="DT81" s="67"/>
      <c r="DU81" s="67"/>
      <c r="DV81" s="67"/>
      <c r="DW81" s="67"/>
      <c r="DX81" s="67"/>
      <c r="DY81" s="67"/>
      <c r="DZ81" s="67"/>
      <c r="EA81" s="67"/>
      <c r="EB81" s="67"/>
      <c r="EC81" s="67"/>
      <c r="ED81" s="67"/>
      <c r="EE81" s="67"/>
      <c r="EF81" s="67"/>
      <c r="EG81" s="67"/>
      <c r="EH81" s="67"/>
      <c r="EI81" s="67"/>
      <c r="EJ81" s="67"/>
      <c r="EK81" s="67"/>
      <c r="EL81" s="67"/>
      <c r="EM81" s="67"/>
      <c r="EN81" s="67"/>
      <c r="EO81" s="67"/>
      <c r="EP81" s="67"/>
      <c r="EQ81" s="67"/>
      <c r="ER81" s="67"/>
      <c r="ES81" s="67"/>
      <c r="ET81" s="67"/>
      <c r="EU81" s="67"/>
      <c r="EV81" s="67"/>
      <c r="EW81" s="67"/>
      <c r="EX81" s="67"/>
      <c r="EY81" s="67"/>
      <c r="EZ81" s="67"/>
      <c r="FA81" s="67"/>
      <c r="FB81" s="67"/>
      <c r="FC81" s="67"/>
      <c r="FD81" s="67"/>
      <c r="FE81" s="67"/>
      <c r="FF81" s="67"/>
      <c r="FG81" s="67"/>
      <c r="FH81" s="67"/>
      <c r="FI81" s="67"/>
      <c r="FJ81" s="67"/>
      <c r="FK81" s="67"/>
      <c r="FL81" s="67"/>
      <c r="FM81" s="67"/>
      <c r="FN81" s="67"/>
      <c r="FO81" s="67"/>
      <c r="FP81" s="67"/>
      <c r="FQ81" s="67"/>
      <c r="FR81" s="67"/>
      <c r="FS81" s="67"/>
      <c r="FT81" s="67"/>
      <c r="FU81" s="67"/>
      <c r="FV81" s="67"/>
      <c r="FW81" s="67"/>
      <c r="FX81" s="67"/>
      <c r="FY81" s="67"/>
      <c r="FZ81" s="67"/>
      <c r="GA81" s="67"/>
      <c r="GB81" s="67"/>
      <c r="GC81" s="67"/>
      <c r="GD81" s="67"/>
      <c r="GE81" s="67"/>
      <c r="GF81" s="67"/>
      <c r="GG81" s="67"/>
      <c r="GH81" s="67"/>
      <c r="GI81" s="67"/>
      <c r="GJ81" s="67"/>
      <c r="GK81" s="67"/>
      <c r="GL81" s="67"/>
      <c r="GM81" s="67"/>
      <c r="GN81" s="67"/>
      <c r="GO81" s="67"/>
      <c r="GP81" s="67"/>
      <c r="GQ81" s="67"/>
      <c r="GR81" s="67"/>
      <c r="GS81" s="67"/>
      <c r="GT81" s="67"/>
      <c r="GU81" s="67"/>
      <c r="GV81" s="67"/>
      <c r="GW81" s="67"/>
      <c r="GX81" s="67"/>
      <c r="GY81" s="67"/>
      <c r="GZ81" s="67"/>
      <c r="HA81" s="67"/>
      <c r="HB81" s="67"/>
      <c r="HC81" s="67"/>
      <c r="HD81" s="67"/>
      <c r="HE81" s="67"/>
      <c r="HF81" s="67"/>
      <c r="HG81" s="67"/>
      <c r="HH81" s="67"/>
      <c r="HI81" s="67"/>
      <c r="HJ81" s="67"/>
      <c r="HK81" s="67"/>
      <c r="HL81" s="67"/>
      <c r="HM81" s="67"/>
      <c r="HN81" s="67"/>
      <c r="HO81" s="67"/>
      <c r="HP81" s="67"/>
      <c r="HQ81" s="67"/>
      <c r="HR81" s="67"/>
      <c r="HS81" s="67"/>
      <c r="HT81" s="67"/>
      <c r="HU81" s="67"/>
      <c r="HV81" s="67"/>
      <c r="HW81" s="67"/>
      <c r="HX81" s="67"/>
      <c r="HY81" s="67"/>
      <c r="HZ81" s="67"/>
      <c r="IA81" s="67"/>
      <c r="IB81" s="67"/>
      <c r="IC81" s="67"/>
      <c r="ID81" s="67"/>
      <c r="IE81" s="67"/>
      <c r="IF81" s="67"/>
      <c r="IG81" s="67"/>
      <c r="IH81" s="67"/>
      <c r="II81" s="67"/>
      <c r="IJ81" s="67"/>
      <c r="IK81" s="67"/>
      <c r="IL81" s="67"/>
      <c r="IM81" s="67"/>
      <c r="IN81" s="67"/>
      <c r="IO81" s="67"/>
      <c r="IP81" s="67"/>
      <c r="IQ81" s="67"/>
    </row>
    <row r="82" spans="1:251">
      <c r="A82" s="67"/>
      <c r="B82" s="67"/>
      <c r="C82" s="67"/>
      <c r="D82" s="67"/>
      <c r="E82" s="67"/>
      <c r="F82" s="67"/>
      <c r="G82" s="67"/>
      <c r="H82" s="67"/>
      <c r="I82" s="67"/>
      <c r="J82" s="67"/>
      <c r="K82" s="67"/>
      <c r="L82" s="67"/>
      <c r="M82" s="67"/>
      <c r="N82" s="67"/>
      <c r="O82" s="67"/>
      <c r="P82" s="67"/>
      <c r="Q82" s="67"/>
      <c r="R82" s="67"/>
      <c r="S82" s="67"/>
      <c r="T82" s="67"/>
      <c r="U82" s="67"/>
      <c r="V82" s="67"/>
      <c r="W82" s="67"/>
      <c r="X82" s="67"/>
      <c r="Y82" s="67"/>
      <c r="Z82" s="67"/>
      <c r="AA82" s="67"/>
      <c r="AB82" s="67"/>
      <c r="AC82" s="67"/>
      <c r="AD82" s="67"/>
      <c r="AE82" s="67"/>
      <c r="AF82" s="67"/>
      <c r="AG82" s="67"/>
      <c r="AH82" s="67"/>
      <c r="AI82" s="67"/>
      <c r="AJ82" s="67"/>
      <c r="AK82" s="67"/>
      <c r="AL82" s="67"/>
      <c r="AM82" s="67"/>
      <c r="AN82" s="67"/>
      <c r="AO82" s="67"/>
      <c r="AP82" s="67"/>
      <c r="AQ82" s="67"/>
      <c r="AR82" s="67"/>
      <c r="AS82" s="67"/>
      <c r="AT82" s="67"/>
      <c r="AU82" s="67"/>
      <c r="AV82" s="67"/>
      <c r="AW82" s="67"/>
      <c r="AX82" s="67"/>
      <c r="AY82" s="67"/>
      <c r="AZ82" s="67"/>
      <c r="BA82" s="67"/>
      <c r="BB82" s="67"/>
      <c r="BC82" s="67"/>
      <c r="BD82" s="67"/>
      <c r="BE82" s="67"/>
      <c r="BF82" s="67"/>
      <c r="BG82" s="67"/>
      <c r="BH82" s="67"/>
      <c r="BI82" s="67"/>
      <c r="BJ82" s="67"/>
      <c r="BK82" s="67"/>
      <c r="BL82" s="67"/>
      <c r="BM82" s="67"/>
      <c r="BN82" s="67"/>
      <c r="BO82" s="67"/>
      <c r="BP82" s="67"/>
      <c r="BQ82" s="67"/>
      <c r="BR82" s="67"/>
      <c r="BS82" s="67"/>
      <c r="BT82" s="67"/>
      <c r="BU82" s="67"/>
      <c r="BV82" s="67"/>
      <c r="BW82" s="67"/>
      <c r="BX82" s="67"/>
      <c r="BY82" s="67"/>
      <c r="BZ82" s="67"/>
      <c r="CA82" s="67"/>
      <c r="CB82" s="67"/>
      <c r="CC82" s="67"/>
      <c r="CD82" s="67"/>
      <c r="CE82" s="67"/>
      <c r="CF82" s="67"/>
      <c r="CG82" s="67"/>
      <c r="CH82" s="67"/>
      <c r="CI82" s="67"/>
      <c r="CJ82" s="67"/>
      <c r="CK82" s="67"/>
      <c r="CL82" s="67"/>
      <c r="CM82" s="67"/>
      <c r="CN82" s="67"/>
      <c r="CO82" s="67"/>
      <c r="CP82" s="67"/>
      <c r="CQ82" s="67"/>
      <c r="CR82" s="67"/>
      <c r="CS82" s="67"/>
      <c r="CT82" s="67"/>
      <c r="CU82" s="67"/>
      <c r="CV82" s="67"/>
      <c r="CW82" s="67"/>
      <c r="CX82" s="67"/>
      <c r="CY82" s="67"/>
      <c r="CZ82" s="67"/>
      <c r="DA82" s="67"/>
      <c r="DB82" s="67"/>
      <c r="DC82" s="67"/>
      <c r="DD82" s="67"/>
      <c r="DE82" s="67"/>
      <c r="DF82" s="67"/>
      <c r="DG82" s="67"/>
      <c r="DH82" s="67"/>
      <c r="DI82" s="67"/>
      <c r="DJ82" s="67"/>
      <c r="DK82" s="67"/>
      <c r="DL82" s="67"/>
      <c r="DM82" s="67"/>
      <c r="DN82" s="67"/>
      <c r="DO82" s="67"/>
      <c r="DP82" s="67"/>
      <c r="DQ82" s="67"/>
      <c r="DR82" s="67"/>
      <c r="DS82" s="67"/>
      <c r="DT82" s="67"/>
      <c r="DU82" s="67"/>
      <c r="DV82" s="67"/>
      <c r="DW82" s="67"/>
      <c r="DX82" s="67"/>
      <c r="DY82" s="67"/>
      <c r="DZ82" s="67"/>
      <c r="EA82" s="67"/>
      <c r="EB82" s="67"/>
      <c r="EC82" s="67"/>
      <c r="ED82" s="67"/>
      <c r="EE82" s="67"/>
      <c r="EF82" s="67"/>
      <c r="EG82" s="67"/>
      <c r="EH82" s="67"/>
      <c r="EI82" s="67"/>
      <c r="EJ82" s="67"/>
      <c r="EK82" s="67"/>
      <c r="EL82" s="67"/>
      <c r="EM82" s="67"/>
      <c r="EN82" s="67"/>
      <c r="EO82" s="67"/>
      <c r="EP82" s="67"/>
      <c r="EQ82" s="67"/>
      <c r="ER82" s="67"/>
      <c r="ES82" s="67"/>
      <c r="ET82" s="67"/>
      <c r="EU82" s="67"/>
      <c r="EV82" s="67"/>
      <c r="EW82" s="67"/>
      <c r="EX82" s="67"/>
      <c r="EY82" s="67"/>
      <c r="EZ82" s="67"/>
      <c r="FA82" s="67"/>
      <c r="FB82" s="67"/>
      <c r="FC82" s="67"/>
      <c r="FD82" s="67"/>
      <c r="FE82" s="67"/>
      <c r="FF82" s="67"/>
      <c r="FG82" s="67"/>
      <c r="FH82" s="67"/>
      <c r="FI82" s="67"/>
      <c r="FJ82" s="67"/>
      <c r="FK82" s="67"/>
      <c r="FL82" s="67"/>
      <c r="FM82" s="67"/>
      <c r="FN82" s="67"/>
      <c r="FO82" s="67"/>
      <c r="FP82" s="67"/>
      <c r="FQ82" s="67"/>
      <c r="FR82" s="67"/>
      <c r="FS82" s="67"/>
      <c r="FT82" s="67"/>
      <c r="FU82" s="67"/>
      <c r="FV82" s="67"/>
      <c r="FW82" s="67"/>
      <c r="FX82" s="67"/>
      <c r="FY82" s="67"/>
      <c r="FZ82" s="67"/>
      <c r="GA82" s="67"/>
      <c r="GB82" s="67"/>
      <c r="GC82" s="67"/>
      <c r="GD82" s="67"/>
      <c r="GE82" s="67"/>
      <c r="GF82" s="67"/>
      <c r="GG82" s="67"/>
      <c r="GH82" s="67"/>
      <c r="GI82" s="67"/>
      <c r="GJ82" s="67"/>
      <c r="GK82" s="67"/>
      <c r="GL82" s="67"/>
      <c r="GM82" s="67"/>
      <c r="GN82" s="67"/>
      <c r="GO82" s="67"/>
      <c r="GP82" s="67"/>
      <c r="GQ82" s="67"/>
      <c r="GR82" s="67"/>
      <c r="GS82" s="67"/>
      <c r="GT82" s="67"/>
      <c r="GU82" s="67"/>
      <c r="GV82" s="67"/>
      <c r="GW82" s="67"/>
      <c r="GX82" s="67"/>
      <c r="GY82" s="67"/>
      <c r="GZ82" s="67"/>
      <c r="HA82" s="67"/>
      <c r="HB82" s="67"/>
      <c r="HC82" s="67"/>
      <c r="HD82" s="67"/>
      <c r="HE82" s="67"/>
      <c r="HF82" s="67"/>
      <c r="HG82" s="67"/>
      <c r="HH82" s="67"/>
      <c r="HI82" s="67"/>
      <c r="HJ82" s="67"/>
      <c r="HK82" s="67"/>
      <c r="HL82" s="67"/>
      <c r="HM82" s="67"/>
      <c r="HN82" s="67"/>
      <c r="HO82" s="67"/>
      <c r="HP82" s="67"/>
      <c r="HQ82" s="67"/>
      <c r="HR82" s="67"/>
      <c r="HS82" s="67"/>
      <c r="HT82" s="67"/>
      <c r="HU82" s="67"/>
      <c r="HV82" s="67"/>
      <c r="HW82" s="67"/>
      <c r="HX82" s="67"/>
      <c r="HY82" s="67"/>
      <c r="HZ82" s="67"/>
      <c r="IA82" s="67"/>
      <c r="IB82" s="67"/>
      <c r="IC82" s="67"/>
      <c r="ID82" s="67"/>
      <c r="IE82" s="67"/>
      <c r="IF82" s="67"/>
      <c r="IG82" s="67"/>
      <c r="IH82" s="67"/>
      <c r="II82" s="67"/>
      <c r="IJ82" s="67"/>
      <c r="IK82" s="67"/>
      <c r="IL82" s="67"/>
      <c r="IM82" s="67"/>
      <c r="IN82" s="67"/>
      <c r="IO82" s="67"/>
      <c r="IP82" s="67"/>
      <c r="IQ82" s="67"/>
    </row>
    <row r="83" spans="1:251">
      <c r="A83" s="67"/>
      <c r="B83" s="67"/>
      <c r="C83" s="67"/>
      <c r="D83" s="67"/>
      <c r="E83" s="67"/>
      <c r="F83" s="67"/>
      <c r="G83" s="67"/>
      <c r="H83" s="67"/>
      <c r="I83" s="67"/>
      <c r="J83" s="67"/>
      <c r="K83" s="67"/>
      <c r="L83" s="67"/>
      <c r="M83" s="67"/>
      <c r="N83" s="67"/>
      <c r="O83" s="67"/>
      <c r="P83" s="67"/>
      <c r="Q83" s="67"/>
      <c r="R83" s="67"/>
      <c r="S83" s="67"/>
      <c r="T83" s="67"/>
      <c r="U83" s="67"/>
      <c r="V83" s="67"/>
      <c r="W83" s="67"/>
      <c r="X83" s="67"/>
      <c r="Y83" s="67"/>
      <c r="Z83" s="67"/>
      <c r="AA83" s="67"/>
      <c r="AB83" s="67"/>
      <c r="AC83" s="67"/>
      <c r="AD83" s="67"/>
      <c r="AE83" s="67"/>
      <c r="AF83" s="67"/>
      <c r="AG83" s="67"/>
      <c r="AH83" s="67"/>
      <c r="AI83" s="67"/>
      <c r="AJ83" s="67"/>
      <c r="AK83" s="67"/>
      <c r="AL83" s="67"/>
      <c r="AM83" s="67"/>
      <c r="AN83" s="67"/>
      <c r="AO83" s="67"/>
      <c r="AP83" s="67"/>
      <c r="AQ83" s="67"/>
      <c r="AR83" s="67"/>
      <c r="AS83" s="67"/>
      <c r="AT83" s="67"/>
      <c r="AU83" s="67"/>
      <c r="AV83" s="67"/>
      <c r="AW83" s="67"/>
      <c r="AX83" s="67"/>
      <c r="AY83" s="67"/>
      <c r="AZ83" s="67"/>
      <c r="BA83" s="67"/>
      <c r="BB83" s="67"/>
      <c r="BC83" s="67"/>
      <c r="BD83" s="67"/>
      <c r="BE83" s="67"/>
      <c r="BF83" s="67"/>
      <c r="BG83" s="67"/>
      <c r="BH83" s="67"/>
      <c r="BI83" s="67"/>
      <c r="BJ83" s="67"/>
      <c r="BK83" s="67"/>
      <c r="BL83" s="67"/>
      <c r="BM83" s="67"/>
      <c r="BN83" s="67"/>
      <c r="BO83" s="67"/>
      <c r="BP83" s="67"/>
      <c r="BQ83" s="67"/>
      <c r="BR83" s="67"/>
      <c r="BS83" s="67"/>
      <c r="BT83" s="67"/>
      <c r="BU83" s="67"/>
      <c r="BV83" s="67"/>
      <c r="BW83" s="67"/>
      <c r="BX83" s="67"/>
      <c r="BY83" s="67"/>
      <c r="BZ83" s="67"/>
      <c r="CA83" s="67"/>
      <c r="CB83" s="67"/>
      <c r="CC83" s="67"/>
      <c r="CD83" s="67"/>
      <c r="CE83" s="67"/>
      <c r="CF83" s="67"/>
      <c r="CG83" s="67"/>
      <c r="CH83" s="67"/>
      <c r="CI83" s="67"/>
      <c r="CJ83" s="67"/>
      <c r="CK83" s="67"/>
      <c r="CL83" s="67"/>
      <c r="CM83" s="67"/>
      <c r="CN83" s="67"/>
      <c r="CO83" s="67"/>
      <c r="CP83" s="67"/>
      <c r="CQ83" s="67"/>
      <c r="CR83" s="67"/>
      <c r="CS83" s="67"/>
      <c r="CT83" s="67"/>
      <c r="CU83" s="67"/>
      <c r="CV83" s="67"/>
      <c r="CW83" s="67"/>
      <c r="CX83" s="67"/>
      <c r="CY83" s="67"/>
      <c r="CZ83" s="67"/>
      <c r="DA83" s="67"/>
      <c r="DB83" s="67"/>
      <c r="DC83" s="67"/>
      <c r="DD83" s="67"/>
      <c r="DE83" s="67"/>
      <c r="DF83" s="67"/>
      <c r="DG83" s="67"/>
      <c r="DH83" s="67"/>
      <c r="DI83" s="67"/>
      <c r="DJ83" s="67"/>
      <c r="DK83" s="67"/>
      <c r="DL83" s="67"/>
      <c r="DM83" s="67"/>
      <c r="DN83" s="67"/>
      <c r="DO83" s="67"/>
      <c r="DP83" s="67"/>
      <c r="DQ83" s="67"/>
      <c r="DR83" s="67"/>
      <c r="DS83" s="67"/>
      <c r="DT83" s="67"/>
      <c r="DU83" s="67"/>
      <c r="DV83" s="67"/>
      <c r="DW83" s="67"/>
      <c r="DX83" s="67"/>
      <c r="DY83" s="67"/>
      <c r="DZ83" s="67"/>
      <c r="EA83" s="67"/>
      <c r="EB83" s="67"/>
      <c r="EC83" s="67"/>
      <c r="ED83" s="67"/>
      <c r="EE83" s="67"/>
      <c r="EF83" s="67"/>
      <c r="EG83" s="67"/>
      <c r="EH83" s="67"/>
      <c r="EI83" s="67"/>
      <c r="EJ83" s="67"/>
      <c r="EK83" s="67"/>
      <c r="EL83" s="67"/>
      <c r="EM83" s="67"/>
      <c r="EN83" s="67"/>
      <c r="EO83" s="67"/>
      <c r="EP83" s="67"/>
      <c r="EQ83" s="67"/>
      <c r="ER83" s="67"/>
      <c r="ES83" s="67"/>
      <c r="ET83" s="67"/>
      <c r="EU83" s="67"/>
      <c r="EV83" s="67"/>
      <c r="EW83" s="67"/>
      <c r="EX83" s="67"/>
      <c r="EY83" s="67"/>
      <c r="EZ83" s="67"/>
      <c r="FA83" s="67"/>
      <c r="FB83" s="67"/>
      <c r="FC83" s="67"/>
      <c r="FD83" s="67"/>
      <c r="FE83" s="67"/>
      <c r="FF83" s="67"/>
      <c r="FG83" s="67"/>
      <c r="FH83" s="67"/>
      <c r="FI83" s="67"/>
      <c r="FJ83" s="67"/>
      <c r="FK83" s="67"/>
      <c r="FL83" s="67"/>
      <c r="FM83" s="67"/>
      <c r="FN83" s="67"/>
      <c r="FO83" s="67"/>
      <c r="FP83" s="67"/>
      <c r="FQ83" s="67"/>
      <c r="FR83" s="67"/>
      <c r="FS83" s="67"/>
      <c r="FT83" s="67"/>
      <c r="FU83" s="67"/>
      <c r="FV83" s="67"/>
      <c r="FW83" s="67"/>
      <c r="FX83" s="67"/>
      <c r="FY83" s="67"/>
      <c r="FZ83" s="67"/>
      <c r="GA83" s="67"/>
      <c r="GB83" s="67"/>
      <c r="GC83" s="67"/>
      <c r="GD83" s="67"/>
      <c r="GE83" s="67"/>
      <c r="GF83" s="67"/>
      <c r="GG83" s="67"/>
      <c r="GH83" s="67"/>
      <c r="GI83" s="67"/>
      <c r="GJ83" s="67"/>
      <c r="GK83" s="67"/>
      <c r="GL83" s="67"/>
      <c r="GM83" s="67"/>
      <c r="GN83" s="67"/>
      <c r="GO83" s="67"/>
      <c r="GP83" s="67"/>
      <c r="GQ83" s="67"/>
      <c r="GR83" s="67"/>
      <c r="GS83" s="67"/>
      <c r="GT83" s="67"/>
      <c r="GU83" s="67"/>
      <c r="GV83" s="67"/>
      <c r="GW83" s="67"/>
      <c r="GX83" s="67"/>
      <c r="GY83" s="67"/>
      <c r="GZ83" s="67"/>
      <c r="HA83" s="67"/>
      <c r="HB83" s="67"/>
      <c r="HC83" s="67"/>
      <c r="HD83" s="67"/>
      <c r="HE83" s="67"/>
      <c r="HF83" s="67"/>
      <c r="HG83" s="67"/>
      <c r="HH83" s="67"/>
      <c r="HI83" s="67"/>
      <c r="HJ83" s="67"/>
      <c r="HK83" s="67"/>
      <c r="HL83" s="67"/>
      <c r="HM83" s="67"/>
      <c r="HN83" s="67"/>
      <c r="HO83" s="67"/>
      <c r="HP83" s="67"/>
      <c r="HQ83" s="67"/>
      <c r="HR83" s="67"/>
      <c r="HS83" s="67"/>
      <c r="HT83" s="67"/>
      <c r="HU83" s="67"/>
      <c r="HV83" s="67"/>
      <c r="HW83" s="67"/>
      <c r="HX83" s="67"/>
      <c r="HY83" s="67"/>
      <c r="HZ83" s="67"/>
      <c r="IA83" s="67"/>
      <c r="IB83" s="67"/>
      <c r="IC83" s="67"/>
      <c r="ID83" s="67"/>
      <c r="IE83" s="67"/>
      <c r="IF83" s="67"/>
      <c r="IG83" s="67"/>
      <c r="IH83" s="67"/>
      <c r="II83" s="67"/>
      <c r="IJ83" s="67"/>
      <c r="IK83" s="67"/>
      <c r="IL83" s="67"/>
      <c r="IM83" s="67"/>
      <c r="IN83" s="67"/>
      <c r="IO83" s="67"/>
      <c r="IP83" s="67"/>
      <c r="IQ83" s="67"/>
    </row>
    <row r="84" spans="1:251">
      <c r="A84" s="67"/>
      <c r="B84" s="67"/>
      <c r="C84" s="67"/>
      <c r="D84" s="67"/>
      <c r="E84" s="67"/>
      <c r="F84" s="67"/>
      <c r="G84" s="67"/>
      <c r="H84" s="67"/>
      <c r="I84" s="67"/>
      <c r="J84" s="67"/>
      <c r="K84" s="67"/>
      <c r="L84" s="67"/>
      <c r="M84" s="67"/>
      <c r="N84" s="67"/>
      <c r="O84" s="67"/>
      <c r="P84" s="67"/>
      <c r="Q84" s="67"/>
      <c r="R84" s="67"/>
      <c r="S84" s="67"/>
      <c r="T84" s="67"/>
      <c r="U84" s="67"/>
      <c r="V84" s="67"/>
      <c r="W84" s="67"/>
      <c r="X84" s="67"/>
      <c r="Y84" s="67"/>
      <c r="Z84" s="67"/>
      <c r="AA84" s="67"/>
      <c r="AB84" s="67"/>
      <c r="AC84" s="67"/>
      <c r="AD84" s="67"/>
      <c r="AE84" s="67"/>
      <c r="AF84" s="67"/>
      <c r="AG84" s="67"/>
      <c r="AH84" s="67"/>
      <c r="AI84" s="67"/>
      <c r="AJ84" s="67"/>
      <c r="AK84" s="67"/>
      <c r="AL84" s="67"/>
      <c r="AM84" s="67"/>
      <c r="AN84" s="67"/>
      <c r="AO84" s="67"/>
      <c r="AP84" s="67"/>
      <c r="AQ84" s="67"/>
      <c r="AR84" s="67"/>
      <c r="AS84" s="67"/>
      <c r="AT84" s="67"/>
      <c r="AU84" s="67"/>
      <c r="AV84" s="67"/>
      <c r="AW84" s="67"/>
      <c r="AX84" s="67"/>
      <c r="AY84" s="67"/>
      <c r="AZ84" s="67"/>
      <c r="BA84" s="67"/>
      <c r="BB84" s="67"/>
      <c r="BC84" s="67"/>
      <c r="BD84" s="67"/>
      <c r="BE84" s="67"/>
      <c r="BF84" s="67"/>
      <c r="BG84" s="67"/>
      <c r="BH84" s="67"/>
      <c r="BI84" s="67"/>
      <c r="BJ84" s="67"/>
      <c r="BK84" s="67"/>
      <c r="BL84" s="67"/>
      <c r="BM84" s="67"/>
      <c r="BN84" s="67"/>
      <c r="BO84" s="67"/>
      <c r="BP84" s="67"/>
      <c r="BQ84" s="67"/>
      <c r="BR84" s="67"/>
      <c r="BS84" s="67"/>
      <c r="BT84" s="67"/>
      <c r="BU84" s="67"/>
      <c r="BV84" s="67"/>
      <c r="BW84" s="67"/>
      <c r="BX84" s="67"/>
      <c r="BY84" s="67"/>
      <c r="BZ84" s="67"/>
      <c r="CA84" s="67"/>
      <c r="CB84" s="67"/>
      <c r="CC84" s="67"/>
      <c r="CD84" s="67"/>
      <c r="CE84" s="67"/>
      <c r="CF84" s="67"/>
      <c r="CG84" s="67"/>
      <c r="CH84" s="67"/>
      <c r="CI84" s="67"/>
      <c r="CJ84" s="67"/>
      <c r="CK84" s="67"/>
      <c r="CL84" s="67"/>
      <c r="CM84" s="67"/>
      <c r="CN84" s="67"/>
      <c r="CO84" s="67"/>
      <c r="CP84" s="67"/>
      <c r="CQ84" s="67"/>
      <c r="CR84" s="67"/>
      <c r="CS84" s="67"/>
      <c r="CT84" s="67"/>
      <c r="CU84" s="67"/>
      <c r="CV84" s="67"/>
      <c r="CW84" s="67"/>
      <c r="CX84" s="67"/>
      <c r="CY84" s="67"/>
      <c r="CZ84" s="67"/>
      <c r="DA84" s="67"/>
      <c r="DB84" s="67"/>
      <c r="DC84" s="67"/>
      <c r="DD84" s="67"/>
      <c r="DE84" s="67"/>
      <c r="DF84" s="67"/>
      <c r="DG84" s="67"/>
      <c r="DH84" s="67"/>
      <c r="DI84" s="67"/>
      <c r="DJ84" s="67"/>
      <c r="DK84" s="67"/>
      <c r="DL84" s="67"/>
      <c r="DM84" s="67"/>
      <c r="DN84" s="67"/>
      <c r="DO84" s="67"/>
      <c r="DP84" s="67"/>
      <c r="DQ84" s="67"/>
      <c r="DR84" s="67"/>
      <c r="DS84" s="67"/>
      <c r="DT84" s="67"/>
      <c r="DU84" s="67"/>
      <c r="DV84" s="67"/>
      <c r="DW84" s="67"/>
      <c r="DX84" s="67"/>
      <c r="DY84" s="67"/>
      <c r="DZ84" s="67"/>
      <c r="EA84" s="67"/>
      <c r="EB84" s="67"/>
      <c r="EC84" s="67"/>
      <c r="ED84" s="67"/>
      <c r="EE84" s="67"/>
      <c r="EF84" s="67"/>
      <c r="EG84" s="67"/>
      <c r="EH84" s="67"/>
      <c r="EI84" s="67"/>
      <c r="EJ84" s="67"/>
      <c r="EK84" s="67"/>
      <c r="EL84" s="67"/>
      <c r="EM84" s="67"/>
      <c r="EN84" s="67"/>
      <c r="EO84" s="67"/>
      <c r="EP84" s="67"/>
      <c r="EQ84" s="67"/>
      <c r="ER84" s="67"/>
      <c r="ES84" s="67"/>
      <c r="ET84" s="67"/>
      <c r="EU84" s="67"/>
      <c r="EV84" s="67"/>
      <c r="EW84" s="67"/>
      <c r="EX84" s="67"/>
      <c r="EY84" s="67"/>
      <c r="EZ84" s="67"/>
      <c r="FA84" s="67"/>
      <c r="FB84" s="67"/>
      <c r="FC84" s="67"/>
      <c r="FD84" s="67"/>
      <c r="FE84" s="67"/>
      <c r="FF84" s="67"/>
      <c r="FG84" s="67"/>
      <c r="FH84" s="67"/>
      <c r="FI84" s="67"/>
      <c r="FJ84" s="67"/>
      <c r="FK84" s="67"/>
      <c r="FL84" s="67"/>
      <c r="FM84" s="67"/>
      <c r="FN84" s="67"/>
      <c r="FO84" s="67"/>
      <c r="FP84" s="67"/>
      <c r="FQ84" s="67"/>
      <c r="FR84" s="67"/>
      <c r="FS84" s="67"/>
      <c r="FT84" s="67"/>
      <c r="FU84" s="67"/>
      <c r="FV84" s="67"/>
      <c r="FW84" s="67"/>
      <c r="FX84" s="67"/>
      <c r="FY84" s="67"/>
      <c r="FZ84" s="67"/>
      <c r="GA84" s="67"/>
      <c r="GB84" s="67"/>
      <c r="GC84" s="67"/>
      <c r="GD84" s="67"/>
      <c r="GE84" s="67"/>
      <c r="GF84" s="67"/>
      <c r="GG84" s="67"/>
      <c r="GH84" s="67"/>
      <c r="GI84" s="67"/>
      <c r="GJ84" s="67"/>
      <c r="GK84" s="67"/>
      <c r="GL84" s="67"/>
      <c r="GM84" s="67"/>
      <c r="GN84" s="67"/>
      <c r="GO84" s="67"/>
      <c r="GP84" s="67"/>
      <c r="GQ84" s="67"/>
      <c r="GR84" s="67"/>
      <c r="GS84" s="67"/>
      <c r="GT84" s="67"/>
      <c r="GU84" s="67"/>
      <c r="GV84" s="67"/>
      <c r="GW84" s="67"/>
      <c r="GX84" s="67"/>
      <c r="GY84" s="67"/>
      <c r="GZ84" s="67"/>
      <c r="HA84" s="67"/>
      <c r="HB84" s="67"/>
      <c r="HC84" s="67"/>
      <c r="HD84" s="67"/>
      <c r="HE84" s="67"/>
      <c r="HF84" s="67"/>
      <c r="HG84" s="67"/>
      <c r="HH84" s="67"/>
      <c r="HI84" s="67"/>
      <c r="HJ84" s="67"/>
      <c r="HK84" s="67"/>
      <c r="HL84" s="67"/>
      <c r="HM84" s="67"/>
      <c r="HN84" s="67"/>
      <c r="HO84" s="67"/>
      <c r="HP84" s="67"/>
      <c r="HQ84" s="67"/>
      <c r="HR84" s="67"/>
      <c r="HS84" s="67"/>
      <c r="HT84" s="67"/>
      <c r="HU84" s="67"/>
      <c r="HV84" s="67"/>
      <c r="HW84" s="67"/>
      <c r="HX84" s="67"/>
      <c r="HY84" s="67"/>
      <c r="HZ84" s="67"/>
      <c r="IA84" s="67"/>
      <c r="IB84" s="67"/>
      <c r="IC84" s="67"/>
      <c r="ID84" s="67"/>
      <c r="IE84" s="67"/>
      <c r="IF84" s="67"/>
      <c r="IG84" s="67"/>
      <c r="IH84" s="67"/>
      <c r="II84" s="67"/>
      <c r="IJ84" s="67"/>
      <c r="IK84" s="67"/>
      <c r="IL84" s="67"/>
      <c r="IM84" s="67"/>
      <c r="IN84" s="67"/>
      <c r="IO84" s="67"/>
      <c r="IP84" s="67"/>
      <c r="IQ84" s="67"/>
    </row>
  </sheetData>
  <printOptions horizontalCentered="1"/>
  <pageMargins left="0.5" right="0.5" top="0.5" bottom="0.5" header="0.5" footer="0.5"/>
  <pageSetup scale="84" orientation="portrait" r:id="rId1"/>
  <headerFooter alignWithMargins="0"/>
  <legacyDrawing r:id="rId2"/>
</worksheet>
</file>

<file path=xl/worksheets/sheet12.xml><?xml version="1.0" encoding="utf-8"?>
<worksheet xmlns="http://schemas.openxmlformats.org/spreadsheetml/2006/main" xmlns:r="http://schemas.openxmlformats.org/officeDocument/2006/relationships">
  <sheetPr transitionEvaluation="1">
    <pageSetUpPr fitToPage="1"/>
  </sheetPr>
  <dimension ref="A1:IV77"/>
  <sheetViews>
    <sheetView defaultGridColor="0" colorId="22" zoomScaleNormal="75" workbookViewId="0">
      <selection activeCell="C9" sqref="C9"/>
    </sheetView>
  </sheetViews>
  <sheetFormatPr defaultColWidth="9.77734375" defaultRowHeight="15"/>
  <cols>
    <col min="1" max="1" width="5.77734375" customWidth="1"/>
    <col min="2" max="2" width="47.77734375" customWidth="1"/>
    <col min="3" max="3" width="10.77734375" customWidth="1"/>
    <col min="4" max="4" width="13.109375" customWidth="1"/>
  </cols>
  <sheetData>
    <row r="1" spans="1:256" ht="15.75" thickBot="1">
      <c r="A1" s="153" t="str">
        <f>'Data Sheet'!A46</f>
        <v>Annual Report of THE MIDDLEBURGH TELEPHONE COMPANY                                          For the period ending DECEMBER 31, 2013</v>
      </c>
      <c r="B1" s="67"/>
      <c r="C1" s="166"/>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c r="BH1" s="67"/>
      <c r="BI1" s="67"/>
      <c r="BJ1" s="67"/>
      <c r="BK1" s="67"/>
      <c r="BL1" s="67"/>
      <c r="BM1" s="67"/>
      <c r="BN1" s="67"/>
      <c r="BO1" s="67"/>
      <c r="BP1" s="67"/>
      <c r="BQ1" s="67"/>
      <c r="BR1" s="67"/>
      <c r="BS1" s="67"/>
      <c r="BT1" s="67"/>
      <c r="BU1" s="67"/>
      <c r="BV1" s="67"/>
      <c r="BW1" s="67"/>
      <c r="BX1" s="67"/>
      <c r="BY1" s="67"/>
      <c r="BZ1" s="67"/>
      <c r="CA1" s="67"/>
      <c r="CB1" s="67"/>
      <c r="CC1" s="67"/>
      <c r="CD1" s="67"/>
      <c r="CE1" s="67"/>
      <c r="CF1" s="67"/>
      <c r="CG1" s="67"/>
      <c r="CH1" s="67"/>
      <c r="CI1" s="67"/>
      <c r="CJ1" s="67"/>
      <c r="CK1" s="67"/>
      <c r="CL1" s="67"/>
      <c r="CM1" s="67"/>
      <c r="CN1" s="67"/>
      <c r="CO1" s="67"/>
      <c r="CP1" s="67"/>
      <c r="CQ1" s="67"/>
      <c r="CR1" s="67"/>
      <c r="CS1" s="67"/>
      <c r="CT1" s="67"/>
      <c r="CU1" s="67"/>
      <c r="CV1" s="67"/>
      <c r="CW1" s="67"/>
      <c r="CX1" s="67"/>
      <c r="CY1" s="67"/>
      <c r="CZ1" s="67"/>
      <c r="DA1" s="67"/>
      <c r="DB1" s="67"/>
      <c r="DC1" s="67"/>
      <c r="DD1" s="67"/>
      <c r="DE1" s="67"/>
      <c r="DF1" s="67"/>
      <c r="DG1" s="67"/>
      <c r="DH1" s="67"/>
      <c r="DI1" s="67"/>
      <c r="DJ1" s="67"/>
      <c r="DK1" s="67"/>
      <c r="DL1" s="67"/>
      <c r="DM1" s="67"/>
      <c r="DN1" s="67"/>
      <c r="DO1" s="67"/>
      <c r="DP1" s="67"/>
      <c r="DQ1" s="67"/>
      <c r="DR1" s="67"/>
      <c r="DS1" s="67"/>
      <c r="DT1" s="67"/>
      <c r="DU1" s="67"/>
      <c r="DV1" s="67"/>
      <c r="DW1" s="67"/>
      <c r="DX1" s="67"/>
      <c r="DY1" s="67"/>
      <c r="DZ1" s="67"/>
      <c r="EA1" s="67"/>
      <c r="EB1" s="67"/>
      <c r="EC1" s="67"/>
      <c r="ED1" s="67"/>
      <c r="EE1" s="67"/>
      <c r="EF1" s="67"/>
      <c r="EG1" s="67"/>
      <c r="EH1" s="67"/>
      <c r="EI1" s="67"/>
      <c r="EJ1" s="67"/>
      <c r="EK1" s="67"/>
      <c r="EL1" s="67"/>
      <c r="EM1" s="67"/>
      <c r="EN1" s="67"/>
      <c r="EO1" s="67"/>
      <c r="EP1" s="67"/>
      <c r="EQ1" s="67"/>
      <c r="ER1" s="67"/>
      <c r="ES1" s="67"/>
      <c r="ET1" s="67"/>
      <c r="EU1" s="67"/>
      <c r="EV1" s="67"/>
      <c r="EW1" s="67"/>
      <c r="EX1" s="67"/>
      <c r="EY1" s="67"/>
      <c r="EZ1" s="67"/>
      <c r="FA1" s="67"/>
      <c r="FB1" s="67"/>
      <c r="FC1" s="67"/>
      <c r="FD1" s="67"/>
      <c r="FE1" s="67"/>
      <c r="FF1" s="67"/>
      <c r="FG1" s="67"/>
      <c r="FH1" s="67"/>
      <c r="FI1" s="67"/>
      <c r="FJ1" s="67"/>
      <c r="FK1" s="67"/>
      <c r="FL1" s="67"/>
      <c r="FM1" s="67"/>
      <c r="FN1" s="67"/>
      <c r="FO1" s="67"/>
      <c r="FP1" s="67"/>
      <c r="FQ1" s="67"/>
      <c r="FR1" s="67"/>
      <c r="FS1" s="67"/>
      <c r="FT1" s="67"/>
      <c r="FU1" s="67"/>
      <c r="FV1" s="67"/>
      <c r="FW1" s="67"/>
      <c r="FX1" s="67"/>
      <c r="FY1" s="67"/>
      <c r="FZ1" s="67"/>
      <c r="GA1" s="67"/>
      <c r="GB1" s="67"/>
      <c r="GC1" s="67"/>
      <c r="GD1" s="67"/>
      <c r="GE1" s="67"/>
      <c r="GF1" s="67"/>
      <c r="GG1" s="67"/>
      <c r="GH1" s="67"/>
      <c r="GI1" s="67"/>
      <c r="GJ1" s="67"/>
      <c r="GK1" s="67"/>
      <c r="GL1" s="67"/>
      <c r="GM1" s="67"/>
      <c r="GN1" s="67"/>
      <c r="GO1" s="67"/>
      <c r="GP1" s="67"/>
      <c r="GQ1" s="67"/>
      <c r="GR1" s="67"/>
      <c r="GS1" s="67"/>
      <c r="GT1" s="67"/>
      <c r="GU1" s="67"/>
      <c r="GV1" s="67"/>
      <c r="GW1" s="67"/>
      <c r="GX1" s="67"/>
      <c r="GY1" s="67"/>
      <c r="GZ1" s="67"/>
      <c r="HA1" s="67"/>
      <c r="HB1" s="67"/>
      <c r="HC1" s="67"/>
      <c r="HD1" s="67"/>
      <c r="HE1" s="67"/>
      <c r="HF1" s="67"/>
      <c r="HG1" s="67"/>
      <c r="HH1" s="67"/>
      <c r="HI1" s="67"/>
      <c r="HJ1" s="67"/>
      <c r="HK1" s="67"/>
      <c r="HL1" s="67"/>
      <c r="HM1" s="67"/>
      <c r="HN1" s="67"/>
      <c r="HO1" s="67"/>
      <c r="HP1" s="67"/>
      <c r="HQ1" s="67"/>
      <c r="HR1" s="67"/>
      <c r="HS1" s="67"/>
      <c r="HT1" s="67"/>
      <c r="HU1" s="67"/>
      <c r="HV1" s="67"/>
      <c r="HW1" s="67"/>
      <c r="HX1" s="67"/>
      <c r="HY1" s="67"/>
      <c r="HZ1" s="67"/>
      <c r="IA1" s="67"/>
      <c r="IB1" s="67"/>
      <c r="IC1" s="67"/>
      <c r="ID1" s="67"/>
      <c r="IE1" s="67"/>
      <c r="IF1" s="67"/>
      <c r="IG1" s="67"/>
      <c r="IH1" s="67"/>
      <c r="II1" s="67"/>
      <c r="IJ1" s="67"/>
      <c r="IK1" s="67"/>
      <c r="IL1" s="67"/>
      <c r="IM1" s="67"/>
      <c r="IN1" s="67"/>
      <c r="IO1" s="67"/>
      <c r="IP1" s="67"/>
      <c r="IQ1" s="67"/>
      <c r="IR1" s="67"/>
      <c r="IS1" s="67"/>
      <c r="IT1" s="67"/>
      <c r="IU1" s="67"/>
      <c r="IV1" s="67"/>
    </row>
    <row r="2" spans="1:256" ht="6.95" customHeight="1">
      <c r="A2" s="68"/>
      <c r="B2" s="69"/>
      <c r="C2" s="69"/>
      <c r="D2" s="70"/>
      <c r="E2" s="67"/>
      <c r="F2" s="67"/>
      <c r="G2" s="67"/>
      <c r="H2" s="67"/>
      <c r="I2" s="67"/>
      <c r="J2" s="67"/>
      <c r="K2" s="67"/>
      <c r="L2" s="67"/>
      <c r="M2" s="67"/>
      <c r="N2" s="67"/>
      <c r="O2" s="67"/>
      <c r="P2" s="67"/>
      <c r="Q2" s="67"/>
      <c r="R2" s="67"/>
      <c r="S2" s="67"/>
      <c r="T2" s="67"/>
      <c r="U2" s="67"/>
      <c r="V2" s="67"/>
      <c r="W2" s="67"/>
      <c r="X2" s="67"/>
      <c r="Y2" s="67"/>
      <c r="Z2" s="67"/>
      <c r="AA2" s="67"/>
      <c r="AB2" s="67"/>
      <c r="AC2" s="67"/>
      <c r="AD2" s="67"/>
      <c r="AE2" s="67"/>
      <c r="AF2" s="67"/>
      <c r="AG2" s="67"/>
      <c r="AH2" s="67"/>
      <c r="AI2" s="67"/>
      <c r="AJ2" s="67"/>
      <c r="AK2" s="67"/>
      <c r="AL2" s="67"/>
      <c r="AM2" s="67"/>
      <c r="AN2" s="67"/>
      <c r="AO2" s="67"/>
      <c r="AP2" s="67"/>
      <c r="AQ2" s="67"/>
      <c r="AR2" s="67"/>
      <c r="AS2" s="67"/>
      <c r="AT2" s="67"/>
      <c r="AU2" s="67"/>
      <c r="AV2" s="67"/>
      <c r="AW2" s="67"/>
      <c r="AX2" s="67"/>
      <c r="AY2" s="67"/>
      <c r="AZ2" s="67"/>
      <c r="BA2" s="67"/>
      <c r="BB2" s="67"/>
      <c r="BC2" s="67"/>
      <c r="BD2" s="67"/>
      <c r="BE2" s="67"/>
      <c r="BF2" s="67"/>
      <c r="BG2" s="67"/>
      <c r="BH2" s="67"/>
      <c r="BI2" s="67"/>
      <c r="BJ2" s="67"/>
      <c r="BK2" s="67"/>
      <c r="BL2" s="67"/>
      <c r="BM2" s="67"/>
      <c r="BN2" s="67"/>
      <c r="BO2" s="67"/>
      <c r="BP2" s="67"/>
      <c r="BQ2" s="67"/>
      <c r="BR2" s="67"/>
      <c r="BS2" s="67"/>
      <c r="BT2" s="67"/>
      <c r="BU2" s="67"/>
      <c r="BV2" s="67"/>
      <c r="BW2" s="67"/>
      <c r="BX2" s="67"/>
      <c r="BY2" s="67"/>
      <c r="BZ2" s="67"/>
      <c r="CA2" s="67"/>
      <c r="CB2" s="67"/>
      <c r="CC2" s="67"/>
      <c r="CD2" s="67"/>
      <c r="CE2" s="67"/>
      <c r="CF2" s="67"/>
      <c r="CG2" s="67"/>
      <c r="CH2" s="67"/>
      <c r="CI2" s="67"/>
      <c r="CJ2" s="67"/>
      <c r="CK2" s="67"/>
      <c r="CL2" s="67"/>
      <c r="CM2" s="67"/>
      <c r="CN2" s="67"/>
      <c r="CO2" s="67"/>
      <c r="CP2" s="67"/>
      <c r="CQ2" s="67"/>
      <c r="CR2" s="67"/>
      <c r="CS2" s="67"/>
      <c r="CT2" s="67"/>
      <c r="CU2" s="67"/>
      <c r="CV2" s="67"/>
      <c r="CW2" s="67"/>
      <c r="CX2" s="67"/>
      <c r="CY2" s="67"/>
      <c r="CZ2" s="67"/>
      <c r="DA2" s="67"/>
      <c r="DB2" s="67"/>
      <c r="DC2" s="67"/>
      <c r="DD2" s="67"/>
      <c r="DE2" s="67"/>
      <c r="DF2" s="67"/>
      <c r="DG2" s="67"/>
      <c r="DH2" s="67"/>
      <c r="DI2" s="67"/>
      <c r="DJ2" s="67"/>
      <c r="DK2" s="67"/>
      <c r="DL2" s="67"/>
      <c r="DM2" s="67"/>
      <c r="DN2" s="67"/>
      <c r="DO2" s="67"/>
      <c r="DP2" s="67"/>
      <c r="DQ2" s="67"/>
      <c r="DR2" s="67"/>
      <c r="DS2" s="67"/>
      <c r="DT2" s="67"/>
      <c r="DU2" s="67"/>
      <c r="DV2" s="67"/>
      <c r="DW2" s="67"/>
      <c r="DX2" s="67"/>
      <c r="DY2" s="67"/>
      <c r="DZ2" s="67"/>
      <c r="EA2" s="67"/>
      <c r="EB2" s="67"/>
      <c r="EC2" s="67"/>
      <c r="ED2" s="67"/>
      <c r="EE2" s="67"/>
      <c r="EF2" s="67"/>
      <c r="EG2" s="67"/>
      <c r="EH2" s="67"/>
      <c r="EI2" s="67"/>
      <c r="EJ2" s="67"/>
      <c r="EK2" s="67"/>
      <c r="EL2" s="67"/>
      <c r="EM2" s="67"/>
      <c r="EN2" s="67"/>
      <c r="EO2" s="67"/>
      <c r="EP2" s="67"/>
      <c r="EQ2" s="67"/>
      <c r="ER2" s="67"/>
      <c r="ES2" s="67"/>
      <c r="ET2" s="67"/>
      <c r="EU2" s="67"/>
      <c r="EV2" s="67"/>
      <c r="EW2" s="67"/>
      <c r="EX2" s="67"/>
      <c r="EY2" s="67"/>
      <c r="EZ2" s="67"/>
      <c r="FA2" s="67"/>
      <c r="FB2" s="67"/>
      <c r="FC2" s="67"/>
      <c r="FD2" s="67"/>
      <c r="FE2" s="67"/>
      <c r="FF2" s="67"/>
      <c r="FG2" s="67"/>
      <c r="FH2" s="67"/>
      <c r="FI2" s="67"/>
      <c r="FJ2" s="67"/>
      <c r="FK2" s="67"/>
      <c r="FL2" s="67"/>
      <c r="FM2" s="67"/>
      <c r="FN2" s="67"/>
      <c r="FO2" s="67"/>
      <c r="FP2" s="67"/>
      <c r="FQ2" s="67"/>
      <c r="FR2" s="67"/>
      <c r="FS2" s="67"/>
      <c r="FT2" s="67"/>
      <c r="FU2" s="67"/>
      <c r="FV2" s="67"/>
      <c r="FW2" s="67"/>
      <c r="FX2" s="67"/>
      <c r="FY2" s="67"/>
      <c r="FZ2" s="67"/>
      <c r="GA2" s="67"/>
      <c r="GB2" s="67"/>
      <c r="GC2" s="67"/>
      <c r="GD2" s="67"/>
      <c r="GE2" s="67"/>
      <c r="GF2" s="67"/>
      <c r="GG2" s="67"/>
      <c r="GH2" s="67"/>
      <c r="GI2" s="67"/>
      <c r="GJ2" s="67"/>
      <c r="GK2" s="67"/>
      <c r="GL2" s="67"/>
      <c r="GM2" s="67"/>
      <c r="GN2" s="67"/>
      <c r="GO2" s="67"/>
      <c r="GP2" s="67"/>
      <c r="GQ2" s="67"/>
      <c r="GR2" s="67"/>
      <c r="GS2" s="67"/>
      <c r="GT2" s="67"/>
      <c r="GU2" s="67"/>
      <c r="GV2" s="67"/>
      <c r="GW2" s="67"/>
      <c r="GX2" s="67"/>
      <c r="GY2" s="67"/>
      <c r="GZ2" s="67"/>
      <c r="HA2" s="67"/>
      <c r="HB2" s="67"/>
      <c r="HC2" s="67"/>
      <c r="HD2" s="67"/>
      <c r="HE2" s="67"/>
      <c r="HF2" s="67"/>
      <c r="HG2" s="67"/>
      <c r="HH2" s="67"/>
      <c r="HI2" s="67"/>
      <c r="HJ2" s="67"/>
      <c r="HK2" s="67"/>
      <c r="HL2" s="67"/>
      <c r="HM2" s="67"/>
      <c r="HN2" s="67"/>
      <c r="HO2" s="67"/>
      <c r="HP2" s="67"/>
      <c r="HQ2" s="67"/>
      <c r="HR2" s="67"/>
      <c r="HS2" s="67"/>
      <c r="HT2" s="67"/>
      <c r="HU2" s="67"/>
      <c r="HV2" s="67"/>
      <c r="HW2" s="67"/>
      <c r="HX2" s="67"/>
      <c r="HY2" s="67"/>
      <c r="HZ2" s="67"/>
      <c r="IA2" s="67"/>
      <c r="IB2" s="67"/>
      <c r="IC2" s="67"/>
      <c r="ID2" s="67"/>
      <c r="IE2" s="67"/>
      <c r="IF2" s="67"/>
      <c r="IG2" s="67"/>
      <c r="IH2" s="67"/>
      <c r="II2" s="67"/>
      <c r="IJ2" s="67"/>
      <c r="IK2" s="67"/>
      <c r="IL2" s="67"/>
      <c r="IM2" s="67"/>
      <c r="IN2" s="67"/>
      <c r="IO2" s="67"/>
      <c r="IP2" s="67"/>
      <c r="IQ2" s="67"/>
      <c r="IR2" s="67"/>
      <c r="IS2" s="67"/>
      <c r="IT2" s="67"/>
      <c r="IU2" s="67"/>
      <c r="IV2" s="67"/>
    </row>
    <row r="3" spans="1:256" ht="15.75">
      <c r="A3" s="266" t="s">
        <v>1746</v>
      </c>
      <c r="B3" s="267"/>
      <c r="C3" s="267"/>
      <c r="D3" s="268"/>
      <c r="E3" s="67"/>
      <c r="F3" s="67"/>
      <c r="G3" s="67"/>
      <c r="H3" s="67"/>
      <c r="I3" s="67"/>
      <c r="J3" s="67"/>
      <c r="K3" s="67"/>
      <c r="L3" s="67"/>
      <c r="M3" s="67"/>
      <c r="N3" s="67"/>
      <c r="O3" s="67"/>
      <c r="P3" s="67"/>
      <c r="Q3" s="67"/>
      <c r="R3" s="67"/>
      <c r="S3" s="67"/>
      <c r="T3" s="67"/>
      <c r="U3" s="67"/>
      <c r="V3" s="67"/>
      <c r="W3" s="67"/>
      <c r="X3" s="67"/>
      <c r="Y3" s="67"/>
      <c r="Z3" s="67"/>
      <c r="AA3" s="67"/>
      <c r="AB3" s="67"/>
      <c r="AC3" s="67"/>
      <c r="AD3" s="67"/>
      <c r="AE3" s="67"/>
      <c r="AF3" s="67"/>
      <c r="AG3" s="67"/>
      <c r="AH3" s="67"/>
      <c r="AI3" s="67"/>
      <c r="AJ3" s="67"/>
      <c r="AK3" s="67"/>
      <c r="AL3" s="67"/>
      <c r="AM3" s="67"/>
      <c r="AN3" s="67"/>
      <c r="AO3" s="67"/>
      <c r="AP3" s="67"/>
      <c r="AQ3" s="67"/>
      <c r="AR3" s="67"/>
      <c r="AS3" s="67"/>
      <c r="AT3" s="67"/>
      <c r="AU3" s="67"/>
      <c r="AV3" s="67"/>
      <c r="AW3" s="67"/>
      <c r="AX3" s="67"/>
      <c r="AY3" s="67"/>
      <c r="AZ3" s="67"/>
      <c r="BA3" s="67"/>
      <c r="BB3" s="67"/>
      <c r="BC3" s="67"/>
      <c r="BD3" s="67"/>
      <c r="BE3" s="67"/>
      <c r="BF3" s="67"/>
      <c r="BG3" s="67"/>
      <c r="BH3" s="67"/>
      <c r="BI3" s="67"/>
      <c r="BJ3" s="67"/>
      <c r="BK3" s="67"/>
      <c r="BL3" s="67"/>
      <c r="BM3" s="67"/>
      <c r="BN3" s="67"/>
      <c r="BO3" s="67"/>
      <c r="BP3" s="67"/>
      <c r="BQ3" s="67"/>
      <c r="BR3" s="67"/>
      <c r="BS3" s="67"/>
      <c r="BT3" s="67"/>
      <c r="BU3" s="67"/>
      <c r="BV3" s="67"/>
      <c r="BW3" s="67"/>
      <c r="BX3" s="67"/>
      <c r="BY3" s="67"/>
      <c r="BZ3" s="67"/>
      <c r="CA3" s="67"/>
      <c r="CB3" s="67"/>
      <c r="CC3" s="67"/>
      <c r="CD3" s="67"/>
      <c r="CE3" s="67"/>
      <c r="CF3" s="67"/>
      <c r="CG3" s="67"/>
      <c r="CH3" s="67"/>
      <c r="CI3" s="67"/>
      <c r="CJ3" s="67"/>
      <c r="CK3" s="67"/>
      <c r="CL3" s="67"/>
      <c r="CM3" s="67"/>
      <c r="CN3" s="67"/>
      <c r="CO3" s="67"/>
      <c r="CP3" s="67"/>
      <c r="CQ3" s="67"/>
      <c r="CR3" s="67"/>
      <c r="CS3" s="67"/>
      <c r="CT3" s="67"/>
      <c r="CU3" s="67"/>
      <c r="CV3" s="67"/>
      <c r="CW3" s="67"/>
      <c r="CX3" s="67"/>
      <c r="CY3" s="67"/>
      <c r="CZ3" s="67"/>
      <c r="DA3" s="67"/>
      <c r="DB3" s="67"/>
      <c r="DC3" s="67"/>
      <c r="DD3" s="67"/>
      <c r="DE3" s="67"/>
      <c r="DF3" s="67"/>
      <c r="DG3" s="67"/>
      <c r="DH3" s="67"/>
      <c r="DI3" s="67"/>
      <c r="DJ3" s="67"/>
      <c r="DK3" s="67"/>
      <c r="DL3" s="67"/>
      <c r="DM3" s="67"/>
      <c r="DN3" s="67"/>
      <c r="DO3" s="67"/>
      <c r="DP3" s="67"/>
      <c r="DQ3" s="67"/>
      <c r="DR3" s="67"/>
      <c r="DS3" s="67"/>
      <c r="DT3" s="67"/>
      <c r="DU3" s="67"/>
      <c r="DV3" s="67"/>
      <c r="DW3" s="67"/>
      <c r="DX3" s="67"/>
      <c r="DY3" s="67"/>
      <c r="DZ3" s="67"/>
      <c r="EA3" s="67"/>
      <c r="EB3" s="67"/>
      <c r="EC3" s="67"/>
      <c r="ED3" s="67"/>
      <c r="EE3" s="67"/>
      <c r="EF3" s="67"/>
      <c r="EG3" s="67"/>
      <c r="EH3" s="67"/>
      <c r="EI3" s="67"/>
      <c r="EJ3" s="67"/>
      <c r="EK3" s="67"/>
      <c r="EL3" s="67"/>
      <c r="EM3" s="67"/>
      <c r="EN3" s="67"/>
      <c r="EO3" s="67"/>
      <c r="EP3" s="67"/>
      <c r="EQ3" s="67"/>
      <c r="ER3" s="67"/>
      <c r="ES3" s="67"/>
      <c r="ET3" s="67"/>
      <c r="EU3" s="67"/>
      <c r="EV3" s="67"/>
      <c r="EW3" s="67"/>
      <c r="EX3" s="67"/>
      <c r="EY3" s="67"/>
      <c r="EZ3" s="67"/>
      <c r="FA3" s="67"/>
      <c r="FB3" s="67"/>
      <c r="FC3" s="67"/>
      <c r="FD3" s="67"/>
      <c r="FE3" s="67"/>
      <c r="FF3" s="67"/>
      <c r="FG3" s="67"/>
      <c r="FH3" s="67"/>
      <c r="FI3" s="67"/>
      <c r="FJ3" s="67"/>
      <c r="FK3" s="67"/>
      <c r="FL3" s="67"/>
      <c r="FM3" s="67"/>
      <c r="FN3" s="67"/>
      <c r="FO3" s="67"/>
      <c r="FP3" s="67"/>
      <c r="FQ3" s="67"/>
      <c r="FR3" s="67"/>
      <c r="FS3" s="67"/>
      <c r="FT3" s="67"/>
      <c r="FU3" s="67"/>
      <c r="FV3" s="67"/>
      <c r="FW3" s="67"/>
      <c r="FX3" s="67"/>
      <c r="FY3" s="67"/>
      <c r="FZ3" s="67"/>
      <c r="GA3" s="67"/>
      <c r="GB3" s="67"/>
      <c r="GC3" s="67"/>
      <c r="GD3" s="67"/>
      <c r="GE3" s="67"/>
      <c r="GF3" s="67"/>
      <c r="GG3" s="67"/>
      <c r="GH3" s="67"/>
      <c r="GI3" s="67"/>
      <c r="GJ3" s="67"/>
      <c r="GK3" s="67"/>
      <c r="GL3" s="67"/>
      <c r="GM3" s="67"/>
      <c r="GN3" s="67"/>
      <c r="GO3" s="67"/>
      <c r="GP3" s="67"/>
      <c r="GQ3" s="67"/>
      <c r="GR3" s="67"/>
      <c r="GS3" s="67"/>
      <c r="GT3" s="67"/>
      <c r="GU3" s="67"/>
      <c r="GV3" s="67"/>
      <c r="GW3" s="67"/>
      <c r="GX3" s="67"/>
      <c r="GY3" s="67"/>
      <c r="GZ3" s="67"/>
      <c r="HA3" s="67"/>
      <c r="HB3" s="67"/>
      <c r="HC3" s="67"/>
      <c r="HD3" s="67"/>
      <c r="HE3" s="67"/>
      <c r="HF3" s="67"/>
      <c r="HG3" s="67"/>
      <c r="HH3" s="67"/>
      <c r="HI3" s="67"/>
      <c r="HJ3" s="67"/>
      <c r="HK3" s="67"/>
      <c r="HL3" s="67"/>
      <c r="HM3" s="67"/>
      <c r="HN3" s="67"/>
      <c r="HO3" s="67"/>
      <c r="HP3" s="67"/>
      <c r="HQ3" s="67"/>
      <c r="HR3" s="67"/>
      <c r="HS3" s="67"/>
      <c r="HT3" s="67"/>
      <c r="HU3" s="67"/>
      <c r="HV3" s="67"/>
      <c r="HW3" s="67"/>
      <c r="HX3" s="67"/>
      <c r="HY3" s="67"/>
      <c r="HZ3" s="67"/>
      <c r="IA3" s="67"/>
      <c r="IB3" s="67"/>
      <c r="IC3" s="67"/>
      <c r="ID3" s="67"/>
      <c r="IE3" s="67"/>
      <c r="IF3" s="67"/>
      <c r="IG3" s="67"/>
      <c r="IH3" s="67"/>
      <c r="II3" s="67"/>
      <c r="IJ3" s="67"/>
      <c r="IK3" s="67"/>
      <c r="IL3" s="67"/>
      <c r="IM3" s="67"/>
      <c r="IN3" s="67"/>
      <c r="IO3" s="67"/>
      <c r="IP3" s="67"/>
      <c r="IQ3" s="67"/>
      <c r="IR3" s="67"/>
      <c r="IS3" s="67"/>
      <c r="IT3" s="67"/>
      <c r="IU3" s="67"/>
      <c r="IV3" s="67"/>
    </row>
    <row r="4" spans="1:256" ht="6.95" customHeight="1">
      <c r="A4" s="213"/>
      <c r="B4" s="30"/>
      <c r="C4" s="30"/>
      <c r="D4" s="148"/>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c r="BH4" s="67"/>
      <c r="BI4" s="67"/>
      <c r="BJ4" s="67"/>
      <c r="BK4" s="67"/>
      <c r="BL4" s="67"/>
      <c r="BM4" s="67"/>
      <c r="BN4" s="67"/>
      <c r="BO4" s="67"/>
      <c r="BP4" s="67"/>
      <c r="BQ4" s="67"/>
      <c r="BR4" s="67"/>
      <c r="BS4" s="67"/>
      <c r="BT4" s="67"/>
      <c r="BU4" s="67"/>
      <c r="BV4" s="67"/>
      <c r="BW4" s="67"/>
      <c r="BX4" s="67"/>
      <c r="BY4" s="67"/>
      <c r="BZ4" s="67"/>
      <c r="CA4" s="67"/>
      <c r="CB4" s="67"/>
      <c r="CC4" s="67"/>
      <c r="CD4" s="67"/>
      <c r="CE4" s="67"/>
      <c r="CF4" s="67"/>
      <c r="CG4" s="67"/>
      <c r="CH4" s="67"/>
      <c r="CI4" s="67"/>
      <c r="CJ4" s="67"/>
      <c r="CK4" s="67"/>
      <c r="CL4" s="67"/>
      <c r="CM4" s="67"/>
      <c r="CN4" s="67"/>
      <c r="CO4" s="67"/>
      <c r="CP4" s="67"/>
      <c r="CQ4" s="67"/>
      <c r="CR4" s="67"/>
      <c r="CS4" s="67"/>
      <c r="CT4" s="67"/>
      <c r="CU4" s="67"/>
      <c r="CV4" s="67"/>
      <c r="CW4" s="67"/>
      <c r="CX4" s="67"/>
      <c r="CY4" s="67"/>
      <c r="CZ4" s="67"/>
      <c r="DA4" s="67"/>
      <c r="DB4" s="67"/>
      <c r="DC4" s="67"/>
      <c r="DD4" s="67"/>
      <c r="DE4" s="67"/>
      <c r="DF4" s="67"/>
      <c r="DG4" s="67"/>
      <c r="DH4" s="67"/>
      <c r="DI4" s="67"/>
      <c r="DJ4" s="67"/>
      <c r="DK4" s="67"/>
      <c r="DL4" s="67"/>
      <c r="DM4" s="67"/>
      <c r="DN4" s="67"/>
      <c r="DO4" s="67"/>
      <c r="DP4" s="67"/>
      <c r="DQ4" s="67"/>
      <c r="DR4" s="67"/>
      <c r="DS4" s="67"/>
      <c r="DT4" s="67"/>
      <c r="DU4" s="67"/>
      <c r="DV4" s="67"/>
      <c r="DW4" s="67"/>
      <c r="DX4" s="67"/>
      <c r="DY4" s="67"/>
      <c r="DZ4" s="67"/>
      <c r="EA4" s="67"/>
      <c r="EB4" s="67"/>
      <c r="EC4" s="67"/>
      <c r="ED4" s="67"/>
      <c r="EE4" s="67"/>
      <c r="EF4" s="67"/>
      <c r="EG4" s="67"/>
      <c r="EH4" s="67"/>
      <c r="EI4" s="67"/>
      <c r="EJ4" s="67"/>
      <c r="EK4" s="67"/>
      <c r="EL4" s="67"/>
      <c r="EM4" s="67"/>
      <c r="EN4" s="67"/>
      <c r="EO4" s="67"/>
      <c r="EP4" s="67"/>
      <c r="EQ4" s="67"/>
      <c r="ER4" s="67"/>
      <c r="ES4" s="67"/>
      <c r="ET4" s="67"/>
      <c r="EU4" s="67"/>
      <c r="EV4" s="67"/>
      <c r="EW4" s="67"/>
      <c r="EX4" s="67"/>
      <c r="EY4" s="67"/>
      <c r="EZ4" s="67"/>
      <c r="FA4" s="67"/>
      <c r="FB4" s="67"/>
      <c r="FC4" s="67"/>
      <c r="FD4" s="67"/>
      <c r="FE4" s="67"/>
      <c r="FF4" s="67"/>
      <c r="FG4" s="67"/>
      <c r="FH4" s="67"/>
      <c r="FI4" s="67"/>
      <c r="FJ4" s="67"/>
      <c r="FK4" s="67"/>
      <c r="FL4" s="67"/>
      <c r="FM4" s="67"/>
      <c r="FN4" s="67"/>
      <c r="FO4" s="67"/>
      <c r="FP4" s="67"/>
      <c r="FQ4" s="67"/>
      <c r="FR4" s="67"/>
      <c r="FS4" s="67"/>
      <c r="FT4" s="67"/>
      <c r="FU4" s="67"/>
      <c r="FV4" s="67"/>
      <c r="FW4" s="67"/>
      <c r="FX4" s="67"/>
      <c r="FY4" s="67"/>
      <c r="FZ4" s="67"/>
      <c r="GA4" s="67"/>
      <c r="GB4" s="67"/>
      <c r="GC4" s="67"/>
      <c r="GD4" s="67"/>
      <c r="GE4" s="67"/>
      <c r="GF4" s="67"/>
      <c r="GG4" s="67"/>
      <c r="GH4" s="67"/>
      <c r="GI4" s="67"/>
      <c r="GJ4" s="67"/>
      <c r="GK4" s="67"/>
      <c r="GL4" s="67"/>
      <c r="GM4" s="67"/>
      <c r="GN4" s="67"/>
      <c r="GO4" s="67"/>
      <c r="GP4" s="67"/>
      <c r="GQ4" s="67"/>
      <c r="GR4" s="67"/>
      <c r="GS4" s="67"/>
      <c r="GT4" s="67"/>
      <c r="GU4" s="67"/>
      <c r="GV4" s="67"/>
      <c r="GW4" s="67"/>
      <c r="GX4" s="67"/>
      <c r="GY4" s="67"/>
      <c r="GZ4" s="67"/>
      <c r="HA4" s="67"/>
      <c r="HB4" s="67"/>
      <c r="HC4" s="67"/>
      <c r="HD4" s="67"/>
      <c r="HE4" s="67"/>
      <c r="HF4" s="67"/>
      <c r="HG4" s="67"/>
      <c r="HH4" s="67"/>
      <c r="HI4" s="67"/>
      <c r="HJ4" s="67"/>
      <c r="HK4" s="67"/>
      <c r="HL4" s="67"/>
      <c r="HM4" s="67"/>
      <c r="HN4" s="67"/>
      <c r="HO4" s="67"/>
      <c r="HP4" s="67"/>
      <c r="HQ4" s="67"/>
      <c r="HR4" s="67"/>
      <c r="HS4" s="67"/>
      <c r="HT4" s="67"/>
      <c r="HU4" s="67"/>
      <c r="HV4" s="67"/>
      <c r="HW4" s="67"/>
      <c r="HX4" s="67"/>
      <c r="HY4" s="67"/>
      <c r="HZ4" s="67"/>
      <c r="IA4" s="67"/>
      <c r="IB4" s="67"/>
      <c r="IC4" s="67"/>
      <c r="ID4" s="67"/>
      <c r="IE4" s="67"/>
      <c r="IF4" s="67"/>
      <c r="IG4" s="67"/>
      <c r="IH4" s="67"/>
      <c r="II4" s="67"/>
      <c r="IJ4" s="67"/>
      <c r="IK4" s="67"/>
      <c r="IL4" s="67"/>
      <c r="IM4" s="67"/>
      <c r="IN4" s="67"/>
      <c r="IO4" s="67"/>
      <c r="IP4" s="67"/>
      <c r="IQ4" s="67"/>
      <c r="IR4" s="67"/>
      <c r="IS4" s="67"/>
      <c r="IT4" s="67"/>
      <c r="IU4" s="67"/>
      <c r="IV4" s="67"/>
    </row>
    <row r="5" spans="1:256">
      <c r="A5" s="269" t="s">
        <v>2965</v>
      </c>
      <c r="B5" s="30"/>
      <c r="C5" s="270"/>
      <c r="D5" s="271"/>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0"/>
      <c r="BT5" s="240"/>
      <c r="BU5" s="240"/>
      <c r="BV5" s="240"/>
      <c r="BW5" s="240"/>
      <c r="BX5" s="240"/>
      <c r="BY5" s="240"/>
      <c r="BZ5" s="240"/>
      <c r="CA5" s="240"/>
      <c r="CB5" s="240"/>
      <c r="CC5" s="240"/>
      <c r="CD5" s="240"/>
      <c r="CE5" s="240"/>
      <c r="CF5" s="240"/>
      <c r="CG5" s="240"/>
      <c r="CH5" s="240"/>
      <c r="CI5" s="240"/>
      <c r="CJ5" s="240"/>
      <c r="CK5" s="240"/>
      <c r="CL5" s="240"/>
      <c r="CM5" s="240"/>
      <c r="CN5" s="240"/>
      <c r="CO5" s="240"/>
      <c r="CP5" s="240"/>
      <c r="CQ5" s="240"/>
      <c r="CR5" s="240"/>
      <c r="CS5" s="240"/>
      <c r="CT5" s="240"/>
      <c r="CU5" s="240"/>
      <c r="CV5" s="240"/>
      <c r="CW5" s="240"/>
      <c r="CX5" s="240"/>
      <c r="CY5" s="240"/>
      <c r="CZ5" s="240"/>
      <c r="DA5" s="240"/>
      <c r="DB5" s="240"/>
      <c r="DC5" s="240"/>
      <c r="DD5" s="240"/>
      <c r="DE5" s="240"/>
      <c r="DF5" s="240"/>
      <c r="DG5" s="240"/>
      <c r="DH5" s="240"/>
      <c r="DI5" s="240"/>
      <c r="DJ5" s="240"/>
      <c r="DK5" s="240"/>
      <c r="DL5" s="240"/>
      <c r="DM5" s="240"/>
      <c r="DN5" s="240"/>
      <c r="DO5" s="240"/>
      <c r="DP5" s="240"/>
      <c r="DQ5" s="240"/>
      <c r="DR5" s="240"/>
      <c r="DS5" s="240"/>
      <c r="DT5" s="240"/>
      <c r="DU5" s="240"/>
      <c r="DV5" s="240"/>
      <c r="DW5" s="240"/>
      <c r="DX5" s="240"/>
      <c r="DY5" s="240"/>
      <c r="DZ5" s="240"/>
      <c r="EA5" s="240"/>
      <c r="EB5" s="240"/>
      <c r="EC5" s="240"/>
      <c r="ED5" s="240"/>
      <c r="EE5" s="240"/>
      <c r="EF5" s="240"/>
      <c r="EG5" s="240"/>
      <c r="EH5" s="240"/>
      <c r="EI5" s="240"/>
      <c r="EJ5" s="240"/>
      <c r="EK5" s="240"/>
      <c r="EL5" s="240"/>
      <c r="EM5" s="240"/>
      <c r="EN5" s="240"/>
      <c r="EO5" s="240"/>
      <c r="EP5" s="240"/>
      <c r="EQ5" s="240"/>
      <c r="ER5" s="240"/>
      <c r="ES5" s="240"/>
      <c r="ET5" s="240"/>
      <c r="EU5" s="240"/>
      <c r="EV5" s="240"/>
      <c r="EW5" s="240"/>
      <c r="EX5" s="240"/>
      <c r="EY5" s="240"/>
      <c r="EZ5" s="240"/>
      <c r="FA5" s="240"/>
      <c r="FB5" s="240"/>
      <c r="FC5" s="240"/>
      <c r="FD5" s="240"/>
      <c r="FE5" s="240"/>
      <c r="FF5" s="240"/>
      <c r="FG5" s="240"/>
      <c r="FH5" s="240"/>
      <c r="FI5" s="240"/>
      <c r="FJ5" s="240"/>
      <c r="FK5" s="240"/>
      <c r="FL5" s="240"/>
      <c r="FM5" s="240"/>
      <c r="FN5" s="240"/>
      <c r="FO5" s="240"/>
      <c r="FP5" s="240"/>
      <c r="FQ5" s="240"/>
      <c r="FR5" s="240"/>
      <c r="FS5" s="240"/>
      <c r="FT5" s="240"/>
      <c r="FU5" s="240"/>
      <c r="FV5" s="240"/>
      <c r="FW5" s="240"/>
      <c r="FX5" s="240"/>
      <c r="FY5" s="240"/>
      <c r="FZ5" s="240"/>
      <c r="GA5" s="240"/>
      <c r="GB5" s="240"/>
      <c r="GC5" s="240"/>
      <c r="GD5" s="240"/>
      <c r="GE5" s="240"/>
      <c r="GF5" s="240"/>
      <c r="GG5" s="240"/>
      <c r="GH5" s="240"/>
      <c r="GI5" s="240"/>
      <c r="GJ5" s="240"/>
      <c r="GK5" s="240"/>
      <c r="GL5" s="240"/>
      <c r="GM5" s="240"/>
      <c r="GN5" s="240"/>
      <c r="GO5" s="240"/>
      <c r="GP5" s="240"/>
      <c r="GQ5" s="240"/>
      <c r="GR5" s="240"/>
      <c r="GS5" s="240"/>
      <c r="GT5" s="240"/>
      <c r="GU5" s="240"/>
      <c r="GV5" s="240"/>
      <c r="GW5" s="240"/>
      <c r="GX5" s="240"/>
      <c r="GY5" s="240"/>
      <c r="GZ5" s="240"/>
      <c r="HA5" s="240"/>
      <c r="HB5" s="240"/>
      <c r="HC5" s="240"/>
      <c r="HD5" s="240"/>
      <c r="HE5" s="240"/>
      <c r="HF5" s="240"/>
      <c r="HG5" s="240"/>
      <c r="HH5" s="240"/>
      <c r="HI5" s="240"/>
      <c r="HJ5" s="240"/>
      <c r="HK5" s="240"/>
      <c r="HL5" s="240"/>
      <c r="HM5" s="240"/>
      <c r="HN5" s="240"/>
      <c r="HO5" s="240"/>
      <c r="HP5" s="240"/>
      <c r="HQ5" s="240"/>
      <c r="HR5" s="240"/>
      <c r="HS5" s="240"/>
      <c r="HT5" s="240"/>
      <c r="HU5" s="240"/>
      <c r="HV5" s="240"/>
      <c r="HW5" s="240"/>
      <c r="HX5" s="240"/>
      <c r="HY5" s="240"/>
      <c r="HZ5" s="240"/>
      <c r="IA5" s="240"/>
      <c r="IB5" s="240"/>
      <c r="IC5" s="240"/>
      <c r="ID5" s="240"/>
      <c r="IE5" s="240"/>
      <c r="IF5" s="240"/>
      <c r="IG5" s="240"/>
      <c r="IH5" s="240"/>
      <c r="II5" s="240"/>
      <c r="IJ5" s="240"/>
      <c r="IK5" s="240"/>
      <c r="IL5" s="240"/>
      <c r="IM5" s="240"/>
      <c r="IN5" s="240"/>
      <c r="IO5" s="240"/>
      <c r="IP5" s="240"/>
      <c r="IQ5" s="240"/>
      <c r="IR5" s="240"/>
      <c r="IS5" s="240"/>
      <c r="IT5" s="240"/>
      <c r="IU5" s="240"/>
      <c r="IV5" s="240"/>
    </row>
    <row r="6" spans="1:256">
      <c r="A6" s="269"/>
      <c r="B6" s="270"/>
      <c r="C6" s="270"/>
      <c r="D6" s="271"/>
      <c r="E6" s="240"/>
      <c r="F6" s="240"/>
      <c r="G6" s="240"/>
      <c r="H6" s="240"/>
      <c r="I6" s="240"/>
      <c r="J6" s="240"/>
      <c r="K6" s="240"/>
      <c r="L6" s="240"/>
      <c r="M6" s="240"/>
      <c r="N6" s="240"/>
      <c r="O6" s="240"/>
      <c r="P6" s="240"/>
      <c r="Q6" s="240"/>
      <c r="R6" s="240"/>
      <c r="S6" s="240"/>
      <c r="T6" s="240"/>
      <c r="U6" s="240"/>
      <c r="V6" s="240"/>
      <c r="W6" s="240"/>
      <c r="X6" s="240"/>
      <c r="Y6" s="240"/>
      <c r="Z6" s="240"/>
      <c r="AA6" s="240"/>
      <c r="AB6" s="240"/>
      <c r="AC6" s="240"/>
      <c r="AD6" s="240"/>
      <c r="AE6" s="240"/>
      <c r="AF6" s="240"/>
      <c r="AG6" s="240"/>
      <c r="AH6" s="240"/>
      <c r="AI6" s="240"/>
      <c r="AJ6" s="240"/>
      <c r="AK6" s="240"/>
      <c r="AL6" s="240"/>
      <c r="AM6" s="240"/>
      <c r="AN6" s="240"/>
      <c r="AO6" s="240"/>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0"/>
      <c r="BT6" s="240"/>
      <c r="BU6" s="240"/>
      <c r="BV6" s="240"/>
      <c r="BW6" s="240"/>
      <c r="BX6" s="240"/>
      <c r="BY6" s="240"/>
      <c r="BZ6" s="240"/>
      <c r="CA6" s="240"/>
      <c r="CB6" s="240"/>
      <c r="CC6" s="240"/>
      <c r="CD6" s="240"/>
      <c r="CE6" s="240"/>
      <c r="CF6" s="240"/>
      <c r="CG6" s="240"/>
      <c r="CH6" s="240"/>
      <c r="CI6" s="240"/>
      <c r="CJ6" s="240"/>
      <c r="CK6" s="240"/>
      <c r="CL6" s="240"/>
      <c r="CM6" s="240"/>
      <c r="CN6" s="240"/>
      <c r="CO6" s="240"/>
      <c r="CP6" s="240"/>
      <c r="CQ6" s="240"/>
      <c r="CR6" s="240"/>
      <c r="CS6" s="240"/>
      <c r="CT6" s="240"/>
      <c r="CU6" s="240"/>
      <c r="CV6" s="240"/>
      <c r="CW6" s="240"/>
      <c r="CX6" s="240"/>
      <c r="CY6" s="240"/>
      <c r="CZ6" s="240"/>
      <c r="DA6" s="240"/>
      <c r="DB6" s="240"/>
      <c r="DC6" s="240"/>
      <c r="DD6" s="240"/>
      <c r="DE6" s="240"/>
      <c r="DF6" s="240"/>
      <c r="DG6" s="240"/>
      <c r="DH6" s="240"/>
      <c r="DI6" s="240"/>
      <c r="DJ6" s="240"/>
      <c r="DK6" s="240"/>
      <c r="DL6" s="240"/>
      <c r="DM6" s="240"/>
      <c r="DN6" s="240"/>
      <c r="DO6" s="240"/>
      <c r="DP6" s="240"/>
      <c r="DQ6" s="240"/>
      <c r="DR6" s="240"/>
      <c r="DS6" s="240"/>
      <c r="DT6" s="240"/>
      <c r="DU6" s="240"/>
      <c r="DV6" s="240"/>
      <c r="DW6" s="240"/>
      <c r="DX6" s="240"/>
      <c r="DY6" s="240"/>
      <c r="DZ6" s="240"/>
      <c r="EA6" s="240"/>
      <c r="EB6" s="240"/>
      <c r="EC6" s="240"/>
      <c r="ED6" s="240"/>
      <c r="EE6" s="240"/>
      <c r="EF6" s="240"/>
      <c r="EG6" s="240"/>
      <c r="EH6" s="240"/>
      <c r="EI6" s="240"/>
      <c r="EJ6" s="240"/>
      <c r="EK6" s="240"/>
      <c r="EL6" s="240"/>
      <c r="EM6" s="240"/>
      <c r="EN6" s="240"/>
      <c r="EO6" s="240"/>
      <c r="EP6" s="240"/>
      <c r="EQ6" s="240"/>
      <c r="ER6" s="240"/>
      <c r="ES6" s="240"/>
      <c r="ET6" s="240"/>
      <c r="EU6" s="240"/>
      <c r="EV6" s="240"/>
      <c r="EW6" s="240"/>
      <c r="EX6" s="240"/>
      <c r="EY6" s="240"/>
      <c r="EZ6" s="240"/>
      <c r="FA6" s="240"/>
      <c r="FB6" s="240"/>
      <c r="FC6" s="240"/>
      <c r="FD6" s="240"/>
      <c r="FE6" s="240"/>
      <c r="FF6" s="240"/>
      <c r="FG6" s="240"/>
      <c r="FH6" s="240"/>
      <c r="FI6" s="240"/>
      <c r="FJ6" s="240"/>
      <c r="FK6" s="240"/>
      <c r="FL6" s="240"/>
      <c r="FM6" s="240"/>
      <c r="FN6" s="240"/>
      <c r="FO6" s="240"/>
      <c r="FP6" s="240"/>
      <c r="FQ6" s="240"/>
      <c r="FR6" s="240"/>
      <c r="FS6" s="240"/>
      <c r="FT6" s="240"/>
      <c r="FU6" s="240"/>
      <c r="FV6" s="240"/>
      <c r="FW6" s="240"/>
      <c r="FX6" s="240"/>
      <c r="FY6" s="240"/>
      <c r="FZ6" s="240"/>
      <c r="GA6" s="240"/>
      <c r="GB6" s="240"/>
      <c r="GC6" s="240"/>
      <c r="GD6" s="240"/>
      <c r="GE6" s="240"/>
      <c r="GF6" s="240"/>
      <c r="GG6" s="240"/>
      <c r="GH6" s="240"/>
      <c r="GI6" s="240"/>
      <c r="GJ6" s="240"/>
      <c r="GK6" s="240"/>
      <c r="GL6" s="240"/>
      <c r="GM6" s="240"/>
      <c r="GN6" s="240"/>
      <c r="GO6" s="240"/>
      <c r="GP6" s="240"/>
      <c r="GQ6" s="240"/>
      <c r="GR6" s="240"/>
      <c r="GS6" s="240"/>
      <c r="GT6" s="240"/>
      <c r="GU6" s="240"/>
      <c r="GV6" s="240"/>
      <c r="GW6" s="240"/>
      <c r="GX6" s="240"/>
      <c r="GY6" s="240"/>
      <c r="GZ6" s="240"/>
      <c r="HA6" s="240"/>
      <c r="HB6" s="240"/>
      <c r="HC6" s="240"/>
      <c r="HD6" s="240"/>
      <c r="HE6" s="240"/>
      <c r="HF6" s="240"/>
      <c r="HG6" s="240"/>
      <c r="HH6" s="240"/>
      <c r="HI6" s="240"/>
      <c r="HJ6" s="240"/>
      <c r="HK6" s="240"/>
      <c r="HL6" s="240"/>
      <c r="HM6" s="240"/>
      <c r="HN6" s="240"/>
      <c r="HO6" s="240"/>
      <c r="HP6" s="240"/>
      <c r="HQ6" s="240"/>
      <c r="HR6" s="240"/>
      <c r="HS6" s="240"/>
      <c r="HT6" s="240"/>
      <c r="HU6" s="240"/>
      <c r="HV6" s="240"/>
      <c r="HW6" s="240"/>
      <c r="HX6" s="240"/>
      <c r="HY6" s="240"/>
      <c r="HZ6" s="240"/>
      <c r="IA6" s="240"/>
      <c r="IB6" s="240"/>
      <c r="IC6" s="240"/>
      <c r="ID6" s="240"/>
      <c r="IE6" s="240"/>
      <c r="IF6" s="240"/>
      <c r="IG6" s="240"/>
      <c r="IH6" s="240"/>
      <c r="II6" s="240"/>
      <c r="IJ6" s="240"/>
      <c r="IK6" s="240"/>
      <c r="IL6" s="240"/>
      <c r="IM6" s="240"/>
      <c r="IN6" s="240"/>
      <c r="IO6" s="240"/>
      <c r="IP6" s="240"/>
      <c r="IQ6" s="240"/>
      <c r="IR6" s="240"/>
      <c r="IS6" s="240"/>
      <c r="IT6" s="240"/>
      <c r="IU6" s="240"/>
      <c r="IV6" s="240"/>
    </row>
    <row r="7" spans="1:256">
      <c r="A7" s="269" t="s">
        <v>2966</v>
      </c>
      <c r="B7" s="270"/>
      <c r="C7" s="270"/>
      <c r="D7" s="271"/>
      <c r="E7" s="240"/>
      <c r="F7" s="240"/>
      <c r="G7" s="240"/>
      <c r="H7" s="240"/>
      <c r="I7" s="240"/>
      <c r="J7" s="240"/>
      <c r="K7" s="240"/>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c r="BV7" s="240"/>
      <c r="BW7" s="240"/>
      <c r="BX7" s="240"/>
      <c r="BY7" s="240"/>
      <c r="BZ7" s="240"/>
      <c r="CA7" s="240"/>
      <c r="CB7" s="240"/>
      <c r="CC7" s="240"/>
      <c r="CD7" s="240"/>
      <c r="CE7" s="240"/>
      <c r="CF7" s="240"/>
      <c r="CG7" s="240"/>
      <c r="CH7" s="240"/>
      <c r="CI7" s="240"/>
      <c r="CJ7" s="240"/>
      <c r="CK7" s="240"/>
      <c r="CL7" s="240"/>
      <c r="CM7" s="240"/>
      <c r="CN7" s="240"/>
      <c r="CO7" s="240"/>
      <c r="CP7" s="240"/>
      <c r="CQ7" s="240"/>
      <c r="CR7" s="240"/>
      <c r="CS7" s="240"/>
      <c r="CT7" s="240"/>
      <c r="CU7" s="240"/>
      <c r="CV7" s="240"/>
      <c r="CW7" s="240"/>
      <c r="CX7" s="240"/>
      <c r="CY7" s="240"/>
      <c r="CZ7" s="240"/>
      <c r="DA7" s="240"/>
      <c r="DB7" s="240"/>
      <c r="DC7" s="240"/>
      <c r="DD7" s="240"/>
      <c r="DE7" s="240"/>
      <c r="DF7" s="240"/>
      <c r="DG7" s="240"/>
      <c r="DH7" s="240"/>
      <c r="DI7" s="240"/>
      <c r="DJ7" s="240"/>
      <c r="DK7" s="240"/>
      <c r="DL7" s="240"/>
      <c r="DM7" s="240"/>
      <c r="DN7" s="240"/>
      <c r="DO7" s="240"/>
      <c r="DP7" s="240"/>
      <c r="DQ7" s="240"/>
      <c r="DR7" s="240"/>
      <c r="DS7" s="240"/>
      <c r="DT7" s="240"/>
      <c r="DU7" s="240"/>
      <c r="DV7" s="240"/>
      <c r="DW7" s="240"/>
      <c r="DX7" s="240"/>
      <c r="DY7" s="240"/>
      <c r="DZ7" s="240"/>
      <c r="EA7" s="240"/>
      <c r="EB7" s="240"/>
      <c r="EC7" s="240"/>
      <c r="ED7" s="240"/>
      <c r="EE7" s="240"/>
      <c r="EF7" s="240"/>
      <c r="EG7" s="240"/>
      <c r="EH7" s="240"/>
      <c r="EI7" s="240"/>
      <c r="EJ7" s="240"/>
      <c r="EK7" s="240"/>
      <c r="EL7" s="240"/>
      <c r="EM7" s="240"/>
      <c r="EN7" s="240"/>
      <c r="EO7" s="240"/>
      <c r="EP7" s="240"/>
      <c r="EQ7" s="240"/>
      <c r="ER7" s="240"/>
      <c r="ES7" s="240"/>
      <c r="ET7" s="240"/>
      <c r="EU7" s="240"/>
      <c r="EV7" s="240"/>
      <c r="EW7" s="240"/>
      <c r="EX7" s="240"/>
      <c r="EY7" s="240"/>
      <c r="EZ7" s="240"/>
      <c r="FA7" s="240"/>
      <c r="FB7" s="240"/>
      <c r="FC7" s="240"/>
      <c r="FD7" s="240"/>
      <c r="FE7" s="240"/>
      <c r="FF7" s="240"/>
      <c r="FG7" s="240"/>
      <c r="FH7" s="240"/>
      <c r="FI7" s="240"/>
      <c r="FJ7" s="240"/>
      <c r="FK7" s="240"/>
      <c r="FL7" s="240"/>
      <c r="FM7" s="240"/>
      <c r="FN7" s="240"/>
      <c r="FO7" s="240"/>
      <c r="FP7" s="240"/>
      <c r="FQ7" s="240"/>
      <c r="FR7" s="240"/>
      <c r="FS7" s="240"/>
      <c r="FT7" s="240"/>
      <c r="FU7" s="240"/>
      <c r="FV7" s="240"/>
      <c r="FW7" s="240"/>
      <c r="FX7" s="240"/>
      <c r="FY7" s="240"/>
      <c r="FZ7" s="240"/>
      <c r="GA7" s="240"/>
      <c r="GB7" s="240"/>
      <c r="GC7" s="240"/>
      <c r="GD7" s="240"/>
      <c r="GE7" s="240"/>
      <c r="GF7" s="240"/>
      <c r="GG7" s="240"/>
      <c r="GH7" s="240"/>
      <c r="GI7" s="240"/>
      <c r="GJ7" s="240"/>
      <c r="GK7" s="240"/>
      <c r="GL7" s="240"/>
      <c r="GM7" s="240"/>
      <c r="GN7" s="240"/>
      <c r="GO7" s="240"/>
      <c r="GP7" s="240"/>
      <c r="GQ7" s="240"/>
      <c r="GR7" s="240"/>
      <c r="GS7" s="240"/>
      <c r="GT7" s="240"/>
      <c r="GU7" s="240"/>
      <c r="GV7" s="240"/>
      <c r="GW7" s="240"/>
      <c r="GX7" s="240"/>
      <c r="GY7" s="240"/>
      <c r="GZ7" s="240"/>
      <c r="HA7" s="240"/>
      <c r="HB7" s="240"/>
      <c r="HC7" s="240"/>
      <c r="HD7" s="240"/>
      <c r="HE7" s="240"/>
      <c r="HF7" s="240"/>
      <c r="HG7" s="240"/>
      <c r="HH7" s="240"/>
      <c r="HI7" s="240"/>
      <c r="HJ7" s="240"/>
      <c r="HK7" s="240"/>
      <c r="HL7" s="240"/>
      <c r="HM7" s="240"/>
      <c r="HN7" s="240"/>
      <c r="HO7" s="240"/>
      <c r="HP7" s="240"/>
      <c r="HQ7" s="240"/>
      <c r="HR7" s="240"/>
      <c r="HS7" s="240"/>
      <c r="HT7" s="240"/>
      <c r="HU7" s="240"/>
      <c r="HV7" s="240"/>
      <c r="HW7" s="240"/>
      <c r="HX7" s="240"/>
      <c r="HY7" s="240"/>
      <c r="HZ7" s="240"/>
      <c r="IA7" s="240"/>
      <c r="IB7" s="240"/>
      <c r="IC7" s="240"/>
      <c r="ID7" s="240"/>
      <c r="IE7" s="240"/>
      <c r="IF7" s="240"/>
      <c r="IG7" s="240"/>
      <c r="IH7" s="240"/>
      <c r="II7" s="240"/>
      <c r="IJ7" s="240"/>
      <c r="IK7" s="240"/>
      <c r="IL7" s="240"/>
      <c r="IM7" s="240"/>
      <c r="IN7" s="240"/>
      <c r="IO7" s="240"/>
      <c r="IP7" s="240"/>
      <c r="IQ7" s="240"/>
      <c r="IR7" s="240"/>
      <c r="IS7" s="240"/>
      <c r="IT7" s="240"/>
      <c r="IU7" s="240"/>
      <c r="IV7" s="240"/>
    </row>
    <row r="8" spans="1:256">
      <c r="A8" s="269" t="s">
        <v>1747</v>
      </c>
      <c r="B8" s="270"/>
      <c r="C8" s="270"/>
      <c r="D8" s="271"/>
      <c r="E8" s="240"/>
      <c r="F8" s="240"/>
      <c r="G8" s="240"/>
      <c r="H8" s="240"/>
      <c r="I8" s="240"/>
      <c r="J8" s="240"/>
      <c r="K8" s="240"/>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40"/>
      <c r="AZ8" s="240"/>
      <c r="BA8" s="240"/>
      <c r="BB8" s="240"/>
      <c r="BC8" s="240"/>
      <c r="BD8" s="240"/>
      <c r="BE8" s="240"/>
      <c r="BF8" s="240"/>
      <c r="BG8" s="240"/>
      <c r="BH8" s="240"/>
      <c r="BI8" s="240"/>
      <c r="BJ8" s="240"/>
      <c r="BK8" s="240"/>
      <c r="BL8" s="240"/>
      <c r="BM8" s="240"/>
      <c r="BN8" s="240"/>
      <c r="BO8" s="240"/>
      <c r="BP8" s="240"/>
      <c r="BQ8" s="240"/>
      <c r="BR8" s="240"/>
      <c r="BS8" s="240"/>
      <c r="BT8" s="240"/>
      <c r="BU8" s="240"/>
      <c r="BV8" s="240"/>
      <c r="BW8" s="240"/>
      <c r="BX8" s="240"/>
      <c r="BY8" s="240"/>
      <c r="BZ8" s="240"/>
      <c r="CA8" s="240"/>
      <c r="CB8" s="240"/>
      <c r="CC8" s="240"/>
      <c r="CD8" s="240"/>
      <c r="CE8" s="240"/>
      <c r="CF8" s="240"/>
      <c r="CG8" s="240"/>
      <c r="CH8" s="240"/>
      <c r="CI8" s="240"/>
      <c r="CJ8" s="240"/>
      <c r="CK8" s="240"/>
      <c r="CL8" s="240"/>
      <c r="CM8" s="240"/>
      <c r="CN8" s="240"/>
      <c r="CO8" s="240"/>
      <c r="CP8" s="240"/>
      <c r="CQ8" s="240"/>
      <c r="CR8" s="240"/>
      <c r="CS8" s="240"/>
      <c r="CT8" s="240"/>
      <c r="CU8" s="240"/>
      <c r="CV8" s="240"/>
      <c r="CW8" s="240"/>
      <c r="CX8" s="240"/>
      <c r="CY8" s="240"/>
      <c r="CZ8" s="240"/>
      <c r="DA8" s="240"/>
      <c r="DB8" s="240"/>
      <c r="DC8" s="240"/>
      <c r="DD8" s="240"/>
      <c r="DE8" s="240"/>
      <c r="DF8" s="240"/>
      <c r="DG8" s="240"/>
      <c r="DH8" s="240"/>
      <c r="DI8" s="240"/>
      <c r="DJ8" s="240"/>
      <c r="DK8" s="240"/>
      <c r="DL8" s="240"/>
      <c r="DM8" s="240"/>
      <c r="DN8" s="240"/>
      <c r="DO8" s="240"/>
      <c r="DP8" s="240"/>
      <c r="DQ8" s="240"/>
      <c r="DR8" s="240"/>
      <c r="DS8" s="240"/>
      <c r="DT8" s="240"/>
      <c r="DU8" s="240"/>
      <c r="DV8" s="240"/>
      <c r="DW8" s="240"/>
      <c r="DX8" s="240"/>
      <c r="DY8" s="240"/>
      <c r="DZ8" s="240"/>
      <c r="EA8" s="240"/>
      <c r="EB8" s="240"/>
      <c r="EC8" s="240"/>
      <c r="ED8" s="240"/>
      <c r="EE8" s="240"/>
      <c r="EF8" s="240"/>
      <c r="EG8" s="240"/>
      <c r="EH8" s="240"/>
      <c r="EI8" s="240"/>
      <c r="EJ8" s="240"/>
      <c r="EK8" s="240"/>
      <c r="EL8" s="240"/>
      <c r="EM8" s="240"/>
      <c r="EN8" s="240"/>
      <c r="EO8" s="240"/>
      <c r="EP8" s="240"/>
      <c r="EQ8" s="240"/>
      <c r="ER8" s="240"/>
      <c r="ES8" s="240"/>
      <c r="ET8" s="240"/>
      <c r="EU8" s="240"/>
      <c r="EV8" s="240"/>
      <c r="EW8" s="240"/>
      <c r="EX8" s="240"/>
      <c r="EY8" s="240"/>
      <c r="EZ8" s="240"/>
      <c r="FA8" s="240"/>
      <c r="FB8" s="240"/>
      <c r="FC8" s="240"/>
      <c r="FD8" s="240"/>
      <c r="FE8" s="240"/>
      <c r="FF8" s="240"/>
      <c r="FG8" s="240"/>
      <c r="FH8" s="240"/>
      <c r="FI8" s="240"/>
      <c r="FJ8" s="240"/>
      <c r="FK8" s="240"/>
      <c r="FL8" s="240"/>
      <c r="FM8" s="240"/>
      <c r="FN8" s="240"/>
      <c r="FO8" s="240"/>
      <c r="FP8" s="240"/>
      <c r="FQ8" s="240"/>
      <c r="FR8" s="240"/>
      <c r="FS8" s="240"/>
      <c r="FT8" s="240"/>
      <c r="FU8" s="240"/>
      <c r="FV8" s="240"/>
      <c r="FW8" s="240"/>
      <c r="FX8" s="240"/>
      <c r="FY8" s="240"/>
      <c r="FZ8" s="240"/>
      <c r="GA8" s="240"/>
      <c r="GB8" s="240"/>
      <c r="GC8" s="240"/>
      <c r="GD8" s="240"/>
      <c r="GE8" s="240"/>
      <c r="GF8" s="240"/>
      <c r="GG8" s="240"/>
      <c r="GH8" s="240"/>
      <c r="GI8" s="240"/>
      <c r="GJ8" s="240"/>
      <c r="GK8" s="240"/>
      <c r="GL8" s="240"/>
      <c r="GM8" s="240"/>
      <c r="GN8" s="240"/>
      <c r="GO8" s="240"/>
      <c r="GP8" s="240"/>
      <c r="GQ8" s="240"/>
      <c r="GR8" s="240"/>
      <c r="GS8" s="240"/>
      <c r="GT8" s="240"/>
      <c r="GU8" s="240"/>
      <c r="GV8" s="240"/>
      <c r="GW8" s="240"/>
      <c r="GX8" s="240"/>
      <c r="GY8" s="240"/>
      <c r="GZ8" s="240"/>
      <c r="HA8" s="240"/>
      <c r="HB8" s="240"/>
      <c r="HC8" s="240"/>
      <c r="HD8" s="240"/>
      <c r="HE8" s="240"/>
      <c r="HF8" s="240"/>
      <c r="HG8" s="240"/>
      <c r="HH8" s="240"/>
      <c r="HI8" s="240"/>
      <c r="HJ8" s="240"/>
      <c r="HK8" s="240"/>
      <c r="HL8" s="240"/>
      <c r="HM8" s="240"/>
      <c r="HN8" s="240"/>
      <c r="HO8" s="240"/>
      <c r="HP8" s="240"/>
      <c r="HQ8" s="240"/>
      <c r="HR8" s="240"/>
      <c r="HS8" s="240"/>
      <c r="HT8" s="240"/>
      <c r="HU8" s="240"/>
      <c r="HV8" s="240"/>
      <c r="HW8" s="240"/>
      <c r="HX8" s="240"/>
      <c r="HY8" s="240"/>
      <c r="HZ8" s="240"/>
      <c r="IA8" s="240"/>
      <c r="IB8" s="240"/>
      <c r="IC8" s="240"/>
      <c r="ID8" s="240"/>
      <c r="IE8" s="240"/>
      <c r="IF8" s="240"/>
      <c r="IG8" s="240"/>
      <c r="IH8" s="240"/>
      <c r="II8" s="240"/>
      <c r="IJ8" s="240"/>
      <c r="IK8" s="240"/>
      <c r="IL8" s="240"/>
      <c r="IM8" s="240"/>
      <c r="IN8" s="240"/>
      <c r="IO8" s="240"/>
      <c r="IP8" s="240"/>
      <c r="IQ8" s="240"/>
      <c r="IR8" s="240"/>
      <c r="IS8" s="240"/>
      <c r="IT8" s="240"/>
      <c r="IU8" s="240"/>
      <c r="IV8" s="240"/>
    </row>
    <row r="9" spans="1:256">
      <c r="A9" s="213"/>
      <c r="B9" s="270"/>
      <c r="C9" s="270"/>
      <c r="D9" s="271"/>
      <c r="E9" s="67"/>
      <c r="F9" s="67"/>
      <c r="G9" s="67"/>
      <c r="H9" s="67"/>
      <c r="I9" s="67"/>
      <c r="J9" s="67"/>
      <c r="K9" s="67"/>
      <c r="L9" s="67"/>
      <c r="M9" s="67"/>
      <c r="N9" s="67"/>
      <c r="O9" s="67"/>
      <c r="P9" s="67"/>
      <c r="Q9" s="67"/>
      <c r="R9" s="67"/>
      <c r="S9" s="67"/>
      <c r="T9" s="67"/>
      <c r="U9" s="67"/>
      <c r="V9" s="67"/>
      <c r="W9" s="67"/>
      <c r="X9" s="67"/>
      <c r="Y9" s="67"/>
      <c r="Z9" s="67"/>
      <c r="AA9" s="67"/>
      <c r="AB9" s="67"/>
      <c r="AC9" s="67"/>
      <c r="AD9" s="67"/>
      <c r="AE9" s="67"/>
      <c r="AF9" s="67"/>
      <c r="AG9" s="67"/>
      <c r="AH9" s="67"/>
      <c r="AI9" s="67"/>
      <c r="AJ9" s="67"/>
      <c r="AK9" s="67"/>
      <c r="AL9" s="67"/>
      <c r="AM9" s="67"/>
      <c r="AN9" s="67"/>
      <c r="AO9" s="67"/>
      <c r="AP9" s="67"/>
      <c r="AQ9" s="67"/>
      <c r="AR9" s="67"/>
      <c r="AS9" s="67"/>
      <c r="AT9" s="67"/>
      <c r="AU9" s="67"/>
      <c r="AV9" s="67"/>
      <c r="AW9" s="67"/>
      <c r="AX9" s="67"/>
      <c r="AY9" s="67"/>
      <c r="AZ9" s="67"/>
      <c r="BA9" s="67"/>
      <c r="BB9" s="67"/>
      <c r="BC9" s="67"/>
      <c r="BD9" s="67"/>
      <c r="BE9" s="67"/>
      <c r="BF9" s="67"/>
      <c r="BG9" s="67"/>
      <c r="BH9" s="67"/>
      <c r="BI9" s="67"/>
      <c r="BJ9" s="67"/>
      <c r="BK9" s="67"/>
      <c r="BL9" s="67"/>
      <c r="BM9" s="67"/>
      <c r="BN9" s="67"/>
      <c r="BO9" s="67"/>
      <c r="BP9" s="67"/>
      <c r="BQ9" s="67"/>
      <c r="BR9" s="67"/>
      <c r="BS9" s="67"/>
      <c r="BT9" s="67"/>
      <c r="BU9" s="67"/>
      <c r="BV9" s="67"/>
      <c r="BW9" s="67"/>
      <c r="BX9" s="67"/>
      <c r="BY9" s="67"/>
      <c r="BZ9" s="67"/>
      <c r="CA9" s="67"/>
      <c r="CB9" s="67"/>
      <c r="CC9" s="67"/>
      <c r="CD9" s="67"/>
      <c r="CE9" s="67"/>
      <c r="CF9" s="67"/>
      <c r="CG9" s="67"/>
      <c r="CH9" s="67"/>
      <c r="CI9" s="67"/>
      <c r="CJ9" s="67"/>
      <c r="CK9" s="67"/>
      <c r="CL9" s="67"/>
      <c r="CM9" s="67"/>
      <c r="CN9" s="67"/>
      <c r="CO9" s="67"/>
      <c r="CP9" s="67"/>
      <c r="CQ9" s="67"/>
      <c r="CR9" s="67"/>
      <c r="CS9" s="67"/>
      <c r="CT9" s="67"/>
      <c r="CU9" s="67"/>
      <c r="CV9" s="67"/>
      <c r="CW9" s="67"/>
      <c r="CX9" s="67"/>
      <c r="CY9" s="67"/>
      <c r="CZ9" s="67"/>
      <c r="DA9" s="67"/>
      <c r="DB9" s="67"/>
      <c r="DC9" s="67"/>
      <c r="DD9" s="67"/>
      <c r="DE9" s="67"/>
      <c r="DF9" s="67"/>
      <c r="DG9" s="67"/>
      <c r="DH9" s="67"/>
      <c r="DI9" s="67"/>
      <c r="DJ9" s="67"/>
      <c r="DK9" s="67"/>
      <c r="DL9" s="67"/>
      <c r="DM9" s="67"/>
      <c r="DN9" s="67"/>
      <c r="DO9" s="67"/>
      <c r="DP9" s="67"/>
      <c r="DQ9" s="67"/>
      <c r="DR9" s="67"/>
      <c r="DS9" s="67"/>
      <c r="DT9" s="67"/>
      <c r="DU9" s="67"/>
      <c r="DV9" s="67"/>
      <c r="DW9" s="67"/>
      <c r="DX9" s="67"/>
      <c r="DY9" s="67"/>
      <c r="DZ9" s="67"/>
      <c r="EA9" s="67"/>
      <c r="EB9" s="67"/>
      <c r="EC9" s="67"/>
      <c r="ED9" s="67"/>
      <c r="EE9" s="67"/>
      <c r="EF9" s="67"/>
      <c r="EG9" s="67"/>
      <c r="EH9" s="67"/>
      <c r="EI9" s="67"/>
      <c r="EJ9" s="67"/>
      <c r="EK9" s="67"/>
      <c r="EL9" s="67"/>
      <c r="EM9" s="67"/>
      <c r="EN9" s="67"/>
      <c r="EO9" s="67"/>
      <c r="EP9" s="67"/>
      <c r="EQ9" s="67"/>
      <c r="ER9" s="67"/>
      <c r="ES9" s="67"/>
      <c r="ET9" s="67"/>
      <c r="EU9" s="67"/>
      <c r="EV9" s="67"/>
      <c r="EW9" s="67"/>
      <c r="EX9" s="67"/>
      <c r="EY9" s="67"/>
      <c r="EZ9" s="67"/>
      <c r="FA9" s="67"/>
      <c r="FB9" s="67"/>
      <c r="FC9" s="67"/>
      <c r="FD9" s="67"/>
      <c r="FE9" s="67"/>
      <c r="FF9" s="67"/>
      <c r="FG9" s="67"/>
      <c r="FH9" s="67"/>
      <c r="FI9" s="67"/>
      <c r="FJ9" s="67"/>
      <c r="FK9" s="67"/>
      <c r="FL9" s="67"/>
      <c r="FM9" s="67"/>
      <c r="FN9" s="67"/>
      <c r="FO9" s="67"/>
      <c r="FP9" s="67"/>
      <c r="FQ9" s="67"/>
      <c r="FR9" s="67"/>
      <c r="FS9" s="67"/>
      <c r="FT9" s="67"/>
      <c r="FU9" s="67"/>
      <c r="FV9" s="67"/>
      <c r="FW9" s="67"/>
      <c r="FX9" s="67"/>
      <c r="FY9" s="67"/>
      <c r="FZ9" s="67"/>
      <c r="GA9" s="67"/>
      <c r="GB9" s="67"/>
      <c r="GC9" s="67"/>
      <c r="GD9" s="67"/>
      <c r="GE9" s="67"/>
      <c r="GF9" s="67"/>
      <c r="GG9" s="67"/>
      <c r="GH9" s="67"/>
      <c r="GI9" s="67"/>
      <c r="GJ9" s="67"/>
      <c r="GK9" s="67"/>
      <c r="GL9" s="67"/>
      <c r="GM9" s="67"/>
      <c r="GN9" s="67"/>
      <c r="GO9" s="67"/>
      <c r="GP9" s="67"/>
      <c r="GQ9" s="67"/>
      <c r="GR9" s="67"/>
      <c r="GS9" s="67"/>
      <c r="GT9" s="67"/>
      <c r="GU9" s="67"/>
      <c r="GV9" s="67"/>
      <c r="GW9" s="67"/>
      <c r="GX9" s="67"/>
      <c r="GY9" s="67"/>
      <c r="GZ9" s="67"/>
      <c r="HA9" s="67"/>
      <c r="HB9" s="67"/>
      <c r="HC9" s="67"/>
      <c r="HD9" s="67"/>
      <c r="HE9" s="67"/>
      <c r="HF9" s="67"/>
      <c r="HG9" s="67"/>
      <c r="HH9" s="67"/>
      <c r="HI9" s="67"/>
      <c r="HJ9" s="67"/>
      <c r="HK9" s="67"/>
      <c r="HL9" s="67"/>
      <c r="HM9" s="67"/>
      <c r="HN9" s="67"/>
      <c r="HO9" s="67"/>
      <c r="HP9" s="67"/>
      <c r="HQ9" s="67"/>
      <c r="HR9" s="67"/>
      <c r="HS9" s="67"/>
      <c r="HT9" s="67"/>
      <c r="HU9" s="67"/>
      <c r="HV9" s="67"/>
      <c r="HW9" s="67"/>
      <c r="HX9" s="67"/>
      <c r="HY9" s="67"/>
      <c r="HZ9" s="67"/>
      <c r="IA9" s="67"/>
      <c r="IB9" s="67"/>
      <c r="IC9" s="67"/>
      <c r="ID9" s="67"/>
      <c r="IE9" s="67"/>
      <c r="IF9" s="67"/>
      <c r="IG9" s="67"/>
      <c r="IH9" s="67"/>
      <c r="II9" s="67"/>
      <c r="IJ9" s="67"/>
      <c r="IK9" s="67"/>
      <c r="IL9" s="67"/>
      <c r="IM9" s="67"/>
      <c r="IN9" s="67"/>
      <c r="IO9" s="67"/>
      <c r="IP9" s="67"/>
      <c r="IQ9" s="67"/>
      <c r="IR9" s="67"/>
      <c r="IS9" s="67"/>
      <c r="IT9" s="67"/>
      <c r="IU9" s="67"/>
      <c r="IV9" s="67"/>
    </row>
    <row r="10" spans="1:256">
      <c r="A10" s="269" t="s">
        <v>2967</v>
      </c>
      <c r="B10" s="270"/>
      <c r="C10" s="270"/>
      <c r="D10" s="271"/>
      <c r="E10" s="67"/>
      <c r="F10" s="67"/>
      <c r="G10" s="67"/>
      <c r="H10" s="67"/>
      <c r="I10" s="67"/>
      <c r="J10" s="67"/>
      <c r="K10" s="67"/>
      <c r="L10" s="67"/>
      <c r="M10" s="67"/>
      <c r="N10" s="67"/>
      <c r="O10" s="67"/>
      <c r="P10" s="67"/>
      <c r="Q10" s="67"/>
      <c r="R10" s="67"/>
      <c r="S10" s="67"/>
      <c r="T10" s="67"/>
      <c r="U10" s="67"/>
      <c r="V10" s="67"/>
      <c r="W10" s="67"/>
      <c r="X10" s="67"/>
      <c r="Y10" s="67"/>
      <c r="Z10" s="67"/>
      <c r="AA10" s="67"/>
      <c r="AB10" s="67"/>
      <c r="AC10" s="67"/>
      <c r="AD10" s="67"/>
      <c r="AE10" s="67"/>
      <c r="AF10" s="67"/>
      <c r="AG10" s="67"/>
      <c r="AH10" s="67"/>
      <c r="AI10" s="67"/>
      <c r="AJ10" s="67"/>
      <c r="AK10" s="67"/>
      <c r="AL10" s="67"/>
      <c r="AM10" s="67"/>
      <c r="AN10" s="67"/>
      <c r="AO10" s="67"/>
      <c r="AP10" s="67"/>
      <c r="AQ10" s="67"/>
      <c r="AR10" s="67"/>
      <c r="AS10" s="67"/>
      <c r="AT10" s="67"/>
      <c r="AU10" s="67"/>
      <c r="AV10" s="67"/>
      <c r="AW10" s="67"/>
      <c r="AX10" s="67"/>
      <c r="AY10" s="67"/>
      <c r="AZ10" s="67"/>
      <c r="BA10" s="67"/>
      <c r="BB10" s="67"/>
      <c r="BC10" s="67"/>
      <c r="BD10" s="67"/>
      <c r="BE10" s="67"/>
      <c r="BF10" s="67"/>
      <c r="BG10" s="67"/>
      <c r="BH10" s="67"/>
      <c r="BI10" s="67"/>
      <c r="BJ10" s="67"/>
      <c r="BK10" s="67"/>
      <c r="BL10" s="67"/>
      <c r="BM10" s="67"/>
      <c r="BN10" s="67"/>
      <c r="BO10" s="67"/>
      <c r="BP10" s="67"/>
      <c r="BQ10" s="67"/>
      <c r="BR10" s="67"/>
      <c r="BS10" s="67"/>
      <c r="BT10" s="67"/>
      <c r="BU10" s="67"/>
      <c r="BV10" s="67"/>
      <c r="BW10" s="67"/>
      <c r="BX10" s="67"/>
      <c r="BY10" s="67"/>
      <c r="BZ10" s="67"/>
      <c r="CA10" s="67"/>
      <c r="CB10" s="67"/>
      <c r="CC10" s="67"/>
      <c r="CD10" s="67"/>
      <c r="CE10" s="67"/>
      <c r="CF10" s="67"/>
      <c r="CG10" s="67"/>
      <c r="CH10" s="67"/>
      <c r="CI10" s="67"/>
      <c r="CJ10" s="67"/>
      <c r="CK10" s="67"/>
      <c r="CL10" s="67"/>
      <c r="CM10" s="67"/>
      <c r="CN10" s="67"/>
      <c r="CO10" s="67"/>
      <c r="CP10" s="67"/>
      <c r="CQ10" s="67"/>
      <c r="CR10" s="67"/>
      <c r="CS10" s="67"/>
      <c r="CT10" s="67"/>
      <c r="CU10" s="67"/>
      <c r="CV10" s="67"/>
      <c r="CW10" s="67"/>
      <c r="CX10" s="67"/>
      <c r="CY10" s="67"/>
      <c r="CZ10" s="67"/>
      <c r="DA10" s="67"/>
      <c r="DB10" s="67"/>
      <c r="DC10" s="67"/>
      <c r="DD10" s="67"/>
      <c r="DE10" s="67"/>
      <c r="DF10" s="67"/>
      <c r="DG10" s="67"/>
      <c r="DH10" s="67"/>
      <c r="DI10" s="67"/>
      <c r="DJ10" s="67"/>
      <c r="DK10" s="67"/>
      <c r="DL10" s="67"/>
      <c r="DM10" s="67"/>
      <c r="DN10" s="67"/>
      <c r="DO10" s="67"/>
      <c r="DP10" s="67"/>
      <c r="DQ10" s="67"/>
      <c r="DR10" s="67"/>
      <c r="DS10" s="67"/>
      <c r="DT10" s="67"/>
      <c r="DU10" s="67"/>
      <c r="DV10" s="67"/>
      <c r="DW10" s="67"/>
      <c r="DX10" s="67"/>
      <c r="DY10" s="67"/>
      <c r="DZ10" s="67"/>
      <c r="EA10" s="67"/>
      <c r="EB10" s="67"/>
      <c r="EC10" s="67"/>
      <c r="ED10" s="67"/>
      <c r="EE10" s="67"/>
      <c r="EF10" s="67"/>
      <c r="EG10" s="67"/>
      <c r="EH10" s="67"/>
      <c r="EI10" s="67"/>
      <c r="EJ10" s="67"/>
      <c r="EK10" s="67"/>
      <c r="EL10" s="67"/>
      <c r="EM10" s="67"/>
      <c r="EN10" s="67"/>
      <c r="EO10" s="67"/>
      <c r="EP10" s="67"/>
      <c r="EQ10" s="67"/>
      <c r="ER10" s="67"/>
      <c r="ES10" s="67"/>
      <c r="ET10" s="67"/>
      <c r="EU10" s="67"/>
      <c r="EV10" s="67"/>
      <c r="EW10" s="67"/>
      <c r="EX10" s="67"/>
      <c r="EY10" s="67"/>
      <c r="EZ10" s="67"/>
      <c r="FA10" s="67"/>
      <c r="FB10" s="67"/>
      <c r="FC10" s="67"/>
      <c r="FD10" s="67"/>
      <c r="FE10" s="67"/>
      <c r="FF10" s="67"/>
      <c r="FG10" s="67"/>
      <c r="FH10" s="67"/>
      <c r="FI10" s="67"/>
      <c r="FJ10" s="67"/>
      <c r="FK10" s="67"/>
      <c r="FL10" s="67"/>
      <c r="FM10" s="67"/>
      <c r="FN10" s="67"/>
      <c r="FO10" s="67"/>
      <c r="FP10" s="67"/>
      <c r="FQ10" s="67"/>
      <c r="FR10" s="67"/>
      <c r="FS10" s="67"/>
      <c r="FT10" s="67"/>
      <c r="FU10" s="67"/>
      <c r="FV10" s="67"/>
      <c r="FW10" s="67"/>
      <c r="FX10" s="67"/>
      <c r="FY10" s="67"/>
      <c r="FZ10" s="67"/>
      <c r="GA10" s="67"/>
      <c r="GB10" s="67"/>
      <c r="GC10" s="67"/>
      <c r="GD10" s="67"/>
      <c r="GE10" s="67"/>
      <c r="GF10" s="67"/>
      <c r="GG10" s="67"/>
      <c r="GH10" s="67"/>
      <c r="GI10" s="67"/>
      <c r="GJ10" s="67"/>
      <c r="GK10" s="67"/>
      <c r="GL10" s="67"/>
      <c r="GM10" s="67"/>
      <c r="GN10" s="67"/>
      <c r="GO10" s="67"/>
      <c r="GP10" s="67"/>
      <c r="GQ10" s="67"/>
      <c r="GR10" s="67"/>
      <c r="GS10" s="67"/>
      <c r="GT10" s="67"/>
      <c r="GU10" s="67"/>
      <c r="GV10" s="67"/>
      <c r="GW10" s="67"/>
      <c r="GX10" s="67"/>
      <c r="GY10" s="67"/>
      <c r="GZ10" s="67"/>
      <c r="HA10" s="67"/>
      <c r="HB10" s="67"/>
      <c r="HC10" s="67"/>
      <c r="HD10" s="67"/>
      <c r="HE10" s="67"/>
      <c r="HF10" s="67"/>
      <c r="HG10" s="67"/>
      <c r="HH10" s="67"/>
      <c r="HI10" s="67"/>
      <c r="HJ10" s="67"/>
      <c r="HK10" s="67"/>
      <c r="HL10" s="67"/>
      <c r="HM10" s="67"/>
      <c r="HN10" s="67"/>
      <c r="HO10" s="67"/>
      <c r="HP10" s="67"/>
      <c r="HQ10" s="67"/>
      <c r="HR10" s="67"/>
      <c r="HS10" s="67"/>
      <c r="HT10" s="67"/>
      <c r="HU10" s="67"/>
      <c r="HV10" s="67"/>
      <c r="HW10" s="67"/>
      <c r="HX10" s="67"/>
      <c r="HY10" s="67"/>
      <c r="HZ10" s="67"/>
      <c r="IA10" s="67"/>
      <c r="IB10" s="67"/>
      <c r="IC10" s="67"/>
      <c r="ID10" s="67"/>
      <c r="IE10" s="67"/>
      <c r="IF10" s="67"/>
      <c r="IG10" s="67"/>
      <c r="IH10" s="67"/>
      <c r="II10" s="67"/>
      <c r="IJ10" s="67"/>
      <c r="IK10" s="67"/>
      <c r="IL10" s="67"/>
      <c r="IM10" s="67"/>
      <c r="IN10" s="67"/>
      <c r="IO10" s="67"/>
      <c r="IP10" s="67"/>
      <c r="IQ10" s="67"/>
      <c r="IR10" s="67"/>
      <c r="IS10" s="67"/>
      <c r="IT10" s="67"/>
      <c r="IU10" s="67"/>
      <c r="IV10" s="67"/>
    </row>
    <row r="11" spans="1:256">
      <c r="A11" s="269"/>
      <c r="B11" s="270"/>
      <c r="C11" s="270"/>
      <c r="D11" s="271"/>
      <c r="E11" s="67"/>
      <c r="F11" s="67"/>
      <c r="G11" s="67"/>
      <c r="H11" s="67"/>
      <c r="I11" s="67"/>
      <c r="J11" s="67"/>
      <c r="K11" s="67"/>
      <c r="L11" s="67"/>
      <c r="M11" s="67"/>
      <c r="N11" s="67"/>
      <c r="O11" s="67"/>
      <c r="P11" s="67"/>
      <c r="Q11" s="67"/>
      <c r="R11" s="67"/>
      <c r="S11" s="67"/>
      <c r="T11" s="67"/>
      <c r="U11" s="67"/>
      <c r="V11" s="67"/>
      <c r="W11" s="67"/>
      <c r="X11" s="67"/>
      <c r="Y11" s="67"/>
      <c r="Z11" s="67"/>
      <c r="AA11" s="67"/>
      <c r="AB11" s="67"/>
      <c r="AC11" s="67"/>
      <c r="AD11" s="67"/>
      <c r="AE11" s="67"/>
      <c r="AF11" s="67"/>
      <c r="AG11" s="67"/>
      <c r="AH11" s="67"/>
      <c r="AI11" s="67"/>
      <c r="AJ11" s="67"/>
      <c r="AK11" s="67"/>
      <c r="AL11" s="67"/>
      <c r="AM11" s="67"/>
      <c r="AN11" s="67"/>
      <c r="AO11" s="67"/>
      <c r="AP11" s="67"/>
      <c r="AQ11" s="67"/>
      <c r="AR11" s="67"/>
      <c r="AS11" s="67"/>
      <c r="AT11" s="67"/>
      <c r="AU11" s="67"/>
      <c r="AV11" s="67"/>
      <c r="AW11" s="67"/>
      <c r="AX11" s="67"/>
      <c r="AY11" s="67"/>
      <c r="AZ11" s="67"/>
      <c r="BA11" s="67"/>
      <c r="BB11" s="67"/>
      <c r="BC11" s="67"/>
      <c r="BD11" s="67"/>
      <c r="BE11" s="67"/>
      <c r="BF11" s="67"/>
      <c r="BG11" s="67"/>
      <c r="BH11" s="67"/>
      <c r="BI11" s="67"/>
      <c r="BJ11" s="67"/>
      <c r="BK11" s="67"/>
      <c r="BL11" s="67"/>
      <c r="BM11" s="67"/>
      <c r="BN11" s="67"/>
      <c r="BO11" s="67"/>
      <c r="BP11" s="67"/>
      <c r="BQ11" s="67"/>
      <c r="BR11" s="67"/>
      <c r="BS11" s="67"/>
      <c r="BT11" s="67"/>
      <c r="BU11" s="67"/>
      <c r="BV11" s="67"/>
      <c r="BW11" s="67"/>
      <c r="BX11" s="67"/>
      <c r="BY11" s="67"/>
      <c r="BZ11" s="67"/>
      <c r="CA11" s="67"/>
      <c r="CB11" s="67"/>
      <c r="CC11" s="67"/>
      <c r="CD11" s="67"/>
      <c r="CE11" s="67"/>
      <c r="CF11" s="67"/>
      <c r="CG11" s="67"/>
      <c r="CH11" s="67"/>
      <c r="CI11" s="67"/>
      <c r="CJ11" s="67"/>
      <c r="CK11" s="67"/>
      <c r="CL11" s="67"/>
      <c r="CM11" s="67"/>
      <c r="CN11" s="67"/>
      <c r="CO11" s="67"/>
      <c r="CP11" s="67"/>
      <c r="CQ11" s="67"/>
      <c r="CR11" s="67"/>
      <c r="CS11" s="67"/>
      <c r="CT11" s="67"/>
      <c r="CU11" s="67"/>
      <c r="CV11" s="67"/>
      <c r="CW11" s="67"/>
      <c r="CX11" s="67"/>
      <c r="CY11" s="67"/>
      <c r="CZ11" s="67"/>
      <c r="DA11" s="67"/>
      <c r="DB11" s="67"/>
      <c r="DC11" s="67"/>
      <c r="DD11" s="67"/>
      <c r="DE11" s="67"/>
      <c r="DF11" s="67"/>
      <c r="DG11" s="67"/>
      <c r="DH11" s="67"/>
      <c r="DI11" s="67"/>
      <c r="DJ11" s="67"/>
      <c r="DK11" s="67"/>
      <c r="DL11" s="67"/>
      <c r="DM11" s="67"/>
      <c r="DN11" s="67"/>
      <c r="DO11" s="67"/>
      <c r="DP11" s="67"/>
      <c r="DQ11" s="67"/>
      <c r="DR11" s="67"/>
      <c r="DS11" s="67"/>
      <c r="DT11" s="67"/>
      <c r="DU11" s="67"/>
      <c r="DV11" s="67"/>
      <c r="DW11" s="67"/>
      <c r="DX11" s="67"/>
      <c r="DY11" s="67"/>
      <c r="DZ11" s="67"/>
      <c r="EA11" s="67"/>
      <c r="EB11" s="67"/>
      <c r="EC11" s="67"/>
      <c r="ED11" s="67"/>
      <c r="EE11" s="67"/>
      <c r="EF11" s="67"/>
      <c r="EG11" s="67"/>
      <c r="EH11" s="67"/>
      <c r="EI11" s="67"/>
      <c r="EJ11" s="67"/>
      <c r="EK11" s="67"/>
      <c r="EL11" s="67"/>
      <c r="EM11" s="67"/>
      <c r="EN11" s="67"/>
      <c r="EO11" s="67"/>
      <c r="EP11" s="67"/>
      <c r="EQ11" s="67"/>
      <c r="ER11" s="67"/>
      <c r="ES11" s="67"/>
      <c r="ET11" s="67"/>
      <c r="EU11" s="67"/>
      <c r="EV11" s="67"/>
      <c r="EW11" s="67"/>
      <c r="EX11" s="67"/>
      <c r="EY11" s="67"/>
      <c r="EZ11" s="67"/>
      <c r="FA11" s="67"/>
      <c r="FB11" s="67"/>
      <c r="FC11" s="67"/>
      <c r="FD11" s="67"/>
      <c r="FE11" s="67"/>
      <c r="FF11" s="67"/>
      <c r="FG11" s="67"/>
      <c r="FH11" s="67"/>
      <c r="FI11" s="67"/>
      <c r="FJ11" s="67"/>
      <c r="FK11" s="67"/>
      <c r="FL11" s="67"/>
      <c r="FM11" s="67"/>
      <c r="FN11" s="67"/>
      <c r="FO11" s="67"/>
      <c r="FP11" s="67"/>
      <c r="FQ11" s="67"/>
      <c r="FR11" s="67"/>
      <c r="FS11" s="67"/>
      <c r="FT11" s="67"/>
      <c r="FU11" s="67"/>
      <c r="FV11" s="67"/>
      <c r="FW11" s="67"/>
      <c r="FX11" s="67"/>
      <c r="FY11" s="67"/>
      <c r="FZ11" s="67"/>
      <c r="GA11" s="67"/>
      <c r="GB11" s="67"/>
      <c r="GC11" s="67"/>
      <c r="GD11" s="67"/>
      <c r="GE11" s="67"/>
      <c r="GF11" s="67"/>
      <c r="GG11" s="67"/>
      <c r="GH11" s="67"/>
      <c r="GI11" s="67"/>
      <c r="GJ11" s="67"/>
      <c r="GK11" s="67"/>
      <c r="GL11" s="67"/>
      <c r="GM11" s="67"/>
      <c r="GN11" s="67"/>
      <c r="GO11" s="67"/>
      <c r="GP11" s="67"/>
      <c r="GQ11" s="67"/>
      <c r="GR11" s="67"/>
      <c r="GS11" s="67"/>
      <c r="GT11" s="67"/>
      <c r="GU11" s="67"/>
      <c r="GV11" s="67"/>
      <c r="GW11" s="67"/>
      <c r="GX11" s="67"/>
      <c r="GY11" s="67"/>
      <c r="GZ11" s="67"/>
      <c r="HA11" s="67"/>
      <c r="HB11" s="67"/>
      <c r="HC11" s="67"/>
      <c r="HD11" s="67"/>
      <c r="HE11" s="67"/>
      <c r="HF11" s="67"/>
      <c r="HG11" s="67"/>
      <c r="HH11" s="67"/>
      <c r="HI11" s="67"/>
      <c r="HJ11" s="67"/>
      <c r="HK11" s="67"/>
      <c r="HL11" s="67"/>
      <c r="HM11" s="67"/>
      <c r="HN11" s="67"/>
      <c r="HO11" s="67"/>
      <c r="HP11" s="67"/>
      <c r="HQ11" s="67"/>
      <c r="HR11" s="67"/>
      <c r="HS11" s="67"/>
      <c r="HT11" s="67"/>
      <c r="HU11" s="67"/>
      <c r="HV11" s="67"/>
      <c r="HW11" s="67"/>
      <c r="HX11" s="67"/>
      <c r="HY11" s="67"/>
      <c r="HZ11" s="67"/>
      <c r="IA11" s="67"/>
      <c r="IB11" s="67"/>
      <c r="IC11" s="67"/>
      <c r="ID11" s="67"/>
      <c r="IE11" s="67"/>
      <c r="IF11" s="67"/>
      <c r="IG11" s="67"/>
      <c r="IH11" s="67"/>
      <c r="II11" s="67"/>
      <c r="IJ11" s="67"/>
      <c r="IK11" s="67"/>
      <c r="IL11" s="67"/>
      <c r="IM11" s="67"/>
      <c r="IN11" s="67"/>
      <c r="IO11" s="67"/>
      <c r="IP11" s="67"/>
      <c r="IQ11" s="67"/>
      <c r="IR11" s="67"/>
      <c r="IS11" s="67"/>
      <c r="IT11" s="67"/>
      <c r="IU11" s="67"/>
      <c r="IV11" s="67"/>
    </row>
    <row r="12" spans="1:256">
      <c r="A12" s="269" t="s">
        <v>1748</v>
      </c>
      <c r="B12" s="270"/>
      <c r="C12" s="270"/>
      <c r="D12" s="271"/>
      <c r="E12" s="67"/>
      <c r="F12" s="67"/>
      <c r="G12" s="67"/>
      <c r="H12" s="67"/>
      <c r="I12" s="67"/>
      <c r="J12" s="67"/>
      <c r="K12" s="67"/>
      <c r="L12" s="67"/>
      <c r="M12" s="67"/>
      <c r="N12" s="67"/>
      <c r="O12" s="67"/>
      <c r="P12" s="67"/>
      <c r="Q12" s="67"/>
      <c r="R12" s="67"/>
      <c r="S12" s="67"/>
      <c r="T12" s="67"/>
      <c r="U12" s="67"/>
      <c r="V12" s="67"/>
      <c r="W12" s="67"/>
      <c r="X12" s="67"/>
      <c r="Y12" s="67"/>
      <c r="Z12" s="67"/>
      <c r="AA12" s="67"/>
      <c r="AB12" s="67"/>
      <c r="AC12" s="67"/>
      <c r="AD12" s="67"/>
      <c r="AE12" s="67"/>
      <c r="AF12" s="67"/>
      <c r="AG12" s="67"/>
      <c r="AH12" s="67"/>
      <c r="AI12" s="67"/>
      <c r="AJ12" s="67"/>
      <c r="AK12" s="67"/>
      <c r="AL12" s="67"/>
      <c r="AM12" s="67"/>
      <c r="AN12" s="67"/>
      <c r="AO12" s="67"/>
      <c r="AP12" s="67"/>
      <c r="AQ12" s="67"/>
      <c r="AR12" s="67"/>
      <c r="AS12" s="67"/>
      <c r="AT12" s="67"/>
      <c r="AU12" s="67"/>
      <c r="AV12" s="67"/>
      <c r="AW12" s="67"/>
      <c r="AX12" s="67"/>
      <c r="AY12" s="67"/>
      <c r="AZ12" s="67"/>
      <c r="BA12" s="67"/>
      <c r="BB12" s="67"/>
      <c r="BC12" s="67"/>
      <c r="BD12" s="67"/>
      <c r="BE12" s="67"/>
      <c r="BF12" s="67"/>
      <c r="BG12" s="67"/>
      <c r="BH12" s="67"/>
      <c r="BI12" s="67"/>
      <c r="BJ12" s="67"/>
      <c r="BK12" s="67"/>
      <c r="BL12" s="67"/>
      <c r="BM12" s="67"/>
      <c r="BN12" s="67"/>
      <c r="BO12" s="67"/>
      <c r="BP12" s="67"/>
      <c r="BQ12" s="67"/>
      <c r="BR12" s="67"/>
      <c r="BS12" s="67"/>
      <c r="BT12" s="67"/>
      <c r="BU12" s="67"/>
      <c r="BV12" s="67"/>
      <c r="BW12" s="67"/>
      <c r="BX12" s="67"/>
      <c r="BY12" s="67"/>
      <c r="BZ12" s="67"/>
      <c r="CA12" s="67"/>
      <c r="CB12" s="67"/>
      <c r="CC12" s="67"/>
      <c r="CD12" s="67"/>
      <c r="CE12" s="67"/>
      <c r="CF12" s="67"/>
      <c r="CG12" s="67"/>
      <c r="CH12" s="67"/>
      <c r="CI12" s="67"/>
      <c r="CJ12" s="67"/>
      <c r="CK12" s="67"/>
      <c r="CL12" s="67"/>
      <c r="CM12" s="67"/>
      <c r="CN12" s="67"/>
      <c r="CO12" s="67"/>
      <c r="CP12" s="67"/>
      <c r="CQ12" s="67"/>
      <c r="CR12" s="67"/>
      <c r="CS12" s="67"/>
      <c r="CT12" s="67"/>
      <c r="CU12" s="67"/>
      <c r="CV12" s="67"/>
      <c r="CW12" s="67"/>
      <c r="CX12" s="67"/>
      <c r="CY12" s="67"/>
      <c r="CZ12" s="67"/>
      <c r="DA12" s="67"/>
      <c r="DB12" s="67"/>
      <c r="DC12" s="67"/>
      <c r="DD12" s="67"/>
      <c r="DE12" s="67"/>
      <c r="DF12" s="67"/>
      <c r="DG12" s="67"/>
      <c r="DH12" s="67"/>
      <c r="DI12" s="67"/>
      <c r="DJ12" s="67"/>
      <c r="DK12" s="67"/>
      <c r="DL12" s="67"/>
      <c r="DM12" s="67"/>
      <c r="DN12" s="67"/>
      <c r="DO12" s="67"/>
      <c r="DP12" s="67"/>
      <c r="DQ12" s="67"/>
      <c r="DR12" s="67"/>
      <c r="DS12" s="67"/>
      <c r="DT12" s="67"/>
      <c r="DU12" s="67"/>
      <c r="DV12" s="67"/>
      <c r="DW12" s="67"/>
      <c r="DX12" s="67"/>
      <c r="DY12" s="67"/>
      <c r="DZ12" s="67"/>
      <c r="EA12" s="67"/>
      <c r="EB12" s="67"/>
      <c r="EC12" s="67"/>
      <c r="ED12" s="67"/>
      <c r="EE12" s="67"/>
      <c r="EF12" s="67"/>
      <c r="EG12" s="67"/>
      <c r="EH12" s="67"/>
      <c r="EI12" s="67"/>
      <c r="EJ12" s="67"/>
      <c r="EK12" s="67"/>
      <c r="EL12" s="67"/>
      <c r="EM12" s="67"/>
      <c r="EN12" s="67"/>
      <c r="EO12" s="67"/>
      <c r="EP12" s="67"/>
      <c r="EQ12" s="67"/>
      <c r="ER12" s="67"/>
      <c r="ES12" s="67"/>
      <c r="ET12" s="67"/>
      <c r="EU12" s="67"/>
      <c r="EV12" s="67"/>
      <c r="EW12" s="67"/>
      <c r="EX12" s="67"/>
      <c r="EY12" s="67"/>
      <c r="EZ12" s="67"/>
      <c r="FA12" s="67"/>
      <c r="FB12" s="67"/>
      <c r="FC12" s="67"/>
      <c r="FD12" s="67"/>
      <c r="FE12" s="67"/>
      <c r="FF12" s="67"/>
      <c r="FG12" s="67"/>
      <c r="FH12" s="67"/>
      <c r="FI12" s="67"/>
      <c r="FJ12" s="67"/>
      <c r="FK12" s="67"/>
      <c r="FL12" s="67"/>
      <c r="FM12" s="67"/>
      <c r="FN12" s="67"/>
      <c r="FO12" s="67"/>
      <c r="FP12" s="67"/>
      <c r="FQ12" s="67"/>
      <c r="FR12" s="67"/>
      <c r="FS12" s="67"/>
      <c r="FT12" s="67"/>
      <c r="FU12" s="67"/>
      <c r="FV12" s="67"/>
      <c r="FW12" s="67"/>
      <c r="FX12" s="67"/>
      <c r="FY12" s="67"/>
      <c r="FZ12" s="67"/>
      <c r="GA12" s="67"/>
      <c r="GB12" s="67"/>
      <c r="GC12" s="67"/>
      <c r="GD12" s="67"/>
      <c r="GE12" s="67"/>
      <c r="GF12" s="67"/>
      <c r="GG12" s="67"/>
      <c r="GH12" s="67"/>
      <c r="GI12" s="67"/>
      <c r="GJ12" s="67"/>
      <c r="GK12" s="67"/>
      <c r="GL12" s="67"/>
      <c r="GM12" s="67"/>
      <c r="GN12" s="67"/>
      <c r="GO12" s="67"/>
      <c r="GP12" s="67"/>
      <c r="GQ12" s="67"/>
      <c r="GR12" s="67"/>
      <c r="GS12" s="67"/>
      <c r="GT12" s="67"/>
      <c r="GU12" s="67"/>
      <c r="GV12" s="67"/>
      <c r="GW12" s="67"/>
      <c r="GX12" s="67"/>
      <c r="GY12" s="67"/>
      <c r="GZ12" s="67"/>
      <c r="HA12" s="67"/>
      <c r="HB12" s="67"/>
      <c r="HC12" s="67"/>
      <c r="HD12" s="67"/>
      <c r="HE12" s="67"/>
      <c r="HF12" s="67"/>
      <c r="HG12" s="67"/>
      <c r="HH12" s="67"/>
      <c r="HI12" s="67"/>
      <c r="HJ12" s="67"/>
      <c r="HK12" s="67"/>
      <c r="HL12" s="67"/>
      <c r="HM12" s="67"/>
      <c r="HN12" s="67"/>
      <c r="HO12" s="67"/>
      <c r="HP12" s="67"/>
      <c r="HQ12" s="67"/>
      <c r="HR12" s="67"/>
      <c r="HS12" s="67"/>
      <c r="HT12" s="67"/>
      <c r="HU12" s="67"/>
      <c r="HV12" s="67"/>
      <c r="HW12" s="67"/>
      <c r="HX12" s="67"/>
      <c r="HY12" s="67"/>
      <c r="HZ12" s="67"/>
      <c r="IA12" s="67"/>
      <c r="IB12" s="67"/>
      <c r="IC12" s="67"/>
      <c r="ID12" s="67"/>
      <c r="IE12" s="67"/>
      <c r="IF12" s="67"/>
      <c r="IG12" s="67"/>
      <c r="IH12" s="67"/>
      <c r="II12" s="67"/>
      <c r="IJ12" s="67"/>
      <c r="IK12" s="67"/>
      <c r="IL12" s="67"/>
      <c r="IM12" s="67"/>
      <c r="IN12" s="67"/>
      <c r="IO12" s="67"/>
      <c r="IP12" s="67"/>
      <c r="IQ12" s="67"/>
      <c r="IR12" s="67"/>
      <c r="IS12" s="67"/>
      <c r="IT12" s="67"/>
      <c r="IU12" s="67"/>
      <c r="IV12" s="67"/>
    </row>
    <row r="13" spans="1:256">
      <c r="A13" s="213"/>
      <c r="B13" s="270" t="s">
        <v>3059</v>
      </c>
      <c r="C13" s="30"/>
      <c r="D13" s="271"/>
      <c r="E13" s="67"/>
      <c r="F13" s="67"/>
      <c r="G13" s="67"/>
      <c r="H13" s="67"/>
      <c r="I13" s="67"/>
      <c r="J13" s="67"/>
      <c r="K13" s="67"/>
      <c r="L13" s="67"/>
      <c r="M13" s="67"/>
      <c r="N13" s="67"/>
      <c r="O13" s="67"/>
      <c r="P13" s="67"/>
      <c r="Q13" s="67"/>
      <c r="R13" s="67"/>
      <c r="S13" s="67"/>
      <c r="T13" s="67"/>
      <c r="U13" s="67"/>
      <c r="V13" s="67"/>
      <c r="W13" s="67"/>
      <c r="X13" s="67"/>
      <c r="Y13" s="67"/>
      <c r="Z13" s="67"/>
      <c r="AA13" s="67"/>
      <c r="AB13" s="67"/>
      <c r="AC13" s="67"/>
      <c r="AD13" s="67"/>
      <c r="AE13" s="67"/>
      <c r="AF13" s="67"/>
      <c r="AG13" s="67"/>
      <c r="AH13" s="67"/>
      <c r="AI13" s="67"/>
      <c r="AJ13" s="67"/>
      <c r="AK13" s="67"/>
      <c r="AL13" s="67"/>
      <c r="AM13" s="67"/>
      <c r="AN13" s="67"/>
      <c r="AO13" s="67"/>
      <c r="AP13" s="67"/>
      <c r="AQ13" s="67"/>
      <c r="AR13" s="67"/>
      <c r="AS13" s="67"/>
      <c r="AT13" s="67"/>
      <c r="AU13" s="67"/>
      <c r="AV13" s="67"/>
      <c r="AW13" s="67"/>
      <c r="AX13" s="67"/>
      <c r="AY13" s="67"/>
      <c r="AZ13" s="67"/>
      <c r="BA13" s="67"/>
      <c r="BB13" s="67"/>
      <c r="BC13" s="67"/>
      <c r="BD13" s="67"/>
      <c r="BE13" s="67"/>
      <c r="BF13" s="67"/>
      <c r="BG13" s="67"/>
      <c r="BH13" s="67"/>
      <c r="BI13" s="67"/>
      <c r="BJ13" s="67"/>
      <c r="BK13" s="67"/>
      <c r="BL13" s="67"/>
      <c r="BM13" s="67"/>
      <c r="BN13" s="67"/>
      <c r="BO13" s="67"/>
      <c r="BP13" s="67"/>
      <c r="BQ13" s="67"/>
      <c r="BR13" s="67"/>
      <c r="BS13" s="67"/>
      <c r="BT13" s="67"/>
      <c r="BU13" s="67"/>
      <c r="BV13" s="67"/>
      <c r="BW13" s="67"/>
      <c r="BX13" s="67"/>
      <c r="BY13" s="67"/>
      <c r="BZ13" s="67"/>
      <c r="CA13" s="67"/>
      <c r="CB13" s="67"/>
      <c r="CC13" s="67"/>
      <c r="CD13" s="67"/>
      <c r="CE13" s="67"/>
      <c r="CF13" s="67"/>
      <c r="CG13" s="67"/>
      <c r="CH13" s="67"/>
      <c r="CI13" s="67"/>
      <c r="CJ13" s="67"/>
      <c r="CK13" s="67"/>
      <c r="CL13" s="67"/>
      <c r="CM13" s="67"/>
      <c r="CN13" s="67"/>
      <c r="CO13" s="67"/>
      <c r="CP13" s="67"/>
      <c r="CQ13" s="67"/>
      <c r="CR13" s="67"/>
      <c r="CS13" s="67"/>
      <c r="CT13" s="67"/>
      <c r="CU13" s="67"/>
      <c r="CV13" s="67"/>
      <c r="CW13" s="67"/>
      <c r="CX13" s="67"/>
      <c r="CY13" s="67"/>
      <c r="CZ13" s="67"/>
      <c r="DA13" s="67"/>
      <c r="DB13" s="67"/>
      <c r="DC13" s="67"/>
      <c r="DD13" s="67"/>
      <c r="DE13" s="67"/>
      <c r="DF13" s="67"/>
      <c r="DG13" s="67"/>
      <c r="DH13" s="67"/>
      <c r="DI13" s="67"/>
      <c r="DJ13" s="67"/>
      <c r="DK13" s="67"/>
      <c r="DL13" s="67"/>
      <c r="DM13" s="67"/>
      <c r="DN13" s="67"/>
      <c r="DO13" s="67"/>
      <c r="DP13" s="67"/>
      <c r="DQ13" s="67"/>
      <c r="DR13" s="67"/>
      <c r="DS13" s="67"/>
      <c r="DT13" s="67"/>
      <c r="DU13" s="67"/>
      <c r="DV13" s="67"/>
      <c r="DW13" s="67"/>
      <c r="DX13" s="67"/>
      <c r="DY13" s="67"/>
      <c r="DZ13" s="67"/>
      <c r="EA13" s="67"/>
      <c r="EB13" s="67"/>
      <c r="EC13" s="67"/>
      <c r="ED13" s="67"/>
      <c r="EE13" s="67"/>
      <c r="EF13" s="67"/>
      <c r="EG13" s="67"/>
      <c r="EH13" s="67"/>
      <c r="EI13" s="67"/>
      <c r="EJ13" s="67"/>
      <c r="EK13" s="67"/>
      <c r="EL13" s="67"/>
      <c r="EM13" s="67"/>
      <c r="EN13" s="67"/>
      <c r="EO13" s="67"/>
      <c r="EP13" s="67"/>
      <c r="EQ13" s="67"/>
      <c r="ER13" s="67"/>
      <c r="ES13" s="67"/>
      <c r="ET13" s="67"/>
      <c r="EU13" s="67"/>
      <c r="EV13" s="67"/>
      <c r="EW13" s="67"/>
      <c r="EX13" s="67"/>
      <c r="EY13" s="67"/>
      <c r="EZ13" s="67"/>
      <c r="FA13" s="67"/>
      <c r="FB13" s="67"/>
      <c r="FC13" s="67"/>
      <c r="FD13" s="67"/>
      <c r="FE13" s="67"/>
      <c r="FF13" s="67"/>
      <c r="FG13" s="67"/>
      <c r="FH13" s="67"/>
      <c r="FI13" s="67"/>
      <c r="FJ13" s="67"/>
      <c r="FK13" s="67"/>
      <c r="FL13" s="67"/>
      <c r="FM13" s="67"/>
      <c r="FN13" s="67"/>
      <c r="FO13" s="67"/>
      <c r="FP13" s="67"/>
      <c r="FQ13" s="67"/>
      <c r="FR13" s="67"/>
      <c r="FS13" s="67"/>
      <c r="FT13" s="67"/>
      <c r="FU13" s="67"/>
      <c r="FV13" s="67"/>
      <c r="FW13" s="67"/>
      <c r="FX13" s="67"/>
      <c r="FY13" s="67"/>
      <c r="FZ13" s="67"/>
      <c r="GA13" s="67"/>
      <c r="GB13" s="67"/>
      <c r="GC13" s="67"/>
      <c r="GD13" s="67"/>
      <c r="GE13" s="67"/>
      <c r="GF13" s="67"/>
      <c r="GG13" s="67"/>
      <c r="GH13" s="67"/>
      <c r="GI13" s="67"/>
      <c r="GJ13" s="67"/>
      <c r="GK13" s="67"/>
      <c r="GL13" s="67"/>
      <c r="GM13" s="67"/>
      <c r="GN13" s="67"/>
      <c r="GO13" s="67"/>
      <c r="GP13" s="67"/>
      <c r="GQ13" s="67"/>
      <c r="GR13" s="67"/>
      <c r="GS13" s="67"/>
      <c r="GT13" s="67"/>
      <c r="GU13" s="67"/>
      <c r="GV13" s="67"/>
      <c r="GW13" s="67"/>
      <c r="GX13" s="67"/>
      <c r="GY13" s="67"/>
      <c r="GZ13" s="67"/>
      <c r="HA13" s="67"/>
      <c r="HB13" s="67"/>
      <c r="HC13" s="67"/>
      <c r="HD13" s="67"/>
      <c r="HE13" s="67"/>
      <c r="HF13" s="67"/>
      <c r="HG13" s="67"/>
      <c r="HH13" s="67"/>
      <c r="HI13" s="67"/>
      <c r="HJ13" s="67"/>
      <c r="HK13" s="67"/>
      <c r="HL13" s="67"/>
      <c r="HM13" s="67"/>
      <c r="HN13" s="67"/>
      <c r="HO13" s="67"/>
      <c r="HP13" s="67"/>
      <c r="HQ13" s="67"/>
      <c r="HR13" s="67"/>
      <c r="HS13" s="67"/>
      <c r="HT13" s="67"/>
      <c r="HU13" s="67"/>
      <c r="HV13" s="67"/>
      <c r="HW13" s="67"/>
      <c r="HX13" s="67"/>
      <c r="HY13" s="67"/>
      <c r="HZ13" s="67"/>
      <c r="IA13" s="67"/>
      <c r="IB13" s="67"/>
      <c r="IC13" s="67"/>
      <c r="ID13" s="67"/>
      <c r="IE13" s="67"/>
      <c r="IF13" s="67"/>
      <c r="IG13" s="67"/>
      <c r="IH13" s="67"/>
      <c r="II13" s="67"/>
      <c r="IJ13" s="67"/>
      <c r="IK13" s="67"/>
      <c r="IL13" s="67"/>
      <c r="IM13" s="67"/>
      <c r="IN13" s="67"/>
      <c r="IO13" s="67"/>
      <c r="IP13" s="67"/>
      <c r="IQ13" s="67"/>
      <c r="IR13" s="67"/>
      <c r="IS13" s="67"/>
      <c r="IT13" s="67"/>
      <c r="IU13" s="67"/>
      <c r="IV13" s="67"/>
    </row>
    <row r="14" spans="1:256">
      <c r="A14" s="269" t="s">
        <v>2968</v>
      </c>
      <c r="B14" s="30"/>
      <c r="C14" s="270"/>
      <c r="D14" s="271"/>
      <c r="E14" s="67"/>
      <c r="F14" s="67"/>
      <c r="G14" s="67"/>
      <c r="H14" s="67"/>
      <c r="I14" s="67"/>
      <c r="J14" s="67"/>
      <c r="K14" s="67"/>
      <c r="L14" s="67"/>
      <c r="M14" s="67"/>
      <c r="N14" s="67"/>
      <c r="O14" s="67"/>
      <c r="P14" s="67"/>
      <c r="Q14" s="67"/>
      <c r="R14" s="67"/>
      <c r="S14" s="67"/>
      <c r="T14" s="67"/>
      <c r="U14" s="67"/>
      <c r="V14" s="67"/>
      <c r="W14" s="67"/>
      <c r="X14" s="67"/>
      <c r="Y14" s="67"/>
      <c r="Z14" s="67"/>
      <c r="AA14" s="67"/>
      <c r="AB14" s="67"/>
      <c r="AC14" s="67"/>
      <c r="AD14" s="67"/>
      <c r="AE14" s="67"/>
      <c r="AF14" s="67"/>
      <c r="AG14" s="67"/>
      <c r="AH14" s="67"/>
      <c r="AI14" s="67"/>
      <c r="AJ14" s="67"/>
      <c r="AK14" s="67"/>
      <c r="AL14" s="67"/>
      <c r="AM14" s="67"/>
      <c r="AN14" s="67"/>
      <c r="AO14" s="67"/>
      <c r="AP14" s="67"/>
      <c r="AQ14" s="67"/>
      <c r="AR14" s="67"/>
      <c r="AS14" s="67"/>
      <c r="AT14" s="67"/>
      <c r="AU14" s="67"/>
      <c r="AV14" s="67"/>
      <c r="AW14" s="67"/>
      <c r="AX14" s="67"/>
      <c r="AY14" s="67"/>
      <c r="AZ14" s="67"/>
      <c r="BA14" s="67"/>
      <c r="BB14" s="67"/>
      <c r="BC14" s="67"/>
      <c r="BD14" s="67"/>
      <c r="BE14" s="67"/>
      <c r="BF14" s="67"/>
      <c r="BG14" s="67"/>
      <c r="BH14" s="67"/>
      <c r="BI14" s="67"/>
      <c r="BJ14" s="67"/>
      <c r="BK14" s="67"/>
      <c r="BL14" s="67"/>
      <c r="BM14" s="67"/>
      <c r="BN14" s="67"/>
      <c r="BO14" s="67"/>
      <c r="BP14" s="67"/>
      <c r="BQ14" s="67"/>
      <c r="BR14" s="67"/>
      <c r="BS14" s="67"/>
      <c r="BT14" s="67"/>
      <c r="BU14" s="67"/>
      <c r="BV14" s="67"/>
      <c r="BW14" s="67"/>
      <c r="BX14" s="67"/>
      <c r="BY14" s="67"/>
      <c r="BZ14" s="67"/>
      <c r="CA14" s="67"/>
      <c r="CB14" s="67"/>
      <c r="CC14" s="67"/>
      <c r="CD14" s="67"/>
      <c r="CE14" s="67"/>
      <c r="CF14" s="67"/>
      <c r="CG14" s="67"/>
      <c r="CH14" s="67"/>
      <c r="CI14" s="67"/>
      <c r="CJ14" s="67"/>
      <c r="CK14" s="67"/>
      <c r="CL14" s="67"/>
      <c r="CM14" s="67"/>
      <c r="CN14" s="67"/>
      <c r="CO14" s="67"/>
      <c r="CP14" s="67"/>
      <c r="CQ14" s="67"/>
      <c r="CR14" s="67"/>
      <c r="CS14" s="67"/>
      <c r="CT14" s="67"/>
      <c r="CU14" s="67"/>
      <c r="CV14" s="67"/>
      <c r="CW14" s="67"/>
      <c r="CX14" s="67"/>
      <c r="CY14" s="67"/>
      <c r="CZ14" s="67"/>
      <c r="DA14" s="67"/>
      <c r="DB14" s="67"/>
      <c r="DC14" s="67"/>
      <c r="DD14" s="67"/>
      <c r="DE14" s="67"/>
      <c r="DF14" s="67"/>
      <c r="DG14" s="67"/>
      <c r="DH14" s="67"/>
      <c r="DI14" s="67"/>
      <c r="DJ14" s="67"/>
      <c r="DK14" s="67"/>
      <c r="DL14" s="67"/>
      <c r="DM14" s="67"/>
      <c r="DN14" s="67"/>
      <c r="DO14" s="67"/>
      <c r="DP14" s="67"/>
      <c r="DQ14" s="67"/>
      <c r="DR14" s="67"/>
      <c r="DS14" s="67"/>
      <c r="DT14" s="67"/>
      <c r="DU14" s="67"/>
      <c r="DV14" s="67"/>
      <c r="DW14" s="67"/>
      <c r="DX14" s="67"/>
      <c r="DY14" s="67"/>
      <c r="DZ14" s="67"/>
      <c r="EA14" s="67"/>
      <c r="EB14" s="67"/>
      <c r="EC14" s="67"/>
      <c r="ED14" s="67"/>
      <c r="EE14" s="67"/>
      <c r="EF14" s="67"/>
      <c r="EG14" s="67"/>
      <c r="EH14" s="67"/>
      <c r="EI14" s="67"/>
      <c r="EJ14" s="67"/>
      <c r="EK14" s="67"/>
      <c r="EL14" s="67"/>
      <c r="EM14" s="67"/>
      <c r="EN14" s="67"/>
      <c r="EO14" s="67"/>
      <c r="EP14" s="67"/>
      <c r="EQ14" s="67"/>
      <c r="ER14" s="67"/>
      <c r="ES14" s="67"/>
      <c r="ET14" s="67"/>
      <c r="EU14" s="67"/>
      <c r="EV14" s="67"/>
      <c r="EW14" s="67"/>
      <c r="EX14" s="67"/>
      <c r="EY14" s="67"/>
      <c r="EZ14" s="67"/>
      <c r="FA14" s="67"/>
      <c r="FB14" s="67"/>
      <c r="FC14" s="67"/>
      <c r="FD14" s="67"/>
      <c r="FE14" s="67"/>
      <c r="FF14" s="67"/>
      <c r="FG14" s="67"/>
      <c r="FH14" s="67"/>
      <c r="FI14" s="67"/>
      <c r="FJ14" s="67"/>
      <c r="FK14" s="67"/>
      <c r="FL14" s="67"/>
      <c r="FM14" s="67"/>
      <c r="FN14" s="67"/>
      <c r="FO14" s="67"/>
      <c r="FP14" s="67"/>
      <c r="FQ14" s="67"/>
      <c r="FR14" s="67"/>
      <c r="FS14" s="67"/>
      <c r="FT14" s="67"/>
      <c r="FU14" s="67"/>
      <c r="FV14" s="67"/>
      <c r="FW14" s="67"/>
      <c r="FX14" s="67"/>
      <c r="FY14" s="67"/>
      <c r="FZ14" s="67"/>
      <c r="GA14" s="67"/>
      <c r="GB14" s="67"/>
      <c r="GC14" s="67"/>
      <c r="GD14" s="67"/>
      <c r="GE14" s="67"/>
      <c r="GF14" s="67"/>
      <c r="GG14" s="67"/>
      <c r="GH14" s="67"/>
      <c r="GI14" s="67"/>
      <c r="GJ14" s="67"/>
      <c r="GK14" s="67"/>
      <c r="GL14" s="67"/>
      <c r="GM14" s="67"/>
      <c r="GN14" s="67"/>
      <c r="GO14" s="67"/>
      <c r="GP14" s="67"/>
      <c r="GQ14" s="67"/>
      <c r="GR14" s="67"/>
      <c r="GS14" s="67"/>
      <c r="GT14" s="67"/>
      <c r="GU14" s="67"/>
      <c r="GV14" s="67"/>
      <c r="GW14" s="67"/>
      <c r="GX14" s="67"/>
      <c r="GY14" s="67"/>
      <c r="GZ14" s="67"/>
      <c r="HA14" s="67"/>
      <c r="HB14" s="67"/>
      <c r="HC14" s="67"/>
      <c r="HD14" s="67"/>
      <c r="HE14" s="67"/>
      <c r="HF14" s="67"/>
      <c r="HG14" s="67"/>
      <c r="HH14" s="67"/>
      <c r="HI14" s="67"/>
      <c r="HJ14" s="67"/>
      <c r="HK14" s="67"/>
      <c r="HL14" s="67"/>
      <c r="HM14" s="67"/>
      <c r="HN14" s="67"/>
      <c r="HO14" s="67"/>
      <c r="HP14" s="67"/>
      <c r="HQ14" s="67"/>
      <c r="HR14" s="67"/>
      <c r="HS14" s="67"/>
      <c r="HT14" s="67"/>
      <c r="HU14" s="67"/>
      <c r="HV14" s="67"/>
      <c r="HW14" s="67"/>
      <c r="HX14" s="67"/>
      <c r="HY14" s="67"/>
      <c r="HZ14" s="67"/>
      <c r="IA14" s="67"/>
      <c r="IB14" s="67"/>
      <c r="IC14" s="67"/>
      <c r="ID14" s="67"/>
      <c r="IE14" s="67"/>
      <c r="IF14" s="67"/>
      <c r="IG14" s="67"/>
      <c r="IH14" s="67"/>
      <c r="II14" s="67"/>
      <c r="IJ14" s="67"/>
      <c r="IK14" s="67"/>
      <c r="IL14" s="67"/>
      <c r="IM14" s="67"/>
      <c r="IN14" s="67"/>
      <c r="IO14" s="67"/>
      <c r="IP14" s="67"/>
      <c r="IQ14" s="67"/>
      <c r="IR14" s="67"/>
      <c r="IS14" s="67"/>
      <c r="IT14" s="67"/>
      <c r="IU14" s="67"/>
      <c r="IV14" s="67"/>
    </row>
    <row r="15" spans="1:256" ht="12" customHeight="1">
      <c r="A15" s="269"/>
      <c r="B15" s="30"/>
      <c r="C15" s="270"/>
      <c r="D15" s="271"/>
      <c r="E15" s="67"/>
      <c r="F15" s="67"/>
      <c r="G15" s="67"/>
      <c r="H15" s="67"/>
      <c r="I15" s="67"/>
      <c r="J15" s="67"/>
      <c r="K15" s="67"/>
      <c r="L15" s="67"/>
      <c r="M15" s="67"/>
      <c r="N15" s="67"/>
      <c r="O15" s="67"/>
      <c r="P15" s="67"/>
      <c r="Q15" s="67"/>
      <c r="R15" s="67"/>
      <c r="S15" s="67"/>
      <c r="T15" s="67"/>
      <c r="U15" s="67"/>
      <c r="V15" s="67"/>
      <c r="W15" s="67"/>
      <c r="X15" s="67"/>
      <c r="Y15" s="67"/>
      <c r="Z15" s="67"/>
      <c r="AA15" s="67"/>
      <c r="AB15" s="67"/>
      <c r="AC15" s="67"/>
      <c r="AD15" s="67"/>
      <c r="AE15" s="67"/>
      <c r="AF15" s="67"/>
      <c r="AG15" s="67"/>
      <c r="AH15" s="67"/>
      <c r="AI15" s="67"/>
      <c r="AJ15" s="67"/>
      <c r="AK15" s="67"/>
      <c r="AL15" s="67"/>
      <c r="AM15" s="67"/>
      <c r="AN15" s="67"/>
      <c r="AO15" s="67"/>
      <c r="AP15" s="67"/>
      <c r="AQ15" s="67"/>
      <c r="AR15" s="67"/>
      <c r="AS15" s="67"/>
      <c r="AT15" s="67"/>
      <c r="AU15" s="67"/>
      <c r="AV15" s="67"/>
      <c r="AW15" s="67"/>
      <c r="AX15" s="67"/>
      <c r="AY15" s="67"/>
      <c r="AZ15" s="67"/>
      <c r="BA15" s="67"/>
      <c r="BB15" s="67"/>
      <c r="BC15" s="67"/>
      <c r="BD15" s="67"/>
      <c r="BE15" s="67"/>
      <c r="BF15" s="67"/>
      <c r="BG15" s="67"/>
      <c r="BH15" s="67"/>
      <c r="BI15" s="67"/>
      <c r="BJ15" s="67"/>
      <c r="BK15" s="67"/>
      <c r="BL15" s="67"/>
      <c r="BM15" s="67"/>
      <c r="BN15" s="67"/>
      <c r="BO15" s="67"/>
      <c r="BP15" s="67"/>
      <c r="BQ15" s="67"/>
      <c r="BR15" s="67"/>
      <c r="BS15" s="67"/>
      <c r="BT15" s="67"/>
      <c r="BU15" s="67"/>
      <c r="BV15" s="67"/>
      <c r="BW15" s="67"/>
      <c r="BX15" s="67"/>
      <c r="BY15" s="67"/>
      <c r="BZ15" s="67"/>
      <c r="CA15" s="67"/>
      <c r="CB15" s="67"/>
      <c r="CC15" s="67"/>
      <c r="CD15" s="67"/>
      <c r="CE15" s="67"/>
      <c r="CF15" s="67"/>
      <c r="CG15" s="67"/>
      <c r="CH15" s="67"/>
      <c r="CI15" s="67"/>
      <c r="CJ15" s="67"/>
      <c r="CK15" s="67"/>
      <c r="CL15" s="67"/>
      <c r="CM15" s="67"/>
      <c r="CN15" s="67"/>
      <c r="CO15" s="67"/>
      <c r="CP15" s="67"/>
      <c r="CQ15" s="67"/>
      <c r="CR15" s="67"/>
      <c r="CS15" s="67"/>
      <c r="CT15" s="67"/>
      <c r="CU15" s="67"/>
      <c r="CV15" s="67"/>
      <c r="CW15" s="67"/>
      <c r="CX15" s="67"/>
      <c r="CY15" s="67"/>
      <c r="CZ15" s="67"/>
      <c r="DA15" s="67"/>
      <c r="DB15" s="67"/>
      <c r="DC15" s="67"/>
      <c r="DD15" s="67"/>
      <c r="DE15" s="67"/>
      <c r="DF15" s="67"/>
      <c r="DG15" s="67"/>
      <c r="DH15" s="67"/>
      <c r="DI15" s="67"/>
      <c r="DJ15" s="67"/>
      <c r="DK15" s="67"/>
      <c r="DL15" s="67"/>
      <c r="DM15" s="67"/>
      <c r="DN15" s="67"/>
      <c r="DO15" s="67"/>
      <c r="DP15" s="67"/>
      <c r="DQ15" s="67"/>
      <c r="DR15" s="67"/>
      <c r="DS15" s="67"/>
      <c r="DT15" s="67"/>
      <c r="DU15" s="67"/>
      <c r="DV15" s="67"/>
      <c r="DW15" s="67"/>
      <c r="DX15" s="67"/>
      <c r="DY15" s="67"/>
      <c r="DZ15" s="67"/>
      <c r="EA15" s="67"/>
      <c r="EB15" s="67"/>
      <c r="EC15" s="67"/>
      <c r="ED15" s="67"/>
      <c r="EE15" s="67"/>
      <c r="EF15" s="67"/>
      <c r="EG15" s="67"/>
      <c r="EH15" s="67"/>
      <c r="EI15" s="67"/>
      <c r="EJ15" s="67"/>
      <c r="EK15" s="67"/>
      <c r="EL15" s="67"/>
      <c r="EM15" s="67"/>
      <c r="EN15" s="67"/>
      <c r="EO15" s="67"/>
      <c r="EP15" s="67"/>
      <c r="EQ15" s="67"/>
      <c r="ER15" s="67"/>
      <c r="ES15" s="67"/>
      <c r="ET15" s="67"/>
      <c r="EU15" s="67"/>
      <c r="EV15" s="67"/>
      <c r="EW15" s="67"/>
      <c r="EX15" s="67"/>
      <c r="EY15" s="67"/>
      <c r="EZ15" s="67"/>
      <c r="FA15" s="67"/>
      <c r="FB15" s="67"/>
      <c r="FC15" s="67"/>
      <c r="FD15" s="67"/>
      <c r="FE15" s="67"/>
      <c r="FF15" s="67"/>
      <c r="FG15" s="67"/>
      <c r="FH15" s="67"/>
      <c r="FI15" s="67"/>
      <c r="FJ15" s="67"/>
      <c r="FK15" s="67"/>
      <c r="FL15" s="67"/>
      <c r="FM15" s="67"/>
      <c r="FN15" s="67"/>
      <c r="FO15" s="67"/>
      <c r="FP15" s="67"/>
      <c r="FQ15" s="67"/>
      <c r="FR15" s="67"/>
      <c r="FS15" s="67"/>
      <c r="FT15" s="67"/>
      <c r="FU15" s="67"/>
      <c r="FV15" s="67"/>
      <c r="FW15" s="67"/>
      <c r="FX15" s="67"/>
      <c r="FY15" s="67"/>
      <c r="FZ15" s="67"/>
      <c r="GA15" s="67"/>
      <c r="GB15" s="67"/>
      <c r="GC15" s="67"/>
      <c r="GD15" s="67"/>
      <c r="GE15" s="67"/>
      <c r="GF15" s="67"/>
      <c r="GG15" s="67"/>
      <c r="GH15" s="67"/>
      <c r="GI15" s="67"/>
      <c r="GJ15" s="67"/>
      <c r="GK15" s="67"/>
      <c r="GL15" s="67"/>
      <c r="GM15" s="67"/>
      <c r="GN15" s="67"/>
      <c r="GO15" s="67"/>
      <c r="GP15" s="67"/>
      <c r="GQ15" s="67"/>
      <c r="GR15" s="67"/>
      <c r="GS15" s="67"/>
      <c r="GT15" s="67"/>
      <c r="GU15" s="67"/>
      <c r="GV15" s="67"/>
      <c r="GW15" s="67"/>
      <c r="GX15" s="67"/>
      <c r="GY15" s="67"/>
      <c r="GZ15" s="67"/>
      <c r="HA15" s="67"/>
      <c r="HB15" s="67"/>
      <c r="HC15" s="67"/>
      <c r="HD15" s="67"/>
      <c r="HE15" s="67"/>
      <c r="HF15" s="67"/>
      <c r="HG15" s="67"/>
      <c r="HH15" s="67"/>
      <c r="HI15" s="67"/>
      <c r="HJ15" s="67"/>
      <c r="HK15" s="67"/>
      <c r="HL15" s="67"/>
      <c r="HM15" s="67"/>
      <c r="HN15" s="67"/>
      <c r="HO15" s="67"/>
      <c r="HP15" s="67"/>
      <c r="HQ15" s="67"/>
      <c r="HR15" s="67"/>
      <c r="HS15" s="67"/>
      <c r="HT15" s="67"/>
      <c r="HU15" s="67"/>
      <c r="HV15" s="67"/>
      <c r="HW15" s="67"/>
      <c r="HX15" s="67"/>
      <c r="HY15" s="67"/>
      <c r="HZ15" s="67"/>
      <c r="IA15" s="67"/>
      <c r="IB15" s="67"/>
      <c r="IC15" s="67"/>
      <c r="ID15" s="67"/>
      <c r="IE15" s="67"/>
      <c r="IF15" s="67"/>
      <c r="IG15" s="67"/>
      <c r="IH15" s="67"/>
      <c r="II15" s="67"/>
      <c r="IJ15" s="67"/>
      <c r="IK15" s="67"/>
      <c r="IL15" s="67"/>
      <c r="IM15" s="67"/>
      <c r="IN15" s="67"/>
      <c r="IO15" s="67"/>
      <c r="IP15" s="67"/>
      <c r="IQ15" s="67"/>
      <c r="IR15" s="67"/>
      <c r="IS15" s="67"/>
      <c r="IT15" s="67"/>
      <c r="IU15" s="67"/>
      <c r="IV15" s="67"/>
    </row>
    <row r="16" spans="1:256" ht="12" customHeight="1">
      <c r="A16" s="269" t="s">
        <v>2969</v>
      </c>
      <c r="B16" s="270"/>
      <c r="C16" s="270"/>
      <c r="D16" s="271"/>
      <c r="E16" s="67"/>
      <c r="F16" s="67"/>
      <c r="G16" s="67"/>
      <c r="H16" s="67"/>
      <c r="I16" s="67"/>
      <c r="J16" s="67"/>
      <c r="K16" s="67"/>
      <c r="L16" s="67"/>
      <c r="M16" s="67"/>
      <c r="N16" s="67"/>
      <c r="O16" s="67"/>
      <c r="P16" s="67"/>
      <c r="Q16" s="67"/>
      <c r="R16" s="67"/>
      <c r="S16" s="67"/>
      <c r="T16" s="67"/>
      <c r="U16" s="67"/>
      <c r="V16" s="67"/>
      <c r="W16" s="67"/>
      <c r="X16" s="67"/>
      <c r="Y16" s="67"/>
      <c r="Z16" s="67"/>
      <c r="AA16" s="67"/>
      <c r="AB16" s="67"/>
      <c r="AC16" s="67"/>
      <c r="AD16" s="67"/>
      <c r="AE16" s="67"/>
      <c r="AF16" s="67"/>
      <c r="AG16" s="67"/>
      <c r="AH16" s="67"/>
      <c r="AI16" s="67"/>
      <c r="AJ16" s="67"/>
      <c r="AK16" s="67"/>
      <c r="AL16" s="67"/>
      <c r="AM16" s="67"/>
      <c r="AN16" s="67"/>
      <c r="AO16" s="67"/>
      <c r="AP16" s="67"/>
      <c r="AQ16" s="67"/>
      <c r="AR16" s="67"/>
      <c r="AS16" s="67"/>
      <c r="AT16" s="67"/>
      <c r="AU16" s="67"/>
      <c r="AV16" s="67"/>
      <c r="AW16" s="67"/>
      <c r="AX16" s="67"/>
      <c r="AY16" s="67"/>
      <c r="AZ16" s="67"/>
      <c r="BA16" s="67"/>
      <c r="BB16" s="67"/>
      <c r="BC16" s="67"/>
      <c r="BD16" s="67"/>
      <c r="BE16" s="67"/>
      <c r="BF16" s="67"/>
      <c r="BG16" s="67"/>
      <c r="BH16" s="67"/>
      <c r="BI16" s="67"/>
      <c r="BJ16" s="67"/>
      <c r="BK16" s="67"/>
      <c r="BL16" s="67"/>
      <c r="BM16" s="67"/>
      <c r="BN16" s="67"/>
      <c r="BO16" s="67"/>
      <c r="BP16" s="67"/>
      <c r="BQ16" s="67"/>
      <c r="BR16" s="67"/>
      <c r="BS16" s="67"/>
      <c r="BT16" s="67"/>
      <c r="BU16" s="67"/>
      <c r="BV16" s="67"/>
      <c r="BW16" s="67"/>
      <c r="BX16" s="67"/>
      <c r="BY16" s="67"/>
      <c r="BZ16" s="67"/>
      <c r="CA16" s="67"/>
      <c r="CB16" s="67"/>
      <c r="CC16" s="67"/>
      <c r="CD16" s="67"/>
      <c r="CE16" s="67"/>
      <c r="CF16" s="67"/>
      <c r="CG16" s="67"/>
      <c r="CH16" s="67"/>
      <c r="CI16" s="67"/>
      <c r="CJ16" s="67"/>
      <c r="CK16" s="67"/>
      <c r="CL16" s="67"/>
      <c r="CM16" s="67"/>
      <c r="CN16" s="67"/>
      <c r="CO16" s="67"/>
      <c r="CP16" s="67"/>
      <c r="CQ16" s="67"/>
      <c r="CR16" s="67"/>
      <c r="CS16" s="67"/>
      <c r="CT16" s="67"/>
      <c r="CU16" s="67"/>
      <c r="CV16" s="67"/>
      <c r="CW16" s="67"/>
      <c r="CX16" s="67"/>
      <c r="CY16" s="67"/>
      <c r="CZ16" s="67"/>
      <c r="DA16" s="67"/>
      <c r="DB16" s="67"/>
      <c r="DC16" s="67"/>
      <c r="DD16" s="67"/>
      <c r="DE16" s="67"/>
      <c r="DF16" s="67"/>
      <c r="DG16" s="67"/>
      <c r="DH16" s="67"/>
      <c r="DI16" s="67"/>
      <c r="DJ16" s="67"/>
      <c r="DK16" s="67"/>
      <c r="DL16" s="67"/>
      <c r="DM16" s="67"/>
      <c r="DN16" s="67"/>
      <c r="DO16" s="67"/>
      <c r="DP16" s="67"/>
      <c r="DQ16" s="67"/>
      <c r="DR16" s="67"/>
      <c r="DS16" s="67"/>
      <c r="DT16" s="67"/>
      <c r="DU16" s="67"/>
      <c r="DV16" s="67"/>
      <c r="DW16" s="67"/>
      <c r="DX16" s="67"/>
      <c r="DY16" s="67"/>
      <c r="DZ16" s="67"/>
      <c r="EA16" s="67"/>
      <c r="EB16" s="67"/>
      <c r="EC16" s="67"/>
      <c r="ED16" s="67"/>
      <c r="EE16" s="67"/>
      <c r="EF16" s="67"/>
      <c r="EG16" s="67"/>
      <c r="EH16" s="67"/>
      <c r="EI16" s="67"/>
      <c r="EJ16" s="67"/>
      <c r="EK16" s="67"/>
      <c r="EL16" s="67"/>
      <c r="EM16" s="67"/>
      <c r="EN16" s="67"/>
      <c r="EO16" s="67"/>
      <c r="EP16" s="67"/>
      <c r="EQ16" s="67"/>
      <c r="ER16" s="67"/>
      <c r="ES16" s="67"/>
      <c r="ET16" s="67"/>
      <c r="EU16" s="67"/>
      <c r="EV16" s="67"/>
      <c r="EW16" s="67"/>
      <c r="EX16" s="67"/>
      <c r="EY16" s="67"/>
      <c r="EZ16" s="67"/>
      <c r="FA16" s="67"/>
      <c r="FB16" s="67"/>
      <c r="FC16" s="67"/>
      <c r="FD16" s="67"/>
      <c r="FE16" s="67"/>
      <c r="FF16" s="67"/>
      <c r="FG16" s="67"/>
      <c r="FH16" s="67"/>
      <c r="FI16" s="67"/>
      <c r="FJ16" s="67"/>
      <c r="FK16" s="67"/>
      <c r="FL16" s="67"/>
      <c r="FM16" s="67"/>
      <c r="FN16" s="67"/>
      <c r="FO16" s="67"/>
      <c r="FP16" s="67"/>
      <c r="FQ16" s="67"/>
      <c r="FR16" s="67"/>
      <c r="FS16" s="67"/>
      <c r="FT16" s="67"/>
      <c r="FU16" s="67"/>
      <c r="FV16" s="67"/>
      <c r="FW16" s="67"/>
      <c r="FX16" s="67"/>
      <c r="FY16" s="67"/>
      <c r="FZ16" s="67"/>
      <c r="GA16" s="67"/>
      <c r="GB16" s="67"/>
      <c r="GC16" s="67"/>
      <c r="GD16" s="67"/>
      <c r="GE16" s="67"/>
      <c r="GF16" s="67"/>
      <c r="GG16" s="67"/>
      <c r="GH16" s="67"/>
      <c r="GI16" s="67"/>
      <c r="GJ16" s="67"/>
      <c r="GK16" s="67"/>
      <c r="GL16" s="67"/>
      <c r="GM16" s="67"/>
      <c r="GN16" s="67"/>
      <c r="GO16" s="67"/>
      <c r="GP16" s="67"/>
      <c r="GQ16" s="67"/>
      <c r="GR16" s="67"/>
      <c r="GS16" s="67"/>
      <c r="GT16" s="67"/>
      <c r="GU16" s="67"/>
      <c r="GV16" s="67"/>
      <c r="GW16" s="67"/>
      <c r="GX16" s="67"/>
      <c r="GY16" s="67"/>
      <c r="GZ16" s="67"/>
      <c r="HA16" s="67"/>
      <c r="HB16" s="67"/>
      <c r="HC16" s="67"/>
      <c r="HD16" s="67"/>
      <c r="HE16" s="67"/>
      <c r="HF16" s="67"/>
      <c r="HG16" s="67"/>
      <c r="HH16" s="67"/>
      <c r="HI16" s="67"/>
      <c r="HJ16" s="67"/>
      <c r="HK16" s="67"/>
      <c r="HL16" s="67"/>
      <c r="HM16" s="67"/>
      <c r="HN16" s="67"/>
      <c r="HO16" s="67"/>
      <c r="HP16" s="67"/>
      <c r="HQ16" s="67"/>
      <c r="HR16" s="67"/>
      <c r="HS16" s="67"/>
      <c r="HT16" s="67"/>
      <c r="HU16" s="67"/>
      <c r="HV16" s="67"/>
      <c r="HW16" s="67"/>
      <c r="HX16" s="67"/>
      <c r="HY16" s="67"/>
      <c r="HZ16" s="67"/>
      <c r="IA16" s="67"/>
      <c r="IB16" s="67"/>
      <c r="IC16" s="67"/>
      <c r="ID16" s="67"/>
      <c r="IE16" s="67"/>
      <c r="IF16" s="67"/>
      <c r="IG16" s="67"/>
      <c r="IH16" s="67"/>
      <c r="II16" s="67"/>
      <c r="IJ16" s="67"/>
      <c r="IK16" s="67"/>
      <c r="IL16" s="67"/>
      <c r="IM16" s="67"/>
      <c r="IN16" s="67"/>
      <c r="IO16" s="67"/>
      <c r="IP16" s="67"/>
      <c r="IQ16" s="67"/>
      <c r="IR16" s="67"/>
      <c r="IS16" s="67"/>
      <c r="IT16" s="67"/>
      <c r="IU16" s="67"/>
      <c r="IV16" s="67"/>
    </row>
    <row r="17" spans="1:256" ht="12" customHeight="1">
      <c r="A17" s="269" t="s">
        <v>1749</v>
      </c>
      <c r="B17" s="270"/>
      <c r="C17" s="270"/>
      <c r="D17" s="271"/>
      <c r="E17" s="67"/>
      <c r="F17" s="67"/>
      <c r="G17" s="67"/>
      <c r="H17" s="67"/>
      <c r="I17" s="67"/>
      <c r="J17" s="67"/>
      <c r="K17" s="67"/>
      <c r="L17" s="67"/>
      <c r="M17" s="67"/>
      <c r="N17" s="67"/>
      <c r="O17" s="67"/>
      <c r="P17" s="67"/>
      <c r="Q17" s="67"/>
      <c r="R17" s="67"/>
      <c r="S17" s="67"/>
      <c r="T17" s="67"/>
      <c r="U17" s="67"/>
      <c r="V17" s="67"/>
      <c r="W17" s="67"/>
      <c r="X17" s="67"/>
      <c r="Y17" s="67"/>
      <c r="Z17" s="67"/>
      <c r="AA17" s="67"/>
      <c r="AB17" s="67"/>
      <c r="AC17" s="67"/>
      <c r="AD17" s="67"/>
      <c r="AE17" s="67"/>
      <c r="AF17" s="67"/>
      <c r="AG17" s="67"/>
      <c r="AH17" s="67"/>
      <c r="AI17" s="67"/>
      <c r="AJ17" s="67"/>
      <c r="AK17" s="67"/>
      <c r="AL17" s="67"/>
      <c r="AM17" s="67"/>
      <c r="AN17" s="67"/>
      <c r="AO17" s="67"/>
      <c r="AP17" s="67"/>
      <c r="AQ17" s="67"/>
      <c r="AR17" s="67"/>
      <c r="AS17" s="67"/>
      <c r="AT17" s="67"/>
      <c r="AU17" s="67"/>
      <c r="AV17" s="67"/>
      <c r="AW17" s="67"/>
      <c r="AX17" s="67"/>
      <c r="AY17" s="67"/>
      <c r="AZ17" s="67"/>
      <c r="BA17" s="67"/>
      <c r="BB17" s="67"/>
      <c r="BC17" s="67"/>
      <c r="BD17" s="67"/>
      <c r="BE17" s="67"/>
      <c r="BF17" s="67"/>
      <c r="BG17" s="67"/>
      <c r="BH17" s="67"/>
      <c r="BI17" s="67"/>
      <c r="BJ17" s="67"/>
      <c r="BK17" s="67"/>
      <c r="BL17" s="67"/>
      <c r="BM17" s="67"/>
      <c r="BN17" s="67"/>
      <c r="BO17" s="67"/>
      <c r="BP17" s="67"/>
      <c r="BQ17" s="67"/>
      <c r="BR17" s="67"/>
      <c r="BS17" s="67"/>
      <c r="BT17" s="67"/>
      <c r="BU17" s="67"/>
      <c r="BV17" s="67"/>
      <c r="BW17" s="67"/>
      <c r="BX17" s="67"/>
      <c r="BY17" s="67"/>
      <c r="BZ17" s="67"/>
      <c r="CA17" s="67"/>
      <c r="CB17" s="67"/>
      <c r="CC17" s="67"/>
      <c r="CD17" s="67"/>
      <c r="CE17" s="67"/>
      <c r="CF17" s="67"/>
      <c r="CG17" s="67"/>
      <c r="CH17" s="67"/>
      <c r="CI17" s="67"/>
      <c r="CJ17" s="67"/>
      <c r="CK17" s="67"/>
      <c r="CL17" s="67"/>
      <c r="CM17" s="67"/>
      <c r="CN17" s="67"/>
      <c r="CO17" s="67"/>
      <c r="CP17" s="67"/>
      <c r="CQ17" s="67"/>
      <c r="CR17" s="67"/>
      <c r="CS17" s="67"/>
      <c r="CT17" s="67"/>
      <c r="CU17" s="67"/>
      <c r="CV17" s="67"/>
      <c r="CW17" s="67"/>
      <c r="CX17" s="67"/>
      <c r="CY17" s="67"/>
      <c r="CZ17" s="67"/>
      <c r="DA17" s="67"/>
      <c r="DB17" s="67"/>
      <c r="DC17" s="67"/>
      <c r="DD17" s="67"/>
      <c r="DE17" s="67"/>
      <c r="DF17" s="67"/>
      <c r="DG17" s="67"/>
      <c r="DH17" s="67"/>
      <c r="DI17" s="67"/>
      <c r="DJ17" s="67"/>
      <c r="DK17" s="67"/>
      <c r="DL17" s="67"/>
      <c r="DM17" s="67"/>
      <c r="DN17" s="67"/>
      <c r="DO17" s="67"/>
      <c r="DP17" s="67"/>
      <c r="DQ17" s="67"/>
      <c r="DR17" s="67"/>
      <c r="DS17" s="67"/>
      <c r="DT17" s="67"/>
      <c r="DU17" s="67"/>
      <c r="DV17" s="67"/>
      <c r="DW17" s="67"/>
      <c r="DX17" s="67"/>
      <c r="DY17" s="67"/>
      <c r="DZ17" s="67"/>
      <c r="EA17" s="67"/>
      <c r="EB17" s="67"/>
      <c r="EC17" s="67"/>
      <c r="ED17" s="67"/>
      <c r="EE17" s="67"/>
      <c r="EF17" s="67"/>
      <c r="EG17" s="67"/>
      <c r="EH17" s="67"/>
      <c r="EI17" s="67"/>
      <c r="EJ17" s="67"/>
      <c r="EK17" s="67"/>
      <c r="EL17" s="67"/>
      <c r="EM17" s="67"/>
      <c r="EN17" s="67"/>
      <c r="EO17" s="67"/>
      <c r="EP17" s="67"/>
      <c r="EQ17" s="67"/>
      <c r="ER17" s="67"/>
      <c r="ES17" s="67"/>
      <c r="ET17" s="67"/>
      <c r="EU17" s="67"/>
      <c r="EV17" s="67"/>
      <c r="EW17" s="67"/>
      <c r="EX17" s="67"/>
      <c r="EY17" s="67"/>
      <c r="EZ17" s="67"/>
      <c r="FA17" s="67"/>
      <c r="FB17" s="67"/>
      <c r="FC17" s="67"/>
      <c r="FD17" s="67"/>
      <c r="FE17" s="67"/>
      <c r="FF17" s="67"/>
      <c r="FG17" s="67"/>
      <c r="FH17" s="67"/>
      <c r="FI17" s="67"/>
      <c r="FJ17" s="67"/>
      <c r="FK17" s="67"/>
      <c r="FL17" s="67"/>
      <c r="FM17" s="67"/>
      <c r="FN17" s="67"/>
      <c r="FO17" s="67"/>
      <c r="FP17" s="67"/>
      <c r="FQ17" s="67"/>
      <c r="FR17" s="67"/>
      <c r="FS17" s="67"/>
      <c r="FT17" s="67"/>
      <c r="FU17" s="67"/>
      <c r="FV17" s="67"/>
      <c r="FW17" s="67"/>
      <c r="FX17" s="67"/>
      <c r="FY17" s="67"/>
      <c r="FZ17" s="67"/>
      <c r="GA17" s="67"/>
      <c r="GB17" s="67"/>
      <c r="GC17" s="67"/>
      <c r="GD17" s="67"/>
      <c r="GE17" s="67"/>
      <c r="GF17" s="67"/>
      <c r="GG17" s="67"/>
      <c r="GH17" s="67"/>
      <c r="GI17" s="67"/>
      <c r="GJ17" s="67"/>
      <c r="GK17" s="67"/>
      <c r="GL17" s="67"/>
      <c r="GM17" s="67"/>
      <c r="GN17" s="67"/>
      <c r="GO17" s="67"/>
      <c r="GP17" s="67"/>
      <c r="GQ17" s="67"/>
      <c r="GR17" s="67"/>
      <c r="GS17" s="67"/>
      <c r="GT17" s="67"/>
      <c r="GU17" s="67"/>
      <c r="GV17" s="67"/>
      <c r="GW17" s="67"/>
      <c r="GX17" s="67"/>
      <c r="GY17" s="67"/>
      <c r="GZ17" s="67"/>
      <c r="HA17" s="67"/>
      <c r="HB17" s="67"/>
      <c r="HC17" s="67"/>
      <c r="HD17" s="67"/>
      <c r="HE17" s="67"/>
      <c r="HF17" s="67"/>
      <c r="HG17" s="67"/>
      <c r="HH17" s="67"/>
      <c r="HI17" s="67"/>
      <c r="HJ17" s="67"/>
      <c r="HK17" s="67"/>
      <c r="HL17" s="67"/>
      <c r="HM17" s="67"/>
      <c r="HN17" s="67"/>
      <c r="HO17" s="67"/>
      <c r="HP17" s="67"/>
      <c r="HQ17" s="67"/>
      <c r="HR17" s="67"/>
      <c r="HS17" s="67"/>
      <c r="HT17" s="67"/>
      <c r="HU17" s="67"/>
      <c r="HV17" s="67"/>
      <c r="HW17" s="67"/>
      <c r="HX17" s="67"/>
      <c r="HY17" s="67"/>
      <c r="HZ17" s="67"/>
      <c r="IA17" s="67"/>
      <c r="IB17" s="67"/>
      <c r="IC17" s="67"/>
      <c r="ID17" s="67"/>
      <c r="IE17" s="67"/>
      <c r="IF17" s="67"/>
      <c r="IG17" s="67"/>
      <c r="IH17" s="67"/>
      <c r="II17" s="67"/>
      <c r="IJ17" s="67"/>
      <c r="IK17" s="67"/>
      <c r="IL17" s="67"/>
      <c r="IM17" s="67"/>
      <c r="IN17" s="67"/>
      <c r="IO17" s="67"/>
      <c r="IP17" s="67"/>
      <c r="IQ17" s="67"/>
      <c r="IR17" s="67"/>
      <c r="IS17" s="67"/>
      <c r="IT17" s="67"/>
      <c r="IU17" s="67"/>
      <c r="IV17" s="67"/>
    </row>
    <row r="18" spans="1:256" ht="12" customHeight="1">
      <c r="A18" s="213"/>
      <c r="B18" s="270"/>
      <c r="C18" s="270"/>
      <c r="D18" s="271"/>
      <c r="E18" s="67"/>
      <c r="F18" s="67"/>
      <c r="G18" s="67"/>
      <c r="H18" s="67"/>
      <c r="I18" s="67"/>
      <c r="J18" s="67"/>
      <c r="K18" s="67"/>
      <c r="L18" s="67"/>
      <c r="M18" s="67"/>
      <c r="N18" s="67"/>
      <c r="O18" s="67"/>
      <c r="P18" s="67"/>
      <c r="Q18" s="67"/>
      <c r="R18" s="67"/>
      <c r="S18" s="67"/>
      <c r="T18" s="67"/>
      <c r="U18" s="67"/>
      <c r="V18" s="67"/>
      <c r="W18" s="67"/>
      <c r="X18" s="67"/>
      <c r="Y18" s="67"/>
      <c r="Z18" s="67"/>
      <c r="AA18" s="67"/>
      <c r="AB18" s="67"/>
      <c r="AC18" s="67"/>
      <c r="AD18" s="67"/>
      <c r="AE18" s="67"/>
      <c r="AF18" s="67"/>
      <c r="AG18" s="67"/>
      <c r="AH18" s="67"/>
      <c r="AI18" s="67"/>
      <c r="AJ18" s="67"/>
      <c r="AK18" s="67"/>
      <c r="AL18" s="67"/>
      <c r="AM18" s="67"/>
      <c r="AN18" s="67"/>
      <c r="AO18" s="67"/>
      <c r="AP18" s="67"/>
      <c r="AQ18" s="67"/>
      <c r="AR18" s="67"/>
      <c r="AS18" s="67"/>
      <c r="AT18" s="67"/>
      <c r="AU18" s="67"/>
      <c r="AV18" s="67"/>
      <c r="AW18" s="67"/>
      <c r="AX18" s="67"/>
      <c r="AY18" s="67"/>
      <c r="AZ18" s="67"/>
      <c r="BA18" s="67"/>
      <c r="BB18" s="67"/>
      <c r="BC18" s="67"/>
      <c r="BD18" s="67"/>
      <c r="BE18" s="67"/>
      <c r="BF18" s="67"/>
      <c r="BG18" s="67"/>
      <c r="BH18" s="67"/>
      <c r="BI18" s="67"/>
      <c r="BJ18" s="67"/>
      <c r="BK18" s="67"/>
      <c r="BL18" s="67"/>
      <c r="BM18" s="67"/>
      <c r="BN18" s="67"/>
      <c r="BO18" s="67"/>
      <c r="BP18" s="67"/>
      <c r="BQ18" s="67"/>
      <c r="BR18" s="67"/>
      <c r="BS18" s="67"/>
      <c r="BT18" s="67"/>
      <c r="BU18" s="67"/>
      <c r="BV18" s="67"/>
      <c r="BW18" s="67"/>
      <c r="BX18" s="67"/>
      <c r="BY18" s="67"/>
      <c r="BZ18" s="67"/>
      <c r="CA18" s="67"/>
      <c r="CB18" s="67"/>
      <c r="CC18" s="67"/>
      <c r="CD18" s="67"/>
      <c r="CE18" s="67"/>
      <c r="CF18" s="67"/>
      <c r="CG18" s="67"/>
      <c r="CH18" s="67"/>
      <c r="CI18" s="67"/>
      <c r="CJ18" s="67"/>
      <c r="CK18" s="67"/>
      <c r="CL18" s="67"/>
      <c r="CM18" s="67"/>
      <c r="CN18" s="67"/>
      <c r="CO18" s="67"/>
      <c r="CP18" s="67"/>
      <c r="CQ18" s="67"/>
      <c r="CR18" s="67"/>
      <c r="CS18" s="67"/>
      <c r="CT18" s="67"/>
      <c r="CU18" s="67"/>
      <c r="CV18" s="67"/>
      <c r="CW18" s="67"/>
      <c r="CX18" s="67"/>
      <c r="CY18" s="67"/>
      <c r="CZ18" s="67"/>
      <c r="DA18" s="67"/>
      <c r="DB18" s="67"/>
      <c r="DC18" s="67"/>
      <c r="DD18" s="67"/>
      <c r="DE18" s="67"/>
      <c r="DF18" s="67"/>
      <c r="DG18" s="67"/>
      <c r="DH18" s="67"/>
      <c r="DI18" s="67"/>
      <c r="DJ18" s="67"/>
      <c r="DK18" s="67"/>
      <c r="DL18" s="67"/>
      <c r="DM18" s="67"/>
      <c r="DN18" s="67"/>
      <c r="DO18" s="67"/>
      <c r="DP18" s="67"/>
      <c r="DQ18" s="67"/>
      <c r="DR18" s="67"/>
      <c r="DS18" s="67"/>
      <c r="DT18" s="67"/>
      <c r="DU18" s="67"/>
      <c r="DV18" s="67"/>
      <c r="DW18" s="67"/>
      <c r="DX18" s="67"/>
      <c r="DY18" s="67"/>
      <c r="DZ18" s="67"/>
      <c r="EA18" s="67"/>
      <c r="EB18" s="67"/>
      <c r="EC18" s="67"/>
      <c r="ED18" s="67"/>
      <c r="EE18" s="67"/>
      <c r="EF18" s="67"/>
      <c r="EG18" s="67"/>
      <c r="EH18" s="67"/>
      <c r="EI18" s="67"/>
      <c r="EJ18" s="67"/>
      <c r="EK18" s="67"/>
      <c r="EL18" s="67"/>
      <c r="EM18" s="67"/>
      <c r="EN18" s="67"/>
      <c r="EO18" s="67"/>
      <c r="EP18" s="67"/>
      <c r="EQ18" s="67"/>
      <c r="ER18" s="67"/>
      <c r="ES18" s="67"/>
      <c r="ET18" s="67"/>
      <c r="EU18" s="67"/>
      <c r="EV18" s="67"/>
      <c r="EW18" s="67"/>
      <c r="EX18" s="67"/>
      <c r="EY18" s="67"/>
      <c r="EZ18" s="67"/>
      <c r="FA18" s="67"/>
      <c r="FB18" s="67"/>
      <c r="FC18" s="67"/>
      <c r="FD18" s="67"/>
      <c r="FE18" s="67"/>
      <c r="FF18" s="67"/>
      <c r="FG18" s="67"/>
      <c r="FH18" s="67"/>
      <c r="FI18" s="67"/>
      <c r="FJ18" s="67"/>
      <c r="FK18" s="67"/>
      <c r="FL18" s="67"/>
      <c r="FM18" s="67"/>
      <c r="FN18" s="67"/>
      <c r="FO18" s="67"/>
      <c r="FP18" s="67"/>
      <c r="FQ18" s="67"/>
      <c r="FR18" s="67"/>
      <c r="FS18" s="67"/>
      <c r="FT18" s="67"/>
      <c r="FU18" s="67"/>
      <c r="FV18" s="67"/>
      <c r="FW18" s="67"/>
      <c r="FX18" s="67"/>
      <c r="FY18" s="67"/>
      <c r="FZ18" s="67"/>
      <c r="GA18" s="67"/>
      <c r="GB18" s="67"/>
      <c r="GC18" s="67"/>
      <c r="GD18" s="67"/>
      <c r="GE18" s="67"/>
      <c r="GF18" s="67"/>
      <c r="GG18" s="67"/>
      <c r="GH18" s="67"/>
      <c r="GI18" s="67"/>
      <c r="GJ18" s="67"/>
      <c r="GK18" s="67"/>
      <c r="GL18" s="67"/>
      <c r="GM18" s="67"/>
      <c r="GN18" s="67"/>
      <c r="GO18" s="67"/>
      <c r="GP18" s="67"/>
      <c r="GQ18" s="67"/>
      <c r="GR18" s="67"/>
      <c r="GS18" s="67"/>
      <c r="GT18" s="67"/>
      <c r="GU18" s="67"/>
      <c r="GV18" s="67"/>
      <c r="GW18" s="67"/>
      <c r="GX18" s="67"/>
      <c r="GY18" s="67"/>
      <c r="GZ18" s="67"/>
      <c r="HA18" s="67"/>
      <c r="HB18" s="67"/>
      <c r="HC18" s="67"/>
      <c r="HD18" s="67"/>
      <c r="HE18" s="67"/>
      <c r="HF18" s="67"/>
      <c r="HG18" s="67"/>
      <c r="HH18" s="67"/>
      <c r="HI18" s="67"/>
      <c r="HJ18" s="67"/>
      <c r="HK18" s="67"/>
      <c r="HL18" s="67"/>
      <c r="HM18" s="67"/>
      <c r="HN18" s="67"/>
      <c r="HO18" s="67"/>
      <c r="HP18" s="67"/>
      <c r="HQ18" s="67"/>
      <c r="HR18" s="67"/>
      <c r="HS18" s="67"/>
      <c r="HT18" s="67"/>
      <c r="HU18" s="67"/>
      <c r="HV18" s="67"/>
      <c r="HW18" s="67"/>
      <c r="HX18" s="67"/>
      <c r="HY18" s="67"/>
      <c r="HZ18" s="67"/>
      <c r="IA18" s="67"/>
      <c r="IB18" s="67"/>
      <c r="IC18" s="67"/>
      <c r="ID18" s="67"/>
      <c r="IE18" s="67"/>
      <c r="IF18" s="67"/>
      <c r="IG18" s="67"/>
      <c r="IH18" s="67"/>
      <c r="II18" s="67"/>
      <c r="IJ18" s="67"/>
      <c r="IK18" s="67"/>
      <c r="IL18" s="67"/>
      <c r="IM18" s="67"/>
      <c r="IN18" s="67"/>
      <c r="IO18" s="67"/>
      <c r="IP18" s="67"/>
      <c r="IQ18" s="67"/>
      <c r="IR18" s="67"/>
      <c r="IS18" s="67"/>
      <c r="IT18" s="67"/>
      <c r="IU18" s="67"/>
      <c r="IV18" s="67"/>
    </row>
    <row r="19" spans="1:256" ht="12" customHeight="1">
      <c r="A19" s="269" t="s">
        <v>1750</v>
      </c>
      <c r="B19" s="270"/>
      <c r="C19" s="270"/>
      <c r="D19" s="271"/>
      <c r="E19" s="67"/>
      <c r="F19" s="67"/>
      <c r="G19" s="67"/>
      <c r="H19" s="67"/>
      <c r="I19" s="67"/>
      <c r="J19" s="67"/>
      <c r="K19" s="67"/>
      <c r="L19" s="67"/>
      <c r="M19" s="67"/>
      <c r="N19" s="67"/>
      <c r="O19" s="67"/>
      <c r="P19" s="67"/>
      <c r="Q19" s="67"/>
      <c r="R19" s="67"/>
      <c r="S19" s="67"/>
      <c r="T19" s="67"/>
      <c r="U19" s="67"/>
      <c r="V19" s="67"/>
      <c r="W19" s="67"/>
      <c r="X19" s="67"/>
      <c r="Y19" s="67"/>
      <c r="Z19" s="67"/>
      <c r="AA19" s="67"/>
      <c r="AB19" s="67"/>
      <c r="AC19" s="67"/>
      <c r="AD19" s="67"/>
      <c r="AE19" s="67"/>
      <c r="AF19" s="67"/>
      <c r="AG19" s="67"/>
      <c r="AH19" s="67"/>
      <c r="AI19" s="67"/>
      <c r="AJ19" s="67"/>
      <c r="AK19" s="67"/>
      <c r="AL19" s="67"/>
      <c r="AM19" s="67"/>
      <c r="AN19" s="67"/>
      <c r="AO19" s="67"/>
      <c r="AP19" s="67"/>
      <c r="AQ19" s="67"/>
      <c r="AR19" s="67"/>
      <c r="AS19" s="67"/>
      <c r="AT19" s="67"/>
      <c r="AU19" s="67"/>
      <c r="AV19" s="67"/>
      <c r="AW19" s="67"/>
      <c r="AX19" s="67"/>
      <c r="AY19" s="67"/>
      <c r="AZ19" s="67"/>
      <c r="BA19" s="67"/>
      <c r="BB19" s="67"/>
      <c r="BC19" s="67"/>
      <c r="BD19" s="67"/>
      <c r="BE19" s="67"/>
      <c r="BF19" s="67"/>
      <c r="BG19" s="67"/>
      <c r="BH19" s="67"/>
      <c r="BI19" s="67"/>
      <c r="BJ19" s="67"/>
      <c r="BK19" s="67"/>
      <c r="BL19" s="67"/>
      <c r="BM19" s="67"/>
      <c r="BN19" s="67"/>
      <c r="BO19" s="67"/>
      <c r="BP19" s="67"/>
      <c r="BQ19" s="67"/>
      <c r="BR19" s="67"/>
      <c r="BS19" s="67"/>
      <c r="BT19" s="67"/>
      <c r="BU19" s="67"/>
      <c r="BV19" s="67"/>
      <c r="BW19" s="67"/>
      <c r="BX19" s="67"/>
      <c r="BY19" s="67"/>
      <c r="BZ19" s="67"/>
      <c r="CA19" s="67"/>
      <c r="CB19" s="67"/>
      <c r="CC19" s="67"/>
      <c r="CD19" s="67"/>
      <c r="CE19" s="67"/>
      <c r="CF19" s="67"/>
      <c r="CG19" s="67"/>
      <c r="CH19" s="67"/>
      <c r="CI19" s="67"/>
      <c r="CJ19" s="67"/>
      <c r="CK19" s="67"/>
      <c r="CL19" s="67"/>
      <c r="CM19" s="67"/>
      <c r="CN19" s="67"/>
      <c r="CO19" s="67"/>
      <c r="CP19" s="67"/>
      <c r="CQ19" s="67"/>
      <c r="CR19" s="67"/>
      <c r="CS19" s="67"/>
      <c r="CT19" s="67"/>
      <c r="CU19" s="67"/>
      <c r="CV19" s="67"/>
      <c r="CW19" s="67"/>
      <c r="CX19" s="67"/>
      <c r="CY19" s="67"/>
      <c r="CZ19" s="67"/>
      <c r="DA19" s="67"/>
      <c r="DB19" s="67"/>
      <c r="DC19" s="67"/>
      <c r="DD19" s="67"/>
      <c r="DE19" s="67"/>
      <c r="DF19" s="67"/>
      <c r="DG19" s="67"/>
      <c r="DH19" s="67"/>
      <c r="DI19" s="67"/>
      <c r="DJ19" s="67"/>
      <c r="DK19" s="67"/>
      <c r="DL19" s="67"/>
      <c r="DM19" s="67"/>
      <c r="DN19" s="67"/>
      <c r="DO19" s="67"/>
      <c r="DP19" s="67"/>
      <c r="DQ19" s="67"/>
      <c r="DR19" s="67"/>
      <c r="DS19" s="67"/>
      <c r="DT19" s="67"/>
      <c r="DU19" s="67"/>
      <c r="DV19" s="67"/>
      <c r="DW19" s="67"/>
      <c r="DX19" s="67"/>
      <c r="DY19" s="67"/>
      <c r="DZ19" s="67"/>
      <c r="EA19" s="67"/>
      <c r="EB19" s="67"/>
      <c r="EC19" s="67"/>
      <c r="ED19" s="67"/>
      <c r="EE19" s="67"/>
      <c r="EF19" s="67"/>
      <c r="EG19" s="67"/>
      <c r="EH19" s="67"/>
      <c r="EI19" s="67"/>
      <c r="EJ19" s="67"/>
      <c r="EK19" s="67"/>
      <c r="EL19" s="67"/>
      <c r="EM19" s="67"/>
      <c r="EN19" s="67"/>
      <c r="EO19" s="67"/>
      <c r="EP19" s="67"/>
      <c r="EQ19" s="67"/>
      <c r="ER19" s="67"/>
      <c r="ES19" s="67"/>
      <c r="ET19" s="67"/>
      <c r="EU19" s="67"/>
      <c r="EV19" s="67"/>
      <c r="EW19" s="67"/>
      <c r="EX19" s="67"/>
      <c r="EY19" s="67"/>
      <c r="EZ19" s="67"/>
      <c r="FA19" s="67"/>
      <c r="FB19" s="67"/>
      <c r="FC19" s="67"/>
      <c r="FD19" s="67"/>
      <c r="FE19" s="67"/>
      <c r="FF19" s="67"/>
      <c r="FG19" s="67"/>
      <c r="FH19" s="67"/>
      <c r="FI19" s="67"/>
      <c r="FJ19" s="67"/>
      <c r="FK19" s="67"/>
      <c r="FL19" s="67"/>
      <c r="FM19" s="67"/>
      <c r="FN19" s="67"/>
      <c r="FO19" s="67"/>
      <c r="FP19" s="67"/>
      <c r="FQ19" s="67"/>
      <c r="FR19" s="67"/>
      <c r="FS19" s="67"/>
      <c r="FT19" s="67"/>
      <c r="FU19" s="67"/>
      <c r="FV19" s="67"/>
      <c r="FW19" s="67"/>
      <c r="FX19" s="67"/>
      <c r="FY19" s="67"/>
      <c r="FZ19" s="67"/>
      <c r="GA19" s="67"/>
      <c r="GB19" s="67"/>
      <c r="GC19" s="67"/>
      <c r="GD19" s="67"/>
      <c r="GE19" s="67"/>
      <c r="GF19" s="67"/>
      <c r="GG19" s="67"/>
      <c r="GH19" s="67"/>
      <c r="GI19" s="67"/>
      <c r="GJ19" s="67"/>
      <c r="GK19" s="67"/>
      <c r="GL19" s="67"/>
      <c r="GM19" s="67"/>
      <c r="GN19" s="67"/>
      <c r="GO19" s="67"/>
      <c r="GP19" s="67"/>
      <c r="GQ19" s="67"/>
      <c r="GR19" s="67"/>
      <c r="GS19" s="67"/>
      <c r="GT19" s="67"/>
      <c r="GU19" s="67"/>
      <c r="GV19" s="67"/>
      <c r="GW19" s="67"/>
      <c r="GX19" s="67"/>
      <c r="GY19" s="67"/>
      <c r="GZ19" s="67"/>
      <c r="HA19" s="67"/>
      <c r="HB19" s="67"/>
      <c r="HC19" s="67"/>
      <c r="HD19" s="67"/>
      <c r="HE19" s="67"/>
      <c r="HF19" s="67"/>
      <c r="HG19" s="67"/>
      <c r="HH19" s="67"/>
      <c r="HI19" s="67"/>
      <c r="HJ19" s="67"/>
      <c r="HK19" s="67"/>
      <c r="HL19" s="67"/>
      <c r="HM19" s="67"/>
      <c r="HN19" s="67"/>
      <c r="HO19" s="67"/>
      <c r="HP19" s="67"/>
      <c r="HQ19" s="67"/>
      <c r="HR19" s="67"/>
      <c r="HS19" s="67"/>
      <c r="HT19" s="67"/>
      <c r="HU19" s="67"/>
      <c r="HV19" s="67"/>
      <c r="HW19" s="67"/>
      <c r="HX19" s="67"/>
      <c r="HY19" s="67"/>
      <c r="HZ19" s="67"/>
      <c r="IA19" s="67"/>
      <c r="IB19" s="67"/>
      <c r="IC19" s="67"/>
      <c r="ID19" s="67"/>
      <c r="IE19" s="67"/>
      <c r="IF19" s="67"/>
      <c r="IG19" s="67"/>
      <c r="IH19" s="67"/>
      <c r="II19" s="67"/>
      <c r="IJ19" s="67"/>
      <c r="IK19" s="67"/>
      <c r="IL19" s="67"/>
      <c r="IM19" s="67"/>
      <c r="IN19" s="67"/>
      <c r="IO19" s="67"/>
      <c r="IP19" s="67"/>
      <c r="IQ19" s="67"/>
      <c r="IR19" s="67"/>
      <c r="IS19" s="67"/>
      <c r="IT19" s="67"/>
      <c r="IU19" s="67"/>
      <c r="IV19" s="67"/>
    </row>
    <row r="20" spans="1:256" ht="12" customHeight="1">
      <c r="A20" s="269" t="s">
        <v>1751</v>
      </c>
      <c r="B20" s="270"/>
      <c r="C20" s="270"/>
      <c r="D20" s="271"/>
      <c r="E20" s="67"/>
      <c r="F20" s="67"/>
      <c r="G20" s="67"/>
      <c r="H20" s="67"/>
      <c r="I20" s="67"/>
      <c r="J20" s="67"/>
      <c r="K20" s="67"/>
      <c r="L20" s="67"/>
      <c r="M20" s="67"/>
      <c r="N20" s="67"/>
      <c r="O20" s="67"/>
      <c r="P20" s="67"/>
      <c r="Q20" s="67"/>
      <c r="R20" s="67"/>
      <c r="S20" s="67"/>
      <c r="T20" s="67"/>
      <c r="U20" s="67"/>
      <c r="V20" s="67"/>
      <c r="W20" s="67"/>
      <c r="X20" s="67"/>
      <c r="Y20" s="67"/>
      <c r="Z20" s="67"/>
      <c r="AA20" s="67"/>
      <c r="AB20" s="67"/>
      <c r="AC20" s="67"/>
      <c r="AD20" s="67"/>
      <c r="AE20" s="67"/>
      <c r="AF20" s="67"/>
      <c r="AG20" s="67"/>
      <c r="AH20" s="67"/>
      <c r="AI20" s="67"/>
      <c r="AJ20" s="67"/>
      <c r="AK20" s="67"/>
      <c r="AL20" s="67"/>
      <c r="AM20" s="67"/>
      <c r="AN20" s="67"/>
      <c r="AO20" s="67"/>
      <c r="AP20" s="67"/>
      <c r="AQ20" s="67"/>
      <c r="AR20" s="67"/>
      <c r="AS20" s="67"/>
      <c r="AT20" s="67"/>
      <c r="AU20" s="67"/>
      <c r="AV20" s="67"/>
      <c r="AW20" s="67"/>
      <c r="AX20" s="67"/>
      <c r="AY20" s="67"/>
      <c r="AZ20" s="67"/>
      <c r="BA20" s="67"/>
      <c r="BB20" s="67"/>
      <c r="BC20" s="67"/>
      <c r="BD20" s="67"/>
      <c r="BE20" s="67"/>
      <c r="BF20" s="67"/>
      <c r="BG20" s="67"/>
      <c r="BH20" s="67"/>
      <c r="BI20" s="67"/>
      <c r="BJ20" s="67"/>
      <c r="BK20" s="67"/>
      <c r="BL20" s="67"/>
      <c r="BM20" s="67"/>
      <c r="BN20" s="67"/>
      <c r="BO20" s="67"/>
      <c r="BP20" s="67"/>
      <c r="BQ20" s="67"/>
      <c r="BR20" s="67"/>
      <c r="BS20" s="67"/>
      <c r="BT20" s="67"/>
      <c r="BU20" s="67"/>
      <c r="BV20" s="67"/>
      <c r="BW20" s="67"/>
      <c r="BX20" s="67"/>
      <c r="BY20" s="67"/>
      <c r="BZ20" s="67"/>
      <c r="CA20" s="67"/>
      <c r="CB20" s="67"/>
      <c r="CC20" s="67"/>
      <c r="CD20" s="67"/>
      <c r="CE20" s="67"/>
      <c r="CF20" s="67"/>
      <c r="CG20" s="67"/>
      <c r="CH20" s="67"/>
      <c r="CI20" s="67"/>
      <c r="CJ20" s="67"/>
      <c r="CK20" s="67"/>
      <c r="CL20" s="67"/>
      <c r="CM20" s="67"/>
      <c r="CN20" s="67"/>
      <c r="CO20" s="67"/>
      <c r="CP20" s="67"/>
      <c r="CQ20" s="67"/>
      <c r="CR20" s="67"/>
      <c r="CS20" s="67"/>
      <c r="CT20" s="67"/>
      <c r="CU20" s="67"/>
      <c r="CV20" s="67"/>
      <c r="CW20" s="67"/>
      <c r="CX20" s="67"/>
      <c r="CY20" s="67"/>
      <c r="CZ20" s="67"/>
      <c r="DA20" s="67"/>
      <c r="DB20" s="67"/>
      <c r="DC20" s="67"/>
      <c r="DD20" s="67"/>
      <c r="DE20" s="67"/>
      <c r="DF20" s="67"/>
      <c r="DG20" s="67"/>
      <c r="DH20" s="67"/>
      <c r="DI20" s="67"/>
      <c r="DJ20" s="67"/>
      <c r="DK20" s="67"/>
      <c r="DL20" s="67"/>
      <c r="DM20" s="67"/>
      <c r="DN20" s="67"/>
      <c r="DO20" s="67"/>
      <c r="DP20" s="67"/>
      <c r="DQ20" s="67"/>
      <c r="DR20" s="67"/>
      <c r="DS20" s="67"/>
      <c r="DT20" s="67"/>
      <c r="DU20" s="67"/>
      <c r="DV20" s="67"/>
      <c r="DW20" s="67"/>
      <c r="DX20" s="67"/>
      <c r="DY20" s="67"/>
      <c r="DZ20" s="67"/>
      <c r="EA20" s="67"/>
      <c r="EB20" s="67"/>
      <c r="EC20" s="67"/>
      <c r="ED20" s="67"/>
      <c r="EE20" s="67"/>
      <c r="EF20" s="67"/>
      <c r="EG20" s="67"/>
      <c r="EH20" s="67"/>
      <c r="EI20" s="67"/>
      <c r="EJ20" s="67"/>
      <c r="EK20" s="67"/>
      <c r="EL20" s="67"/>
      <c r="EM20" s="67"/>
      <c r="EN20" s="67"/>
      <c r="EO20" s="67"/>
      <c r="EP20" s="67"/>
      <c r="EQ20" s="67"/>
      <c r="ER20" s="67"/>
      <c r="ES20" s="67"/>
      <c r="ET20" s="67"/>
      <c r="EU20" s="67"/>
      <c r="EV20" s="67"/>
      <c r="EW20" s="67"/>
      <c r="EX20" s="67"/>
      <c r="EY20" s="67"/>
      <c r="EZ20" s="67"/>
      <c r="FA20" s="67"/>
      <c r="FB20" s="67"/>
      <c r="FC20" s="67"/>
      <c r="FD20" s="67"/>
      <c r="FE20" s="67"/>
      <c r="FF20" s="67"/>
      <c r="FG20" s="67"/>
      <c r="FH20" s="67"/>
      <c r="FI20" s="67"/>
      <c r="FJ20" s="67"/>
      <c r="FK20" s="67"/>
      <c r="FL20" s="67"/>
      <c r="FM20" s="67"/>
      <c r="FN20" s="67"/>
      <c r="FO20" s="67"/>
      <c r="FP20" s="67"/>
      <c r="FQ20" s="67"/>
      <c r="FR20" s="67"/>
      <c r="FS20" s="67"/>
      <c r="FT20" s="67"/>
      <c r="FU20" s="67"/>
      <c r="FV20" s="67"/>
      <c r="FW20" s="67"/>
      <c r="FX20" s="67"/>
      <c r="FY20" s="67"/>
      <c r="FZ20" s="67"/>
      <c r="GA20" s="67"/>
      <c r="GB20" s="67"/>
      <c r="GC20" s="67"/>
      <c r="GD20" s="67"/>
      <c r="GE20" s="67"/>
      <c r="GF20" s="67"/>
      <c r="GG20" s="67"/>
      <c r="GH20" s="67"/>
      <c r="GI20" s="67"/>
      <c r="GJ20" s="67"/>
      <c r="GK20" s="67"/>
      <c r="GL20" s="67"/>
      <c r="GM20" s="67"/>
      <c r="GN20" s="67"/>
      <c r="GO20" s="67"/>
      <c r="GP20" s="67"/>
      <c r="GQ20" s="67"/>
      <c r="GR20" s="67"/>
      <c r="GS20" s="67"/>
      <c r="GT20" s="67"/>
      <c r="GU20" s="67"/>
      <c r="GV20" s="67"/>
      <c r="GW20" s="67"/>
      <c r="GX20" s="67"/>
      <c r="GY20" s="67"/>
      <c r="GZ20" s="67"/>
      <c r="HA20" s="67"/>
      <c r="HB20" s="67"/>
      <c r="HC20" s="67"/>
      <c r="HD20" s="67"/>
      <c r="HE20" s="67"/>
      <c r="HF20" s="67"/>
      <c r="HG20" s="67"/>
      <c r="HH20" s="67"/>
      <c r="HI20" s="67"/>
      <c r="HJ20" s="67"/>
      <c r="HK20" s="67"/>
      <c r="HL20" s="67"/>
      <c r="HM20" s="67"/>
      <c r="HN20" s="67"/>
      <c r="HO20" s="67"/>
      <c r="HP20" s="67"/>
      <c r="HQ20" s="67"/>
      <c r="HR20" s="67"/>
      <c r="HS20" s="67"/>
      <c r="HT20" s="67"/>
      <c r="HU20" s="67"/>
      <c r="HV20" s="67"/>
      <c r="HW20" s="67"/>
      <c r="HX20" s="67"/>
      <c r="HY20" s="67"/>
      <c r="HZ20" s="67"/>
      <c r="IA20" s="67"/>
      <c r="IB20" s="67"/>
      <c r="IC20" s="67"/>
      <c r="ID20" s="67"/>
      <c r="IE20" s="67"/>
      <c r="IF20" s="67"/>
      <c r="IG20" s="67"/>
      <c r="IH20" s="67"/>
      <c r="II20" s="67"/>
      <c r="IJ20" s="67"/>
      <c r="IK20" s="67"/>
      <c r="IL20" s="67"/>
      <c r="IM20" s="67"/>
      <c r="IN20" s="67"/>
      <c r="IO20" s="67"/>
      <c r="IP20" s="67"/>
      <c r="IQ20" s="67"/>
      <c r="IR20" s="67"/>
      <c r="IS20" s="67"/>
      <c r="IT20" s="67"/>
      <c r="IU20" s="67"/>
      <c r="IV20" s="67"/>
    </row>
    <row r="21" spans="1:256" ht="12" customHeight="1">
      <c r="A21" s="269"/>
      <c r="B21" s="270"/>
      <c r="C21" s="270"/>
      <c r="D21" s="271"/>
      <c r="E21" s="67"/>
      <c r="F21" s="67"/>
      <c r="G21" s="67"/>
      <c r="H21" s="67"/>
      <c r="I21" s="67"/>
      <c r="J21" s="67"/>
      <c r="K21" s="67"/>
      <c r="L21" s="67"/>
      <c r="M21" s="67"/>
      <c r="N21" s="67"/>
      <c r="O21" s="67"/>
      <c r="P21" s="67"/>
      <c r="Q21" s="67"/>
      <c r="R21" s="67"/>
      <c r="S21" s="67"/>
      <c r="T21" s="67"/>
      <c r="U21" s="67"/>
      <c r="V21" s="67"/>
      <c r="W21" s="67"/>
      <c r="X21" s="67"/>
      <c r="Y21" s="67"/>
      <c r="Z21" s="67"/>
      <c r="AA21" s="67"/>
      <c r="AB21" s="67"/>
      <c r="AC21" s="67"/>
      <c r="AD21" s="67"/>
      <c r="AE21" s="67"/>
      <c r="AF21" s="67"/>
      <c r="AG21" s="67"/>
      <c r="AH21" s="67"/>
      <c r="AI21" s="67"/>
      <c r="AJ21" s="67"/>
      <c r="AK21" s="67"/>
      <c r="AL21" s="67"/>
      <c r="AM21" s="67"/>
      <c r="AN21" s="67"/>
      <c r="AO21" s="67"/>
      <c r="AP21" s="67"/>
      <c r="AQ21" s="67"/>
      <c r="AR21" s="67"/>
      <c r="AS21" s="67"/>
      <c r="AT21" s="67"/>
      <c r="AU21" s="67"/>
      <c r="AV21" s="67"/>
      <c r="AW21" s="67"/>
      <c r="AX21" s="67"/>
      <c r="AY21" s="67"/>
      <c r="AZ21" s="67"/>
      <c r="BA21" s="67"/>
      <c r="BB21" s="67"/>
      <c r="BC21" s="67"/>
      <c r="BD21" s="67"/>
      <c r="BE21" s="67"/>
      <c r="BF21" s="67"/>
      <c r="BG21" s="67"/>
      <c r="BH21" s="67"/>
      <c r="BI21" s="67"/>
      <c r="BJ21" s="67"/>
      <c r="BK21" s="67"/>
      <c r="BL21" s="67"/>
      <c r="BM21" s="67"/>
      <c r="BN21" s="67"/>
      <c r="BO21" s="67"/>
      <c r="BP21" s="67"/>
      <c r="BQ21" s="67"/>
      <c r="BR21" s="67"/>
      <c r="BS21" s="67"/>
      <c r="BT21" s="67"/>
      <c r="BU21" s="67"/>
      <c r="BV21" s="67"/>
      <c r="BW21" s="67"/>
      <c r="BX21" s="67"/>
      <c r="BY21" s="67"/>
      <c r="BZ21" s="67"/>
      <c r="CA21" s="67"/>
      <c r="CB21" s="67"/>
      <c r="CC21" s="67"/>
      <c r="CD21" s="67"/>
      <c r="CE21" s="67"/>
      <c r="CF21" s="67"/>
      <c r="CG21" s="67"/>
      <c r="CH21" s="67"/>
      <c r="CI21" s="67"/>
      <c r="CJ21" s="67"/>
      <c r="CK21" s="67"/>
      <c r="CL21" s="67"/>
      <c r="CM21" s="67"/>
      <c r="CN21" s="67"/>
      <c r="CO21" s="67"/>
      <c r="CP21" s="67"/>
      <c r="CQ21" s="67"/>
      <c r="CR21" s="67"/>
      <c r="CS21" s="67"/>
      <c r="CT21" s="67"/>
      <c r="CU21" s="67"/>
      <c r="CV21" s="67"/>
      <c r="CW21" s="67"/>
      <c r="CX21" s="67"/>
      <c r="CY21" s="67"/>
      <c r="CZ21" s="67"/>
      <c r="DA21" s="67"/>
      <c r="DB21" s="67"/>
      <c r="DC21" s="67"/>
      <c r="DD21" s="67"/>
      <c r="DE21" s="67"/>
      <c r="DF21" s="67"/>
      <c r="DG21" s="67"/>
      <c r="DH21" s="67"/>
      <c r="DI21" s="67"/>
      <c r="DJ21" s="67"/>
      <c r="DK21" s="67"/>
      <c r="DL21" s="67"/>
      <c r="DM21" s="67"/>
      <c r="DN21" s="67"/>
      <c r="DO21" s="67"/>
      <c r="DP21" s="67"/>
      <c r="DQ21" s="67"/>
      <c r="DR21" s="67"/>
      <c r="DS21" s="67"/>
      <c r="DT21" s="67"/>
      <c r="DU21" s="67"/>
      <c r="DV21" s="67"/>
      <c r="DW21" s="67"/>
      <c r="DX21" s="67"/>
      <c r="DY21" s="67"/>
      <c r="DZ21" s="67"/>
      <c r="EA21" s="67"/>
      <c r="EB21" s="67"/>
      <c r="EC21" s="67"/>
      <c r="ED21" s="67"/>
      <c r="EE21" s="67"/>
      <c r="EF21" s="67"/>
      <c r="EG21" s="67"/>
      <c r="EH21" s="67"/>
      <c r="EI21" s="67"/>
      <c r="EJ21" s="67"/>
      <c r="EK21" s="67"/>
      <c r="EL21" s="67"/>
      <c r="EM21" s="67"/>
      <c r="EN21" s="67"/>
      <c r="EO21" s="67"/>
      <c r="EP21" s="67"/>
      <c r="EQ21" s="67"/>
      <c r="ER21" s="67"/>
      <c r="ES21" s="67"/>
      <c r="ET21" s="67"/>
      <c r="EU21" s="67"/>
      <c r="EV21" s="67"/>
      <c r="EW21" s="67"/>
      <c r="EX21" s="67"/>
      <c r="EY21" s="67"/>
      <c r="EZ21" s="67"/>
      <c r="FA21" s="67"/>
      <c r="FB21" s="67"/>
      <c r="FC21" s="67"/>
      <c r="FD21" s="67"/>
      <c r="FE21" s="67"/>
      <c r="FF21" s="67"/>
      <c r="FG21" s="67"/>
      <c r="FH21" s="67"/>
      <c r="FI21" s="67"/>
      <c r="FJ21" s="67"/>
      <c r="FK21" s="67"/>
      <c r="FL21" s="67"/>
      <c r="FM21" s="67"/>
      <c r="FN21" s="67"/>
      <c r="FO21" s="67"/>
      <c r="FP21" s="67"/>
      <c r="FQ21" s="67"/>
      <c r="FR21" s="67"/>
      <c r="FS21" s="67"/>
      <c r="FT21" s="67"/>
      <c r="FU21" s="67"/>
      <c r="FV21" s="67"/>
      <c r="FW21" s="67"/>
      <c r="FX21" s="67"/>
      <c r="FY21" s="67"/>
      <c r="FZ21" s="67"/>
      <c r="GA21" s="67"/>
      <c r="GB21" s="67"/>
      <c r="GC21" s="67"/>
      <c r="GD21" s="67"/>
      <c r="GE21" s="67"/>
      <c r="GF21" s="67"/>
      <c r="GG21" s="67"/>
      <c r="GH21" s="67"/>
      <c r="GI21" s="67"/>
      <c r="GJ21" s="67"/>
      <c r="GK21" s="67"/>
      <c r="GL21" s="67"/>
      <c r="GM21" s="67"/>
      <c r="GN21" s="67"/>
      <c r="GO21" s="67"/>
      <c r="GP21" s="67"/>
      <c r="GQ21" s="67"/>
      <c r="GR21" s="67"/>
      <c r="GS21" s="67"/>
      <c r="GT21" s="67"/>
      <c r="GU21" s="67"/>
      <c r="GV21" s="67"/>
      <c r="GW21" s="67"/>
      <c r="GX21" s="67"/>
      <c r="GY21" s="67"/>
      <c r="GZ21" s="67"/>
      <c r="HA21" s="67"/>
      <c r="HB21" s="67"/>
      <c r="HC21" s="67"/>
      <c r="HD21" s="67"/>
      <c r="HE21" s="67"/>
      <c r="HF21" s="67"/>
      <c r="HG21" s="67"/>
      <c r="HH21" s="67"/>
      <c r="HI21" s="67"/>
      <c r="HJ21" s="67"/>
      <c r="HK21" s="67"/>
      <c r="HL21" s="67"/>
      <c r="HM21" s="67"/>
      <c r="HN21" s="67"/>
      <c r="HO21" s="67"/>
      <c r="HP21" s="67"/>
      <c r="HQ21" s="67"/>
      <c r="HR21" s="67"/>
      <c r="HS21" s="67"/>
      <c r="HT21" s="67"/>
      <c r="HU21" s="67"/>
      <c r="HV21" s="67"/>
      <c r="HW21" s="67"/>
      <c r="HX21" s="67"/>
      <c r="HY21" s="67"/>
      <c r="HZ21" s="67"/>
      <c r="IA21" s="67"/>
      <c r="IB21" s="67"/>
      <c r="IC21" s="67"/>
      <c r="ID21" s="67"/>
      <c r="IE21" s="67"/>
      <c r="IF21" s="67"/>
      <c r="IG21" s="67"/>
      <c r="IH21" s="67"/>
      <c r="II21" s="67"/>
      <c r="IJ21" s="67"/>
      <c r="IK21" s="67"/>
      <c r="IL21" s="67"/>
      <c r="IM21" s="67"/>
      <c r="IN21" s="67"/>
      <c r="IO21" s="67"/>
      <c r="IP21" s="67"/>
      <c r="IQ21" s="67"/>
      <c r="IR21" s="67"/>
      <c r="IS21" s="67"/>
      <c r="IT21" s="67"/>
      <c r="IU21" s="67"/>
      <c r="IV21" s="67"/>
    </row>
    <row r="22" spans="1:256" ht="12" customHeight="1">
      <c r="A22" s="272"/>
      <c r="B22" s="205"/>
      <c r="C22" s="205"/>
      <c r="D22" s="273"/>
      <c r="E22" s="67"/>
      <c r="F22" s="67"/>
      <c r="G22" s="67"/>
      <c r="H22" s="67"/>
      <c r="I22" s="67"/>
      <c r="J22" s="67"/>
      <c r="K22" s="67"/>
      <c r="L22" s="67"/>
      <c r="M22" s="67"/>
      <c r="N22" s="67"/>
      <c r="O22" s="67"/>
      <c r="P22" s="67"/>
      <c r="Q22" s="67"/>
      <c r="R22" s="67"/>
      <c r="S22" s="67"/>
      <c r="T22" s="67"/>
      <c r="U22" s="67"/>
      <c r="V22" s="67"/>
      <c r="W22" s="67"/>
      <c r="X22" s="67"/>
      <c r="Y22" s="67"/>
      <c r="Z22" s="67"/>
      <c r="AA22" s="67"/>
      <c r="AB22" s="67"/>
      <c r="AC22" s="67"/>
      <c r="AD22" s="67"/>
      <c r="AE22" s="67"/>
      <c r="AF22" s="67"/>
      <c r="AG22" s="67"/>
      <c r="AH22" s="67"/>
      <c r="AI22" s="67"/>
      <c r="AJ22" s="67"/>
      <c r="AK22" s="67"/>
      <c r="AL22" s="67"/>
      <c r="AM22" s="67"/>
      <c r="AN22" s="67"/>
      <c r="AO22" s="67"/>
      <c r="AP22" s="67"/>
      <c r="AQ22" s="67"/>
      <c r="AR22" s="67"/>
      <c r="AS22" s="67"/>
      <c r="AT22" s="67"/>
      <c r="AU22" s="67"/>
      <c r="AV22" s="67"/>
      <c r="AW22" s="67"/>
      <c r="AX22" s="67"/>
      <c r="AY22" s="67"/>
      <c r="AZ22" s="67"/>
      <c r="BA22" s="67"/>
      <c r="BB22" s="67"/>
      <c r="BC22" s="67"/>
      <c r="BD22" s="67"/>
      <c r="BE22" s="67"/>
      <c r="BF22" s="67"/>
      <c r="BG22" s="67"/>
      <c r="BH22" s="67"/>
      <c r="BI22" s="67"/>
      <c r="BJ22" s="67"/>
      <c r="BK22" s="67"/>
      <c r="BL22" s="67"/>
      <c r="BM22" s="67"/>
      <c r="BN22" s="67"/>
      <c r="BO22" s="67"/>
      <c r="BP22" s="67"/>
      <c r="BQ22" s="67"/>
      <c r="BR22" s="67"/>
      <c r="BS22" s="67"/>
      <c r="BT22" s="67"/>
      <c r="BU22" s="67"/>
      <c r="BV22" s="67"/>
      <c r="BW22" s="67"/>
      <c r="BX22" s="67"/>
      <c r="BY22" s="67"/>
      <c r="BZ22" s="67"/>
      <c r="CA22" s="67"/>
      <c r="CB22" s="67"/>
      <c r="CC22" s="67"/>
      <c r="CD22" s="67"/>
      <c r="CE22" s="67"/>
      <c r="CF22" s="67"/>
      <c r="CG22" s="67"/>
      <c r="CH22" s="67"/>
      <c r="CI22" s="67"/>
      <c r="CJ22" s="67"/>
      <c r="CK22" s="67"/>
      <c r="CL22" s="67"/>
      <c r="CM22" s="67"/>
      <c r="CN22" s="67"/>
      <c r="CO22" s="67"/>
      <c r="CP22" s="67"/>
      <c r="CQ22" s="67"/>
      <c r="CR22" s="67"/>
      <c r="CS22" s="67"/>
      <c r="CT22" s="67"/>
      <c r="CU22" s="67"/>
      <c r="CV22" s="67"/>
      <c r="CW22" s="67"/>
      <c r="CX22" s="67"/>
      <c r="CY22" s="67"/>
      <c r="CZ22" s="67"/>
      <c r="DA22" s="67"/>
      <c r="DB22" s="67"/>
      <c r="DC22" s="67"/>
      <c r="DD22" s="67"/>
      <c r="DE22" s="67"/>
      <c r="DF22" s="67"/>
      <c r="DG22" s="67"/>
      <c r="DH22" s="67"/>
      <c r="DI22" s="67"/>
      <c r="DJ22" s="67"/>
      <c r="DK22" s="67"/>
      <c r="DL22" s="67"/>
      <c r="DM22" s="67"/>
      <c r="DN22" s="67"/>
      <c r="DO22" s="67"/>
      <c r="DP22" s="67"/>
      <c r="DQ22" s="67"/>
      <c r="DR22" s="67"/>
      <c r="DS22" s="67"/>
      <c r="DT22" s="67"/>
      <c r="DU22" s="67"/>
      <c r="DV22" s="67"/>
      <c r="DW22" s="67"/>
      <c r="DX22" s="67"/>
      <c r="DY22" s="67"/>
      <c r="DZ22" s="67"/>
      <c r="EA22" s="67"/>
      <c r="EB22" s="67"/>
      <c r="EC22" s="67"/>
      <c r="ED22" s="67"/>
      <c r="EE22" s="67"/>
      <c r="EF22" s="67"/>
      <c r="EG22" s="67"/>
      <c r="EH22" s="67"/>
      <c r="EI22" s="67"/>
      <c r="EJ22" s="67"/>
      <c r="EK22" s="67"/>
      <c r="EL22" s="67"/>
      <c r="EM22" s="67"/>
      <c r="EN22" s="67"/>
      <c r="EO22" s="67"/>
      <c r="EP22" s="67"/>
      <c r="EQ22" s="67"/>
      <c r="ER22" s="67"/>
      <c r="ES22" s="67"/>
      <c r="ET22" s="67"/>
      <c r="EU22" s="67"/>
      <c r="EV22" s="67"/>
      <c r="EW22" s="67"/>
      <c r="EX22" s="67"/>
      <c r="EY22" s="67"/>
      <c r="EZ22" s="67"/>
      <c r="FA22" s="67"/>
      <c r="FB22" s="67"/>
      <c r="FC22" s="67"/>
      <c r="FD22" s="67"/>
      <c r="FE22" s="67"/>
      <c r="FF22" s="67"/>
      <c r="FG22" s="67"/>
      <c r="FH22" s="67"/>
      <c r="FI22" s="67"/>
      <c r="FJ22" s="67"/>
      <c r="FK22" s="67"/>
      <c r="FL22" s="67"/>
      <c r="FM22" s="67"/>
      <c r="FN22" s="67"/>
      <c r="FO22" s="67"/>
      <c r="FP22" s="67"/>
      <c r="FQ22" s="67"/>
      <c r="FR22" s="67"/>
      <c r="FS22" s="67"/>
      <c r="FT22" s="67"/>
      <c r="FU22" s="67"/>
      <c r="FV22" s="67"/>
      <c r="FW22" s="67"/>
      <c r="FX22" s="67"/>
      <c r="FY22" s="67"/>
      <c r="FZ22" s="67"/>
      <c r="GA22" s="67"/>
      <c r="GB22" s="67"/>
      <c r="GC22" s="67"/>
      <c r="GD22" s="67"/>
      <c r="GE22" s="67"/>
      <c r="GF22" s="67"/>
      <c r="GG22" s="67"/>
      <c r="GH22" s="67"/>
      <c r="GI22" s="67"/>
      <c r="GJ22" s="67"/>
      <c r="GK22" s="67"/>
      <c r="GL22" s="67"/>
      <c r="GM22" s="67"/>
      <c r="GN22" s="67"/>
      <c r="GO22" s="67"/>
      <c r="GP22" s="67"/>
      <c r="GQ22" s="67"/>
      <c r="GR22" s="67"/>
      <c r="GS22" s="67"/>
      <c r="GT22" s="67"/>
      <c r="GU22" s="67"/>
      <c r="GV22" s="67"/>
      <c r="GW22" s="67"/>
      <c r="GX22" s="67"/>
      <c r="GY22" s="67"/>
      <c r="GZ22" s="67"/>
      <c r="HA22" s="67"/>
      <c r="HB22" s="67"/>
      <c r="HC22" s="67"/>
      <c r="HD22" s="67"/>
      <c r="HE22" s="67"/>
      <c r="HF22" s="67"/>
      <c r="HG22" s="67"/>
      <c r="HH22" s="67"/>
      <c r="HI22" s="67"/>
      <c r="HJ22" s="67"/>
      <c r="HK22" s="67"/>
      <c r="HL22" s="67"/>
      <c r="HM22" s="67"/>
      <c r="HN22" s="67"/>
      <c r="HO22" s="67"/>
      <c r="HP22" s="67"/>
      <c r="HQ22" s="67"/>
      <c r="HR22" s="67"/>
      <c r="HS22" s="67"/>
      <c r="HT22" s="67"/>
      <c r="HU22" s="67"/>
      <c r="HV22" s="67"/>
      <c r="HW22" s="67"/>
      <c r="HX22" s="67"/>
      <c r="HY22" s="67"/>
      <c r="HZ22" s="67"/>
      <c r="IA22" s="67"/>
      <c r="IB22" s="67"/>
      <c r="IC22" s="67"/>
      <c r="ID22" s="67"/>
      <c r="IE22" s="67"/>
      <c r="IF22" s="67"/>
      <c r="IG22" s="67"/>
      <c r="IH22" s="67"/>
      <c r="II22" s="67"/>
      <c r="IJ22" s="67"/>
      <c r="IK22" s="67"/>
      <c r="IL22" s="67"/>
      <c r="IM22" s="67"/>
      <c r="IN22" s="67"/>
      <c r="IO22" s="67"/>
      <c r="IP22" s="67"/>
      <c r="IQ22" s="67"/>
      <c r="IR22" s="67"/>
      <c r="IS22" s="67"/>
      <c r="IT22" s="67"/>
      <c r="IU22" s="67"/>
      <c r="IV22" s="67"/>
    </row>
    <row r="23" spans="1:256" ht="12" customHeight="1">
      <c r="A23" s="213"/>
      <c r="B23" s="30"/>
      <c r="C23" s="201"/>
      <c r="D23" s="199"/>
      <c r="E23" s="67"/>
      <c r="F23" s="67"/>
      <c r="G23" s="67"/>
      <c r="H23" s="67"/>
      <c r="I23" s="67"/>
      <c r="J23" s="67"/>
      <c r="K23" s="67"/>
      <c r="L23" s="67"/>
      <c r="M23" s="67"/>
      <c r="N23" s="67"/>
      <c r="O23" s="67"/>
      <c r="P23" s="67"/>
      <c r="Q23" s="67"/>
      <c r="R23" s="67"/>
      <c r="S23" s="67"/>
      <c r="T23" s="67"/>
      <c r="U23" s="67"/>
      <c r="V23" s="67"/>
      <c r="W23" s="67"/>
      <c r="X23" s="67"/>
      <c r="Y23" s="67"/>
      <c r="Z23" s="67"/>
      <c r="AA23" s="67"/>
      <c r="AB23" s="67"/>
      <c r="AC23" s="67"/>
      <c r="AD23" s="67"/>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7"/>
      <c r="FG23" s="67"/>
      <c r="FH23" s="67"/>
      <c r="FI23" s="67"/>
      <c r="FJ23" s="67"/>
      <c r="FK23" s="67"/>
      <c r="FL23" s="67"/>
      <c r="FM23" s="67"/>
      <c r="FN23" s="67"/>
      <c r="FO23" s="67"/>
      <c r="FP23" s="67"/>
      <c r="FQ23" s="67"/>
      <c r="FR23" s="67"/>
      <c r="FS23" s="67"/>
      <c r="FT23" s="67"/>
      <c r="FU23" s="67"/>
      <c r="FV23" s="67"/>
      <c r="FW23" s="67"/>
      <c r="FX23" s="67"/>
      <c r="FY23" s="67"/>
      <c r="FZ23" s="67"/>
      <c r="GA23" s="67"/>
      <c r="GB23" s="67"/>
      <c r="GC23" s="67"/>
      <c r="GD23" s="67"/>
      <c r="GE23" s="67"/>
      <c r="GF23" s="67"/>
      <c r="GG23" s="67"/>
      <c r="GH23" s="67"/>
      <c r="GI23" s="67"/>
      <c r="GJ23" s="67"/>
      <c r="GK23" s="67"/>
      <c r="GL23" s="67"/>
      <c r="GM23" s="67"/>
      <c r="GN23" s="67"/>
      <c r="GO23" s="67"/>
      <c r="GP23" s="67"/>
      <c r="GQ23" s="67"/>
      <c r="GR23" s="67"/>
      <c r="GS23" s="67"/>
      <c r="GT23" s="67"/>
      <c r="GU23" s="67"/>
      <c r="GV23" s="67"/>
      <c r="GW23" s="67"/>
      <c r="GX23" s="67"/>
      <c r="GY23" s="67"/>
      <c r="GZ23" s="67"/>
      <c r="HA23" s="67"/>
      <c r="HB23" s="67"/>
      <c r="HC23" s="67"/>
      <c r="HD23" s="67"/>
      <c r="HE23" s="67"/>
      <c r="HF23" s="67"/>
      <c r="HG23" s="67"/>
      <c r="HH23" s="67"/>
      <c r="HI23" s="67"/>
      <c r="HJ23" s="67"/>
      <c r="HK23" s="67"/>
      <c r="HL23" s="67"/>
      <c r="HM23" s="67"/>
      <c r="HN23" s="67"/>
      <c r="HO23" s="67"/>
      <c r="HP23" s="67"/>
      <c r="HQ23" s="67"/>
      <c r="HR23" s="67"/>
      <c r="HS23" s="67"/>
      <c r="HT23" s="67"/>
      <c r="HU23" s="67"/>
      <c r="HV23" s="67"/>
      <c r="HW23" s="67"/>
      <c r="HX23" s="67"/>
      <c r="HY23" s="67"/>
      <c r="HZ23" s="67"/>
      <c r="IA23" s="67"/>
      <c r="IB23" s="67"/>
      <c r="IC23" s="67"/>
      <c r="ID23" s="67"/>
      <c r="IE23" s="67"/>
      <c r="IF23" s="67"/>
      <c r="IG23" s="67"/>
      <c r="IH23" s="67"/>
      <c r="II23" s="67"/>
      <c r="IJ23" s="67"/>
      <c r="IK23" s="67"/>
      <c r="IL23" s="67"/>
      <c r="IM23" s="67"/>
      <c r="IN23" s="67"/>
      <c r="IO23" s="67"/>
      <c r="IP23" s="67"/>
      <c r="IQ23" s="67"/>
      <c r="IR23" s="67"/>
      <c r="IS23" s="67"/>
      <c r="IT23" s="67"/>
      <c r="IU23" s="67"/>
      <c r="IV23" s="67"/>
    </row>
    <row r="24" spans="1:256" ht="12" customHeight="1">
      <c r="A24" s="213"/>
      <c r="B24" s="30"/>
      <c r="C24" s="201"/>
      <c r="D24" s="199"/>
      <c r="E24" s="67"/>
      <c r="F24" s="67"/>
      <c r="G24" s="67"/>
      <c r="H24" s="67"/>
      <c r="I24" s="67"/>
      <c r="J24" s="67"/>
      <c r="K24" s="67"/>
      <c r="L24" s="67"/>
      <c r="M24" s="67"/>
      <c r="N24" s="67"/>
      <c r="O24" s="67"/>
      <c r="P24" s="67"/>
      <c r="Q24" s="67"/>
      <c r="R24" s="67"/>
      <c r="S24" s="67"/>
      <c r="T24" s="67"/>
      <c r="U24" s="67"/>
      <c r="V24" s="67"/>
      <c r="W24" s="67"/>
      <c r="X24" s="67"/>
      <c r="Y24" s="67"/>
      <c r="Z24" s="67"/>
      <c r="AA24" s="67"/>
      <c r="AB24" s="67"/>
      <c r="AC24" s="67"/>
      <c r="AD24" s="67"/>
      <c r="AE24" s="67"/>
      <c r="AF24" s="67"/>
      <c r="AG24" s="67"/>
      <c r="AH24" s="67"/>
      <c r="AI24" s="67"/>
      <c r="AJ24" s="67"/>
      <c r="AK24" s="67"/>
      <c r="AL24" s="67"/>
      <c r="AM24" s="67"/>
      <c r="AN24" s="67"/>
      <c r="AO24" s="67"/>
      <c r="AP24" s="67"/>
      <c r="AQ24" s="67"/>
      <c r="AR24" s="67"/>
      <c r="AS24" s="67"/>
      <c r="AT24" s="67"/>
      <c r="AU24" s="67"/>
      <c r="AV24" s="67"/>
      <c r="AW24" s="67"/>
      <c r="AX24" s="67"/>
      <c r="AY24" s="67"/>
      <c r="AZ24" s="67"/>
      <c r="BA24" s="67"/>
      <c r="BB24" s="67"/>
      <c r="BC24" s="67"/>
      <c r="BD24" s="67"/>
      <c r="BE24" s="67"/>
      <c r="BF24" s="67"/>
      <c r="BG24" s="67"/>
      <c r="BH24" s="67"/>
      <c r="BI24" s="67"/>
      <c r="BJ24" s="67"/>
      <c r="BK24" s="67"/>
      <c r="BL24" s="67"/>
      <c r="BM24" s="67"/>
      <c r="BN24" s="67"/>
      <c r="BO24" s="67"/>
      <c r="BP24" s="67"/>
      <c r="BQ24" s="67"/>
      <c r="BR24" s="67"/>
      <c r="BS24" s="67"/>
      <c r="BT24" s="67"/>
      <c r="BU24" s="67"/>
      <c r="BV24" s="67"/>
      <c r="BW24" s="67"/>
      <c r="BX24" s="67"/>
      <c r="BY24" s="67"/>
      <c r="BZ24" s="67"/>
      <c r="CA24" s="67"/>
      <c r="CB24" s="67"/>
      <c r="CC24" s="67"/>
      <c r="CD24" s="67"/>
      <c r="CE24" s="67"/>
      <c r="CF24" s="67"/>
      <c r="CG24" s="67"/>
      <c r="CH24" s="67"/>
      <c r="CI24" s="67"/>
      <c r="CJ24" s="67"/>
      <c r="CK24" s="67"/>
      <c r="CL24" s="67"/>
      <c r="CM24" s="67"/>
      <c r="CN24" s="67"/>
      <c r="CO24" s="67"/>
      <c r="CP24" s="67"/>
      <c r="CQ24" s="67"/>
      <c r="CR24" s="67"/>
      <c r="CS24" s="67"/>
      <c r="CT24" s="67"/>
      <c r="CU24" s="67"/>
      <c r="CV24" s="67"/>
      <c r="CW24" s="67"/>
      <c r="CX24" s="67"/>
      <c r="CY24" s="67"/>
      <c r="CZ24" s="67"/>
      <c r="DA24" s="67"/>
      <c r="DB24" s="67"/>
      <c r="DC24" s="67"/>
      <c r="DD24" s="67"/>
      <c r="DE24" s="67"/>
      <c r="DF24" s="67"/>
      <c r="DG24" s="67"/>
      <c r="DH24" s="67"/>
      <c r="DI24" s="67"/>
      <c r="DJ24" s="67"/>
      <c r="DK24" s="67"/>
      <c r="DL24" s="67"/>
      <c r="DM24" s="67"/>
      <c r="DN24" s="67"/>
      <c r="DO24" s="67"/>
      <c r="DP24" s="67"/>
      <c r="DQ24" s="67"/>
      <c r="DR24" s="67"/>
      <c r="DS24" s="67"/>
      <c r="DT24" s="67"/>
      <c r="DU24" s="67"/>
      <c r="DV24" s="67"/>
      <c r="DW24" s="67"/>
      <c r="DX24" s="67"/>
      <c r="DY24" s="67"/>
      <c r="DZ24" s="67"/>
      <c r="EA24" s="67"/>
      <c r="EB24" s="67"/>
      <c r="EC24" s="67"/>
      <c r="ED24" s="67"/>
      <c r="EE24" s="67"/>
      <c r="EF24" s="67"/>
      <c r="EG24" s="67"/>
      <c r="EH24" s="67"/>
      <c r="EI24" s="67"/>
      <c r="EJ24" s="67"/>
      <c r="EK24" s="67"/>
      <c r="EL24" s="67"/>
      <c r="EM24" s="67"/>
      <c r="EN24" s="67"/>
      <c r="EO24" s="67"/>
      <c r="EP24" s="67"/>
      <c r="EQ24" s="67"/>
      <c r="ER24" s="67"/>
      <c r="ES24" s="67"/>
      <c r="ET24" s="67"/>
      <c r="EU24" s="67"/>
      <c r="EV24" s="67"/>
      <c r="EW24" s="67"/>
      <c r="EX24" s="67"/>
      <c r="EY24" s="67"/>
      <c r="EZ24" s="67"/>
      <c r="FA24" s="67"/>
      <c r="FB24" s="67"/>
      <c r="FC24" s="67"/>
      <c r="FD24" s="67"/>
      <c r="FE24" s="67"/>
      <c r="FF24" s="67"/>
      <c r="FG24" s="67"/>
      <c r="FH24" s="67"/>
      <c r="FI24" s="67"/>
      <c r="FJ24" s="67"/>
      <c r="FK24" s="67"/>
      <c r="FL24" s="67"/>
      <c r="FM24" s="67"/>
      <c r="FN24" s="67"/>
      <c r="FO24" s="67"/>
      <c r="FP24" s="67"/>
      <c r="FQ24" s="67"/>
      <c r="FR24" s="67"/>
      <c r="FS24" s="67"/>
      <c r="FT24" s="67"/>
      <c r="FU24" s="67"/>
      <c r="FV24" s="67"/>
      <c r="FW24" s="67"/>
      <c r="FX24" s="67"/>
      <c r="FY24" s="67"/>
      <c r="FZ24" s="67"/>
      <c r="GA24" s="67"/>
      <c r="GB24" s="67"/>
      <c r="GC24" s="67"/>
      <c r="GD24" s="67"/>
      <c r="GE24" s="67"/>
      <c r="GF24" s="67"/>
      <c r="GG24" s="67"/>
      <c r="GH24" s="67"/>
      <c r="GI24" s="67"/>
      <c r="GJ24" s="67"/>
      <c r="GK24" s="67"/>
      <c r="GL24" s="67"/>
      <c r="GM24" s="67"/>
      <c r="GN24" s="67"/>
      <c r="GO24" s="67"/>
      <c r="GP24" s="67"/>
      <c r="GQ24" s="67"/>
      <c r="GR24" s="67"/>
      <c r="GS24" s="67"/>
      <c r="GT24" s="67"/>
      <c r="GU24" s="67"/>
      <c r="GV24" s="67"/>
      <c r="GW24" s="67"/>
      <c r="GX24" s="67"/>
      <c r="GY24" s="67"/>
      <c r="GZ24" s="67"/>
      <c r="HA24" s="67"/>
      <c r="HB24" s="67"/>
      <c r="HC24" s="67"/>
      <c r="HD24" s="67"/>
      <c r="HE24" s="67"/>
      <c r="HF24" s="67"/>
      <c r="HG24" s="67"/>
      <c r="HH24" s="67"/>
      <c r="HI24" s="67"/>
      <c r="HJ24" s="67"/>
      <c r="HK24" s="67"/>
      <c r="HL24" s="67"/>
      <c r="HM24" s="67"/>
      <c r="HN24" s="67"/>
      <c r="HO24" s="67"/>
      <c r="HP24" s="67"/>
      <c r="HQ24" s="67"/>
      <c r="HR24" s="67"/>
      <c r="HS24" s="67"/>
      <c r="HT24" s="67"/>
      <c r="HU24" s="67"/>
      <c r="HV24" s="67"/>
      <c r="HW24" s="67"/>
      <c r="HX24" s="67"/>
      <c r="HY24" s="67"/>
      <c r="HZ24" s="67"/>
      <c r="IA24" s="67"/>
      <c r="IB24" s="67"/>
      <c r="IC24" s="67"/>
      <c r="ID24" s="67"/>
      <c r="IE24" s="67"/>
      <c r="IF24" s="67"/>
      <c r="IG24" s="67"/>
      <c r="IH24" s="67"/>
      <c r="II24" s="67"/>
      <c r="IJ24" s="67"/>
      <c r="IK24" s="67"/>
      <c r="IL24" s="67"/>
      <c r="IM24" s="67"/>
      <c r="IN24" s="67"/>
      <c r="IO24" s="67"/>
      <c r="IP24" s="67"/>
      <c r="IQ24" s="67"/>
      <c r="IR24" s="67"/>
      <c r="IS24" s="67"/>
      <c r="IT24" s="67"/>
      <c r="IU24" s="67"/>
      <c r="IV24" s="67"/>
    </row>
    <row r="25" spans="1:256" ht="12" customHeight="1">
      <c r="A25" s="213"/>
      <c r="B25" s="30"/>
      <c r="C25" s="201"/>
      <c r="D25" s="199"/>
      <c r="E25" s="67"/>
      <c r="F25" s="67"/>
      <c r="G25" s="67"/>
      <c r="H25" s="67"/>
      <c r="I25" s="67"/>
      <c r="J25" s="67"/>
      <c r="K25" s="67"/>
      <c r="L25" s="67"/>
      <c r="M25" s="67"/>
      <c r="N25" s="67"/>
      <c r="O25" s="67"/>
      <c r="P25" s="67"/>
      <c r="Q25" s="67"/>
      <c r="R25" s="67"/>
      <c r="S25" s="67"/>
      <c r="T25" s="67"/>
      <c r="U25" s="67"/>
      <c r="V25" s="67"/>
      <c r="W25" s="67"/>
      <c r="X25" s="67"/>
      <c r="Y25" s="67"/>
      <c r="Z25" s="67"/>
      <c r="AA25" s="67"/>
      <c r="AB25" s="67"/>
      <c r="AC25" s="67"/>
      <c r="AD25" s="67"/>
      <c r="AE25" s="67"/>
      <c r="AF25" s="67"/>
      <c r="AG25" s="67"/>
      <c r="AH25" s="67"/>
      <c r="AI25" s="67"/>
      <c r="AJ25" s="67"/>
      <c r="AK25" s="67"/>
      <c r="AL25" s="67"/>
      <c r="AM25" s="67"/>
      <c r="AN25" s="67"/>
      <c r="AO25" s="67"/>
      <c r="AP25" s="67"/>
      <c r="AQ25" s="67"/>
      <c r="AR25" s="67"/>
      <c r="AS25" s="67"/>
      <c r="AT25" s="67"/>
      <c r="AU25" s="67"/>
      <c r="AV25" s="67"/>
      <c r="AW25" s="67"/>
      <c r="AX25" s="67"/>
      <c r="AY25" s="67"/>
      <c r="AZ25" s="67"/>
      <c r="BA25" s="67"/>
      <c r="BB25" s="67"/>
      <c r="BC25" s="67"/>
      <c r="BD25" s="67"/>
      <c r="BE25" s="67"/>
      <c r="BF25" s="67"/>
      <c r="BG25" s="67"/>
      <c r="BH25" s="67"/>
      <c r="BI25" s="67"/>
      <c r="BJ25" s="67"/>
      <c r="BK25" s="67"/>
      <c r="BL25" s="67"/>
      <c r="BM25" s="67"/>
      <c r="BN25" s="67"/>
      <c r="BO25" s="67"/>
      <c r="BP25" s="67"/>
      <c r="BQ25" s="67"/>
      <c r="BR25" s="67"/>
      <c r="BS25" s="67"/>
      <c r="BT25" s="67"/>
      <c r="BU25" s="67"/>
      <c r="BV25" s="67"/>
      <c r="BW25" s="67"/>
      <c r="BX25" s="67"/>
      <c r="BY25" s="67"/>
      <c r="BZ25" s="67"/>
      <c r="CA25" s="67"/>
      <c r="CB25" s="67"/>
      <c r="CC25" s="67"/>
      <c r="CD25" s="67"/>
      <c r="CE25" s="67"/>
      <c r="CF25" s="67"/>
      <c r="CG25" s="67"/>
      <c r="CH25" s="67"/>
      <c r="CI25" s="67"/>
      <c r="CJ25" s="67"/>
      <c r="CK25" s="67"/>
      <c r="CL25" s="67"/>
      <c r="CM25" s="67"/>
      <c r="CN25" s="67"/>
      <c r="CO25" s="67"/>
      <c r="CP25" s="67"/>
      <c r="CQ25" s="67"/>
      <c r="CR25" s="67"/>
      <c r="CS25" s="67"/>
      <c r="CT25" s="67"/>
      <c r="CU25" s="67"/>
      <c r="CV25" s="67"/>
      <c r="CW25" s="67"/>
      <c r="CX25" s="67"/>
      <c r="CY25" s="67"/>
      <c r="CZ25" s="67"/>
      <c r="DA25" s="67"/>
      <c r="DB25" s="67"/>
      <c r="DC25" s="67"/>
      <c r="DD25" s="67"/>
      <c r="DE25" s="67"/>
      <c r="DF25" s="67"/>
      <c r="DG25" s="67"/>
      <c r="DH25" s="67"/>
      <c r="DI25" s="67"/>
      <c r="DJ25" s="67"/>
      <c r="DK25" s="67"/>
      <c r="DL25" s="67"/>
      <c r="DM25" s="67"/>
      <c r="DN25" s="67"/>
      <c r="DO25" s="67"/>
      <c r="DP25" s="67"/>
      <c r="DQ25" s="67"/>
      <c r="DR25" s="67"/>
      <c r="DS25" s="67"/>
      <c r="DT25" s="67"/>
      <c r="DU25" s="67"/>
      <c r="DV25" s="67"/>
      <c r="DW25" s="67"/>
      <c r="DX25" s="67"/>
      <c r="DY25" s="67"/>
      <c r="DZ25" s="67"/>
      <c r="EA25" s="67"/>
      <c r="EB25" s="67"/>
      <c r="EC25" s="67"/>
      <c r="ED25" s="67"/>
      <c r="EE25" s="67"/>
      <c r="EF25" s="67"/>
      <c r="EG25" s="67"/>
      <c r="EH25" s="67"/>
      <c r="EI25" s="67"/>
      <c r="EJ25" s="67"/>
      <c r="EK25" s="67"/>
      <c r="EL25" s="67"/>
      <c r="EM25" s="67"/>
      <c r="EN25" s="67"/>
      <c r="EO25" s="67"/>
      <c r="EP25" s="67"/>
      <c r="EQ25" s="67"/>
      <c r="ER25" s="67"/>
      <c r="ES25" s="67"/>
      <c r="ET25" s="67"/>
      <c r="EU25" s="67"/>
      <c r="EV25" s="67"/>
      <c r="EW25" s="67"/>
      <c r="EX25" s="67"/>
      <c r="EY25" s="67"/>
      <c r="EZ25" s="67"/>
      <c r="FA25" s="67"/>
      <c r="FB25" s="67"/>
      <c r="FC25" s="67"/>
      <c r="FD25" s="67"/>
      <c r="FE25" s="67"/>
      <c r="FF25" s="67"/>
      <c r="FG25" s="67"/>
      <c r="FH25" s="67"/>
      <c r="FI25" s="67"/>
      <c r="FJ25" s="67"/>
      <c r="FK25" s="67"/>
      <c r="FL25" s="67"/>
      <c r="FM25" s="67"/>
      <c r="FN25" s="67"/>
      <c r="FO25" s="67"/>
      <c r="FP25" s="67"/>
      <c r="FQ25" s="67"/>
      <c r="FR25" s="67"/>
      <c r="FS25" s="67"/>
      <c r="FT25" s="67"/>
      <c r="FU25" s="67"/>
      <c r="FV25" s="67"/>
      <c r="FW25" s="67"/>
      <c r="FX25" s="67"/>
      <c r="FY25" s="67"/>
      <c r="FZ25" s="67"/>
      <c r="GA25" s="67"/>
      <c r="GB25" s="67"/>
      <c r="GC25" s="67"/>
      <c r="GD25" s="67"/>
      <c r="GE25" s="67"/>
      <c r="GF25" s="67"/>
      <c r="GG25" s="67"/>
      <c r="GH25" s="67"/>
      <c r="GI25" s="67"/>
      <c r="GJ25" s="67"/>
      <c r="GK25" s="67"/>
      <c r="GL25" s="67"/>
      <c r="GM25" s="67"/>
      <c r="GN25" s="67"/>
      <c r="GO25" s="67"/>
      <c r="GP25" s="67"/>
      <c r="GQ25" s="67"/>
      <c r="GR25" s="67"/>
      <c r="GS25" s="67"/>
      <c r="GT25" s="67"/>
      <c r="GU25" s="67"/>
      <c r="GV25" s="67"/>
      <c r="GW25" s="67"/>
      <c r="GX25" s="67"/>
      <c r="GY25" s="67"/>
      <c r="GZ25" s="67"/>
      <c r="HA25" s="67"/>
      <c r="HB25" s="67"/>
      <c r="HC25" s="67"/>
      <c r="HD25" s="67"/>
      <c r="HE25" s="67"/>
      <c r="HF25" s="67"/>
      <c r="HG25" s="67"/>
      <c r="HH25" s="67"/>
      <c r="HI25" s="67"/>
      <c r="HJ25" s="67"/>
      <c r="HK25" s="67"/>
      <c r="HL25" s="67"/>
      <c r="HM25" s="67"/>
      <c r="HN25" s="67"/>
      <c r="HO25" s="67"/>
      <c r="HP25" s="67"/>
      <c r="HQ25" s="67"/>
      <c r="HR25" s="67"/>
      <c r="HS25" s="67"/>
      <c r="HT25" s="67"/>
      <c r="HU25" s="67"/>
      <c r="HV25" s="67"/>
      <c r="HW25" s="67"/>
      <c r="HX25" s="67"/>
      <c r="HY25" s="67"/>
      <c r="HZ25" s="67"/>
      <c r="IA25" s="67"/>
      <c r="IB25" s="67"/>
      <c r="IC25" s="67"/>
      <c r="ID25" s="67"/>
      <c r="IE25" s="67"/>
      <c r="IF25" s="67"/>
      <c r="IG25" s="67"/>
      <c r="IH25" s="67"/>
      <c r="II25" s="67"/>
      <c r="IJ25" s="67"/>
      <c r="IK25" s="67"/>
      <c r="IL25" s="67"/>
      <c r="IM25" s="67"/>
      <c r="IN25" s="67"/>
      <c r="IO25" s="67"/>
      <c r="IP25" s="67"/>
      <c r="IQ25" s="67"/>
      <c r="IR25" s="67"/>
      <c r="IS25" s="67"/>
      <c r="IT25" s="67"/>
      <c r="IU25" s="67"/>
      <c r="IV25" s="67"/>
    </row>
    <row r="26" spans="1:256" ht="12" customHeight="1">
      <c r="A26" s="213"/>
      <c r="B26" s="30"/>
      <c r="C26" s="201"/>
      <c r="D26" s="199"/>
      <c r="E26" s="67"/>
      <c r="F26" s="67"/>
      <c r="G26" s="67"/>
      <c r="H26" s="67"/>
      <c r="I26" s="67"/>
      <c r="J26" s="67"/>
      <c r="K26" s="67"/>
      <c r="L26" s="67"/>
      <c r="M26" s="67"/>
      <c r="N26" s="67"/>
      <c r="O26" s="67"/>
      <c r="P26" s="67"/>
      <c r="Q26" s="67"/>
      <c r="R26" s="67"/>
      <c r="S26" s="67"/>
      <c r="T26" s="67"/>
      <c r="U26" s="67"/>
      <c r="V26" s="67"/>
      <c r="W26" s="67"/>
      <c r="X26" s="67"/>
      <c r="Y26" s="67"/>
      <c r="Z26" s="67"/>
      <c r="AA26" s="67"/>
      <c r="AB26" s="67"/>
      <c r="AC26" s="67"/>
      <c r="AD26" s="67"/>
      <c r="AE26" s="67"/>
      <c r="AF26" s="67"/>
      <c r="AG26" s="67"/>
      <c r="AH26" s="67"/>
      <c r="AI26" s="67"/>
      <c r="AJ26" s="67"/>
      <c r="AK26" s="67"/>
      <c r="AL26" s="67"/>
      <c r="AM26" s="67"/>
      <c r="AN26" s="67"/>
      <c r="AO26" s="67"/>
      <c r="AP26" s="67"/>
      <c r="AQ26" s="67"/>
      <c r="AR26" s="67"/>
      <c r="AS26" s="67"/>
      <c r="AT26" s="67"/>
      <c r="AU26" s="67"/>
      <c r="AV26" s="67"/>
      <c r="AW26" s="67"/>
      <c r="AX26" s="67"/>
      <c r="AY26" s="67"/>
      <c r="AZ26" s="67"/>
      <c r="BA26" s="67"/>
      <c r="BB26" s="67"/>
      <c r="BC26" s="67"/>
      <c r="BD26" s="67"/>
      <c r="BE26" s="67"/>
      <c r="BF26" s="67"/>
      <c r="BG26" s="67"/>
      <c r="BH26" s="67"/>
      <c r="BI26" s="67"/>
      <c r="BJ26" s="67"/>
      <c r="BK26" s="67"/>
      <c r="BL26" s="67"/>
      <c r="BM26" s="67"/>
      <c r="BN26" s="67"/>
      <c r="BO26" s="67"/>
      <c r="BP26" s="67"/>
      <c r="BQ26" s="67"/>
      <c r="BR26" s="67"/>
      <c r="BS26" s="67"/>
      <c r="BT26" s="67"/>
      <c r="BU26" s="67"/>
      <c r="BV26" s="67"/>
      <c r="BW26" s="67"/>
      <c r="BX26" s="67"/>
      <c r="BY26" s="67"/>
      <c r="BZ26" s="67"/>
      <c r="CA26" s="67"/>
      <c r="CB26" s="67"/>
      <c r="CC26" s="67"/>
      <c r="CD26" s="67"/>
      <c r="CE26" s="67"/>
      <c r="CF26" s="67"/>
      <c r="CG26" s="67"/>
      <c r="CH26" s="67"/>
      <c r="CI26" s="67"/>
      <c r="CJ26" s="67"/>
      <c r="CK26" s="67"/>
      <c r="CL26" s="67"/>
      <c r="CM26" s="67"/>
      <c r="CN26" s="67"/>
      <c r="CO26" s="67"/>
      <c r="CP26" s="67"/>
      <c r="CQ26" s="67"/>
      <c r="CR26" s="67"/>
      <c r="CS26" s="67"/>
      <c r="CT26" s="67"/>
      <c r="CU26" s="67"/>
      <c r="CV26" s="67"/>
      <c r="CW26" s="67"/>
      <c r="CX26" s="67"/>
      <c r="CY26" s="67"/>
      <c r="CZ26" s="67"/>
      <c r="DA26" s="67"/>
      <c r="DB26" s="67"/>
      <c r="DC26" s="67"/>
      <c r="DD26" s="67"/>
      <c r="DE26" s="67"/>
      <c r="DF26" s="67"/>
      <c r="DG26" s="67"/>
      <c r="DH26" s="67"/>
      <c r="DI26" s="67"/>
      <c r="DJ26" s="67"/>
      <c r="DK26" s="67"/>
      <c r="DL26" s="67"/>
      <c r="DM26" s="67"/>
      <c r="DN26" s="67"/>
      <c r="DO26" s="67"/>
      <c r="DP26" s="67"/>
      <c r="DQ26" s="67"/>
      <c r="DR26" s="67"/>
      <c r="DS26" s="67"/>
      <c r="DT26" s="67"/>
      <c r="DU26" s="67"/>
      <c r="DV26" s="67"/>
      <c r="DW26" s="67"/>
      <c r="DX26" s="67"/>
      <c r="DY26" s="67"/>
      <c r="DZ26" s="67"/>
      <c r="EA26" s="67"/>
      <c r="EB26" s="67"/>
      <c r="EC26" s="67"/>
      <c r="ED26" s="67"/>
      <c r="EE26" s="67"/>
      <c r="EF26" s="67"/>
      <c r="EG26" s="67"/>
      <c r="EH26" s="67"/>
      <c r="EI26" s="67"/>
      <c r="EJ26" s="67"/>
      <c r="EK26" s="67"/>
      <c r="EL26" s="67"/>
      <c r="EM26" s="67"/>
      <c r="EN26" s="67"/>
      <c r="EO26" s="67"/>
      <c r="EP26" s="67"/>
      <c r="EQ26" s="67"/>
      <c r="ER26" s="67"/>
      <c r="ES26" s="67"/>
      <c r="ET26" s="67"/>
      <c r="EU26" s="67"/>
      <c r="EV26" s="67"/>
      <c r="EW26" s="67"/>
      <c r="EX26" s="67"/>
      <c r="EY26" s="67"/>
      <c r="EZ26" s="67"/>
      <c r="FA26" s="67"/>
      <c r="FB26" s="67"/>
      <c r="FC26" s="67"/>
      <c r="FD26" s="67"/>
      <c r="FE26" s="67"/>
      <c r="FF26" s="67"/>
      <c r="FG26" s="67"/>
      <c r="FH26" s="67"/>
      <c r="FI26" s="67"/>
      <c r="FJ26" s="67"/>
      <c r="FK26" s="67"/>
      <c r="FL26" s="67"/>
      <c r="FM26" s="67"/>
      <c r="FN26" s="67"/>
      <c r="FO26" s="67"/>
      <c r="FP26" s="67"/>
      <c r="FQ26" s="67"/>
      <c r="FR26" s="67"/>
      <c r="FS26" s="67"/>
      <c r="FT26" s="67"/>
      <c r="FU26" s="67"/>
      <c r="FV26" s="67"/>
      <c r="FW26" s="67"/>
      <c r="FX26" s="67"/>
      <c r="FY26" s="67"/>
      <c r="FZ26" s="67"/>
      <c r="GA26" s="67"/>
      <c r="GB26" s="67"/>
      <c r="GC26" s="67"/>
      <c r="GD26" s="67"/>
      <c r="GE26" s="67"/>
      <c r="GF26" s="67"/>
      <c r="GG26" s="67"/>
      <c r="GH26" s="67"/>
      <c r="GI26" s="67"/>
      <c r="GJ26" s="67"/>
      <c r="GK26" s="67"/>
      <c r="GL26" s="67"/>
      <c r="GM26" s="67"/>
      <c r="GN26" s="67"/>
      <c r="GO26" s="67"/>
      <c r="GP26" s="67"/>
      <c r="GQ26" s="67"/>
      <c r="GR26" s="67"/>
      <c r="GS26" s="67"/>
      <c r="GT26" s="67"/>
      <c r="GU26" s="67"/>
      <c r="GV26" s="67"/>
      <c r="GW26" s="67"/>
      <c r="GX26" s="67"/>
      <c r="GY26" s="67"/>
      <c r="GZ26" s="67"/>
      <c r="HA26" s="67"/>
      <c r="HB26" s="67"/>
      <c r="HC26" s="67"/>
      <c r="HD26" s="67"/>
      <c r="HE26" s="67"/>
      <c r="HF26" s="67"/>
      <c r="HG26" s="67"/>
      <c r="HH26" s="67"/>
      <c r="HI26" s="67"/>
      <c r="HJ26" s="67"/>
      <c r="HK26" s="67"/>
      <c r="HL26" s="67"/>
      <c r="HM26" s="67"/>
      <c r="HN26" s="67"/>
      <c r="HO26" s="67"/>
      <c r="HP26" s="67"/>
      <c r="HQ26" s="67"/>
      <c r="HR26" s="67"/>
      <c r="HS26" s="67"/>
      <c r="HT26" s="67"/>
      <c r="HU26" s="67"/>
      <c r="HV26" s="67"/>
      <c r="HW26" s="67"/>
      <c r="HX26" s="67"/>
      <c r="HY26" s="67"/>
      <c r="HZ26" s="67"/>
      <c r="IA26" s="67"/>
      <c r="IB26" s="67"/>
      <c r="IC26" s="67"/>
      <c r="ID26" s="67"/>
      <c r="IE26" s="67"/>
      <c r="IF26" s="67"/>
      <c r="IG26" s="67"/>
      <c r="IH26" s="67"/>
      <c r="II26" s="67"/>
      <c r="IJ26" s="67"/>
      <c r="IK26" s="67"/>
      <c r="IL26" s="67"/>
      <c r="IM26" s="67"/>
      <c r="IN26" s="67"/>
      <c r="IO26" s="67"/>
      <c r="IP26" s="67"/>
      <c r="IQ26" s="67"/>
      <c r="IR26" s="67"/>
      <c r="IS26" s="67"/>
      <c r="IT26" s="67"/>
      <c r="IU26" s="67"/>
      <c r="IV26" s="67"/>
    </row>
    <row r="27" spans="1:256" ht="12" customHeight="1">
      <c r="A27" s="213"/>
      <c r="B27" s="30"/>
      <c r="C27" s="201"/>
      <c r="D27" s="199"/>
      <c r="E27" s="67"/>
      <c r="F27" s="67"/>
      <c r="G27" s="67"/>
      <c r="H27" s="67"/>
      <c r="I27" s="67"/>
      <c r="J27" s="67"/>
      <c r="K27" s="67"/>
      <c r="L27" s="67"/>
      <c r="M27" s="67"/>
      <c r="N27" s="67"/>
      <c r="O27" s="67"/>
      <c r="P27" s="67"/>
      <c r="Q27" s="67"/>
      <c r="R27" s="67"/>
      <c r="S27" s="67"/>
      <c r="T27" s="67"/>
      <c r="U27" s="67"/>
      <c r="V27" s="67"/>
      <c r="W27" s="67"/>
      <c r="X27" s="67"/>
      <c r="Y27" s="67"/>
      <c r="Z27" s="67"/>
      <c r="AA27" s="67"/>
      <c r="AB27" s="67"/>
      <c r="AC27" s="67"/>
      <c r="AD27" s="67"/>
      <c r="AE27" s="67"/>
      <c r="AF27" s="67"/>
      <c r="AG27" s="67"/>
      <c r="AH27" s="67"/>
      <c r="AI27" s="67"/>
      <c r="AJ27" s="67"/>
      <c r="AK27" s="67"/>
      <c r="AL27" s="67"/>
      <c r="AM27" s="67"/>
      <c r="AN27" s="67"/>
      <c r="AO27" s="67"/>
      <c r="AP27" s="67"/>
      <c r="AQ27" s="67"/>
      <c r="AR27" s="67"/>
      <c r="AS27" s="67"/>
      <c r="AT27" s="67"/>
      <c r="AU27" s="67"/>
      <c r="AV27" s="67"/>
      <c r="AW27" s="67"/>
      <c r="AX27" s="67"/>
      <c r="AY27" s="67"/>
      <c r="AZ27" s="67"/>
      <c r="BA27" s="67"/>
      <c r="BB27" s="67"/>
      <c r="BC27" s="67"/>
      <c r="BD27" s="67"/>
      <c r="BE27" s="67"/>
      <c r="BF27" s="67"/>
      <c r="BG27" s="67"/>
      <c r="BH27" s="67"/>
      <c r="BI27" s="67"/>
      <c r="BJ27" s="67"/>
      <c r="BK27" s="67"/>
      <c r="BL27" s="67"/>
      <c r="BM27" s="67"/>
      <c r="BN27" s="67"/>
      <c r="BO27" s="67"/>
      <c r="BP27" s="67"/>
      <c r="BQ27" s="67"/>
      <c r="BR27" s="67"/>
      <c r="BS27" s="67"/>
      <c r="BT27" s="67"/>
      <c r="BU27" s="67"/>
      <c r="BV27" s="67"/>
      <c r="BW27" s="67"/>
      <c r="BX27" s="67"/>
      <c r="BY27" s="67"/>
      <c r="BZ27" s="67"/>
      <c r="CA27" s="67"/>
      <c r="CB27" s="67"/>
      <c r="CC27" s="67"/>
      <c r="CD27" s="67"/>
      <c r="CE27" s="67"/>
      <c r="CF27" s="67"/>
      <c r="CG27" s="67"/>
      <c r="CH27" s="67"/>
      <c r="CI27" s="67"/>
      <c r="CJ27" s="67"/>
      <c r="CK27" s="67"/>
      <c r="CL27" s="67"/>
      <c r="CM27" s="67"/>
      <c r="CN27" s="67"/>
      <c r="CO27" s="67"/>
      <c r="CP27" s="67"/>
      <c r="CQ27" s="67"/>
      <c r="CR27" s="67"/>
      <c r="CS27" s="67"/>
      <c r="CT27" s="67"/>
      <c r="CU27" s="67"/>
      <c r="CV27" s="67"/>
      <c r="CW27" s="67"/>
      <c r="CX27" s="67"/>
      <c r="CY27" s="67"/>
      <c r="CZ27" s="67"/>
      <c r="DA27" s="67"/>
      <c r="DB27" s="67"/>
      <c r="DC27" s="67"/>
      <c r="DD27" s="67"/>
      <c r="DE27" s="67"/>
      <c r="DF27" s="67"/>
      <c r="DG27" s="67"/>
      <c r="DH27" s="67"/>
      <c r="DI27" s="67"/>
      <c r="DJ27" s="67"/>
      <c r="DK27" s="67"/>
      <c r="DL27" s="67"/>
      <c r="DM27" s="67"/>
      <c r="DN27" s="67"/>
      <c r="DO27" s="67"/>
      <c r="DP27" s="67"/>
      <c r="DQ27" s="67"/>
      <c r="DR27" s="67"/>
      <c r="DS27" s="67"/>
      <c r="DT27" s="67"/>
      <c r="DU27" s="67"/>
      <c r="DV27" s="67"/>
      <c r="DW27" s="67"/>
      <c r="DX27" s="67"/>
      <c r="DY27" s="67"/>
      <c r="DZ27" s="67"/>
      <c r="EA27" s="67"/>
      <c r="EB27" s="67"/>
      <c r="EC27" s="67"/>
      <c r="ED27" s="67"/>
      <c r="EE27" s="67"/>
      <c r="EF27" s="67"/>
      <c r="EG27" s="67"/>
      <c r="EH27" s="67"/>
      <c r="EI27" s="67"/>
      <c r="EJ27" s="67"/>
      <c r="EK27" s="67"/>
      <c r="EL27" s="67"/>
      <c r="EM27" s="67"/>
      <c r="EN27" s="67"/>
      <c r="EO27" s="67"/>
      <c r="EP27" s="67"/>
      <c r="EQ27" s="67"/>
      <c r="ER27" s="67"/>
      <c r="ES27" s="67"/>
      <c r="ET27" s="67"/>
      <c r="EU27" s="67"/>
      <c r="EV27" s="67"/>
      <c r="EW27" s="67"/>
      <c r="EX27" s="67"/>
      <c r="EY27" s="67"/>
      <c r="EZ27" s="67"/>
      <c r="FA27" s="67"/>
      <c r="FB27" s="67"/>
      <c r="FC27" s="67"/>
      <c r="FD27" s="67"/>
      <c r="FE27" s="67"/>
      <c r="FF27" s="67"/>
      <c r="FG27" s="67"/>
      <c r="FH27" s="67"/>
      <c r="FI27" s="67"/>
      <c r="FJ27" s="67"/>
      <c r="FK27" s="67"/>
      <c r="FL27" s="67"/>
      <c r="FM27" s="67"/>
      <c r="FN27" s="67"/>
      <c r="FO27" s="67"/>
      <c r="FP27" s="67"/>
      <c r="FQ27" s="67"/>
      <c r="FR27" s="67"/>
      <c r="FS27" s="67"/>
      <c r="FT27" s="67"/>
      <c r="FU27" s="67"/>
      <c r="FV27" s="67"/>
      <c r="FW27" s="67"/>
      <c r="FX27" s="67"/>
      <c r="FY27" s="67"/>
      <c r="FZ27" s="67"/>
      <c r="GA27" s="67"/>
      <c r="GB27" s="67"/>
      <c r="GC27" s="67"/>
      <c r="GD27" s="67"/>
      <c r="GE27" s="67"/>
      <c r="GF27" s="67"/>
      <c r="GG27" s="67"/>
      <c r="GH27" s="67"/>
      <c r="GI27" s="67"/>
      <c r="GJ27" s="67"/>
      <c r="GK27" s="67"/>
      <c r="GL27" s="67"/>
      <c r="GM27" s="67"/>
      <c r="GN27" s="67"/>
      <c r="GO27" s="67"/>
      <c r="GP27" s="67"/>
      <c r="GQ27" s="67"/>
      <c r="GR27" s="67"/>
      <c r="GS27" s="67"/>
      <c r="GT27" s="67"/>
      <c r="GU27" s="67"/>
      <c r="GV27" s="67"/>
      <c r="GW27" s="67"/>
      <c r="GX27" s="67"/>
      <c r="GY27" s="67"/>
      <c r="GZ27" s="67"/>
      <c r="HA27" s="67"/>
      <c r="HB27" s="67"/>
      <c r="HC27" s="67"/>
      <c r="HD27" s="67"/>
      <c r="HE27" s="67"/>
      <c r="HF27" s="67"/>
      <c r="HG27" s="67"/>
      <c r="HH27" s="67"/>
      <c r="HI27" s="67"/>
      <c r="HJ27" s="67"/>
      <c r="HK27" s="67"/>
      <c r="HL27" s="67"/>
      <c r="HM27" s="67"/>
      <c r="HN27" s="67"/>
      <c r="HO27" s="67"/>
      <c r="HP27" s="67"/>
      <c r="HQ27" s="67"/>
      <c r="HR27" s="67"/>
      <c r="HS27" s="67"/>
      <c r="HT27" s="67"/>
      <c r="HU27" s="67"/>
      <c r="HV27" s="67"/>
      <c r="HW27" s="67"/>
      <c r="HX27" s="67"/>
      <c r="HY27" s="67"/>
      <c r="HZ27" s="67"/>
      <c r="IA27" s="67"/>
      <c r="IB27" s="67"/>
      <c r="IC27" s="67"/>
      <c r="ID27" s="67"/>
      <c r="IE27" s="67"/>
      <c r="IF27" s="67"/>
      <c r="IG27" s="67"/>
      <c r="IH27" s="67"/>
      <c r="II27" s="67"/>
      <c r="IJ27" s="67"/>
      <c r="IK27" s="67"/>
      <c r="IL27" s="67"/>
      <c r="IM27" s="67"/>
      <c r="IN27" s="67"/>
      <c r="IO27" s="67"/>
      <c r="IP27" s="67"/>
      <c r="IQ27" s="67"/>
      <c r="IR27" s="67"/>
      <c r="IS27" s="67"/>
      <c r="IT27" s="67"/>
      <c r="IU27" s="67"/>
      <c r="IV27" s="67"/>
    </row>
    <row r="28" spans="1:256" ht="12" customHeight="1">
      <c r="A28" s="213"/>
      <c r="B28" s="30"/>
      <c r="C28" s="201"/>
      <c r="D28" s="199"/>
      <c r="E28" s="67"/>
      <c r="F28" s="67"/>
      <c r="G28" s="67"/>
      <c r="H28" s="67"/>
      <c r="I28" s="67"/>
      <c r="J28" s="67"/>
      <c r="K28" s="67"/>
      <c r="L28" s="67"/>
      <c r="M28" s="67"/>
      <c r="N28" s="67"/>
      <c r="O28" s="67"/>
      <c r="P28" s="67"/>
      <c r="Q28" s="67"/>
      <c r="R28" s="67"/>
      <c r="S28" s="67"/>
      <c r="T28" s="67"/>
      <c r="U28" s="67"/>
      <c r="V28" s="67"/>
      <c r="W28" s="67"/>
      <c r="X28" s="67"/>
      <c r="Y28" s="67"/>
      <c r="Z28" s="67"/>
      <c r="AA28" s="67"/>
      <c r="AB28" s="67"/>
      <c r="AC28" s="67"/>
      <c r="AD28" s="67"/>
      <c r="AE28" s="67"/>
      <c r="AF28" s="67"/>
      <c r="AG28" s="67"/>
      <c r="AH28" s="67"/>
      <c r="AI28" s="67"/>
      <c r="AJ28" s="67"/>
      <c r="AK28" s="67"/>
      <c r="AL28" s="67"/>
      <c r="AM28" s="67"/>
      <c r="AN28" s="67"/>
      <c r="AO28" s="67"/>
      <c r="AP28" s="67"/>
      <c r="AQ28" s="67"/>
      <c r="AR28" s="67"/>
      <c r="AS28" s="67"/>
      <c r="AT28" s="67"/>
      <c r="AU28" s="67"/>
      <c r="AV28" s="67"/>
      <c r="AW28" s="67"/>
      <c r="AX28" s="67"/>
      <c r="AY28" s="67"/>
      <c r="AZ28" s="67"/>
      <c r="BA28" s="67"/>
      <c r="BB28" s="67"/>
      <c r="BC28" s="67"/>
      <c r="BD28" s="67"/>
      <c r="BE28" s="67"/>
      <c r="BF28" s="67"/>
      <c r="BG28" s="67"/>
      <c r="BH28" s="67"/>
      <c r="BI28" s="67"/>
      <c r="BJ28" s="67"/>
      <c r="BK28" s="67"/>
      <c r="BL28" s="67"/>
      <c r="BM28" s="67"/>
      <c r="BN28" s="67"/>
      <c r="BO28" s="67"/>
      <c r="BP28" s="67"/>
      <c r="BQ28" s="67"/>
      <c r="BR28" s="67"/>
      <c r="BS28" s="67"/>
      <c r="BT28" s="67"/>
      <c r="BU28" s="67"/>
      <c r="BV28" s="67"/>
      <c r="BW28" s="67"/>
      <c r="BX28" s="67"/>
      <c r="BY28" s="67"/>
      <c r="BZ28" s="67"/>
      <c r="CA28" s="67"/>
      <c r="CB28" s="67"/>
      <c r="CC28" s="67"/>
      <c r="CD28" s="67"/>
      <c r="CE28" s="67"/>
      <c r="CF28" s="67"/>
      <c r="CG28" s="67"/>
      <c r="CH28" s="67"/>
      <c r="CI28" s="67"/>
      <c r="CJ28" s="67"/>
      <c r="CK28" s="67"/>
      <c r="CL28" s="67"/>
      <c r="CM28" s="67"/>
      <c r="CN28" s="67"/>
      <c r="CO28" s="67"/>
      <c r="CP28" s="67"/>
      <c r="CQ28" s="67"/>
      <c r="CR28" s="67"/>
      <c r="CS28" s="67"/>
      <c r="CT28" s="67"/>
      <c r="CU28" s="67"/>
      <c r="CV28" s="67"/>
      <c r="CW28" s="67"/>
      <c r="CX28" s="67"/>
      <c r="CY28" s="67"/>
      <c r="CZ28" s="67"/>
      <c r="DA28" s="67"/>
      <c r="DB28" s="67"/>
      <c r="DC28" s="67"/>
      <c r="DD28" s="67"/>
      <c r="DE28" s="67"/>
      <c r="DF28" s="67"/>
      <c r="DG28" s="67"/>
      <c r="DH28" s="67"/>
      <c r="DI28" s="67"/>
      <c r="DJ28" s="67"/>
      <c r="DK28" s="67"/>
      <c r="DL28" s="67"/>
      <c r="DM28" s="67"/>
      <c r="DN28" s="67"/>
      <c r="DO28" s="67"/>
      <c r="DP28" s="67"/>
      <c r="DQ28" s="67"/>
      <c r="DR28" s="67"/>
      <c r="DS28" s="67"/>
      <c r="DT28" s="67"/>
      <c r="DU28" s="67"/>
      <c r="DV28" s="67"/>
      <c r="DW28" s="67"/>
      <c r="DX28" s="67"/>
      <c r="DY28" s="67"/>
      <c r="DZ28" s="67"/>
      <c r="EA28" s="67"/>
      <c r="EB28" s="67"/>
      <c r="EC28" s="67"/>
      <c r="ED28" s="67"/>
      <c r="EE28" s="67"/>
      <c r="EF28" s="67"/>
      <c r="EG28" s="67"/>
      <c r="EH28" s="67"/>
      <c r="EI28" s="67"/>
      <c r="EJ28" s="67"/>
      <c r="EK28" s="67"/>
      <c r="EL28" s="67"/>
      <c r="EM28" s="67"/>
      <c r="EN28" s="67"/>
      <c r="EO28" s="67"/>
      <c r="EP28" s="67"/>
      <c r="EQ28" s="67"/>
      <c r="ER28" s="67"/>
      <c r="ES28" s="67"/>
      <c r="ET28" s="67"/>
      <c r="EU28" s="67"/>
      <c r="EV28" s="67"/>
      <c r="EW28" s="67"/>
      <c r="EX28" s="67"/>
      <c r="EY28" s="67"/>
      <c r="EZ28" s="67"/>
      <c r="FA28" s="67"/>
      <c r="FB28" s="67"/>
      <c r="FC28" s="67"/>
      <c r="FD28" s="67"/>
      <c r="FE28" s="67"/>
      <c r="FF28" s="67"/>
      <c r="FG28" s="67"/>
      <c r="FH28" s="67"/>
      <c r="FI28" s="67"/>
      <c r="FJ28" s="67"/>
      <c r="FK28" s="67"/>
      <c r="FL28" s="67"/>
      <c r="FM28" s="67"/>
      <c r="FN28" s="67"/>
      <c r="FO28" s="67"/>
      <c r="FP28" s="67"/>
      <c r="FQ28" s="67"/>
      <c r="FR28" s="67"/>
      <c r="FS28" s="67"/>
      <c r="FT28" s="67"/>
      <c r="FU28" s="67"/>
      <c r="FV28" s="67"/>
      <c r="FW28" s="67"/>
      <c r="FX28" s="67"/>
      <c r="FY28" s="67"/>
      <c r="FZ28" s="67"/>
      <c r="GA28" s="67"/>
      <c r="GB28" s="67"/>
      <c r="GC28" s="67"/>
      <c r="GD28" s="67"/>
      <c r="GE28" s="67"/>
      <c r="GF28" s="67"/>
      <c r="GG28" s="67"/>
      <c r="GH28" s="67"/>
      <c r="GI28" s="67"/>
      <c r="GJ28" s="67"/>
      <c r="GK28" s="67"/>
      <c r="GL28" s="67"/>
      <c r="GM28" s="67"/>
      <c r="GN28" s="67"/>
      <c r="GO28" s="67"/>
      <c r="GP28" s="67"/>
      <c r="GQ28" s="67"/>
      <c r="GR28" s="67"/>
      <c r="GS28" s="67"/>
      <c r="GT28" s="67"/>
      <c r="GU28" s="67"/>
      <c r="GV28" s="67"/>
      <c r="GW28" s="67"/>
      <c r="GX28" s="67"/>
      <c r="GY28" s="67"/>
      <c r="GZ28" s="67"/>
      <c r="HA28" s="67"/>
      <c r="HB28" s="67"/>
      <c r="HC28" s="67"/>
      <c r="HD28" s="67"/>
      <c r="HE28" s="67"/>
      <c r="HF28" s="67"/>
      <c r="HG28" s="67"/>
      <c r="HH28" s="67"/>
      <c r="HI28" s="67"/>
      <c r="HJ28" s="67"/>
      <c r="HK28" s="67"/>
      <c r="HL28" s="67"/>
      <c r="HM28" s="67"/>
      <c r="HN28" s="67"/>
      <c r="HO28" s="67"/>
      <c r="HP28" s="67"/>
      <c r="HQ28" s="67"/>
      <c r="HR28" s="67"/>
      <c r="HS28" s="67"/>
      <c r="HT28" s="67"/>
      <c r="HU28" s="67"/>
      <c r="HV28" s="67"/>
      <c r="HW28" s="67"/>
      <c r="HX28" s="67"/>
      <c r="HY28" s="67"/>
      <c r="HZ28" s="67"/>
      <c r="IA28" s="67"/>
      <c r="IB28" s="67"/>
      <c r="IC28" s="67"/>
      <c r="ID28" s="67"/>
      <c r="IE28" s="67"/>
      <c r="IF28" s="67"/>
      <c r="IG28" s="67"/>
      <c r="IH28" s="67"/>
      <c r="II28" s="67"/>
      <c r="IJ28" s="67"/>
      <c r="IK28" s="67"/>
      <c r="IL28" s="67"/>
      <c r="IM28" s="67"/>
      <c r="IN28" s="67"/>
      <c r="IO28" s="67"/>
      <c r="IP28" s="67"/>
      <c r="IQ28" s="67"/>
      <c r="IR28" s="67"/>
      <c r="IS28" s="67"/>
      <c r="IT28" s="67"/>
      <c r="IU28" s="67"/>
      <c r="IV28" s="67"/>
    </row>
    <row r="29" spans="1:256" ht="12" customHeight="1">
      <c r="A29" s="213"/>
      <c r="B29" s="30"/>
      <c r="C29" s="201"/>
      <c r="D29" s="199"/>
      <c r="E29" s="67"/>
      <c r="F29" s="67"/>
      <c r="G29" s="67"/>
      <c r="H29" s="67"/>
      <c r="I29" s="67"/>
      <c r="J29" s="67"/>
      <c r="K29" s="67"/>
      <c r="L29" s="67"/>
      <c r="M29" s="67"/>
      <c r="N29" s="67"/>
      <c r="O29" s="67"/>
      <c r="P29" s="67"/>
      <c r="Q29" s="67"/>
      <c r="R29" s="67"/>
      <c r="S29" s="67"/>
      <c r="T29" s="67"/>
      <c r="U29" s="67"/>
      <c r="V29" s="67"/>
      <c r="W29" s="67"/>
      <c r="X29" s="67"/>
      <c r="Y29" s="67"/>
      <c r="Z29" s="67"/>
      <c r="AA29" s="67"/>
      <c r="AB29" s="67"/>
      <c r="AC29" s="67"/>
      <c r="AD29" s="67"/>
      <c r="AE29" s="67"/>
      <c r="AF29" s="67"/>
      <c r="AG29" s="67"/>
      <c r="AH29" s="67"/>
      <c r="AI29" s="67"/>
      <c r="AJ29" s="67"/>
      <c r="AK29" s="67"/>
      <c r="AL29" s="67"/>
      <c r="AM29" s="67"/>
      <c r="AN29" s="67"/>
      <c r="AO29" s="67"/>
      <c r="AP29" s="67"/>
      <c r="AQ29" s="67"/>
      <c r="AR29" s="67"/>
      <c r="AS29" s="67"/>
      <c r="AT29" s="67"/>
      <c r="AU29" s="67"/>
      <c r="AV29" s="67"/>
      <c r="AW29" s="67"/>
      <c r="AX29" s="67"/>
      <c r="AY29" s="67"/>
      <c r="AZ29" s="67"/>
      <c r="BA29" s="67"/>
      <c r="BB29" s="67"/>
      <c r="BC29" s="67"/>
      <c r="BD29" s="67"/>
      <c r="BE29" s="67"/>
      <c r="BF29" s="67"/>
      <c r="BG29" s="67"/>
      <c r="BH29" s="67"/>
      <c r="BI29" s="67"/>
      <c r="BJ29" s="67"/>
      <c r="BK29" s="67"/>
      <c r="BL29" s="67"/>
      <c r="BM29" s="67"/>
      <c r="BN29" s="67"/>
      <c r="BO29" s="67"/>
      <c r="BP29" s="67"/>
      <c r="BQ29" s="67"/>
      <c r="BR29" s="67"/>
      <c r="BS29" s="67"/>
      <c r="BT29" s="67"/>
      <c r="BU29" s="67"/>
      <c r="BV29" s="67"/>
      <c r="BW29" s="67"/>
      <c r="BX29" s="67"/>
      <c r="BY29" s="67"/>
      <c r="BZ29" s="67"/>
      <c r="CA29" s="67"/>
      <c r="CB29" s="67"/>
      <c r="CC29" s="67"/>
      <c r="CD29" s="67"/>
      <c r="CE29" s="67"/>
      <c r="CF29" s="67"/>
      <c r="CG29" s="67"/>
      <c r="CH29" s="67"/>
      <c r="CI29" s="67"/>
      <c r="CJ29" s="67"/>
      <c r="CK29" s="67"/>
      <c r="CL29" s="67"/>
      <c r="CM29" s="67"/>
      <c r="CN29" s="67"/>
      <c r="CO29" s="67"/>
      <c r="CP29" s="67"/>
      <c r="CQ29" s="67"/>
      <c r="CR29" s="67"/>
      <c r="CS29" s="67"/>
      <c r="CT29" s="67"/>
      <c r="CU29" s="67"/>
      <c r="CV29" s="67"/>
      <c r="CW29" s="67"/>
      <c r="CX29" s="67"/>
      <c r="CY29" s="67"/>
      <c r="CZ29" s="67"/>
      <c r="DA29" s="67"/>
      <c r="DB29" s="67"/>
      <c r="DC29" s="67"/>
      <c r="DD29" s="67"/>
      <c r="DE29" s="67"/>
      <c r="DF29" s="67"/>
      <c r="DG29" s="67"/>
      <c r="DH29" s="67"/>
      <c r="DI29" s="67"/>
      <c r="DJ29" s="67"/>
      <c r="DK29" s="67"/>
      <c r="DL29" s="67"/>
      <c r="DM29" s="67"/>
      <c r="DN29" s="67"/>
      <c r="DO29" s="67"/>
      <c r="DP29" s="67"/>
      <c r="DQ29" s="67"/>
      <c r="DR29" s="67"/>
      <c r="DS29" s="67"/>
      <c r="DT29" s="67"/>
      <c r="DU29" s="67"/>
      <c r="DV29" s="67"/>
      <c r="DW29" s="67"/>
      <c r="DX29" s="67"/>
      <c r="DY29" s="67"/>
      <c r="DZ29" s="67"/>
      <c r="EA29" s="67"/>
      <c r="EB29" s="67"/>
      <c r="EC29" s="67"/>
      <c r="ED29" s="67"/>
      <c r="EE29" s="67"/>
      <c r="EF29" s="67"/>
      <c r="EG29" s="67"/>
      <c r="EH29" s="67"/>
      <c r="EI29" s="67"/>
      <c r="EJ29" s="67"/>
      <c r="EK29" s="67"/>
      <c r="EL29" s="67"/>
      <c r="EM29" s="67"/>
      <c r="EN29" s="67"/>
      <c r="EO29" s="67"/>
      <c r="EP29" s="67"/>
      <c r="EQ29" s="67"/>
      <c r="ER29" s="67"/>
      <c r="ES29" s="67"/>
      <c r="ET29" s="67"/>
      <c r="EU29" s="67"/>
      <c r="EV29" s="67"/>
      <c r="EW29" s="67"/>
      <c r="EX29" s="67"/>
      <c r="EY29" s="67"/>
      <c r="EZ29" s="67"/>
      <c r="FA29" s="67"/>
      <c r="FB29" s="67"/>
      <c r="FC29" s="67"/>
      <c r="FD29" s="67"/>
      <c r="FE29" s="67"/>
      <c r="FF29" s="67"/>
      <c r="FG29" s="67"/>
      <c r="FH29" s="67"/>
      <c r="FI29" s="67"/>
      <c r="FJ29" s="67"/>
      <c r="FK29" s="67"/>
      <c r="FL29" s="67"/>
      <c r="FM29" s="67"/>
      <c r="FN29" s="67"/>
      <c r="FO29" s="67"/>
      <c r="FP29" s="67"/>
      <c r="FQ29" s="67"/>
      <c r="FR29" s="67"/>
      <c r="FS29" s="67"/>
      <c r="FT29" s="67"/>
      <c r="FU29" s="67"/>
      <c r="FV29" s="67"/>
      <c r="FW29" s="67"/>
      <c r="FX29" s="67"/>
      <c r="FY29" s="67"/>
      <c r="FZ29" s="67"/>
      <c r="GA29" s="67"/>
      <c r="GB29" s="67"/>
      <c r="GC29" s="67"/>
      <c r="GD29" s="67"/>
      <c r="GE29" s="67"/>
      <c r="GF29" s="67"/>
      <c r="GG29" s="67"/>
      <c r="GH29" s="67"/>
      <c r="GI29" s="67"/>
      <c r="GJ29" s="67"/>
      <c r="GK29" s="67"/>
      <c r="GL29" s="67"/>
      <c r="GM29" s="67"/>
      <c r="GN29" s="67"/>
      <c r="GO29" s="67"/>
      <c r="GP29" s="67"/>
      <c r="GQ29" s="67"/>
      <c r="GR29" s="67"/>
      <c r="GS29" s="67"/>
      <c r="GT29" s="67"/>
      <c r="GU29" s="67"/>
      <c r="GV29" s="67"/>
      <c r="GW29" s="67"/>
      <c r="GX29" s="67"/>
      <c r="GY29" s="67"/>
      <c r="GZ29" s="67"/>
      <c r="HA29" s="67"/>
      <c r="HB29" s="67"/>
      <c r="HC29" s="67"/>
      <c r="HD29" s="67"/>
      <c r="HE29" s="67"/>
      <c r="HF29" s="67"/>
      <c r="HG29" s="67"/>
      <c r="HH29" s="67"/>
      <c r="HI29" s="67"/>
      <c r="HJ29" s="67"/>
      <c r="HK29" s="67"/>
      <c r="HL29" s="67"/>
      <c r="HM29" s="67"/>
      <c r="HN29" s="67"/>
      <c r="HO29" s="67"/>
      <c r="HP29" s="67"/>
      <c r="HQ29" s="67"/>
      <c r="HR29" s="67"/>
      <c r="HS29" s="67"/>
      <c r="HT29" s="67"/>
      <c r="HU29" s="67"/>
      <c r="HV29" s="67"/>
      <c r="HW29" s="67"/>
      <c r="HX29" s="67"/>
      <c r="HY29" s="67"/>
      <c r="HZ29" s="67"/>
      <c r="IA29" s="67"/>
      <c r="IB29" s="67"/>
      <c r="IC29" s="67"/>
      <c r="ID29" s="67"/>
      <c r="IE29" s="67"/>
      <c r="IF29" s="67"/>
      <c r="IG29" s="67"/>
      <c r="IH29" s="67"/>
      <c r="II29" s="67"/>
      <c r="IJ29" s="67"/>
      <c r="IK29" s="67"/>
      <c r="IL29" s="67"/>
      <c r="IM29" s="67"/>
      <c r="IN29" s="67"/>
      <c r="IO29" s="67"/>
      <c r="IP29" s="67"/>
      <c r="IQ29" s="67"/>
      <c r="IR29" s="67"/>
      <c r="IS29" s="67"/>
      <c r="IT29" s="67"/>
      <c r="IU29" s="67"/>
      <c r="IV29" s="67"/>
    </row>
    <row r="30" spans="1:256" ht="12" customHeight="1">
      <c r="A30" s="213"/>
      <c r="B30" s="30"/>
      <c r="C30" s="201"/>
      <c r="D30" s="199"/>
      <c r="E30" s="67"/>
      <c r="F30" s="67"/>
      <c r="G30" s="67"/>
      <c r="H30" s="67"/>
      <c r="I30" s="67"/>
      <c r="J30" s="67"/>
      <c r="K30" s="67"/>
      <c r="L30" s="67"/>
      <c r="M30" s="67"/>
      <c r="N30" s="67"/>
      <c r="O30" s="67"/>
      <c r="P30" s="67"/>
      <c r="Q30" s="67"/>
      <c r="R30" s="67"/>
      <c r="S30" s="67"/>
      <c r="T30" s="67"/>
      <c r="U30" s="67"/>
      <c r="V30" s="67"/>
      <c r="W30" s="67"/>
      <c r="X30" s="67"/>
      <c r="Y30" s="67"/>
      <c r="Z30" s="67"/>
      <c r="AA30" s="67"/>
      <c r="AB30" s="67"/>
      <c r="AC30" s="67"/>
      <c r="AD30" s="67"/>
      <c r="AE30" s="67"/>
      <c r="AF30" s="67"/>
      <c r="AG30" s="67"/>
      <c r="AH30" s="67"/>
      <c r="AI30" s="67"/>
      <c r="AJ30" s="67"/>
      <c r="AK30" s="67"/>
      <c r="AL30" s="67"/>
      <c r="AM30" s="67"/>
      <c r="AN30" s="67"/>
      <c r="AO30" s="67"/>
      <c r="AP30" s="67"/>
      <c r="AQ30" s="67"/>
      <c r="AR30" s="67"/>
      <c r="AS30" s="67"/>
      <c r="AT30" s="67"/>
      <c r="AU30" s="67"/>
      <c r="AV30" s="67"/>
      <c r="AW30" s="67"/>
      <c r="AX30" s="67"/>
      <c r="AY30" s="67"/>
      <c r="AZ30" s="67"/>
      <c r="BA30" s="67"/>
      <c r="BB30" s="67"/>
      <c r="BC30" s="67"/>
      <c r="BD30" s="67"/>
      <c r="BE30" s="67"/>
      <c r="BF30" s="67"/>
      <c r="BG30" s="67"/>
      <c r="BH30" s="67"/>
      <c r="BI30" s="67"/>
      <c r="BJ30" s="67"/>
      <c r="BK30" s="67"/>
      <c r="BL30" s="67"/>
      <c r="BM30" s="67"/>
      <c r="BN30" s="67"/>
      <c r="BO30" s="67"/>
      <c r="BP30" s="67"/>
      <c r="BQ30" s="67"/>
      <c r="BR30" s="67"/>
      <c r="BS30" s="67"/>
      <c r="BT30" s="67"/>
      <c r="BU30" s="67"/>
      <c r="BV30" s="67"/>
      <c r="BW30" s="67"/>
      <c r="BX30" s="67"/>
      <c r="BY30" s="67"/>
      <c r="BZ30" s="67"/>
      <c r="CA30" s="67"/>
      <c r="CB30" s="67"/>
      <c r="CC30" s="67"/>
      <c r="CD30" s="67"/>
      <c r="CE30" s="67"/>
      <c r="CF30" s="67"/>
      <c r="CG30" s="67"/>
      <c r="CH30" s="67"/>
      <c r="CI30" s="67"/>
      <c r="CJ30" s="67"/>
      <c r="CK30" s="67"/>
      <c r="CL30" s="67"/>
      <c r="CM30" s="67"/>
      <c r="CN30" s="67"/>
      <c r="CO30" s="67"/>
      <c r="CP30" s="67"/>
      <c r="CQ30" s="67"/>
      <c r="CR30" s="67"/>
      <c r="CS30" s="67"/>
      <c r="CT30" s="67"/>
      <c r="CU30" s="67"/>
      <c r="CV30" s="67"/>
      <c r="CW30" s="67"/>
      <c r="CX30" s="67"/>
      <c r="CY30" s="67"/>
      <c r="CZ30" s="67"/>
      <c r="DA30" s="67"/>
      <c r="DB30" s="67"/>
      <c r="DC30" s="67"/>
      <c r="DD30" s="67"/>
      <c r="DE30" s="67"/>
      <c r="DF30" s="67"/>
      <c r="DG30" s="67"/>
      <c r="DH30" s="67"/>
      <c r="DI30" s="67"/>
      <c r="DJ30" s="67"/>
      <c r="DK30" s="67"/>
      <c r="DL30" s="67"/>
      <c r="DM30" s="67"/>
      <c r="DN30" s="67"/>
      <c r="DO30" s="67"/>
      <c r="DP30" s="67"/>
      <c r="DQ30" s="67"/>
      <c r="DR30" s="67"/>
      <c r="DS30" s="67"/>
      <c r="DT30" s="67"/>
      <c r="DU30" s="67"/>
      <c r="DV30" s="67"/>
      <c r="DW30" s="67"/>
      <c r="DX30" s="67"/>
      <c r="DY30" s="67"/>
      <c r="DZ30" s="67"/>
      <c r="EA30" s="67"/>
      <c r="EB30" s="67"/>
      <c r="EC30" s="67"/>
      <c r="ED30" s="67"/>
      <c r="EE30" s="67"/>
      <c r="EF30" s="67"/>
      <c r="EG30" s="67"/>
      <c r="EH30" s="67"/>
      <c r="EI30" s="67"/>
      <c r="EJ30" s="67"/>
      <c r="EK30" s="67"/>
      <c r="EL30" s="67"/>
      <c r="EM30" s="67"/>
      <c r="EN30" s="67"/>
      <c r="EO30" s="67"/>
      <c r="EP30" s="67"/>
      <c r="EQ30" s="67"/>
      <c r="ER30" s="67"/>
      <c r="ES30" s="67"/>
      <c r="ET30" s="67"/>
      <c r="EU30" s="67"/>
      <c r="EV30" s="67"/>
      <c r="EW30" s="67"/>
      <c r="EX30" s="67"/>
      <c r="EY30" s="67"/>
      <c r="EZ30" s="67"/>
      <c r="FA30" s="67"/>
      <c r="FB30" s="67"/>
      <c r="FC30" s="67"/>
      <c r="FD30" s="67"/>
      <c r="FE30" s="67"/>
      <c r="FF30" s="67"/>
      <c r="FG30" s="67"/>
      <c r="FH30" s="67"/>
      <c r="FI30" s="67"/>
      <c r="FJ30" s="67"/>
      <c r="FK30" s="67"/>
      <c r="FL30" s="67"/>
      <c r="FM30" s="67"/>
      <c r="FN30" s="67"/>
      <c r="FO30" s="67"/>
      <c r="FP30" s="67"/>
      <c r="FQ30" s="67"/>
      <c r="FR30" s="67"/>
      <c r="FS30" s="67"/>
      <c r="FT30" s="67"/>
      <c r="FU30" s="67"/>
      <c r="FV30" s="67"/>
      <c r="FW30" s="67"/>
      <c r="FX30" s="67"/>
      <c r="FY30" s="67"/>
      <c r="FZ30" s="67"/>
      <c r="GA30" s="67"/>
      <c r="GB30" s="67"/>
      <c r="GC30" s="67"/>
      <c r="GD30" s="67"/>
      <c r="GE30" s="67"/>
      <c r="GF30" s="67"/>
      <c r="GG30" s="67"/>
      <c r="GH30" s="67"/>
      <c r="GI30" s="67"/>
      <c r="GJ30" s="67"/>
      <c r="GK30" s="67"/>
      <c r="GL30" s="67"/>
      <c r="GM30" s="67"/>
      <c r="GN30" s="67"/>
      <c r="GO30" s="67"/>
      <c r="GP30" s="67"/>
      <c r="GQ30" s="67"/>
      <c r="GR30" s="67"/>
      <c r="GS30" s="67"/>
      <c r="GT30" s="67"/>
      <c r="GU30" s="67"/>
      <c r="GV30" s="67"/>
      <c r="GW30" s="67"/>
      <c r="GX30" s="67"/>
      <c r="GY30" s="67"/>
      <c r="GZ30" s="67"/>
      <c r="HA30" s="67"/>
      <c r="HB30" s="67"/>
      <c r="HC30" s="67"/>
      <c r="HD30" s="67"/>
      <c r="HE30" s="67"/>
      <c r="HF30" s="67"/>
      <c r="HG30" s="67"/>
      <c r="HH30" s="67"/>
      <c r="HI30" s="67"/>
      <c r="HJ30" s="67"/>
      <c r="HK30" s="67"/>
      <c r="HL30" s="67"/>
      <c r="HM30" s="67"/>
      <c r="HN30" s="67"/>
      <c r="HO30" s="67"/>
      <c r="HP30" s="67"/>
      <c r="HQ30" s="67"/>
      <c r="HR30" s="67"/>
      <c r="HS30" s="67"/>
      <c r="HT30" s="67"/>
      <c r="HU30" s="67"/>
      <c r="HV30" s="67"/>
      <c r="HW30" s="67"/>
      <c r="HX30" s="67"/>
      <c r="HY30" s="67"/>
      <c r="HZ30" s="67"/>
      <c r="IA30" s="67"/>
      <c r="IB30" s="67"/>
      <c r="IC30" s="67"/>
      <c r="ID30" s="67"/>
      <c r="IE30" s="67"/>
      <c r="IF30" s="67"/>
      <c r="IG30" s="67"/>
      <c r="IH30" s="67"/>
      <c r="II30" s="67"/>
      <c r="IJ30" s="67"/>
      <c r="IK30" s="67"/>
      <c r="IL30" s="67"/>
      <c r="IM30" s="67"/>
      <c r="IN30" s="67"/>
      <c r="IO30" s="67"/>
      <c r="IP30" s="67"/>
      <c r="IQ30" s="67"/>
      <c r="IR30" s="67"/>
      <c r="IS30" s="67"/>
      <c r="IT30" s="67"/>
      <c r="IU30" s="67"/>
      <c r="IV30" s="67"/>
    </row>
    <row r="31" spans="1:256" ht="12" customHeight="1">
      <c r="A31" s="213"/>
      <c r="B31" s="30"/>
      <c r="C31" s="201"/>
      <c r="D31" s="199"/>
      <c r="E31" s="67"/>
      <c r="F31" s="67"/>
      <c r="G31" s="67"/>
      <c r="H31" s="67"/>
      <c r="I31" s="67"/>
      <c r="J31" s="67"/>
      <c r="K31" s="67"/>
      <c r="L31" s="67"/>
      <c r="M31" s="67"/>
      <c r="N31" s="67"/>
      <c r="O31" s="67"/>
      <c r="P31" s="67"/>
      <c r="Q31" s="67"/>
      <c r="R31" s="67"/>
      <c r="S31" s="67"/>
      <c r="T31" s="67"/>
      <c r="U31" s="67"/>
      <c r="V31" s="67"/>
      <c r="W31" s="67"/>
      <c r="X31" s="67"/>
      <c r="Y31" s="67"/>
      <c r="Z31" s="67"/>
      <c r="AA31" s="67"/>
      <c r="AB31" s="67"/>
      <c r="AC31" s="67"/>
      <c r="AD31" s="67"/>
      <c r="AE31" s="67"/>
      <c r="AF31" s="67"/>
      <c r="AG31" s="67"/>
      <c r="AH31" s="67"/>
      <c r="AI31" s="67"/>
      <c r="AJ31" s="67"/>
      <c r="AK31" s="67"/>
      <c r="AL31" s="67"/>
      <c r="AM31" s="67"/>
      <c r="AN31" s="67"/>
      <c r="AO31" s="67"/>
      <c r="AP31" s="67"/>
      <c r="AQ31" s="67"/>
      <c r="AR31" s="67"/>
      <c r="AS31" s="67"/>
      <c r="AT31" s="67"/>
      <c r="AU31" s="67"/>
      <c r="AV31" s="67"/>
      <c r="AW31" s="67"/>
      <c r="AX31" s="67"/>
      <c r="AY31" s="67"/>
      <c r="AZ31" s="67"/>
      <c r="BA31" s="67"/>
      <c r="BB31" s="67"/>
      <c r="BC31" s="67"/>
      <c r="BD31" s="67"/>
      <c r="BE31" s="67"/>
      <c r="BF31" s="67"/>
      <c r="BG31" s="67"/>
      <c r="BH31" s="67"/>
      <c r="BI31" s="67"/>
      <c r="BJ31" s="67"/>
      <c r="BK31" s="67"/>
      <c r="BL31" s="67"/>
      <c r="BM31" s="67"/>
      <c r="BN31" s="67"/>
      <c r="BO31" s="67"/>
      <c r="BP31" s="67"/>
      <c r="BQ31" s="67"/>
      <c r="BR31" s="67"/>
      <c r="BS31" s="67"/>
      <c r="BT31" s="67"/>
      <c r="BU31" s="67"/>
      <c r="BV31" s="67"/>
      <c r="BW31" s="67"/>
      <c r="BX31" s="67"/>
      <c r="BY31" s="67"/>
      <c r="BZ31" s="67"/>
      <c r="CA31" s="67"/>
      <c r="CB31" s="67"/>
      <c r="CC31" s="67"/>
      <c r="CD31" s="67"/>
      <c r="CE31" s="67"/>
      <c r="CF31" s="67"/>
      <c r="CG31" s="67"/>
      <c r="CH31" s="67"/>
      <c r="CI31" s="67"/>
      <c r="CJ31" s="67"/>
      <c r="CK31" s="67"/>
      <c r="CL31" s="67"/>
      <c r="CM31" s="67"/>
      <c r="CN31" s="67"/>
      <c r="CO31" s="67"/>
      <c r="CP31" s="67"/>
      <c r="CQ31" s="67"/>
      <c r="CR31" s="67"/>
      <c r="CS31" s="67"/>
      <c r="CT31" s="67"/>
      <c r="CU31" s="67"/>
      <c r="CV31" s="67"/>
      <c r="CW31" s="67"/>
      <c r="CX31" s="67"/>
      <c r="CY31" s="67"/>
      <c r="CZ31" s="67"/>
      <c r="DA31" s="67"/>
      <c r="DB31" s="67"/>
      <c r="DC31" s="67"/>
      <c r="DD31" s="67"/>
      <c r="DE31" s="67"/>
      <c r="DF31" s="67"/>
      <c r="DG31" s="67"/>
      <c r="DH31" s="67"/>
      <c r="DI31" s="67"/>
      <c r="DJ31" s="67"/>
      <c r="DK31" s="67"/>
      <c r="DL31" s="67"/>
      <c r="DM31" s="67"/>
      <c r="DN31" s="67"/>
      <c r="DO31" s="67"/>
      <c r="DP31" s="67"/>
      <c r="DQ31" s="67"/>
      <c r="DR31" s="67"/>
      <c r="DS31" s="67"/>
      <c r="DT31" s="67"/>
      <c r="DU31" s="67"/>
      <c r="DV31" s="67"/>
      <c r="DW31" s="67"/>
      <c r="DX31" s="67"/>
      <c r="DY31" s="67"/>
      <c r="DZ31" s="67"/>
      <c r="EA31" s="67"/>
      <c r="EB31" s="67"/>
      <c r="EC31" s="67"/>
      <c r="ED31" s="67"/>
      <c r="EE31" s="67"/>
      <c r="EF31" s="67"/>
      <c r="EG31" s="67"/>
      <c r="EH31" s="67"/>
      <c r="EI31" s="67"/>
      <c r="EJ31" s="67"/>
      <c r="EK31" s="67"/>
      <c r="EL31" s="67"/>
      <c r="EM31" s="67"/>
      <c r="EN31" s="67"/>
      <c r="EO31" s="67"/>
      <c r="EP31" s="67"/>
      <c r="EQ31" s="67"/>
      <c r="ER31" s="67"/>
      <c r="ES31" s="67"/>
      <c r="ET31" s="67"/>
      <c r="EU31" s="67"/>
      <c r="EV31" s="67"/>
      <c r="EW31" s="67"/>
      <c r="EX31" s="67"/>
      <c r="EY31" s="67"/>
      <c r="EZ31" s="67"/>
      <c r="FA31" s="67"/>
      <c r="FB31" s="67"/>
      <c r="FC31" s="67"/>
      <c r="FD31" s="67"/>
      <c r="FE31" s="67"/>
      <c r="FF31" s="67"/>
      <c r="FG31" s="67"/>
      <c r="FH31" s="67"/>
      <c r="FI31" s="67"/>
      <c r="FJ31" s="67"/>
      <c r="FK31" s="67"/>
      <c r="FL31" s="67"/>
      <c r="FM31" s="67"/>
      <c r="FN31" s="67"/>
      <c r="FO31" s="67"/>
      <c r="FP31" s="67"/>
      <c r="FQ31" s="67"/>
      <c r="FR31" s="67"/>
      <c r="FS31" s="67"/>
      <c r="FT31" s="67"/>
      <c r="FU31" s="67"/>
      <c r="FV31" s="67"/>
      <c r="FW31" s="67"/>
      <c r="FX31" s="67"/>
      <c r="FY31" s="67"/>
      <c r="FZ31" s="67"/>
      <c r="GA31" s="67"/>
      <c r="GB31" s="67"/>
      <c r="GC31" s="67"/>
      <c r="GD31" s="67"/>
      <c r="GE31" s="67"/>
      <c r="GF31" s="67"/>
      <c r="GG31" s="67"/>
      <c r="GH31" s="67"/>
      <c r="GI31" s="67"/>
      <c r="GJ31" s="67"/>
      <c r="GK31" s="67"/>
      <c r="GL31" s="67"/>
      <c r="GM31" s="67"/>
      <c r="GN31" s="67"/>
      <c r="GO31" s="67"/>
      <c r="GP31" s="67"/>
      <c r="GQ31" s="67"/>
      <c r="GR31" s="67"/>
      <c r="GS31" s="67"/>
      <c r="GT31" s="67"/>
      <c r="GU31" s="67"/>
      <c r="GV31" s="67"/>
      <c r="GW31" s="67"/>
      <c r="GX31" s="67"/>
      <c r="GY31" s="67"/>
      <c r="GZ31" s="67"/>
      <c r="HA31" s="67"/>
      <c r="HB31" s="67"/>
      <c r="HC31" s="67"/>
      <c r="HD31" s="67"/>
      <c r="HE31" s="67"/>
      <c r="HF31" s="67"/>
      <c r="HG31" s="67"/>
      <c r="HH31" s="67"/>
      <c r="HI31" s="67"/>
      <c r="HJ31" s="67"/>
      <c r="HK31" s="67"/>
      <c r="HL31" s="67"/>
      <c r="HM31" s="67"/>
      <c r="HN31" s="67"/>
      <c r="HO31" s="67"/>
      <c r="HP31" s="67"/>
      <c r="HQ31" s="67"/>
      <c r="HR31" s="67"/>
      <c r="HS31" s="67"/>
      <c r="HT31" s="67"/>
      <c r="HU31" s="67"/>
      <c r="HV31" s="67"/>
      <c r="HW31" s="67"/>
      <c r="HX31" s="67"/>
      <c r="HY31" s="67"/>
      <c r="HZ31" s="67"/>
      <c r="IA31" s="67"/>
      <c r="IB31" s="67"/>
      <c r="IC31" s="67"/>
      <c r="ID31" s="67"/>
      <c r="IE31" s="67"/>
      <c r="IF31" s="67"/>
      <c r="IG31" s="67"/>
      <c r="IH31" s="67"/>
      <c r="II31" s="67"/>
      <c r="IJ31" s="67"/>
      <c r="IK31" s="67"/>
      <c r="IL31" s="67"/>
      <c r="IM31" s="67"/>
      <c r="IN31" s="67"/>
      <c r="IO31" s="67"/>
      <c r="IP31" s="67"/>
      <c r="IQ31" s="67"/>
      <c r="IR31" s="67"/>
      <c r="IS31" s="67"/>
      <c r="IT31" s="67"/>
      <c r="IU31" s="67"/>
      <c r="IV31" s="67"/>
    </row>
    <row r="32" spans="1:256" ht="12" customHeight="1">
      <c r="A32" s="213"/>
      <c r="B32" s="30"/>
      <c r="C32" s="201"/>
      <c r="D32" s="199"/>
      <c r="E32" s="67"/>
      <c r="F32" s="67"/>
      <c r="G32" s="67"/>
      <c r="H32" s="67"/>
      <c r="I32" s="67"/>
      <c r="J32" s="67"/>
      <c r="K32" s="67"/>
      <c r="L32" s="67"/>
      <c r="M32" s="67"/>
      <c r="N32" s="67"/>
      <c r="O32" s="67"/>
      <c r="P32" s="67"/>
      <c r="Q32" s="67"/>
      <c r="R32" s="67"/>
      <c r="S32" s="67"/>
      <c r="T32" s="67"/>
      <c r="U32" s="67"/>
      <c r="V32" s="67"/>
      <c r="W32" s="67"/>
      <c r="X32" s="67"/>
      <c r="Y32" s="67"/>
      <c r="Z32" s="67"/>
      <c r="AA32" s="67"/>
      <c r="AB32" s="67"/>
      <c r="AC32" s="67"/>
      <c r="AD32" s="67"/>
      <c r="AE32" s="67"/>
      <c r="AF32" s="67"/>
      <c r="AG32" s="67"/>
      <c r="AH32" s="67"/>
      <c r="AI32" s="67"/>
      <c r="AJ32" s="67"/>
      <c r="AK32" s="67"/>
      <c r="AL32" s="67"/>
      <c r="AM32" s="67"/>
      <c r="AN32" s="67"/>
      <c r="AO32" s="67"/>
      <c r="AP32" s="67"/>
      <c r="AQ32" s="67"/>
      <c r="AR32" s="67"/>
      <c r="AS32" s="67"/>
      <c r="AT32" s="67"/>
      <c r="AU32" s="67"/>
      <c r="AV32" s="67"/>
      <c r="AW32" s="67"/>
      <c r="AX32" s="67"/>
      <c r="AY32" s="67"/>
      <c r="AZ32" s="67"/>
      <c r="BA32" s="67"/>
      <c r="BB32" s="67"/>
      <c r="BC32" s="67"/>
      <c r="BD32" s="67"/>
      <c r="BE32" s="67"/>
      <c r="BF32" s="67"/>
      <c r="BG32" s="67"/>
      <c r="BH32" s="67"/>
      <c r="BI32" s="67"/>
      <c r="BJ32" s="67"/>
      <c r="BK32" s="67"/>
      <c r="BL32" s="67"/>
      <c r="BM32" s="67"/>
      <c r="BN32" s="67"/>
      <c r="BO32" s="67"/>
      <c r="BP32" s="67"/>
      <c r="BQ32" s="67"/>
      <c r="BR32" s="67"/>
      <c r="BS32" s="67"/>
      <c r="BT32" s="67"/>
      <c r="BU32" s="67"/>
      <c r="BV32" s="67"/>
      <c r="BW32" s="67"/>
      <c r="BX32" s="67"/>
      <c r="BY32" s="67"/>
      <c r="BZ32" s="67"/>
      <c r="CA32" s="67"/>
      <c r="CB32" s="67"/>
      <c r="CC32" s="67"/>
      <c r="CD32" s="67"/>
      <c r="CE32" s="67"/>
      <c r="CF32" s="67"/>
      <c r="CG32" s="67"/>
      <c r="CH32" s="67"/>
      <c r="CI32" s="67"/>
      <c r="CJ32" s="67"/>
      <c r="CK32" s="67"/>
      <c r="CL32" s="67"/>
      <c r="CM32" s="67"/>
      <c r="CN32" s="67"/>
      <c r="CO32" s="67"/>
      <c r="CP32" s="67"/>
      <c r="CQ32" s="67"/>
      <c r="CR32" s="67"/>
      <c r="CS32" s="67"/>
      <c r="CT32" s="67"/>
      <c r="CU32" s="67"/>
      <c r="CV32" s="67"/>
      <c r="CW32" s="67"/>
      <c r="CX32" s="67"/>
      <c r="CY32" s="67"/>
      <c r="CZ32" s="67"/>
      <c r="DA32" s="67"/>
      <c r="DB32" s="67"/>
      <c r="DC32" s="67"/>
      <c r="DD32" s="67"/>
      <c r="DE32" s="67"/>
      <c r="DF32" s="67"/>
      <c r="DG32" s="67"/>
      <c r="DH32" s="67"/>
      <c r="DI32" s="67"/>
      <c r="DJ32" s="67"/>
      <c r="DK32" s="67"/>
      <c r="DL32" s="67"/>
      <c r="DM32" s="67"/>
      <c r="DN32" s="67"/>
      <c r="DO32" s="67"/>
      <c r="DP32" s="67"/>
      <c r="DQ32" s="67"/>
      <c r="DR32" s="67"/>
      <c r="DS32" s="67"/>
      <c r="DT32" s="67"/>
      <c r="DU32" s="67"/>
      <c r="DV32" s="67"/>
      <c r="DW32" s="67"/>
      <c r="DX32" s="67"/>
      <c r="DY32" s="67"/>
      <c r="DZ32" s="67"/>
      <c r="EA32" s="67"/>
      <c r="EB32" s="67"/>
      <c r="EC32" s="67"/>
      <c r="ED32" s="67"/>
      <c r="EE32" s="67"/>
      <c r="EF32" s="67"/>
      <c r="EG32" s="67"/>
      <c r="EH32" s="67"/>
      <c r="EI32" s="67"/>
      <c r="EJ32" s="67"/>
      <c r="EK32" s="67"/>
      <c r="EL32" s="67"/>
      <c r="EM32" s="67"/>
      <c r="EN32" s="67"/>
      <c r="EO32" s="67"/>
      <c r="EP32" s="67"/>
      <c r="EQ32" s="67"/>
      <c r="ER32" s="67"/>
      <c r="ES32" s="67"/>
      <c r="ET32" s="67"/>
      <c r="EU32" s="67"/>
      <c r="EV32" s="67"/>
      <c r="EW32" s="67"/>
      <c r="EX32" s="67"/>
      <c r="EY32" s="67"/>
      <c r="EZ32" s="67"/>
      <c r="FA32" s="67"/>
      <c r="FB32" s="67"/>
      <c r="FC32" s="67"/>
      <c r="FD32" s="67"/>
      <c r="FE32" s="67"/>
      <c r="FF32" s="67"/>
      <c r="FG32" s="67"/>
      <c r="FH32" s="67"/>
      <c r="FI32" s="67"/>
      <c r="FJ32" s="67"/>
      <c r="FK32" s="67"/>
      <c r="FL32" s="67"/>
      <c r="FM32" s="67"/>
      <c r="FN32" s="67"/>
      <c r="FO32" s="67"/>
      <c r="FP32" s="67"/>
      <c r="FQ32" s="67"/>
      <c r="FR32" s="67"/>
      <c r="FS32" s="67"/>
      <c r="FT32" s="67"/>
      <c r="FU32" s="67"/>
      <c r="FV32" s="67"/>
      <c r="FW32" s="67"/>
      <c r="FX32" s="67"/>
      <c r="FY32" s="67"/>
      <c r="FZ32" s="67"/>
      <c r="GA32" s="67"/>
      <c r="GB32" s="67"/>
      <c r="GC32" s="67"/>
      <c r="GD32" s="67"/>
      <c r="GE32" s="67"/>
      <c r="GF32" s="67"/>
      <c r="GG32" s="67"/>
      <c r="GH32" s="67"/>
      <c r="GI32" s="67"/>
      <c r="GJ32" s="67"/>
      <c r="GK32" s="67"/>
      <c r="GL32" s="67"/>
      <c r="GM32" s="67"/>
      <c r="GN32" s="67"/>
      <c r="GO32" s="67"/>
      <c r="GP32" s="67"/>
      <c r="GQ32" s="67"/>
      <c r="GR32" s="67"/>
      <c r="GS32" s="67"/>
      <c r="GT32" s="67"/>
      <c r="GU32" s="67"/>
      <c r="GV32" s="67"/>
      <c r="GW32" s="67"/>
      <c r="GX32" s="67"/>
      <c r="GY32" s="67"/>
      <c r="GZ32" s="67"/>
      <c r="HA32" s="67"/>
      <c r="HB32" s="67"/>
      <c r="HC32" s="67"/>
      <c r="HD32" s="67"/>
      <c r="HE32" s="67"/>
      <c r="HF32" s="67"/>
      <c r="HG32" s="67"/>
      <c r="HH32" s="67"/>
      <c r="HI32" s="67"/>
      <c r="HJ32" s="67"/>
      <c r="HK32" s="67"/>
      <c r="HL32" s="67"/>
      <c r="HM32" s="67"/>
      <c r="HN32" s="67"/>
      <c r="HO32" s="67"/>
      <c r="HP32" s="67"/>
      <c r="HQ32" s="67"/>
      <c r="HR32" s="67"/>
      <c r="HS32" s="67"/>
      <c r="HT32" s="67"/>
      <c r="HU32" s="67"/>
      <c r="HV32" s="67"/>
      <c r="HW32" s="67"/>
      <c r="HX32" s="67"/>
      <c r="HY32" s="67"/>
      <c r="HZ32" s="67"/>
      <c r="IA32" s="67"/>
      <c r="IB32" s="67"/>
      <c r="IC32" s="67"/>
      <c r="ID32" s="67"/>
      <c r="IE32" s="67"/>
      <c r="IF32" s="67"/>
      <c r="IG32" s="67"/>
      <c r="IH32" s="67"/>
      <c r="II32" s="67"/>
      <c r="IJ32" s="67"/>
      <c r="IK32" s="67"/>
      <c r="IL32" s="67"/>
      <c r="IM32" s="67"/>
      <c r="IN32" s="67"/>
      <c r="IO32" s="67"/>
      <c r="IP32" s="67"/>
      <c r="IQ32" s="67"/>
      <c r="IR32" s="67"/>
      <c r="IS32" s="67"/>
      <c r="IT32" s="67"/>
      <c r="IU32" s="67"/>
      <c r="IV32" s="67"/>
    </row>
    <row r="33" spans="1:256" ht="12" customHeight="1">
      <c r="A33" s="213"/>
      <c r="B33" s="30"/>
      <c r="C33" s="201"/>
      <c r="D33" s="199"/>
      <c r="E33" s="67"/>
      <c r="F33" s="67"/>
      <c r="G33" s="67"/>
      <c r="H33" s="67"/>
      <c r="I33" s="67"/>
      <c r="J33" s="67"/>
      <c r="K33" s="67"/>
      <c r="L33" s="67"/>
      <c r="M33" s="67"/>
      <c r="N33" s="67"/>
      <c r="O33" s="67"/>
      <c r="P33" s="67"/>
      <c r="Q33" s="67"/>
      <c r="R33" s="67"/>
      <c r="S33" s="67"/>
      <c r="T33" s="67"/>
      <c r="U33" s="67"/>
      <c r="V33" s="67"/>
      <c r="W33" s="67"/>
      <c r="X33" s="67"/>
      <c r="Y33" s="67"/>
      <c r="Z33" s="67"/>
      <c r="AA33" s="67"/>
      <c r="AB33" s="67"/>
      <c r="AC33" s="67"/>
      <c r="AD33" s="67"/>
      <c r="AE33" s="67"/>
      <c r="AF33" s="67"/>
      <c r="AG33" s="67"/>
      <c r="AH33" s="67"/>
      <c r="AI33" s="67"/>
      <c r="AJ33" s="67"/>
      <c r="AK33" s="67"/>
      <c r="AL33" s="67"/>
      <c r="AM33" s="67"/>
      <c r="AN33" s="67"/>
      <c r="AO33" s="67"/>
      <c r="AP33" s="67"/>
      <c r="AQ33" s="67"/>
      <c r="AR33" s="67"/>
      <c r="AS33" s="67"/>
      <c r="AT33" s="67"/>
      <c r="AU33" s="67"/>
      <c r="AV33" s="67"/>
      <c r="AW33" s="67"/>
      <c r="AX33" s="67"/>
      <c r="AY33" s="67"/>
      <c r="AZ33" s="67"/>
      <c r="BA33" s="67"/>
      <c r="BB33" s="67"/>
      <c r="BC33" s="67"/>
      <c r="BD33" s="67"/>
      <c r="BE33" s="67"/>
      <c r="BF33" s="67"/>
      <c r="BG33" s="67"/>
      <c r="BH33" s="67"/>
      <c r="BI33" s="67"/>
      <c r="BJ33" s="67"/>
      <c r="BK33" s="67"/>
      <c r="BL33" s="67"/>
      <c r="BM33" s="67"/>
      <c r="BN33" s="67"/>
      <c r="BO33" s="67"/>
      <c r="BP33" s="67"/>
      <c r="BQ33" s="67"/>
      <c r="BR33" s="67"/>
      <c r="BS33" s="67"/>
      <c r="BT33" s="67"/>
      <c r="BU33" s="67"/>
      <c r="BV33" s="67"/>
      <c r="BW33" s="67"/>
      <c r="BX33" s="67"/>
      <c r="BY33" s="67"/>
      <c r="BZ33" s="67"/>
      <c r="CA33" s="67"/>
      <c r="CB33" s="67"/>
      <c r="CC33" s="67"/>
      <c r="CD33" s="67"/>
      <c r="CE33" s="67"/>
      <c r="CF33" s="67"/>
      <c r="CG33" s="67"/>
      <c r="CH33" s="67"/>
      <c r="CI33" s="67"/>
      <c r="CJ33" s="67"/>
      <c r="CK33" s="67"/>
      <c r="CL33" s="67"/>
      <c r="CM33" s="67"/>
      <c r="CN33" s="67"/>
      <c r="CO33" s="67"/>
      <c r="CP33" s="67"/>
      <c r="CQ33" s="67"/>
      <c r="CR33" s="67"/>
      <c r="CS33" s="67"/>
      <c r="CT33" s="67"/>
      <c r="CU33" s="67"/>
      <c r="CV33" s="67"/>
      <c r="CW33" s="67"/>
      <c r="CX33" s="67"/>
      <c r="CY33" s="67"/>
      <c r="CZ33" s="67"/>
      <c r="DA33" s="67"/>
      <c r="DB33" s="67"/>
      <c r="DC33" s="67"/>
      <c r="DD33" s="67"/>
      <c r="DE33" s="67"/>
      <c r="DF33" s="67"/>
      <c r="DG33" s="67"/>
      <c r="DH33" s="67"/>
      <c r="DI33" s="67"/>
      <c r="DJ33" s="67"/>
      <c r="DK33" s="67"/>
      <c r="DL33" s="67"/>
      <c r="DM33" s="67"/>
      <c r="DN33" s="67"/>
      <c r="DO33" s="67"/>
      <c r="DP33" s="67"/>
      <c r="DQ33" s="67"/>
      <c r="DR33" s="67"/>
      <c r="DS33" s="67"/>
      <c r="DT33" s="67"/>
      <c r="DU33" s="67"/>
      <c r="DV33" s="67"/>
      <c r="DW33" s="67"/>
      <c r="DX33" s="67"/>
      <c r="DY33" s="67"/>
      <c r="DZ33" s="67"/>
      <c r="EA33" s="67"/>
      <c r="EB33" s="67"/>
      <c r="EC33" s="67"/>
      <c r="ED33" s="67"/>
      <c r="EE33" s="67"/>
      <c r="EF33" s="67"/>
      <c r="EG33" s="67"/>
      <c r="EH33" s="67"/>
      <c r="EI33" s="67"/>
      <c r="EJ33" s="67"/>
      <c r="EK33" s="67"/>
      <c r="EL33" s="67"/>
      <c r="EM33" s="67"/>
      <c r="EN33" s="67"/>
      <c r="EO33" s="67"/>
      <c r="EP33" s="67"/>
      <c r="EQ33" s="67"/>
      <c r="ER33" s="67"/>
      <c r="ES33" s="67"/>
      <c r="ET33" s="67"/>
      <c r="EU33" s="67"/>
      <c r="EV33" s="67"/>
      <c r="EW33" s="67"/>
      <c r="EX33" s="67"/>
      <c r="EY33" s="67"/>
      <c r="EZ33" s="67"/>
      <c r="FA33" s="67"/>
      <c r="FB33" s="67"/>
      <c r="FC33" s="67"/>
      <c r="FD33" s="67"/>
      <c r="FE33" s="67"/>
      <c r="FF33" s="67"/>
      <c r="FG33" s="67"/>
      <c r="FH33" s="67"/>
      <c r="FI33" s="67"/>
      <c r="FJ33" s="67"/>
      <c r="FK33" s="67"/>
      <c r="FL33" s="67"/>
      <c r="FM33" s="67"/>
      <c r="FN33" s="67"/>
      <c r="FO33" s="67"/>
      <c r="FP33" s="67"/>
      <c r="FQ33" s="67"/>
      <c r="FR33" s="67"/>
      <c r="FS33" s="67"/>
      <c r="FT33" s="67"/>
      <c r="FU33" s="67"/>
      <c r="FV33" s="67"/>
      <c r="FW33" s="67"/>
      <c r="FX33" s="67"/>
      <c r="FY33" s="67"/>
      <c r="FZ33" s="67"/>
      <c r="GA33" s="67"/>
      <c r="GB33" s="67"/>
      <c r="GC33" s="67"/>
      <c r="GD33" s="67"/>
      <c r="GE33" s="67"/>
      <c r="GF33" s="67"/>
      <c r="GG33" s="67"/>
      <c r="GH33" s="67"/>
      <c r="GI33" s="67"/>
      <c r="GJ33" s="67"/>
      <c r="GK33" s="67"/>
      <c r="GL33" s="67"/>
      <c r="GM33" s="67"/>
      <c r="GN33" s="67"/>
      <c r="GO33" s="67"/>
      <c r="GP33" s="67"/>
      <c r="GQ33" s="67"/>
      <c r="GR33" s="67"/>
      <c r="GS33" s="67"/>
      <c r="GT33" s="67"/>
      <c r="GU33" s="67"/>
      <c r="GV33" s="67"/>
      <c r="GW33" s="67"/>
      <c r="GX33" s="67"/>
      <c r="GY33" s="67"/>
      <c r="GZ33" s="67"/>
      <c r="HA33" s="67"/>
      <c r="HB33" s="67"/>
      <c r="HC33" s="67"/>
      <c r="HD33" s="67"/>
      <c r="HE33" s="67"/>
      <c r="HF33" s="67"/>
      <c r="HG33" s="67"/>
      <c r="HH33" s="67"/>
      <c r="HI33" s="67"/>
      <c r="HJ33" s="67"/>
      <c r="HK33" s="67"/>
      <c r="HL33" s="67"/>
      <c r="HM33" s="67"/>
      <c r="HN33" s="67"/>
      <c r="HO33" s="67"/>
      <c r="HP33" s="67"/>
      <c r="HQ33" s="67"/>
      <c r="HR33" s="67"/>
      <c r="HS33" s="67"/>
      <c r="HT33" s="67"/>
      <c r="HU33" s="67"/>
      <c r="HV33" s="67"/>
      <c r="HW33" s="67"/>
      <c r="HX33" s="67"/>
      <c r="HY33" s="67"/>
      <c r="HZ33" s="67"/>
      <c r="IA33" s="67"/>
      <c r="IB33" s="67"/>
      <c r="IC33" s="67"/>
      <c r="ID33" s="67"/>
      <c r="IE33" s="67"/>
      <c r="IF33" s="67"/>
      <c r="IG33" s="67"/>
      <c r="IH33" s="67"/>
      <c r="II33" s="67"/>
      <c r="IJ33" s="67"/>
      <c r="IK33" s="67"/>
      <c r="IL33" s="67"/>
      <c r="IM33" s="67"/>
      <c r="IN33" s="67"/>
      <c r="IO33" s="67"/>
      <c r="IP33" s="67"/>
      <c r="IQ33" s="67"/>
      <c r="IR33" s="67"/>
      <c r="IS33" s="67"/>
      <c r="IT33" s="67"/>
      <c r="IU33" s="67"/>
      <c r="IV33" s="67"/>
    </row>
    <row r="34" spans="1:256" ht="12" customHeight="1">
      <c r="A34" s="213"/>
      <c r="B34" s="30"/>
      <c r="C34" s="201"/>
      <c r="D34" s="199"/>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67"/>
      <c r="AK34" s="67"/>
      <c r="AL34" s="67"/>
      <c r="AM34" s="67"/>
      <c r="AN34" s="67"/>
      <c r="AO34" s="67"/>
      <c r="AP34" s="67"/>
      <c r="AQ34" s="67"/>
      <c r="AR34" s="67"/>
      <c r="AS34" s="67"/>
      <c r="AT34" s="67"/>
      <c r="AU34" s="67"/>
      <c r="AV34" s="67"/>
      <c r="AW34" s="67"/>
      <c r="AX34" s="67"/>
      <c r="AY34" s="67"/>
      <c r="AZ34" s="67"/>
      <c r="BA34" s="67"/>
      <c r="BB34" s="67"/>
      <c r="BC34" s="67"/>
      <c r="BD34" s="67"/>
      <c r="BE34" s="67"/>
      <c r="BF34" s="67"/>
      <c r="BG34" s="67"/>
      <c r="BH34" s="67"/>
      <c r="BI34" s="67"/>
      <c r="BJ34" s="67"/>
      <c r="BK34" s="67"/>
      <c r="BL34" s="67"/>
      <c r="BM34" s="67"/>
      <c r="BN34" s="67"/>
      <c r="BO34" s="67"/>
      <c r="BP34" s="67"/>
      <c r="BQ34" s="67"/>
      <c r="BR34" s="67"/>
      <c r="BS34" s="67"/>
      <c r="BT34" s="67"/>
      <c r="BU34" s="67"/>
      <c r="BV34" s="67"/>
      <c r="BW34" s="67"/>
      <c r="BX34" s="67"/>
      <c r="BY34" s="67"/>
      <c r="BZ34" s="67"/>
      <c r="CA34" s="67"/>
      <c r="CB34" s="67"/>
      <c r="CC34" s="67"/>
      <c r="CD34" s="67"/>
      <c r="CE34" s="67"/>
      <c r="CF34" s="67"/>
      <c r="CG34" s="67"/>
      <c r="CH34" s="67"/>
      <c r="CI34" s="67"/>
      <c r="CJ34" s="67"/>
      <c r="CK34" s="67"/>
      <c r="CL34" s="67"/>
      <c r="CM34" s="67"/>
      <c r="CN34" s="67"/>
      <c r="CO34" s="67"/>
      <c r="CP34" s="67"/>
      <c r="CQ34" s="67"/>
      <c r="CR34" s="67"/>
      <c r="CS34" s="67"/>
      <c r="CT34" s="67"/>
      <c r="CU34" s="67"/>
      <c r="CV34" s="67"/>
      <c r="CW34" s="67"/>
      <c r="CX34" s="67"/>
      <c r="CY34" s="67"/>
      <c r="CZ34" s="67"/>
      <c r="DA34" s="67"/>
      <c r="DB34" s="67"/>
      <c r="DC34" s="67"/>
      <c r="DD34" s="67"/>
      <c r="DE34" s="67"/>
      <c r="DF34" s="67"/>
      <c r="DG34" s="67"/>
      <c r="DH34" s="67"/>
      <c r="DI34" s="67"/>
      <c r="DJ34" s="67"/>
      <c r="DK34" s="67"/>
      <c r="DL34" s="67"/>
      <c r="DM34" s="67"/>
      <c r="DN34" s="67"/>
      <c r="DO34" s="67"/>
      <c r="DP34" s="67"/>
      <c r="DQ34" s="67"/>
      <c r="DR34" s="67"/>
      <c r="DS34" s="67"/>
      <c r="DT34" s="67"/>
      <c r="DU34" s="67"/>
      <c r="DV34" s="67"/>
      <c r="DW34" s="67"/>
      <c r="DX34" s="67"/>
      <c r="DY34" s="67"/>
      <c r="DZ34" s="67"/>
      <c r="EA34" s="67"/>
      <c r="EB34" s="67"/>
      <c r="EC34" s="67"/>
      <c r="ED34" s="67"/>
      <c r="EE34" s="67"/>
      <c r="EF34" s="67"/>
      <c r="EG34" s="67"/>
      <c r="EH34" s="67"/>
      <c r="EI34" s="67"/>
      <c r="EJ34" s="67"/>
      <c r="EK34" s="67"/>
      <c r="EL34" s="67"/>
      <c r="EM34" s="67"/>
      <c r="EN34" s="67"/>
      <c r="EO34" s="67"/>
      <c r="EP34" s="67"/>
      <c r="EQ34" s="67"/>
      <c r="ER34" s="67"/>
      <c r="ES34" s="67"/>
      <c r="ET34" s="67"/>
      <c r="EU34" s="67"/>
      <c r="EV34" s="67"/>
      <c r="EW34" s="67"/>
      <c r="EX34" s="67"/>
      <c r="EY34" s="67"/>
      <c r="EZ34" s="67"/>
      <c r="FA34" s="67"/>
      <c r="FB34" s="67"/>
      <c r="FC34" s="67"/>
      <c r="FD34" s="67"/>
      <c r="FE34" s="67"/>
      <c r="FF34" s="67"/>
      <c r="FG34" s="67"/>
      <c r="FH34" s="67"/>
      <c r="FI34" s="67"/>
      <c r="FJ34" s="67"/>
      <c r="FK34" s="67"/>
      <c r="FL34" s="67"/>
      <c r="FM34" s="67"/>
      <c r="FN34" s="67"/>
      <c r="FO34" s="67"/>
      <c r="FP34" s="67"/>
      <c r="FQ34" s="67"/>
      <c r="FR34" s="67"/>
      <c r="FS34" s="67"/>
      <c r="FT34" s="67"/>
      <c r="FU34" s="67"/>
      <c r="FV34" s="67"/>
      <c r="FW34" s="67"/>
      <c r="FX34" s="67"/>
      <c r="FY34" s="67"/>
      <c r="FZ34" s="67"/>
      <c r="GA34" s="67"/>
      <c r="GB34" s="67"/>
      <c r="GC34" s="67"/>
      <c r="GD34" s="67"/>
      <c r="GE34" s="67"/>
      <c r="GF34" s="67"/>
      <c r="GG34" s="67"/>
      <c r="GH34" s="67"/>
      <c r="GI34" s="67"/>
      <c r="GJ34" s="67"/>
      <c r="GK34" s="67"/>
      <c r="GL34" s="67"/>
      <c r="GM34" s="67"/>
      <c r="GN34" s="67"/>
      <c r="GO34" s="67"/>
      <c r="GP34" s="67"/>
      <c r="GQ34" s="67"/>
      <c r="GR34" s="67"/>
      <c r="GS34" s="67"/>
      <c r="GT34" s="67"/>
      <c r="GU34" s="67"/>
      <c r="GV34" s="67"/>
      <c r="GW34" s="67"/>
      <c r="GX34" s="67"/>
      <c r="GY34" s="67"/>
      <c r="GZ34" s="67"/>
      <c r="HA34" s="67"/>
      <c r="HB34" s="67"/>
      <c r="HC34" s="67"/>
      <c r="HD34" s="67"/>
      <c r="HE34" s="67"/>
      <c r="HF34" s="67"/>
      <c r="HG34" s="67"/>
      <c r="HH34" s="67"/>
      <c r="HI34" s="67"/>
      <c r="HJ34" s="67"/>
      <c r="HK34" s="67"/>
      <c r="HL34" s="67"/>
      <c r="HM34" s="67"/>
      <c r="HN34" s="67"/>
      <c r="HO34" s="67"/>
      <c r="HP34" s="67"/>
      <c r="HQ34" s="67"/>
      <c r="HR34" s="67"/>
      <c r="HS34" s="67"/>
      <c r="HT34" s="67"/>
      <c r="HU34" s="67"/>
      <c r="HV34" s="67"/>
      <c r="HW34" s="67"/>
      <c r="HX34" s="67"/>
      <c r="HY34" s="67"/>
      <c r="HZ34" s="67"/>
      <c r="IA34" s="67"/>
      <c r="IB34" s="67"/>
      <c r="IC34" s="67"/>
      <c r="ID34" s="67"/>
      <c r="IE34" s="67"/>
      <c r="IF34" s="67"/>
      <c r="IG34" s="67"/>
      <c r="IH34" s="67"/>
      <c r="II34" s="67"/>
      <c r="IJ34" s="67"/>
      <c r="IK34" s="67"/>
      <c r="IL34" s="67"/>
      <c r="IM34" s="67"/>
      <c r="IN34" s="67"/>
      <c r="IO34" s="67"/>
      <c r="IP34" s="67"/>
      <c r="IQ34" s="67"/>
      <c r="IR34" s="67"/>
      <c r="IS34" s="67"/>
      <c r="IT34" s="67"/>
      <c r="IU34" s="67"/>
      <c r="IV34" s="67"/>
    </row>
    <row r="35" spans="1:256" ht="12" customHeight="1">
      <c r="A35" s="274"/>
      <c r="B35" s="275"/>
      <c r="C35" s="276"/>
      <c r="D35" s="277"/>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67"/>
      <c r="AK35" s="67"/>
      <c r="AL35" s="67"/>
      <c r="AM35" s="67"/>
      <c r="AN35" s="67"/>
      <c r="AO35" s="67"/>
      <c r="AP35" s="67"/>
      <c r="AQ35" s="67"/>
      <c r="AR35" s="67"/>
      <c r="AS35" s="67"/>
      <c r="AT35" s="67"/>
      <c r="AU35" s="67"/>
      <c r="AV35" s="67"/>
      <c r="AW35" s="67"/>
      <c r="AX35" s="67"/>
      <c r="AY35" s="67"/>
      <c r="AZ35" s="67"/>
      <c r="BA35" s="67"/>
      <c r="BB35" s="67"/>
      <c r="BC35" s="67"/>
      <c r="BD35" s="67"/>
      <c r="BE35" s="67"/>
      <c r="BF35" s="67"/>
      <c r="BG35" s="67"/>
      <c r="BH35" s="67"/>
      <c r="BI35" s="67"/>
      <c r="BJ35" s="67"/>
      <c r="BK35" s="67"/>
      <c r="BL35" s="67"/>
      <c r="BM35" s="67"/>
      <c r="BN35" s="67"/>
      <c r="BO35" s="67"/>
      <c r="BP35" s="67"/>
      <c r="BQ35" s="67"/>
      <c r="BR35" s="67"/>
      <c r="BS35" s="67"/>
      <c r="BT35" s="67"/>
      <c r="BU35" s="67"/>
      <c r="BV35" s="67"/>
      <c r="BW35" s="67"/>
      <c r="BX35" s="67"/>
      <c r="BY35" s="67"/>
      <c r="BZ35" s="67"/>
      <c r="CA35" s="67"/>
      <c r="CB35" s="67"/>
      <c r="CC35" s="67"/>
      <c r="CD35" s="67"/>
      <c r="CE35" s="67"/>
      <c r="CF35" s="67"/>
      <c r="CG35" s="67"/>
      <c r="CH35" s="67"/>
      <c r="CI35" s="67"/>
      <c r="CJ35" s="67"/>
      <c r="CK35" s="67"/>
      <c r="CL35" s="67"/>
      <c r="CM35" s="67"/>
      <c r="CN35" s="67"/>
      <c r="CO35" s="67"/>
      <c r="CP35" s="67"/>
      <c r="CQ35" s="67"/>
      <c r="CR35" s="67"/>
      <c r="CS35" s="67"/>
      <c r="CT35" s="67"/>
      <c r="CU35" s="67"/>
      <c r="CV35" s="67"/>
      <c r="CW35" s="67"/>
      <c r="CX35" s="67"/>
      <c r="CY35" s="67"/>
      <c r="CZ35" s="67"/>
      <c r="DA35" s="67"/>
      <c r="DB35" s="67"/>
      <c r="DC35" s="67"/>
      <c r="DD35" s="67"/>
      <c r="DE35" s="67"/>
      <c r="DF35" s="67"/>
      <c r="DG35" s="67"/>
      <c r="DH35" s="67"/>
      <c r="DI35" s="67"/>
      <c r="DJ35" s="67"/>
      <c r="DK35" s="67"/>
      <c r="DL35" s="67"/>
      <c r="DM35" s="67"/>
      <c r="DN35" s="67"/>
      <c r="DO35" s="67"/>
      <c r="DP35" s="67"/>
      <c r="DQ35" s="67"/>
      <c r="DR35" s="67"/>
      <c r="DS35" s="67"/>
      <c r="DT35" s="67"/>
      <c r="DU35" s="67"/>
      <c r="DV35" s="67"/>
      <c r="DW35" s="67"/>
      <c r="DX35" s="67"/>
      <c r="DY35" s="67"/>
      <c r="DZ35" s="67"/>
      <c r="EA35" s="67"/>
      <c r="EB35" s="67"/>
      <c r="EC35" s="67"/>
      <c r="ED35" s="67"/>
      <c r="EE35" s="67"/>
      <c r="EF35" s="67"/>
      <c r="EG35" s="67"/>
      <c r="EH35" s="67"/>
      <c r="EI35" s="67"/>
      <c r="EJ35" s="67"/>
      <c r="EK35" s="67"/>
      <c r="EL35" s="67"/>
      <c r="EM35" s="67"/>
      <c r="EN35" s="67"/>
      <c r="EO35" s="67"/>
      <c r="EP35" s="67"/>
      <c r="EQ35" s="67"/>
      <c r="ER35" s="67"/>
      <c r="ES35" s="67"/>
      <c r="ET35" s="67"/>
      <c r="EU35" s="67"/>
      <c r="EV35" s="67"/>
      <c r="EW35" s="67"/>
      <c r="EX35" s="67"/>
      <c r="EY35" s="67"/>
      <c r="EZ35" s="67"/>
      <c r="FA35" s="67"/>
      <c r="FB35" s="67"/>
      <c r="FC35" s="67"/>
      <c r="FD35" s="67"/>
      <c r="FE35" s="67"/>
      <c r="FF35" s="67"/>
      <c r="FG35" s="67"/>
      <c r="FH35" s="67"/>
      <c r="FI35" s="67"/>
      <c r="FJ35" s="67"/>
      <c r="FK35" s="67"/>
      <c r="FL35" s="67"/>
      <c r="FM35" s="67"/>
      <c r="FN35" s="67"/>
      <c r="FO35" s="67"/>
      <c r="FP35" s="67"/>
      <c r="FQ35" s="67"/>
      <c r="FR35" s="67"/>
      <c r="FS35" s="67"/>
      <c r="FT35" s="67"/>
      <c r="FU35" s="67"/>
      <c r="FV35" s="67"/>
      <c r="FW35" s="67"/>
      <c r="FX35" s="67"/>
      <c r="FY35" s="67"/>
      <c r="FZ35" s="67"/>
      <c r="GA35" s="67"/>
      <c r="GB35" s="67"/>
      <c r="GC35" s="67"/>
      <c r="GD35" s="67"/>
      <c r="GE35" s="67"/>
      <c r="GF35" s="67"/>
      <c r="GG35" s="67"/>
      <c r="GH35" s="67"/>
      <c r="GI35" s="67"/>
      <c r="GJ35" s="67"/>
      <c r="GK35" s="67"/>
      <c r="GL35" s="67"/>
      <c r="GM35" s="67"/>
      <c r="GN35" s="67"/>
      <c r="GO35" s="67"/>
      <c r="GP35" s="67"/>
      <c r="GQ35" s="67"/>
      <c r="GR35" s="67"/>
      <c r="GS35" s="67"/>
      <c r="GT35" s="67"/>
      <c r="GU35" s="67"/>
      <c r="GV35" s="67"/>
      <c r="GW35" s="67"/>
      <c r="GX35" s="67"/>
      <c r="GY35" s="67"/>
      <c r="GZ35" s="67"/>
      <c r="HA35" s="67"/>
      <c r="HB35" s="67"/>
      <c r="HC35" s="67"/>
      <c r="HD35" s="67"/>
      <c r="HE35" s="67"/>
      <c r="HF35" s="67"/>
      <c r="HG35" s="67"/>
      <c r="HH35" s="67"/>
      <c r="HI35" s="67"/>
      <c r="HJ35" s="67"/>
      <c r="HK35" s="67"/>
      <c r="HL35" s="67"/>
      <c r="HM35" s="67"/>
      <c r="HN35" s="67"/>
      <c r="HO35" s="67"/>
      <c r="HP35" s="67"/>
      <c r="HQ35" s="67"/>
      <c r="HR35" s="67"/>
      <c r="HS35" s="67"/>
      <c r="HT35" s="67"/>
      <c r="HU35" s="67"/>
      <c r="HV35" s="67"/>
      <c r="HW35" s="67"/>
      <c r="HX35" s="67"/>
      <c r="HY35" s="67"/>
      <c r="HZ35" s="67"/>
      <c r="IA35" s="67"/>
      <c r="IB35" s="67"/>
      <c r="IC35" s="67"/>
      <c r="ID35" s="67"/>
      <c r="IE35" s="67"/>
      <c r="IF35" s="67"/>
      <c r="IG35" s="67"/>
      <c r="IH35" s="67"/>
      <c r="II35" s="67"/>
      <c r="IJ35" s="67"/>
      <c r="IK35" s="67"/>
      <c r="IL35" s="67"/>
      <c r="IM35" s="67"/>
      <c r="IN35" s="67"/>
      <c r="IO35" s="67"/>
      <c r="IP35" s="67"/>
      <c r="IQ35" s="67"/>
      <c r="IR35" s="67"/>
      <c r="IS35" s="67"/>
      <c r="IT35" s="67"/>
      <c r="IU35" s="67"/>
      <c r="IV35" s="67"/>
    </row>
    <row r="36" spans="1:256" ht="15.75">
      <c r="A36" s="266"/>
      <c r="B36" s="267"/>
      <c r="C36" s="267"/>
      <c r="D36" s="268"/>
      <c r="E36" s="67"/>
      <c r="F36" s="67"/>
      <c r="G36" s="67"/>
      <c r="H36" s="67"/>
      <c r="I36" s="67"/>
      <c r="J36" s="67"/>
      <c r="K36" s="67"/>
      <c r="L36" s="67"/>
      <c r="M36" s="67"/>
      <c r="N36" s="67"/>
      <c r="O36" s="67"/>
      <c r="P36" s="67"/>
      <c r="Q36" s="67"/>
      <c r="R36" s="67"/>
      <c r="S36" s="67"/>
      <c r="T36" s="67"/>
      <c r="U36" s="67"/>
      <c r="V36" s="67"/>
      <c r="W36" s="67"/>
      <c r="X36" s="67"/>
      <c r="Y36" s="67"/>
      <c r="Z36" s="67"/>
      <c r="AA36" s="67"/>
      <c r="AB36" s="67"/>
      <c r="AC36" s="67"/>
      <c r="AD36" s="67"/>
      <c r="AE36" s="67"/>
      <c r="AF36" s="67"/>
      <c r="AG36" s="67"/>
      <c r="AH36" s="67"/>
      <c r="AI36" s="67"/>
      <c r="AJ36" s="67"/>
      <c r="AK36" s="67"/>
      <c r="AL36" s="67"/>
      <c r="AM36" s="67"/>
      <c r="AN36" s="67"/>
      <c r="AO36" s="67"/>
      <c r="AP36" s="67"/>
      <c r="AQ36" s="67"/>
      <c r="AR36" s="67"/>
      <c r="AS36" s="67"/>
      <c r="AT36" s="67"/>
      <c r="AU36" s="67"/>
      <c r="AV36" s="67"/>
      <c r="AW36" s="67"/>
      <c r="AX36" s="67"/>
      <c r="AY36" s="67"/>
      <c r="AZ36" s="67"/>
      <c r="BA36" s="67"/>
      <c r="BB36" s="67"/>
      <c r="BC36" s="67"/>
      <c r="BD36" s="67"/>
      <c r="BE36" s="67"/>
      <c r="BF36" s="67"/>
      <c r="BG36" s="67"/>
      <c r="BH36" s="67"/>
      <c r="BI36" s="67"/>
      <c r="BJ36" s="67"/>
      <c r="BK36" s="67"/>
      <c r="BL36" s="67"/>
      <c r="BM36" s="67"/>
      <c r="BN36" s="67"/>
      <c r="BO36" s="67"/>
      <c r="BP36" s="67"/>
      <c r="BQ36" s="67"/>
      <c r="BR36" s="67"/>
      <c r="BS36" s="67"/>
      <c r="BT36" s="67"/>
      <c r="BU36" s="67"/>
      <c r="BV36" s="67"/>
      <c r="BW36" s="67"/>
      <c r="BX36" s="67"/>
      <c r="BY36" s="67"/>
      <c r="BZ36" s="67"/>
      <c r="CA36" s="67"/>
      <c r="CB36" s="67"/>
      <c r="CC36" s="67"/>
      <c r="CD36" s="67"/>
      <c r="CE36" s="67"/>
      <c r="CF36" s="67"/>
      <c r="CG36" s="67"/>
      <c r="CH36" s="67"/>
      <c r="CI36" s="67"/>
      <c r="CJ36" s="67"/>
      <c r="CK36" s="67"/>
      <c r="CL36" s="67"/>
      <c r="CM36" s="67"/>
      <c r="CN36" s="67"/>
      <c r="CO36" s="67"/>
      <c r="CP36" s="67"/>
      <c r="CQ36" s="67"/>
      <c r="CR36" s="67"/>
      <c r="CS36" s="67"/>
      <c r="CT36" s="67"/>
      <c r="CU36" s="67"/>
      <c r="CV36" s="67"/>
      <c r="CW36" s="67"/>
      <c r="CX36" s="67"/>
      <c r="CY36" s="67"/>
      <c r="CZ36" s="67"/>
      <c r="DA36" s="67"/>
      <c r="DB36" s="67"/>
      <c r="DC36" s="67"/>
      <c r="DD36" s="67"/>
      <c r="DE36" s="67"/>
      <c r="DF36" s="67"/>
      <c r="DG36" s="67"/>
      <c r="DH36" s="67"/>
      <c r="DI36" s="67"/>
      <c r="DJ36" s="67"/>
      <c r="DK36" s="67"/>
      <c r="DL36" s="67"/>
      <c r="DM36" s="67"/>
      <c r="DN36" s="67"/>
      <c r="DO36" s="67"/>
      <c r="DP36" s="67"/>
      <c r="DQ36" s="67"/>
      <c r="DR36" s="67"/>
      <c r="DS36" s="67"/>
      <c r="DT36" s="67"/>
      <c r="DU36" s="67"/>
      <c r="DV36" s="67"/>
      <c r="DW36" s="67"/>
      <c r="DX36" s="67"/>
      <c r="DY36" s="67"/>
      <c r="DZ36" s="67"/>
      <c r="EA36" s="67"/>
      <c r="EB36" s="67"/>
      <c r="EC36" s="67"/>
      <c r="ED36" s="67"/>
      <c r="EE36" s="67"/>
      <c r="EF36" s="67"/>
      <c r="EG36" s="67"/>
      <c r="EH36" s="67"/>
      <c r="EI36" s="67"/>
      <c r="EJ36" s="67"/>
      <c r="EK36" s="67"/>
      <c r="EL36" s="67"/>
      <c r="EM36" s="67"/>
      <c r="EN36" s="67"/>
      <c r="EO36" s="67"/>
      <c r="EP36" s="67"/>
      <c r="EQ36" s="67"/>
      <c r="ER36" s="67"/>
      <c r="ES36" s="67"/>
      <c r="ET36" s="67"/>
      <c r="EU36" s="67"/>
      <c r="EV36" s="67"/>
      <c r="EW36" s="67"/>
      <c r="EX36" s="67"/>
      <c r="EY36" s="67"/>
      <c r="EZ36" s="67"/>
      <c r="FA36" s="67"/>
      <c r="FB36" s="67"/>
      <c r="FC36" s="67"/>
      <c r="FD36" s="67"/>
      <c r="FE36" s="67"/>
      <c r="FF36" s="67"/>
      <c r="FG36" s="67"/>
      <c r="FH36" s="67"/>
      <c r="FI36" s="67"/>
      <c r="FJ36" s="67"/>
      <c r="FK36" s="67"/>
      <c r="FL36" s="67"/>
      <c r="FM36" s="67"/>
      <c r="FN36" s="67"/>
      <c r="FO36" s="67"/>
      <c r="FP36" s="67"/>
      <c r="FQ36" s="67"/>
      <c r="FR36" s="67"/>
      <c r="FS36" s="67"/>
      <c r="FT36" s="67"/>
      <c r="FU36" s="67"/>
      <c r="FV36" s="67"/>
      <c r="FW36" s="67"/>
      <c r="FX36" s="67"/>
      <c r="FY36" s="67"/>
      <c r="FZ36" s="67"/>
      <c r="GA36" s="67"/>
      <c r="GB36" s="67"/>
      <c r="GC36" s="67"/>
      <c r="GD36" s="67"/>
      <c r="GE36" s="67"/>
      <c r="GF36" s="67"/>
      <c r="GG36" s="67"/>
      <c r="GH36" s="67"/>
      <c r="GI36" s="67"/>
      <c r="GJ36" s="67"/>
      <c r="GK36" s="67"/>
      <c r="GL36" s="67"/>
      <c r="GM36" s="67"/>
      <c r="GN36" s="67"/>
      <c r="GO36" s="67"/>
      <c r="GP36" s="67"/>
      <c r="GQ36" s="67"/>
      <c r="GR36" s="67"/>
      <c r="GS36" s="67"/>
      <c r="GT36" s="67"/>
      <c r="GU36" s="67"/>
      <c r="GV36" s="67"/>
      <c r="GW36" s="67"/>
      <c r="GX36" s="67"/>
      <c r="GY36" s="67"/>
      <c r="GZ36" s="67"/>
      <c r="HA36" s="67"/>
      <c r="HB36" s="67"/>
      <c r="HC36" s="67"/>
      <c r="HD36" s="67"/>
      <c r="HE36" s="67"/>
      <c r="HF36" s="67"/>
      <c r="HG36" s="67"/>
      <c r="HH36" s="67"/>
      <c r="HI36" s="67"/>
      <c r="HJ36" s="67"/>
      <c r="HK36" s="67"/>
      <c r="HL36" s="67"/>
      <c r="HM36" s="67"/>
      <c r="HN36" s="67"/>
      <c r="HO36" s="67"/>
      <c r="HP36" s="67"/>
      <c r="HQ36" s="67"/>
      <c r="HR36" s="67"/>
      <c r="HS36" s="67"/>
      <c r="HT36" s="67"/>
      <c r="HU36" s="67"/>
      <c r="HV36" s="67"/>
      <c r="HW36" s="67"/>
      <c r="HX36" s="67"/>
      <c r="HY36" s="67"/>
      <c r="HZ36" s="67"/>
      <c r="IA36" s="67"/>
      <c r="IB36" s="67"/>
      <c r="IC36" s="67"/>
      <c r="ID36" s="67"/>
      <c r="IE36" s="67"/>
      <c r="IF36" s="67"/>
      <c r="IG36" s="67"/>
      <c r="IH36" s="67"/>
      <c r="II36" s="67"/>
      <c r="IJ36" s="67"/>
      <c r="IK36" s="67"/>
      <c r="IL36" s="67"/>
      <c r="IM36" s="67"/>
      <c r="IN36" s="67"/>
      <c r="IO36" s="67"/>
      <c r="IP36" s="67"/>
      <c r="IQ36" s="67"/>
      <c r="IR36" s="67"/>
      <c r="IS36" s="67"/>
      <c r="IT36" s="67"/>
      <c r="IU36" s="67"/>
      <c r="IV36" s="67"/>
    </row>
    <row r="37" spans="1:256" ht="13.9" customHeight="1">
      <c r="A37" s="269"/>
      <c r="B37" s="30"/>
      <c r="C37" s="270"/>
      <c r="D37" s="271"/>
      <c r="E37" s="240"/>
      <c r="F37" s="240"/>
      <c r="G37" s="240"/>
      <c r="H37" s="240"/>
      <c r="I37" s="240"/>
      <c r="J37" s="240"/>
      <c r="K37" s="240"/>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40"/>
      <c r="AZ37" s="240"/>
      <c r="BA37" s="240"/>
      <c r="BB37" s="240"/>
      <c r="BC37" s="240"/>
      <c r="BD37" s="240"/>
      <c r="BE37" s="240"/>
      <c r="BF37" s="240"/>
      <c r="BG37" s="240"/>
      <c r="BH37" s="240"/>
      <c r="BI37" s="240"/>
      <c r="BJ37" s="240"/>
      <c r="BK37" s="240"/>
      <c r="BL37" s="240"/>
      <c r="BM37" s="240"/>
      <c r="BN37" s="240"/>
      <c r="BO37" s="240"/>
      <c r="BP37" s="240"/>
      <c r="BQ37" s="240"/>
      <c r="BR37" s="240"/>
      <c r="BS37" s="240"/>
      <c r="BT37" s="240"/>
      <c r="BU37" s="240"/>
      <c r="BV37" s="240"/>
      <c r="BW37" s="240"/>
      <c r="BX37" s="240"/>
      <c r="BY37" s="240"/>
      <c r="BZ37" s="240"/>
      <c r="CA37" s="240"/>
      <c r="CB37" s="240"/>
      <c r="CC37" s="240"/>
      <c r="CD37" s="240"/>
      <c r="CE37" s="240"/>
      <c r="CF37" s="240"/>
      <c r="CG37" s="240"/>
      <c r="CH37" s="240"/>
      <c r="CI37" s="240"/>
      <c r="CJ37" s="240"/>
      <c r="CK37" s="240"/>
      <c r="CL37" s="240"/>
      <c r="CM37" s="240"/>
      <c r="CN37" s="240"/>
      <c r="CO37" s="240"/>
      <c r="CP37" s="240"/>
      <c r="CQ37" s="240"/>
      <c r="CR37" s="240"/>
      <c r="CS37" s="240"/>
      <c r="CT37" s="240"/>
      <c r="CU37" s="240"/>
      <c r="CV37" s="240"/>
      <c r="CW37" s="240"/>
      <c r="CX37" s="240"/>
      <c r="CY37" s="240"/>
      <c r="CZ37" s="240"/>
      <c r="DA37" s="240"/>
      <c r="DB37" s="240"/>
      <c r="DC37" s="240"/>
      <c r="DD37" s="240"/>
      <c r="DE37" s="240"/>
      <c r="DF37" s="240"/>
      <c r="DG37" s="240"/>
      <c r="DH37" s="240"/>
      <c r="DI37" s="240"/>
      <c r="DJ37" s="240"/>
      <c r="DK37" s="240"/>
      <c r="DL37" s="240"/>
      <c r="DM37" s="240"/>
      <c r="DN37" s="240"/>
      <c r="DO37" s="240"/>
      <c r="DP37" s="240"/>
      <c r="DQ37" s="240"/>
      <c r="DR37" s="240"/>
      <c r="DS37" s="240"/>
      <c r="DT37" s="240"/>
      <c r="DU37" s="240"/>
      <c r="DV37" s="240"/>
      <c r="DW37" s="240"/>
      <c r="DX37" s="240"/>
      <c r="DY37" s="240"/>
      <c r="DZ37" s="240"/>
      <c r="EA37" s="240"/>
      <c r="EB37" s="240"/>
      <c r="EC37" s="240"/>
      <c r="ED37" s="240"/>
      <c r="EE37" s="240"/>
      <c r="EF37" s="240"/>
      <c r="EG37" s="240"/>
      <c r="EH37" s="240"/>
      <c r="EI37" s="240"/>
      <c r="EJ37" s="240"/>
      <c r="EK37" s="240"/>
      <c r="EL37" s="240"/>
      <c r="EM37" s="240"/>
      <c r="EN37" s="240"/>
      <c r="EO37" s="240"/>
      <c r="EP37" s="240"/>
      <c r="EQ37" s="240"/>
      <c r="ER37" s="240"/>
      <c r="ES37" s="240"/>
      <c r="ET37" s="240"/>
      <c r="EU37" s="240"/>
      <c r="EV37" s="240"/>
      <c r="EW37" s="240"/>
      <c r="EX37" s="240"/>
      <c r="EY37" s="240"/>
      <c r="EZ37" s="240"/>
      <c r="FA37" s="240"/>
      <c r="FB37" s="240"/>
      <c r="FC37" s="240"/>
      <c r="FD37" s="240"/>
      <c r="FE37" s="240"/>
      <c r="FF37" s="240"/>
      <c r="FG37" s="240"/>
      <c r="FH37" s="240"/>
      <c r="FI37" s="240"/>
      <c r="FJ37" s="240"/>
      <c r="FK37" s="240"/>
      <c r="FL37" s="240"/>
      <c r="FM37" s="240"/>
      <c r="FN37" s="240"/>
      <c r="FO37" s="240"/>
      <c r="FP37" s="240"/>
      <c r="FQ37" s="240"/>
      <c r="FR37" s="240"/>
      <c r="FS37" s="240"/>
      <c r="FT37" s="240"/>
      <c r="FU37" s="240"/>
      <c r="FV37" s="240"/>
      <c r="FW37" s="240"/>
      <c r="FX37" s="240"/>
      <c r="FY37" s="240"/>
      <c r="FZ37" s="240"/>
      <c r="GA37" s="240"/>
      <c r="GB37" s="240"/>
      <c r="GC37" s="240"/>
      <c r="GD37" s="240"/>
      <c r="GE37" s="240"/>
      <c r="GF37" s="240"/>
      <c r="GG37" s="240"/>
      <c r="GH37" s="240"/>
      <c r="GI37" s="240"/>
      <c r="GJ37" s="240"/>
      <c r="GK37" s="240"/>
      <c r="GL37" s="240"/>
      <c r="GM37" s="240"/>
      <c r="GN37" s="240"/>
      <c r="GO37" s="240"/>
      <c r="GP37" s="240"/>
      <c r="GQ37" s="240"/>
      <c r="GR37" s="240"/>
      <c r="GS37" s="240"/>
      <c r="GT37" s="240"/>
      <c r="GU37" s="240"/>
      <c r="GV37" s="240"/>
      <c r="GW37" s="240"/>
      <c r="GX37" s="240"/>
      <c r="GY37" s="240"/>
      <c r="GZ37" s="240"/>
      <c r="HA37" s="240"/>
      <c r="HB37" s="240"/>
      <c r="HC37" s="240"/>
      <c r="HD37" s="240"/>
      <c r="HE37" s="240"/>
      <c r="HF37" s="240"/>
      <c r="HG37" s="240"/>
      <c r="HH37" s="240"/>
      <c r="HI37" s="240"/>
      <c r="HJ37" s="240"/>
      <c r="HK37" s="240"/>
      <c r="HL37" s="240"/>
      <c r="HM37" s="240"/>
      <c r="HN37" s="240"/>
      <c r="HO37" s="240"/>
      <c r="HP37" s="240"/>
      <c r="HQ37" s="240"/>
      <c r="HR37" s="240"/>
      <c r="HS37" s="240"/>
      <c r="HT37" s="240"/>
      <c r="HU37" s="240"/>
      <c r="HV37" s="240"/>
      <c r="HW37" s="240"/>
      <c r="HX37" s="240"/>
      <c r="HY37" s="240"/>
      <c r="HZ37" s="240"/>
      <c r="IA37" s="240"/>
      <c r="IB37" s="240"/>
      <c r="IC37" s="240"/>
      <c r="ID37" s="240"/>
      <c r="IE37" s="240"/>
      <c r="IF37" s="240"/>
      <c r="IG37" s="240"/>
      <c r="IH37" s="240"/>
      <c r="II37" s="240"/>
      <c r="IJ37" s="240"/>
      <c r="IK37" s="240"/>
      <c r="IL37" s="240"/>
      <c r="IM37" s="240"/>
      <c r="IN37" s="240"/>
      <c r="IO37" s="240"/>
      <c r="IP37" s="240"/>
      <c r="IQ37" s="240"/>
      <c r="IR37" s="240"/>
      <c r="IS37" s="240"/>
      <c r="IT37" s="240"/>
      <c r="IU37" s="240"/>
      <c r="IV37" s="240"/>
    </row>
    <row r="38" spans="1:256" ht="9.9499999999999993" customHeight="1">
      <c r="A38" s="269"/>
      <c r="B38" s="270"/>
      <c r="C38" s="270"/>
      <c r="D38" s="271"/>
      <c r="E38" s="240"/>
      <c r="F38" s="240"/>
      <c r="G38" s="240"/>
      <c r="H38" s="240"/>
      <c r="I38" s="240"/>
      <c r="J38" s="240"/>
      <c r="K38" s="240"/>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40"/>
      <c r="AZ38" s="240"/>
      <c r="BA38" s="240"/>
      <c r="BB38" s="240"/>
      <c r="BC38" s="240"/>
      <c r="BD38" s="240"/>
      <c r="BE38" s="240"/>
      <c r="BF38" s="240"/>
      <c r="BG38" s="240"/>
      <c r="BH38" s="240"/>
      <c r="BI38" s="240"/>
      <c r="BJ38" s="240"/>
      <c r="BK38" s="240"/>
      <c r="BL38" s="240"/>
      <c r="BM38" s="240"/>
      <c r="BN38" s="240"/>
      <c r="BO38" s="240"/>
      <c r="BP38" s="240"/>
      <c r="BQ38" s="240"/>
      <c r="BR38" s="240"/>
      <c r="BS38" s="240"/>
      <c r="BT38" s="240"/>
      <c r="BU38" s="240"/>
      <c r="BV38" s="240"/>
      <c r="BW38" s="240"/>
      <c r="BX38" s="240"/>
      <c r="BY38" s="240"/>
      <c r="BZ38" s="240"/>
      <c r="CA38" s="240"/>
      <c r="CB38" s="240"/>
      <c r="CC38" s="240"/>
      <c r="CD38" s="240"/>
      <c r="CE38" s="240"/>
      <c r="CF38" s="240"/>
      <c r="CG38" s="240"/>
      <c r="CH38" s="240"/>
      <c r="CI38" s="240"/>
      <c r="CJ38" s="240"/>
      <c r="CK38" s="240"/>
      <c r="CL38" s="240"/>
      <c r="CM38" s="240"/>
      <c r="CN38" s="240"/>
      <c r="CO38" s="240"/>
      <c r="CP38" s="240"/>
      <c r="CQ38" s="240"/>
      <c r="CR38" s="240"/>
      <c r="CS38" s="240"/>
      <c r="CT38" s="240"/>
      <c r="CU38" s="240"/>
      <c r="CV38" s="240"/>
      <c r="CW38" s="240"/>
      <c r="CX38" s="240"/>
      <c r="CY38" s="240"/>
      <c r="CZ38" s="240"/>
      <c r="DA38" s="240"/>
      <c r="DB38" s="240"/>
      <c r="DC38" s="240"/>
      <c r="DD38" s="240"/>
      <c r="DE38" s="240"/>
      <c r="DF38" s="240"/>
      <c r="DG38" s="240"/>
      <c r="DH38" s="240"/>
      <c r="DI38" s="240"/>
      <c r="DJ38" s="240"/>
      <c r="DK38" s="240"/>
      <c r="DL38" s="240"/>
      <c r="DM38" s="240"/>
      <c r="DN38" s="240"/>
      <c r="DO38" s="240"/>
      <c r="DP38" s="240"/>
      <c r="DQ38" s="240"/>
      <c r="DR38" s="240"/>
      <c r="DS38" s="240"/>
      <c r="DT38" s="240"/>
      <c r="DU38" s="240"/>
      <c r="DV38" s="240"/>
      <c r="DW38" s="240"/>
      <c r="DX38" s="240"/>
      <c r="DY38" s="240"/>
      <c r="DZ38" s="240"/>
      <c r="EA38" s="240"/>
      <c r="EB38" s="240"/>
      <c r="EC38" s="240"/>
      <c r="ED38" s="240"/>
      <c r="EE38" s="240"/>
      <c r="EF38" s="240"/>
      <c r="EG38" s="240"/>
      <c r="EH38" s="240"/>
      <c r="EI38" s="240"/>
      <c r="EJ38" s="240"/>
      <c r="EK38" s="240"/>
      <c r="EL38" s="240"/>
      <c r="EM38" s="240"/>
      <c r="EN38" s="240"/>
      <c r="EO38" s="240"/>
      <c r="EP38" s="240"/>
      <c r="EQ38" s="240"/>
      <c r="ER38" s="240"/>
      <c r="ES38" s="240"/>
      <c r="ET38" s="240"/>
      <c r="EU38" s="240"/>
      <c r="EV38" s="240"/>
      <c r="EW38" s="240"/>
      <c r="EX38" s="240"/>
      <c r="EY38" s="240"/>
      <c r="EZ38" s="240"/>
      <c r="FA38" s="240"/>
      <c r="FB38" s="240"/>
      <c r="FC38" s="240"/>
      <c r="FD38" s="240"/>
      <c r="FE38" s="240"/>
      <c r="FF38" s="240"/>
      <c r="FG38" s="240"/>
      <c r="FH38" s="240"/>
      <c r="FI38" s="240"/>
      <c r="FJ38" s="240"/>
      <c r="FK38" s="240"/>
      <c r="FL38" s="240"/>
      <c r="FM38" s="240"/>
      <c r="FN38" s="240"/>
      <c r="FO38" s="240"/>
      <c r="FP38" s="240"/>
      <c r="FQ38" s="240"/>
      <c r="FR38" s="240"/>
      <c r="FS38" s="240"/>
      <c r="FT38" s="240"/>
      <c r="FU38" s="240"/>
      <c r="FV38" s="240"/>
      <c r="FW38" s="240"/>
      <c r="FX38" s="240"/>
      <c r="FY38" s="240"/>
      <c r="FZ38" s="240"/>
      <c r="GA38" s="240"/>
      <c r="GB38" s="240"/>
      <c r="GC38" s="240"/>
      <c r="GD38" s="240"/>
      <c r="GE38" s="240"/>
      <c r="GF38" s="240"/>
      <c r="GG38" s="240"/>
      <c r="GH38" s="240"/>
      <c r="GI38" s="240"/>
      <c r="GJ38" s="240"/>
      <c r="GK38" s="240"/>
      <c r="GL38" s="240"/>
      <c r="GM38" s="240"/>
      <c r="GN38" s="240"/>
      <c r="GO38" s="240"/>
      <c r="GP38" s="240"/>
      <c r="GQ38" s="240"/>
      <c r="GR38" s="240"/>
      <c r="GS38" s="240"/>
      <c r="GT38" s="240"/>
      <c r="GU38" s="240"/>
      <c r="GV38" s="240"/>
      <c r="GW38" s="240"/>
      <c r="GX38" s="240"/>
      <c r="GY38" s="240"/>
      <c r="GZ38" s="240"/>
      <c r="HA38" s="240"/>
      <c r="HB38" s="240"/>
      <c r="HC38" s="240"/>
      <c r="HD38" s="240"/>
      <c r="HE38" s="240"/>
      <c r="HF38" s="240"/>
      <c r="HG38" s="240"/>
      <c r="HH38" s="240"/>
      <c r="HI38" s="240"/>
      <c r="HJ38" s="240"/>
      <c r="HK38" s="240"/>
      <c r="HL38" s="240"/>
      <c r="HM38" s="240"/>
      <c r="HN38" s="240"/>
      <c r="HO38" s="240"/>
      <c r="HP38" s="240"/>
      <c r="HQ38" s="240"/>
      <c r="HR38" s="240"/>
      <c r="HS38" s="240"/>
      <c r="HT38" s="240"/>
      <c r="HU38" s="240"/>
      <c r="HV38" s="240"/>
      <c r="HW38" s="240"/>
      <c r="HX38" s="240"/>
      <c r="HY38" s="240"/>
      <c r="HZ38" s="240"/>
      <c r="IA38" s="240"/>
      <c r="IB38" s="240"/>
      <c r="IC38" s="240"/>
      <c r="ID38" s="240"/>
      <c r="IE38" s="240"/>
      <c r="IF38" s="240"/>
      <c r="IG38" s="240"/>
      <c r="IH38" s="240"/>
      <c r="II38" s="240"/>
      <c r="IJ38" s="240"/>
      <c r="IK38" s="240"/>
      <c r="IL38" s="240"/>
      <c r="IM38" s="240"/>
      <c r="IN38" s="240"/>
      <c r="IO38" s="240"/>
      <c r="IP38" s="240"/>
      <c r="IQ38" s="240"/>
      <c r="IR38" s="240"/>
      <c r="IS38" s="240"/>
      <c r="IT38" s="240"/>
      <c r="IU38" s="240"/>
      <c r="IV38" s="240"/>
    </row>
    <row r="39" spans="1:256" ht="13.9" customHeight="1">
      <c r="A39" s="269"/>
      <c r="B39" s="270"/>
      <c r="C39" s="270"/>
      <c r="D39" s="271"/>
      <c r="E39" s="240"/>
      <c r="F39" s="240"/>
      <c r="G39" s="240"/>
      <c r="H39" s="240"/>
      <c r="I39" s="240"/>
      <c r="J39" s="240"/>
      <c r="K39" s="240"/>
      <c r="L39" s="240"/>
      <c r="M39" s="240"/>
      <c r="N39" s="240"/>
      <c r="O39" s="240"/>
      <c r="P39" s="240"/>
      <c r="Q39" s="240"/>
      <c r="R39" s="240"/>
      <c r="S39" s="240"/>
      <c r="T39" s="240"/>
      <c r="U39" s="240"/>
      <c r="V39" s="240"/>
      <c r="W39" s="240"/>
      <c r="X39" s="240"/>
      <c r="Y39" s="240"/>
      <c r="Z39" s="240"/>
      <c r="AA39" s="240"/>
      <c r="AB39" s="240"/>
      <c r="AC39" s="240"/>
      <c r="AD39" s="240"/>
      <c r="AE39" s="240"/>
      <c r="AF39" s="240"/>
      <c r="AG39" s="240"/>
      <c r="AH39" s="240"/>
      <c r="AI39" s="240"/>
      <c r="AJ39" s="240"/>
      <c r="AK39" s="240"/>
      <c r="AL39" s="240"/>
      <c r="AM39" s="240"/>
      <c r="AN39" s="240"/>
      <c r="AO39" s="240"/>
      <c r="AP39" s="240"/>
      <c r="AQ39" s="240"/>
      <c r="AR39" s="240"/>
      <c r="AS39" s="240"/>
      <c r="AT39" s="240"/>
      <c r="AU39" s="240"/>
      <c r="AV39" s="240"/>
      <c r="AW39" s="240"/>
      <c r="AX39" s="240"/>
      <c r="AY39" s="240"/>
      <c r="AZ39" s="240"/>
      <c r="BA39" s="240"/>
      <c r="BB39" s="240"/>
      <c r="BC39" s="240"/>
      <c r="BD39" s="240"/>
      <c r="BE39" s="240"/>
      <c r="BF39" s="240"/>
      <c r="BG39" s="240"/>
      <c r="BH39" s="240"/>
      <c r="BI39" s="240"/>
      <c r="BJ39" s="240"/>
      <c r="BK39" s="240"/>
      <c r="BL39" s="240"/>
      <c r="BM39" s="240"/>
      <c r="BN39" s="240"/>
      <c r="BO39" s="240"/>
      <c r="BP39" s="240"/>
      <c r="BQ39" s="240"/>
      <c r="BR39" s="240"/>
      <c r="BS39" s="240"/>
      <c r="BT39" s="240"/>
      <c r="BU39" s="240"/>
      <c r="BV39" s="240"/>
      <c r="BW39" s="240"/>
      <c r="BX39" s="240"/>
      <c r="BY39" s="240"/>
      <c r="BZ39" s="240"/>
      <c r="CA39" s="240"/>
      <c r="CB39" s="240"/>
      <c r="CC39" s="240"/>
      <c r="CD39" s="240"/>
      <c r="CE39" s="240"/>
      <c r="CF39" s="240"/>
      <c r="CG39" s="240"/>
      <c r="CH39" s="240"/>
      <c r="CI39" s="240"/>
      <c r="CJ39" s="240"/>
      <c r="CK39" s="240"/>
      <c r="CL39" s="240"/>
      <c r="CM39" s="240"/>
      <c r="CN39" s="240"/>
      <c r="CO39" s="240"/>
      <c r="CP39" s="240"/>
      <c r="CQ39" s="240"/>
      <c r="CR39" s="240"/>
      <c r="CS39" s="240"/>
      <c r="CT39" s="240"/>
      <c r="CU39" s="240"/>
      <c r="CV39" s="240"/>
      <c r="CW39" s="240"/>
      <c r="CX39" s="240"/>
      <c r="CY39" s="240"/>
      <c r="CZ39" s="240"/>
      <c r="DA39" s="240"/>
      <c r="DB39" s="240"/>
      <c r="DC39" s="240"/>
      <c r="DD39" s="240"/>
      <c r="DE39" s="240"/>
      <c r="DF39" s="240"/>
      <c r="DG39" s="240"/>
      <c r="DH39" s="240"/>
      <c r="DI39" s="240"/>
      <c r="DJ39" s="240"/>
      <c r="DK39" s="240"/>
      <c r="DL39" s="240"/>
      <c r="DM39" s="240"/>
      <c r="DN39" s="240"/>
      <c r="DO39" s="240"/>
      <c r="DP39" s="240"/>
      <c r="DQ39" s="240"/>
      <c r="DR39" s="240"/>
      <c r="DS39" s="240"/>
      <c r="DT39" s="240"/>
      <c r="DU39" s="240"/>
      <c r="DV39" s="240"/>
      <c r="DW39" s="240"/>
      <c r="DX39" s="240"/>
      <c r="DY39" s="240"/>
      <c r="DZ39" s="240"/>
      <c r="EA39" s="240"/>
      <c r="EB39" s="240"/>
      <c r="EC39" s="240"/>
      <c r="ED39" s="240"/>
      <c r="EE39" s="240"/>
      <c r="EF39" s="240"/>
      <c r="EG39" s="240"/>
      <c r="EH39" s="240"/>
      <c r="EI39" s="240"/>
      <c r="EJ39" s="240"/>
      <c r="EK39" s="240"/>
      <c r="EL39" s="240"/>
      <c r="EM39" s="240"/>
      <c r="EN39" s="240"/>
      <c r="EO39" s="240"/>
      <c r="EP39" s="240"/>
      <c r="EQ39" s="240"/>
      <c r="ER39" s="240"/>
      <c r="ES39" s="240"/>
      <c r="ET39" s="240"/>
      <c r="EU39" s="240"/>
      <c r="EV39" s="240"/>
      <c r="EW39" s="240"/>
      <c r="EX39" s="240"/>
      <c r="EY39" s="240"/>
      <c r="EZ39" s="240"/>
      <c r="FA39" s="240"/>
      <c r="FB39" s="240"/>
      <c r="FC39" s="240"/>
      <c r="FD39" s="240"/>
      <c r="FE39" s="240"/>
      <c r="FF39" s="240"/>
      <c r="FG39" s="240"/>
      <c r="FH39" s="240"/>
      <c r="FI39" s="240"/>
      <c r="FJ39" s="240"/>
      <c r="FK39" s="240"/>
      <c r="FL39" s="240"/>
      <c r="FM39" s="240"/>
      <c r="FN39" s="240"/>
      <c r="FO39" s="240"/>
      <c r="FP39" s="240"/>
      <c r="FQ39" s="240"/>
      <c r="FR39" s="240"/>
      <c r="FS39" s="240"/>
      <c r="FT39" s="240"/>
      <c r="FU39" s="240"/>
      <c r="FV39" s="240"/>
      <c r="FW39" s="240"/>
      <c r="FX39" s="240"/>
      <c r="FY39" s="240"/>
      <c r="FZ39" s="240"/>
      <c r="GA39" s="240"/>
      <c r="GB39" s="240"/>
      <c r="GC39" s="240"/>
      <c r="GD39" s="240"/>
      <c r="GE39" s="240"/>
      <c r="GF39" s="240"/>
      <c r="GG39" s="240"/>
      <c r="GH39" s="240"/>
      <c r="GI39" s="240"/>
      <c r="GJ39" s="240"/>
      <c r="GK39" s="240"/>
      <c r="GL39" s="240"/>
      <c r="GM39" s="240"/>
      <c r="GN39" s="240"/>
      <c r="GO39" s="240"/>
      <c r="GP39" s="240"/>
      <c r="GQ39" s="240"/>
      <c r="GR39" s="240"/>
      <c r="GS39" s="240"/>
      <c r="GT39" s="240"/>
      <c r="GU39" s="240"/>
      <c r="GV39" s="240"/>
      <c r="GW39" s="240"/>
      <c r="GX39" s="240"/>
      <c r="GY39" s="240"/>
      <c r="GZ39" s="240"/>
      <c r="HA39" s="240"/>
      <c r="HB39" s="240"/>
      <c r="HC39" s="240"/>
      <c r="HD39" s="240"/>
      <c r="HE39" s="240"/>
      <c r="HF39" s="240"/>
      <c r="HG39" s="240"/>
      <c r="HH39" s="240"/>
      <c r="HI39" s="240"/>
      <c r="HJ39" s="240"/>
      <c r="HK39" s="240"/>
      <c r="HL39" s="240"/>
      <c r="HM39" s="240"/>
      <c r="HN39" s="240"/>
      <c r="HO39" s="240"/>
      <c r="HP39" s="240"/>
      <c r="HQ39" s="240"/>
      <c r="HR39" s="240"/>
      <c r="HS39" s="240"/>
      <c r="HT39" s="240"/>
      <c r="HU39" s="240"/>
      <c r="HV39" s="240"/>
      <c r="HW39" s="240"/>
      <c r="HX39" s="240"/>
      <c r="HY39" s="240"/>
      <c r="HZ39" s="240"/>
      <c r="IA39" s="240"/>
      <c r="IB39" s="240"/>
      <c r="IC39" s="240"/>
      <c r="ID39" s="240"/>
      <c r="IE39" s="240"/>
      <c r="IF39" s="240"/>
      <c r="IG39" s="240"/>
      <c r="IH39" s="240"/>
      <c r="II39" s="240"/>
      <c r="IJ39" s="240"/>
      <c r="IK39" s="240"/>
      <c r="IL39" s="240"/>
      <c r="IM39" s="240"/>
      <c r="IN39" s="240"/>
      <c r="IO39" s="240"/>
      <c r="IP39" s="240"/>
      <c r="IQ39" s="240"/>
      <c r="IR39" s="240"/>
      <c r="IS39" s="240"/>
      <c r="IT39" s="240"/>
      <c r="IU39" s="240"/>
      <c r="IV39" s="240"/>
    </row>
    <row r="40" spans="1:256" ht="13.9" customHeight="1">
      <c r="A40" s="269"/>
      <c r="B40" s="270"/>
      <c r="C40" s="270"/>
      <c r="D40" s="271"/>
      <c r="E40" s="240"/>
      <c r="F40" s="240"/>
      <c r="G40" s="240"/>
      <c r="H40" s="240"/>
      <c r="I40" s="240"/>
      <c r="J40" s="240"/>
      <c r="K40" s="240"/>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40"/>
      <c r="AZ40" s="240"/>
      <c r="BA40" s="240"/>
      <c r="BB40" s="240"/>
      <c r="BC40" s="240"/>
      <c r="BD40" s="240"/>
      <c r="BE40" s="240"/>
      <c r="BF40" s="240"/>
      <c r="BG40" s="240"/>
      <c r="BH40" s="240"/>
      <c r="BI40" s="240"/>
      <c r="BJ40" s="240"/>
      <c r="BK40" s="240"/>
      <c r="BL40" s="240"/>
      <c r="BM40" s="240"/>
      <c r="BN40" s="240"/>
      <c r="BO40" s="240"/>
      <c r="BP40" s="240"/>
      <c r="BQ40" s="240"/>
      <c r="BR40" s="240"/>
      <c r="BS40" s="240"/>
      <c r="BT40" s="240"/>
      <c r="BU40" s="240"/>
      <c r="BV40" s="240"/>
      <c r="BW40" s="240"/>
      <c r="BX40" s="240"/>
      <c r="BY40" s="240"/>
      <c r="BZ40" s="240"/>
      <c r="CA40" s="240"/>
      <c r="CB40" s="240"/>
      <c r="CC40" s="240"/>
      <c r="CD40" s="240"/>
      <c r="CE40" s="240"/>
      <c r="CF40" s="240"/>
      <c r="CG40" s="240"/>
      <c r="CH40" s="240"/>
      <c r="CI40" s="240"/>
      <c r="CJ40" s="240"/>
      <c r="CK40" s="240"/>
      <c r="CL40" s="240"/>
      <c r="CM40" s="240"/>
      <c r="CN40" s="240"/>
      <c r="CO40" s="240"/>
      <c r="CP40" s="240"/>
      <c r="CQ40" s="240"/>
      <c r="CR40" s="240"/>
      <c r="CS40" s="240"/>
      <c r="CT40" s="240"/>
      <c r="CU40" s="240"/>
      <c r="CV40" s="240"/>
      <c r="CW40" s="240"/>
      <c r="CX40" s="240"/>
      <c r="CY40" s="240"/>
      <c r="CZ40" s="240"/>
      <c r="DA40" s="240"/>
      <c r="DB40" s="240"/>
      <c r="DC40" s="240"/>
      <c r="DD40" s="240"/>
      <c r="DE40" s="240"/>
      <c r="DF40" s="240"/>
      <c r="DG40" s="240"/>
      <c r="DH40" s="240"/>
      <c r="DI40" s="240"/>
      <c r="DJ40" s="240"/>
      <c r="DK40" s="240"/>
      <c r="DL40" s="240"/>
      <c r="DM40" s="240"/>
      <c r="DN40" s="240"/>
      <c r="DO40" s="240"/>
      <c r="DP40" s="240"/>
      <c r="DQ40" s="240"/>
      <c r="DR40" s="240"/>
      <c r="DS40" s="240"/>
      <c r="DT40" s="240"/>
      <c r="DU40" s="240"/>
      <c r="DV40" s="240"/>
      <c r="DW40" s="240"/>
      <c r="DX40" s="240"/>
      <c r="DY40" s="240"/>
      <c r="DZ40" s="240"/>
      <c r="EA40" s="240"/>
      <c r="EB40" s="240"/>
      <c r="EC40" s="240"/>
      <c r="ED40" s="240"/>
      <c r="EE40" s="240"/>
      <c r="EF40" s="240"/>
      <c r="EG40" s="240"/>
      <c r="EH40" s="240"/>
      <c r="EI40" s="240"/>
      <c r="EJ40" s="240"/>
      <c r="EK40" s="240"/>
      <c r="EL40" s="240"/>
      <c r="EM40" s="240"/>
      <c r="EN40" s="240"/>
      <c r="EO40" s="240"/>
      <c r="EP40" s="240"/>
      <c r="EQ40" s="240"/>
      <c r="ER40" s="240"/>
      <c r="ES40" s="240"/>
      <c r="ET40" s="240"/>
      <c r="EU40" s="240"/>
      <c r="EV40" s="240"/>
      <c r="EW40" s="240"/>
      <c r="EX40" s="240"/>
      <c r="EY40" s="240"/>
      <c r="EZ40" s="240"/>
      <c r="FA40" s="240"/>
      <c r="FB40" s="240"/>
      <c r="FC40" s="240"/>
      <c r="FD40" s="240"/>
      <c r="FE40" s="240"/>
      <c r="FF40" s="240"/>
      <c r="FG40" s="240"/>
      <c r="FH40" s="240"/>
      <c r="FI40" s="240"/>
      <c r="FJ40" s="240"/>
      <c r="FK40" s="240"/>
      <c r="FL40" s="240"/>
      <c r="FM40" s="240"/>
      <c r="FN40" s="240"/>
      <c r="FO40" s="240"/>
      <c r="FP40" s="240"/>
      <c r="FQ40" s="240"/>
      <c r="FR40" s="240"/>
      <c r="FS40" s="240"/>
      <c r="FT40" s="240"/>
      <c r="FU40" s="240"/>
      <c r="FV40" s="240"/>
      <c r="FW40" s="240"/>
      <c r="FX40" s="240"/>
      <c r="FY40" s="240"/>
      <c r="FZ40" s="240"/>
      <c r="GA40" s="240"/>
      <c r="GB40" s="240"/>
      <c r="GC40" s="240"/>
      <c r="GD40" s="240"/>
      <c r="GE40" s="240"/>
      <c r="GF40" s="240"/>
      <c r="GG40" s="240"/>
      <c r="GH40" s="240"/>
      <c r="GI40" s="240"/>
      <c r="GJ40" s="240"/>
      <c r="GK40" s="240"/>
      <c r="GL40" s="240"/>
      <c r="GM40" s="240"/>
      <c r="GN40" s="240"/>
      <c r="GO40" s="240"/>
      <c r="GP40" s="240"/>
      <c r="GQ40" s="240"/>
      <c r="GR40" s="240"/>
      <c r="GS40" s="240"/>
      <c r="GT40" s="240"/>
      <c r="GU40" s="240"/>
      <c r="GV40" s="240"/>
      <c r="GW40" s="240"/>
      <c r="GX40" s="240"/>
      <c r="GY40" s="240"/>
      <c r="GZ40" s="240"/>
      <c r="HA40" s="240"/>
      <c r="HB40" s="240"/>
      <c r="HC40" s="240"/>
      <c r="HD40" s="240"/>
      <c r="HE40" s="240"/>
      <c r="HF40" s="240"/>
      <c r="HG40" s="240"/>
      <c r="HH40" s="240"/>
      <c r="HI40" s="240"/>
      <c r="HJ40" s="240"/>
      <c r="HK40" s="240"/>
      <c r="HL40" s="240"/>
      <c r="HM40" s="240"/>
      <c r="HN40" s="240"/>
      <c r="HO40" s="240"/>
      <c r="HP40" s="240"/>
      <c r="HQ40" s="240"/>
      <c r="HR40" s="240"/>
      <c r="HS40" s="240"/>
      <c r="HT40" s="240"/>
      <c r="HU40" s="240"/>
      <c r="HV40" s="240"/>
      <c r="HW40" s="240"/>
      <c r="HX40" s="240"/>
      <c r="HY40" s="240"/>
      <c r="HZ40" s="240"/>
      <c r="IA40" s="240"/>
      <c r="IB40" s="240"/>
      <c r="IC40" s="240"/>
      <c r="ID40" s="240"/>
      <c r="IE40" s="240"/>
      <c r="IF40" s="240"/>
      <c r="IG40" s="240"/>
      <c r="IH40" s="240"/>
      <c r="II40" s="240"/>
      <c r="IJ40" s="240"/>
      <c r="IK40" s="240"/>
      <c r="IL40" s="240"/>
      <c r="IM40" s="240"/>
      <c r="IN40" s="240"/>
      <c r="IO40" s="240"/>
      <c r="IP40" s="240"/>
      <c r="IQ40" s="240"/>
      <c r="IR40" s="240"/>
      <c r="IS40" s="240"/>
      <c r="IT40" s="240"/>
      <c r="IU40" s="240"/>
      <c r="IV40" s="240"/>
    </row>
    <row r="41" spans="1:256" ht="13.9" customHeight="1">
      <c r="A41" s="213"/>
      <c r="B41" s="270"/>
      <c r="C41" s="270"/>
      <c r="D41" s="271"/>
      <c r="E41" s="240"/>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40"/>
      <c r="AZ41" s="240"/>
      <c r="BA41" s="240"/>
      <c r="BB41" s="240"/>
      <c r="BC41" s="240"/>
      <c r="BD41" s="240"/>
      <c r="BE41" s="240"/>
      <c r="BF41" s="240"/>
      <c r="BG41" s="240"/>
      <c r="BH41" s="240"/>
      <c r="BI41" s="240"/>
      <c r="BJ41" s="240"/>
      <c r="BK41" s="240"/>
      <c r="BL41" s="240"/>
      <c r="BM41" s="240"/>
      <c r="BN41" s="240"/>
      <c r="BO41" s="240"/>
      <c r="BP41" s="240"/>
      <c r="BQ41" s="240"/>
      <c r="BR41" s="240"/>
      <c r="BS41" s="240"/>
      <c r="BT41" s="240"/>
      <c r="BU41" s="240"/>
      <c r="BV41" s="240"/>
      <c r="BW41" s="240"/>
      <c r="BX41" s="240"/>
      <c r="BY41" s="240"/>
      <c r="BZ41" s="240"/>
      <c r="CA41" s="240"/>
      <c r="CB41" s="240"/>
      <c r="CC41" s="240"/>
      <c r="CD41" s="240"/>
      <c r="CE41" s="240"/>
      <c r="CF41" s="240"/>
      <c r="CG41" s="240"/>
      <c r="CH41" s="240"/>
      <c r="CI41" s="240"/>
      <c r="CJ41" s="240"/>
      <c r="CK41" s="240"/>
      <c r="CL41" s="240"/>
      <c r="CM41" s="240"/>
      <c r="CN41" s="240"/>
      <c r="CO41" s="240"/>
      <c r="CP41" s="240"/>
      <c r="CQ41" s="240"/>
      <c r="CR41" s="240"/>
      <c r="CS41" s="240"/>
      <c r="CT41" s="240"/>
      <c r="CU41" s="240"/>
      <c r="CV41" s="240"/>
      <c r="CW41" s="240"/>
      <c r="CX41" s="240"/>
      <c r="CY41" s="240"/>
      <c r="CZ41" s="240"/>
      <c r="DA41" s="240"/>
      <c r="DB41" s="240"/>
      <c r="DC41" s="240"/>
      <c r="DD41" s="240"/>
      <c r="DE41" s="240"/>
      <c r="DF41" s="240"/>
      <c r="DG41" s="240"/>
      <c r="DH41" s="240"/>
      <c r="DI41" s="240"/>
      <c r="DJ41" s="240"/>
      <c r="DK41" s="240"/>
      <c r="DL41" s="240"/>
      <c r="DM41" s="240"/>
      <c r="DN41" s="240"/>
      <c r="DO41" s="240"/>
      <c r="DP41" s="240"/>
      <c r="DQ41" s="240"/>
      <c r="DR41" s="240"/>
      <c r="DS41" s="240"/>
      <c r="DT41" s="240"/>
      <c r="DU41" s="240"/>
      <c r="DV41" s="240"/>
      <c r="DW41" s="240"/>
      <c r="DX41" s="240"/>
      <c r="DY41" s="240"/>
      <c r="DZ41" s="240"/>
      <c r="EA41" s="240"/>
      <c r="EB41" s="240"/>
      <c r="EC41" s="240"/>
      <c r="ED41" s="240"/>
      <c r="EE41" s="240"/>
      <c r="EF41" s="240"/>
      <c r="EG41" s="240"/>
      <c r="EH41" s="240"/>
      <c r="EI41" s="240"/>
      <c r="EJ41" s="240"/>
      <c r="EK41" s="240"/>
      <c r="EL41" s="240"/>
      <c r="EM41" s="240"/>
      <c r="EN41" s="240"/>
      <c r="EO41" s="240"/>
      <c r="EP41" s="240"/>
      <c r="EQ41" s="240"/>
      <c r="ER41" s="240"/>
      <c r="ES41" s="240"/>
      <c r="ET41" s="240"/>
      <c r="EU41" s="240"/>
      <c r="EV41" s="240"/>
      <c r="EW41" s="240"/>
      <c r="EX41" s="240"/>
      <c r="EY41" s="240"/>
      <c r="EZ41" s="240"/>
      <c r="FA41" s="240"/>
      <c r="FB41" s="240"/>
      <c r="FC41" s="240"/>
      <c r="FD41" s="240"/>
      <c r="FE41" s="240"/>
      <c r="FF41" s="240"/>
      <c r="FG41" s="240"/>
      <c r="FH41" s="240"/>
      <c r="FI41" s="240"/>
      <c r="FJ41" s="240"/>
      <c r="FK41" s="240"/>
      <c r="FL41" s="240"/>
      <c r="FM41" s="240"/>
      <c r="FN41" s="240"/>
      <c r="FO41" s="240"/>
      <c r="FP41" s="240"/>
      <c r="FQ41" s="240"/>
      <c r="FR41" s="240"/>
      <c r="FS41" s="240"/>
      <c r="FT41" s="240"/>
      <c r="FU41" s="240"/>
      <c r="FV41" s="240"/>
      <c r="FW41" s="240"/>
      <c r="FX41" s="240"/>
      <c r="FY41" s="240"/>
      <c r="FZ41" s="240"/>
      <c r="GA41" s="240"/>
      <c r="GB41" s="240"/>
      <c r="GC41" s="240"/>
      <c r="GD41" s="240"/>
      <c r="GE41" s="240"/>
      <c r="GF41" s="240"/>
      <c r="GG41" s="240"/>
      <c r="GH41" s="240"/>
      <c r="GI41" s="240"/>
      <c r="GJ41" s="240"/>
      <c r="GK41" s="240"/>
      <c r="GL41" s="240"/>
      <c r="GM41" s="240"/>
      <c r="GN41" s="240"/>
      <c r="GO41" s="240"/>
      <c r="GP41" s="240"/>
      <c r="GQ41" s="240"/>
      <c r="GR41" s="240"/>
      <c r="GS41" s="240"/>
      <c r="GT41" s="240"/>
      <c r="GU41" s="240"/>
      <c r="GV41" s="240"/>
      <c r="GW41" s="240"/>
      <c r="GX41" s="240"/>
      <c r="GY41" s="240"/>
      <c r="GZ41" s="240"/>
      <c r="HA41" s="240"/>
      <c r="HB41" s="240"/>
      <c r="HC41" s="240"/>
      <c r="HD41" s="240"/>
      <c r="HE41" s="240"/>
      <c r="HF41" s="240"/>
      <c r="HG41" s="240"/>
      <c r="HH41" s="240"/>
      <c r="HI41" s="240"/>
      <c r="HJ41" s="240"/>
      <c r="HK41" s="240"/>
      <c r="HL41" s="240"/>
      <c r="HM41" s="240"/>
      <c r="HN41" s="240"/>
      <c r="HO41" s="240"/>
      <c r="HP41" s="240"/>
      <c r="HQ41" s="240"/>
      <c r="HR41" s="240"/>
      <c r="HS41" s="240"/>
      <c r="HT41" s="240"/>
      <c r="HU41" s="240"/>
      <c r="HV41" s="240"/>
      <c r="HW41" s="240"/>
      <c r="HX41" s="240"/>
      <c r="HY41" s="240"/>
      <c r="HZ41" s="240"/>
      <c r="IA41" s="240"/>
      <c r="IB41" s="240"/>
      <c r="IC41" s="240"/>
      <c r="ID41" s="240"/>
      <c r="IE41" s="240"/>
      <c r="IF41" s="240"/>
      <c r="IG41" s="240"/>
      <c r="IH41" s="240"/>
      <c r="II41" s="240"/>
      <c r="IJ41" s="240"/>
      <c r="IK41" s="240"/>
      <c r="IL41" s="240"/>
      <c r="IM41" s="240"/>
      <c r="IN41" s="240"/>
      <c r="IO41" s="240"/>
      <c r="IP41" s="240"/>
      <c r="IQ41" s="240"/>
      <c r="IR41" s="240"/>
      <c r="IS41" s="240"/>
      <c r="IT41" s="240"/>
      <c r="IU41" s="240"/>
      <c r="IV41" s="240"/>
    </row>
    <row r="42" spans="1:256" ht="13.9" customHeight="1">
      <c r="A42" s="269"/>
      <c r="B42" s="270"/>
      <c r="C42" s="270"/>
      <c r="D42" s="271"/>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40"/>
      <c r="AV42" s="240"/>
      <c r="AW42" s="240"/>
      <c r="AX42" s="240"/>
      <c r="AY42" s="240"/>
      <c r="AZ42" s="240"/>
      <c r="BA42" s="240"/>
      <c r="BB42" s="240"/>
      <c r="BC42" s="240"/>
      <c r="BD42" s="240"/>
      <c r="BE42" s="240"/>
      <c r="BF42" s="240"/>
      <c r="BG42" s="240"/>
      <c r="BH42" s="240"/>
      <c r="BI42" s="240"/>
      <c r="BJ42" s="240"/>
      <c r="BK42" s="240"/>
      <c r="BL42" s="240"/>
      <c r="BM42" s="240"/>
      <c r="BN42" s="240"/>
      <c r="BO42" s="240"/>
      <c r="BP42" s="240"/>
      <c r="BQ42" s="240"/>
      <c r="BR42" s="240"/>
      <c r="BS42" s="240"/>
      <c r="BT42" s="240"/>
      <c r="BU42" s="240"/>
      <c r="BV42" s="240"/>
      <c r="BW42" s="240"/>
      <c r="BX42" s="240"/>
      <c r="BY42" s="240"/>
      <c r="BZ42" s="240"/>
      <c r="CA42" s="240"/>
      <c r="CB42" s="240"/>
      <c r="CC42" s="240"/>
      <c r="CD42" s="240"/>
      <c r="CE42" s="240"/>
      <c r="CF42" s="240"/>
      <c r="CG42" s="240"/>
      <c r="CH42" s="240"/>
      <c r="CI42" s="240"/>
      <c r="CJ42" s="240"/>
      <c r="CK42" s="240"/>
      <c r="CL42" s="240"/>
      <c r="CM42" s="240"/>
      <c r="CN42" s="240"/>
      <c r="CO42" s="240"/>
      <c r="CP42" s="240"/>
      <c r="CQ42" s="240"/>
      <c r="CR42" s="240"/>
      <c r="CS42" s="240"/>
      <c r="CT42" s="240"/>
      <c r="CU42" s="240"/>
      <c r="CV42" s="240"/>
      <c r="CW42" s="240"/>
      <c r="CX42" s="240"/>
      <c r="CY42" s="240"/>
      <c r="CZ42" s="240"/>
      <c r="DA42" s="240"/>
      <c r="DB42" s="240"/>
      <c r="DC42" s="240"/>
      <c r="DD42" s="240"/>
      <c r="DE42" s="240"/>
      <c r="DF42" s="240"/>
      <c r="DG42" s="240"/>
      <c r="DH42" s="240"/>
      <c r="DI42" s="240"/>
      <c r="DJ42" s="240"/>
      <c r="DK42" s="240"/>
      <c r="DL42" s="240"/>
      <c r="DM42" s="240"/>
      <c r="DN42" s="240"/>
      <c r="DO42" s="240"/>
      <c r="DP42" s="240"/>
      <c r="DQ42" s="240"/>
      <c r="DR42" s="240"/>
      <c r="DS42" s="240"/>
      <c r="DT42" s="240"/>
      <c r="DU42" s="240"/>
      <c r="DV42" s="240"/>
      <c r="DW42" s="240"/>
      <c r="DX42" s="240"/>
      <c r="DY42" s="240"/>
      <c r="DZ42" s="240"/>
      <c r="EA42" s="240"/>
      <c r="EB42" s="240"/>
      <c r="EC42" s="240"/>
      <c r="ED42" s="240"/>
      <c r="EE42" s="240"/>
      <c r="EF42" s="240"/>
      <c r="EG42" s="240"/>
      <c r="EH42" s="240"/>
      <c r="EI42" s="240"/>
      <c r="EJ42" s="240"/>
      <c r="EK42" s="240"/>
      <c r="EL42" s="240"/>
      <c r="EM42" s="240"/>
      <c r="EN42" s="240"/>
      <c r="EO42" s="240"/>
      <c r="EP42" s="240"/>
      <c r="EQ42" s="240"/>
      <c r="ER42" s="240"/>
      <c r="ES42" s="240"/>
      <c r="ET42" s="240"/>
      <c r="EU42" s="240"/>
      <c r="EV42" s="240"/>
      <c r="EW42" s="240"/>
      <c r="EX42" s="240"/>
      <c r="EY42" s="240"/>
      <c r="EZ42" s="240"/>
      <c r="FA42" s="240"/>
      <c r="FB42" s="240"/>
      <c r="FC42" s="240"/>
      <c r="FD42" s="240"/>
      <c r="FE42" s="240"/>
      <c r="FF42" s="240"/>
      <c r="FG42" s="240"/>
      <c r="FH42" s="240"/>
      <c r="FI42" s="240"/>
      <c r="FJ42" s="240"/>
      <c r="FK42" s="240"/>
      <c r="FL42" s="240"/>
      <c r="FM42" s="240"/>
      <c r="FN42" s="240"/>
      <c r="FO42" s="240"/>
      <c r="FP42" s="240"/>
      <c r="FQ42" s="240"/>
      <c r="FR42" s="240"/>
      <c r="FS42" s="240"/>
      <c r="FT42" s="240"/>
      <c r="FU42" s="240"/>
      <c r="FV42" s="240"/>
      <c r="FW42" s="240"/>
      <c r="FX42" s="240"/>
      <c r="FY42" s="240"/>
      <c r="FZ42" s="240"/>
      <c r="GA42" s="240"/>
      <c r="GB42" s="240"/>
      <c r="GC42" s="240"/>
      <c r="GD42" s="240"/>
      <c r="GE42" s="240"/>
      <c r="GF42" s="240"/>
      <c r="GG42" s="240"/>
      <c r="GH42" s="240"/>
      <c r="GI42" s="240"/>
      <c r="GJ42" s="240"/>
      <c r="GK42" s="240"/>
      <c r="GL42" s="240"/>
      <c r="GM42" s="240"/>
      <c r="GN42" s="240"/>
      <c r="GO42" s="240"/>
      <c r="GP42" s="240"/>
      <c r="GQ42" s="240"/>
      <c r="GR42" s="240"/>
      <c r="GS42" s="240"/>
      <c r="GT42" s="240"/>
      <c r="GU42" s="240"/>
      <c r="GV42" s="240"/>
      <c r="GW42" s="240"/>
      <c r="GX42" s="240"/>
      <c r="GY42" s="240"/>
      <c r="GZ42" s="240"/>
      <c r="HA42" s="240"/>
      <c r="HB42" s="240"/>
      <c r="HC42" s="240"/>
      <c r="HD42" s="240"/>
      <c r="HE42" s="240"/>
      <c r="HF42" s="240"/>
      <c r="HG42" s="240"/>
      <c r="HH42" s="240"/>
      <c r="HI42" s="240"/>
      <c r="HJ42" s="240"/>
      <c r="HK42" s="240"/>
      <c r="HL42" s="240"/>
      <c r="HM42" s="240"/>
      <c r="HN42" s="240"/>
      <c r="HO42" s="240"/>
      <c r="HP42" s="240"/>
      <c r="HQ42" s="240"/>
      <c r="HR42" s="240"/>
      <c r="HS42" s="240"/>
      <c r="HT42" s="240"/>
      <c r="HU42" s="240"/>
      <c r="HV42" s="240"/>
      <c r="HW42" s="240"/>
      <c r="HX42" s="240"/>
      <c r="HY42" s="240"/>
      <c r="HZ42" s="240"/>
      <c r="IA42" s="240"/>
      <c r="IB42" s="240"/>
      <c r="IC42" s="240"/>
      <c r="ID42" s="240"/>
      <c r="IE42" s="240"/>
      <c r="IF42" s="240"/>
      <c r="IG42" s="240"/>
      <c r="IH42" s="240"/>
      <c r="II42" s="240"/>
      <c r="IJ42" s="240"/>
      <c r="IK42" s="240"/>
      <c r="IL42" s="240"/>
      <c r="IM42" s="240"/>
      <c r="IN42" s="240"/>
      <c r="IO42" s="240"/>
      <c r="IP42" s="240"/>
      <c r="IQ42" s="240"/>
      <c r="IR42" s="240"/>
      <c r="IS42" s="240"/>
      <c r="IT42" s="240"/>
      <c r="IU42" s="240"/>
      <c r="IV42" s="240"/>
    </row>
    <row r="43" spans="1:256" ht="13.9" customHeight="1">
      <c r="A43" s="269"/>
      <c r="B43" s="270"/>
      <c r="C43" s="270"/>
      <c r="D43" s="271"/>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240"/>
      <c r="AF43" s="240"/>
      <c r="AG43" s="240"/>
      <c r="AH43" s="240"/>
      <c r="AI43" s="240"/>
      <c r="AJ43" s="240"/>
      <c r="AK43" s="240"/>
      <c r="AL43" s="240"/>
      <c r="AM43" s="240"/>
      <c r="AN43" s="240"/>
      <c r="AO43" s="240"/>
      <c r="AP43" s="240"/>
      <c r="AQ43" s="240"/>
      <c r="AR43" s="240"/>
      <c r="AS43" s="240"/>
      <c r="AT43" s="240"/>
      <c r="AU43" s="240"/>
      <c r="AV43" s="240"/>
      <c r="AW43" s="240"/>
      <c r="AX43" s="240"/>
      <c r="AY43" s="240"/>
      <c r="AZ43" s="240"/>
      <c r="BA43" s="240"/>
      <c r="BB43" s="240"/>
      <c r="BC43" s="240"/>
      <c r="BD43" s="240"/>
      <c r="BE43" s="240"/>
      <c r="BF43" s="240"/>
      <c r="BG43" s="240"/>
      <c r="BH43" s="240"/>
      <c r="BI43" s="240"/>
      <c r="BJ43" s="240"/>
      <c r="BK43" s="240"/>
      <c r="BL43" s="240"/>
      <c r="BM43" s="240"/>
      <c r="BN43" s="240"/>
      <c r="BO43" s="240"/>
      <c r="BP43" s="240"/>
      <c r="BQ43" s="240"/>
      <c r="BR43" s="240"/>
      <c r="BS43" s="240"/>
      <c r="BT43" s="240"/>
      <c r="BU43" s="240"/>
      <c r="BV43" s="240"/>
      <c r="BW43" s="240"/>
      <c r="BX43" s="240"/>
      <c r="BY43" s="240"/>
      <c r="BZ43" s="240"/>
      <c r="CA43" s="240"/>
      <c r="CB43" s="240"/>
      <c r="CC43" s="240"/>
      <c r="CD43" s="240"/>
      <c r="CE43" s="240"/>
      <c r="CF43" s="240"/>
      <c r="CG43" s="240"/>
      <c r="CH43" s="240"/>
      <c r="CI43" s="240"/>
      <c r="CJ43" s="240"/>
      <c r="CK43" s="240"/>
      <c r="CL43" s="240"/>
      <c r="CM43" s="240"/>
      <c r="CN43" s="240"/>
      <c r="CO43" s="240"/>
      <c r="CP43" s="240"/>
      <c r="CQ43" s="240"/>
      <c r="CR43" s="240"/>
      <c r="CS43" s="240"/>
      <c r="CT43" s="240"/>
      <c r="CU43" s="240"/>
      <c r="CV43" s="240"/>
      <c r="CW43" s="240"/>
      <c r="CX43" s="240"/>
      <c r="CY43" s="240"/>
      <c r="CZ43" s="240"/>
      <c r="DA43" s="240"/>
      <c r="DB43" s="240"/>
      <c r="DC43" s="240"/>
      <c r="DD43" s="240"/>
      <c r="DE43" s="240"/>
      <c r="DF43" s="240"/>
      <c r="DG43" s="240"/>
      <c r="DH43" s="240"/>
      <c r="DI43" s="240"/>
      <c r="DJ43" s="240"/>
      <c r="DK43" s="240"/>
      <c r="DL43" s="240"/>
      <c r="DM43" s="240"/>
      <c r="DN43" s="240"/>
      <c r="DO43" s="240"/>
      <c r="DP43" s="240"/>
      <c r="DQ43" s="240"/>
      <c r="DR43" s="240"/>
      <c r="DS43" s="240"/>
      <c r="DT43" s="240"/>
      <c r="DU43" s="240"/>
      <c r="DV43" s="240"/>
      <c r="DW43" s="240"/>
      <c r="DX43" s="240"/>
      <c r="DY43" s="240"/>
      <c r="DZ43" s="240"/>
      <c r="EA43" s="240"/>
      <c r="EB43" s="240"/>
      <c r="EC43" s="240"/>
      <c r="ED43" s="240"/>
      <c r="EE43" s="240"/>
      <c r="EF43" s="240"/>
      <c r="EG43" s="240"/>
      <c r="EH43" s="240"/>
      <c r="EI43" s="240"/>
      <c r="EJ43" s="240"/>
      <c r="EK43" s="240"/>
      <c r="EL43" s="240"/>
      <c r="EM43" s="240"/>
      <c r="EN43" s="240"/>
      <c r="EO43" s="240"/>
      <c r="EP43" s="240"/>
      <c r="EQ43" s="240"/>
      <c r="ER43" s="240"/>
      <c r="ES43" s="240"/>
      <c r="ET43" s="240"/>
      <c r="EU43" s="240"/>
      <c r="EV43" s="240"/>
      <c r="EW43" s="240"/>
      <c r="EX43" s="240"/>
      <c r="EY43" s="240"/>
      <c r="EZ43" s="240"/>
      <c r="FA43" s="240"/>
      <c r="FB43" s="240"/>
      <c r="FC43" s="240"/>
      <c r="FD43" s="240"/>
      <c r="FE43" s="240"/>
      <c r="FF43" s="240"/>
      <c r="FG43" s="240"/>
      <c r="FH43" s="240"/>
      <c r="FI43" s="240"/>
      <c r="FJ43" s="240"/>
      <c r="FK43" s="240"/>
      <c r="FL43" s="240"/>
      <c r="FM43" s="240"/>
      <c r="FN43" s="240"/>
      <c r="FO43" s="240"/>
      <c r="FP43" s="240"/>
      <c r="FQ43" s="240"/>
      <c r="FR43" s="240"/>
      <c r="FS43" s="240"/>
      <c r="FT43" s="240"/>
      <c r="FU43" s="240"/>
      <c r="FV43" s="240"/>
      <c r="FW43" s="240"/>
      <c r="FX43" s="240"/>
      <c r="FY43" s="240"/>
      <c r="FZ43" s="240"/>
      <c r="GA43" s="240"/>
      <c r="GB43" s="240"/>
      <c r="GC43" s="240"/>
      <c r="GD43" s="240"/>
      <c r="GE43" s="240"/>
      <c r="GF43" s="240"/>
      <c r="GG43" s="240"/>
      <c r="GH43" s="240"/>
      <c r="GI43" s="240"/>
      <c r="GJ43" s="240"/>
      <c r="GK43" s="240"/>
      <c r="GL43" s="240"/>
      <c r="GM43" s="240"/>
      <c r="GN43" s="240"/>
      <c r="GO43" s="240"/>
      <c r="GP43" s="240"/>
      <c r="GQ43" s="240"/>
      <c r="GR43" s="240"/>
      <c r="GS43" s="240"/>
      <c r="GT43" s="240"/>
      <c r="GU43" s="240"/>
      <c r="GV43" s="240"/>
      <c r="GW43" s="240"/>
      <c r="GX43" s="240"/>
      <c r="GY43" s="240"/>
      <c r="GZ43" s="240"/>
      <c r="HA43" s="240"/>
      <c r="HB43" s="240"/>
      <c r="HC43" s="240"/>
      <c r="HD43" s="240"/>
      <c r="HE43" s="240"/>
      <c r="HF43" s="240"/>
      <c r="HG43" s="240"/>
      <c r="HH43" s="240"/>
      <c r="HI43" s="240"/>
      <c r="HJ43" s="240"/>
      <c r="HK43" s="240"/>
      <c r="HL43" s="240"/>
      <c r="HM43" s="240"/>
      <c r="HN43" s="240"/>
      <c r="HO43" s="240"/>
      <c r="HP43" s="240"/>
      <c r="HQ43" s="240"/>
      <c r="HR43" s="240"/>
      <c r="HS43" s="240"/>
      <c r="HT43" s="240"/>
      <c r="HU43" s="240"/>
      <c r="HV43" s="240"/>
      <c r="HW43" s="240"/>
      <c r="HX43" s="240"/>
      <c r="HY43" s="240"/>
      <c r="HZ43" s="240"/>
      <c r="IA43" s="240"/>
      <c r="IB43" s="240"/>
      <c r="IC43" s="240"/>
      <c r="ID43" s="240"/>
      <c r="IE43" s="240"/>
      <c r="IF43" s="240"/>
      <c r="IG43" s="240"/>
      <c r="IH43" s="240"/>
      <c r="II43" s="240"/>
      <c r="IJ43" s="240"/>
      <c r="IK43" s="240"/>
      <c r="IL43" s="240"/>
      <c r="IM43" s="240"/>
      <c r="IN43" s="240"/>
      <c r="IO43" s="240"/>
      <c r="IP43" s="240"/>
      <c r="IQ43" s="240"/>
      <c r="IR43" s="240"/>
      <c r="IS43" s="240"/>
      <c r="IT43" s="240"/>
      <c r="IU43" s="240"/>
      <c r="IV43" s="240"/>
    </row>
    <row r="44" spans="1:256" ht="13.9" customHeight="1">
      <c r="A44" s="269"/>
      <c r="B44" s="270"/>
      <c r="C44" s="270"/>
      <c r="D44" s="271"/>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40"/>
      <c r="AZ44" s="240"/>
      <c r="BA44" s="240"/>
      <c r="BB44" s="240"/>
      <c r="BC44" s="240"/>
      <c r="BD44" s="240"/>
      <c r="BE44" s="240"/>
      <c r="BF44" s="240"/>
      <c r="BG44" s="240"/>
      <c r="BH44" s="240"/>
      <c r="BI44" s="240"/>
      <c r="BJ44" s="240"/>
      <c r="BK44" s="240"/>
      <c r="BL44" s="240"/>
      <c r="BM44" s="240"/>
      <c r="BN44" s="240"/>
      <c r="BO44" s="240"/>
      <c r="BP44" s="240"/>
      <c r="BQ44" s="240"/>
      <c r="BR44" s="240"/>
      <c r="BS44" s="240"/>
      <c r="BT44" s="240"/>
      <c r="BU44" s="240"/>
      <c r="BV44" s="240"/>
      <c r="BW44" s="240"/>
      <c r="BX44" s="240"/>
      <c r="BY44" s="240"/>
      <c r="BZ44" s="240"/>
      <c r="CA44" s="240"/>
      <c r="CB44" s="240"/>
      <c r="CC44" s="240"/>
      <c r="CD44" s="240"/>
      <c r="CE44" s="240"/>
      <c r="CF44" s="240"/>
      <c r="CG44" s="240"/>
      <c r="CH44" s="240"/>
      <c r="CI44" s="240"/>
      <c r="CJ44" s="240"/>
      <c r="CK44" s="240"/>
      <c r="CL44" s="240"/>
      <c r="CM44" s="240"/>
      <c r="CN44" s="240"/>
      <c r="CO44" s="240"/>
      <c r="CP44" s="240"/>
      <c r="CQ44" s="240"/>
      <c r="CR44" s="240"/>
      <c r="CS44" s="240"/>
      <c r="CT44" s="240"/>
      <c r="CU44" s="240"/>
      <c r="CV44" s="240"/>
      <c r="CW44" s="240"/>
      <c r="CX44" s="240"/>
      <c r="CY44" s="240"/>
      <c r="CZ44" s="240"/>
      <c r="DA44" s="240"/>
      <c r="DB44" s="240"/>
      <c r="DC44" s="240"/>
      <c r="DD44" s="240"/>
      <c r="DE44" s="240"/>
      <c r="DF44" s="240"/>
      <c r="DG44" s="240"/>
      <c r="DH44" s="240"/>
      <c r="DI44" s="240"/>
      <c r="DJ44" s="240"/>
      <c r="DK44" s="240"/>
      <c r="DL44" s="240"/>
      <c r="DM44" s="240"/>
      <c r="DN44" s="240"/>
      <c r="DO44" s="240"/>
      <c r="DP44" s="240"/>
      <c r="DQ44" s="240"/>
      <c r="DR44" s="240"/>
      <c r="DS44" s="240"/>
      <c r="DT44" s="240"/>
      <c r="DU44" s="240"/>
      <c r="DV44" s="240"/>
      <c r="DW44" s="240"/>
      <c r="DX44" s="240"/>
      <c r="DY44" s="240"/>
      <c r="DZ44" s="240"/>
      <c r="EA44" s="240"/>
      <c r="EB44" s="240"/>
      <c r="EC44" s="240"/>
      <c r="ED44" s="240"/>
      <c r="EE44" s="240"/>
      <c r="EF44" s="240"/>
      <c r="EG44" s="240"/>
      <c r="EH44" s="240"/>
      <c r="EI44" s="240"/>
      <c r="EJ44" s="240"/>
      <c r="EK44" s="240"/>
      <c r="EL44" s="240"/>
      <c r="EM44" s="240"/>
      <c r="EN44" s="240"/>
      <c r="EO44" s="240"/>
      <c r="EP44" s="240"/>
      <c r="EQ44" s="240"/>
      <c r="ER44" s="240"/>
      <c r="ES44" s="240"/>
      <c r="ET44" s="240"/>
      <c r="EU44" s="240"/>
      <c r="EV44" s="240"/>
      <c r="EW44" s="240"/>
      <c r="EX44" s="240"/>
      <c r="EY44" s="240"/>
      <c r="EZ44" s="240"/>
      <c r="FA44" s="240"/>
      <c r="FB44" s="240"/>
      <c r="FC44" s="240"/>
      <c r="FD44" s="240"/>
      <c r="FE44" s="240"/>
      <c r="FF44" s="240"/>
      <c r="FG44" s="240"/>
      <c r="FH44" s="240"/>
      <c r="FI44" s="240"/>
      <c r="FJ44" s="240"/>
      <c r="FK44" s="240"/>
      <c r="FL44" s="240"/>
      <c r="FM44" s="240"/>
      <c r="FN44" s="240"/>
      <c r="FO44" s="240"/>
      <c r="FP44" s="240"/>
      <c r="FQ44" s="240"/>
      <c r="FR44" s="240"/>
      <c r="FS44" s="240"/>
      <c r="FT44" s="240"/>
      <c r="FU44" s="240"/>
      <c r="FV44" s="240"/>
      <c r="FW44" s="240"/>
      <c r="FX44" s="240"/>
      <c r="FY44" s="240"/>
      <c r="FZ44" s="240"/>
      <c r="GA44" s="240"/>
      <c r="GB44" s="240"/>
      <c r="GC44" s="240"/>
      <c r="GD44" s="240"/>
      <c r="GE44" s="240"/>
      <c r="GF44" s="240"/>
      <c r="GG44" s="240"/>
      <c r="GH44" s="240"/>
      <c r="GI44" s="240"/>
      <c r="GJ44" s="240"/>
      <c r="GK44" s="240"/>
      <c r="GL44" s="240"/>
      <c r="GM44" s="240"/>
      <c r="GN44" s="240"/>
      <c r="GO44" s="240"/>
      <c r="GP44" s="240"/>
      <c r="GQ44" s="240"/>
      <c r="GR44" s="240"/>
      <c r="GS44" s="240"/>
      <c r="GT44" s="240"/>
      <c r="GU44" s="240"/>
      <c r="GV44" s="240"/>
      <c r="GW44" s="240"/>
      <c r="GX44" s="240"/>
      <c r="GY44" s="240"/>
      <c r="GZ44" s="240"/>
      <c r="HA44" s="240"/>
      <c r="HB44" s="240"/>
      <c r="HC44" s="240"/>
      <c r="HD44" s="240"/>
      <c r="HE44" s="240"/>
      <c r="HF44" s="240"/>
      <c r="HG44" s="240"/>
      <c r="HH44" s="240"/>
      <c r="HI44" s="240"/>
      <c r="HJ44" s="240"/>
      <c r="HK44" s="240"/>
      <c r="HL44" s="240"/>
      <c r="HM44" s="240"/>
      <c r="HN44" s="240"/>
      <c r="HO44" s="240"/>
      <c r="HP44" s="240"/>
      <c r="HQ44" s="240"/>
      <c r="HR44" s="240"/>
      <c r="HS44" s="240"/>
      <c r="HT44" s="240"/>
      <c r="HU44" s="240"/>
      <c r="HV44" s="240"/>
      <c r="HW44" s="240"/>
      <c r="HX44" s="240"/>
      <c r="HY44" s="240"/>
      <c r="HZ44" s="240"/>
      <c r="IA44" s="240"/>
      <c r="IB44" s="240"/>
      <c r="IC44" s="240"/>
      <c r="ID44" s="240"/>
      <c r="IE44" s="240"/>
      <c r="IF44" s="240"/>
      <c r="IG44" s="240"/>
      <c r="IH44" s="240"/>
      <c r="II44" s="240"/>
      <c r="IJ44" s="240"/>
      <c r="IK44" s="240"/>
      <c r="IL44" s="240"/>
      <c r="IM44" s="240"/>
      <c r="IN44" s="240"/>
      <c r="IO44" s="240"/>
      <c r="IP44" s="240"/>
      <c r="IQ44" s="240"/>
      <c r="IR44" s="240"/>
      <c r="IS44" s="240"/>
      <c r="IT44" s="240"/>
      <c r="IU44" s="240"/>
      <c r="IV44" s="240"/>
    </row>
    <row r="45" spans="1:256" ht="13.9" customHeight="1">
      <c r="A45" s="213"/>
      <c r="B45" s="270"/>
      <c r="C45" s="30"/>
      <c r="D45" s="271"/>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40"/>
      <c r="AZ45" s="240"/>
      <c r="BA45" s="240"/>
      <c r="BB45" s="240"/>
      <c r="BC45" s="240"/>
      <c r="BD45" s="240"/>
      <c r="BE45" s="240"/>
      <c r="BF45" s="240"/>
      <c r="BG45" s="240"/>
      <c r="BH45" s="240"/>
      <c r="BI45" s="240"/>
      <c r="BJ45" s="240"/>
      <c r="BK45" s="240"/>
      <c r="BL45" s="240"/>
      <c r="BM45" s="240"/>
      <c r="BN45" s="240"/>
      <c r="BO45" s="240"/>
      <c r="BP45" s="240"/>
      <c r="BQ45" s="240"/>
      <c r="BR45" s="240"/>
      <c r="BS45" s="240"/>
      <c r="BT45" s="240"/>
      <c r="BU45" s="240"/>
      <c r="BV45" s="240"/>
      <c r="BW45" s="240"/>
      <c r="BX45" s="240"/>
      <c r="BY45" s="240"/>
      <c r="BZ45" s="240"/>
      <c r="CA45" s="240"/>
      <c r="CB45" s="240"/>
      <c r="CC45" s="240"/>
      <c r="CD45" s="240"/>
      <c r="CE45" s="240"/>
      <c r="CF45" s="240"/>
      <c r="CG45" s="240"/>
      <c r="CH45" s="240"/>
      <c r="CI45" s="240"/>
      <c r="CJ45" s="240"/>
      <c r="CK45" s="240"/>
      <c r="CL45" s="240"/>
      <c r="CM45" s="240"/>
      <c r="CN45" s="240"/>
      <c r="CO45" s="240"/>
      <c r="CP45" s="240"/>
      <c r="CQ45" s="240"/>
      <c r="CR45" s="240"/>
      <c r="CS45" s="240"/>
      <c r="CT45" s="240"/>
      <c r="CU45" s="240"/>
      <c r="CV45" s="240"/>
      <c r="CW45" s="240"/>
      <c r="CX45" s="240"/>
      <c r="CY45" s="240"/>
      <c r="CZ45" s="240"/>
      <c r="DA45" s="240"/>
      <c r="DB45" s="240"/>
      <c r="DC45" s="240"/>
      <c r="DD45" s="240"/>
      <c r="DE45" s="240"/>
      <c r="DF45" s="240"/>
      <c r="DG45" s="240"/>
      <c r="DH45" s="240"/>
      <c r="DI45" s="240"/>
      <c r="DJ45" s="240"/>
      <c r="DK45" s="240"/>
      <c r="DL45" s="240"/>
      <c r="DM45" s="240"/>
      <c r="DN45" s="240"/>
      <c r="DO45" s="240"/>
      <c r="DP45" s="240"/>
      <c r="DQ45" s="240"/>
      <c r="DR45" s="240"/>
      <c r="DS45" s="240"/>
      <c r="DT45" s="240"/>
      <c r="DU45" s="240"/>
      <c r="DV45" s="240"/>
      <c r="DW45" s="240"/>
      <c r="DX45" s="240"/>
      <c r="DY45" s="240"/>
      <c r="DZ45" s="240"/>
      <c r="EA45" s="240"/>
      <c r="EB45" s="240"/>
      <c r="EC45" s="240"/>
      <c r="ED45" s="240"/>
      <c r="EE45" s="240"/>
      <c r="EF45" s="240"/>
      <c r="EG45" s="240"/>
      <c r="EH45" s="240"/>
      <c r="EI45" s="240"/>
      <c r="EJ45" s="240"/>
      <c r="EK45" s="240"/>
      <c r="EL45" s="240"/>
      <c r="EM45" s="240"/>
      <c r="EN45" s="240"/>
      <c r="EO45" s="240"/>
      <c r="EP45" s="240"/>
      <c r="EQ45" s="240"/>
      <c r="ER45" s="240"/>
      <c r="ES45" s="240"/>
      <c r="ET45" s="240"/>
      <c r="EU45" s="240"/>
      <c r="EV45" s="240"/>
      <c r="EW45" s="240"/>
      <c r="EX45" s="240"/>
      <c r="EY45" s="240"/>
      <c r="EZ45" s="240"/>
      <c r="FA45" s="240"/>
      <c r="FB45" s="240"/>
      <c r="FC45" s="240"/>
      <c r="FD45" s="240"/>
      <c r="FE45" s="240"/>
      <c r="FF45" s="240"/>
      <c r="FG45" s="240"/>
      <c r="FH45" s="240"/>
      <c r="FI45" s="240"/>
      <c r="FJ45" s="240"/>
      <c r="FK45" s="240"/>
      <c r="FL45" s="240"/>
      <c r="FM45" s="240"/>
      <c r="FN45" s="240"/>
      <c r="FO45" s="240"/>
      <c r="FP45" s="240"/>
      <c r="FQ45" s="240"/>
      <c r="FR45" s="240"/>
      <c r="FS45" s="240"/>
      <c r="FT45" s="240"/>
      <c r="FU45" s="240"/>
      <c r="FV45" s="240"/>
      <c r="FW45" s="240"/>
      <c r="FX45" s="240"/>
      <c r="FY45" s="240"/>
      <c r="FZ45" s="240"/>
      <c r="GA45" s="240"/>
      <c r="GB45" s="240"/>
      <c r="GC45" s="240"/>
      <c r="GD45" s="240"/>
      <c r="GE45" s="240"/>
      <c r="GF45" s="240"/>
      <c r="GG45" s="240"/>
      <c r="GH45" s="240"/>
      <c r="GI45" s="240"/>
      <c r="GJ45" s="240"/>
      <c r="GK45" s="240"/>
      <c r="GL45" s="240"/>
      <c r="GM45" s="240"/>
      <c r="GN45" s="240"/>
      <c r="GO45" s="240"/>
      <c r="GP45" s="240"/>
      <c r="GQ45" s="240"/>
      <c r="GR45" s="240"/>
      <c r="GS45" s="240"/>
      <c r="GT45" s="240"/>
      <c r="GU45" s="240"/>
      <c r="GV45" s="240"/>
      <c r="GW45" s="240"/>
      <c r="GX45" s="240"/>
      <c r="GY45" s="240"/>
      <c r="GZ45" s="240"/>
      <c r="HA45" s="240"/>
      <c r="HB45" s="240"/>
      <c r="HC45" s="240"/>
      <c r="HD45" s="240"/>
      <c r="HE45" s="240"/>
      <c r="HF45" s="240"/>
      <c r="HG45" s="240"/>
      <c r="HH45" s="240"/>
      <c r="HI45" s="240"/>
      <c r="HJ45" s="240"/>
      <c r="HK45" s="240"/>
      <c r="HL45" s="240"/>
      <c r="HM45" s="240"/>
      <c r="HN45" s="240"/>
      <c r="HO45" s="240"/>
      <c r="HP45" s="240"/>
      <c r="HQ45" s="240"/>
      <c r="HR45" s="240"/>
      <c r="HS45" s="240"/>
      <c r="HT45" s="240"/>
      <c r="HU45" s="240"/>
      <c r="HV45" s="240"/>
      <c r="HW45" s="240"/>
      <c r="HX45" s="240"/>
      <c r="HY45" s="240"/>
      <c r="HZ45" s="240"/>
      <c r="IA45" s="240"/>
      <c r="IB45" s="240"/>
      <c r="IC45" s="240"/>
      <c r="ID45" s="240"/>
      <c r="IE45" s="240"/>
      <c r="IF45" s="240"/>
      <c r="IG45" s="240"/>
      <c r="IH45" s="240"/>
      <c r="II45" s="240"/>
      <c r="IJ45" s="240"/>
      <c r="IK45" s="240"/>
      <c r="IL45" s="240"/>
      <c r="IM45" s="240"/>
      <c r="IN45" s="240"/>
      <c r="IO45" s="240"/>
      <c r="IP45" s="240"/>
      <c r="IQ45" s="240"/>
      <c r="IR45" s="240"/>
      <c r="IS45" s="240"/>
      <c r="IT45" s="240"/>
      <c r="IU45" s="240"/>
      <c r="IV45" s="240"/>
    </row>
    <row r="46" spans="1:256" ht="13.9" customHeight="1">
      <c r="A46" s="269"/>
      <c r="B46" s="30"/>
      <c r="C46" s="270"/>
      <c r="D46" s="271"/>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40"/>
      <c r="AV46" s="240"/>
      <c r="AW46" s="240"/>
      <c r="AX46" s="240"/>
      <c r="AY46" s="240"/>
      <c r="AZ46" s="240"/>
      <c r="BA46" s="240"/>
      <c r="BB46" s="240"/>
      <c r="BC46" s="240"/>
      <c r="BD46" s="240"/>
      <c r="BE46" s="240"/>
      <c r="BF46" s="240"/>
      <c r="BG46" s="240"/>
      <c r="BH46" s="240"/>
      <c r="BI46" s="240"/>
      <c r="BJ46" s="240"/>
      <c r="BK46" s="240"/>
      <c r="BL46" s="240"/>
      <c r="BM46" s="240"/>
      <c r="BN46" s="240"/>
      <c r="BO46" s="240"/>
      <c r="BP46" s="240"/>
      <c r="BQ46" s="240"/>
      <c r="BR46" s="240"/>
      <c r="BS46" s="240"/>
      <c r="BT46" s="240"/>
      <c r="BU46" s="240"/>
      <c r="BV46" s="240"/>
      <c r="BW46" s="240"/>
      <c r="BX46" s="240"/>
      <c r="BY46" s="240"/>
      <c r="BZ46" s="240"/>
      <c r="CA46" s="240"/>
      <c r="CB46" s="240"/>
      <c r="CC46" s="240"/>
      <c r="CD46" s="240"/>
      <c r="CE46" s="240"/>
      <c r="CF46" s="240"/>
      <c r="CG46" s="240"/>
      <c r="CH46" s="240"/>
      <c r="CI46" s="240"/>
      <c r="CJ46" s="240"/>
      <c r="CK46" s="240"/>
      <c r="CL46" s="240"/>
      <c r="CM46" s="240"/>
      <c r="CN46" s="240"/>
      <c r="CO46" s="240"/>
      <c r="CP46" s="240"/>
      <c r="CQ46" s="240"/>
      <c r="CR46" s="240"/>
      <c r="CS46" s="240"/>
      <c r="CT46" s="240"/>
      <c r="CU46" s="240"/>
      <c r="CV46" s="240"/>
      <c r="CW46" s="240"/>
      <c r="CX46" s="240"/>
      <c r="CY46" s="240"/>
      <c r="CZ46" s="240"/>
      <c r="DA46" s="240"/>
      <c r="DB46" s="240"/>
      <c r="DC46" s="240"/>
      <c r="DD46" s="240"/>
      <c r="DE46" s="240"/>
      <c r="DF46" s="240"/>
      <c r="DG46" s="240"/>
      <c r="DH46" s="240"/>
      <c r="DI46" s="240"/>
      <c r="DJ46" s="240"/>
      <c r="DK46" s="240"/>
      <c r="DL46" s="240"/>
      <c r="DM46" s="240"/>
      <c r="DN46" s="240"/>
      <c r="DO46" s="240"/>
      <c r="DP46" s="240"/>
      <c r="DQ46" s="240"/>
      <c r="DR46" s="240"/>
      <c r="DS46" s="240"/>
      <c r="DT46" s="240"/>
      <c r="DU46" s="240"/>
      <c r="DV46" s="240"/>
      <c r="DW46" s="240"/>
      <c r="DX46" s="240"/>
      <c r="DY46" s="240"/>
      <c r="DZ46" s="240"/>
      <c r="EA46" s="240"/>
      <c r="EB46" s="240"/>
      <c r="EC46" s="240"/>
      <c r="ED46" s="240"/>
      <c r="EE46" s="240"/>
      <c r="EF46" s="240"/>
      <c r="EG46" s="240"/>
      <c r="EH46" s="240"/>
      <c r="EI46" s="240"/>
      <c r="EJ46" s="240"/>
      <c r="EK46" s="240"/>
      <c r="EL46" s="240"/>
      <c r="EM46" s="240"/>
      <c r="EN46" s="240"/>
      <c r="EO46" s="240"/>
      <c r="EP46" s="240"/>
      <c r="EQ46" s="240"/>
      <c r="ER46" s="240"/>
      <c r="ES46" s="240"/>
      <c r="ET46" s="240"/>
      <c r="EU46" s="240"/>
      <c r="EV46" s="240"/>
      <c r="EW46" s="240"/>
      <c r="EX46" s="240"/>
      <c r="EY46" s="240"/>
      <c r="EZ46" s="240"/>
      <c r="FA46" s="240"/>
      <c r="FB46" s="240"/>
      <c r="FC46" s="240"/>
      <c r="FD46" s="240"/>
      <c r="FE46" s="240"/>
      <c r="FF46" s="240"/>
      <c r="FG46" s="240"/>
      <c r="FH46" s="240"/>
      <c r="FI46" s="240"/>
      <c r="FJ46" s="240"/>
      <c r="FK46" s="240"/>
      <c r="FL46" s="240"/>
      <c r="FM46" s="240"/>
      <c r="FN46" s="240"/>
      <c r="FO46" s="240"/>
      <c r="FP46" s="240"/>
      <c r="FQ46" s="240"/>
      <c r="FR46" s="240"/>
      <c r="FS46" s="240"/>
      <c r="FT46" s="240"/>
      <c r="FU46" s="240"/>
      <c r="FV46" s="240"/>
      <c r="FW46" s="240"/>
      <c r="FX46" s="240"/>
      <c r="FY46" s="240"/>
      <c r="FZ46" s="240"/>
      <c r="GA46" s="240"/>
      <c r="GB46" s="240"/>
      <c r="GC46" s="240"/>
      <c r="GD46" s="240"/>
      <c r="GE46" s="240"/>
      <c r="GF46" s="240"/>
      <c r="GG46" s="240"/>
      <c r="GH46" s="240"/>
      <c r="GI46" s="240"/>
      <c r="GJ46" s="240"/>
      <c r="GK46" s="240"/>
      <c r="GL46" s="240"/>
      <c r="GM46" s="240"/>
      <c r="GN46" s="240"/>
      <c r="GO46" s="240"/>
      <c r="GP46" s="240"/>
      <c r="GQ46" s="240"/>
      <c r="GR46" s="240"/>
      <c r="GS46" s="240"/>
      <c r="GT46" s="240"/>
      <c r="GU46" s="240"/>
      <c r="GV46" s="240"/>
      <c r="GW46" s="240"/>
      <c r="GX46" s="240"/>
      <c r="GY46" s="240"/>
      <c r="GZ46" s="240"/>
      <c r="HA46" s="240"/>
      <c r="HB46" s="240"/>
      <c r="HC46" s="240"/>
      <c r="HD46" s="240"/>
      <c r="HE46" s="240"/>
      <c r="HF46" s="240"/>
      <c r="HG46" s="240"/>
      <c r="HH46" s="240"/>
      <c r="HI46" s="240"/>
      <c r="HJ46" s="240"/>
      <c r="HK46" s="240"/>
      <c r="HL46" s="240"/>
      <c r="HM46" s="240"/>
      <c r="HN46" s="240"/>
      <c r="HO46" s="240"/>
      <c r="HP46" s="240"/>
      <c r="HQ46" s="240"/>
      <c r="HR46" s="240"/>
      <c r="HS46" s="240"/>
      <c r="HT46" s="240"/>
      <c r="HU46" s="240"/>
      <c r="HV46" s="240"/>
      <c r="HW46" s="240"/>
      <c r="HX46" s="240"/>
      <c r="HY46" s="240"/>
      <c r="HZ46" s="240"/>
      <c r="IA46" s="240"/>
      <c r="IB46" s="240"/>
      <c r="IC46" s="240"/>
      <c r="ID46" s="240"/>
      <c r="IE46" s="240"/>
      <c r="IF46" s="240"/>
      <c r="IG46" s="240"/>
      <c r="IH46" s="240"/>
      <c r="II46" s="240"/>
      <c r="IJ46" s="240"/>
      <c r="IK46" s="240"/>
      <c r="IL46" s="240"/>
      <c r="IM46" s="240"/>
      <c r="IN46" s="240"/>
      <c r="IO46" s="240"/>
      <c r="IP46" s="240"/>
      <c r="IQ46" s="240"/>
      <c r="IR46" s="240"/>
      <c r="IS46" s="240"/>
      <c r="IT46" s="240"/>
      <c r="IU46" s="240"/>
      <c r="IV46" s="240"/>
    </row>
    <row r="47" spans="1:256" ht="13.9" customHeight="1">
      <c r="A47" s="269"/>
      <c r="B47" s="30"/>
      <c r="C47" s="270"/>
      <c r="D47" s="271"/>
      <c r="E47" s="240"/>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40"/>
      <c r="AZ47" s="240"/>
      <c r="BA47" s="240"/>
      <c r="BB47" s="240"/>
      <c r="BC47" s="240"/>
      <c r="BD47" s="240"/>
      <c r="BE47" s="240"/>
      <c r="BF47" s="240"/>
      <c r="BG47" s="240"/>
      <c r="BH47" s="240"/>
      <c r="BI47" s="240"/>
      <c r="BJ47" s="240"/>
      <c r="BK47" s="240"/>
      <c r="BL47" s="240"/>
      <c r="BM47" s="240"/>
      <c r="BN47" s="240"/>
      <c r="BO47" s="240"/>
      <c r="BP47" s="240"/>
      <c r="BQ47" s="240"/>
      <c r="BR47" s="240"/>
      <c r="BS47" s="240"/>
      <c r="BT47" s="240"/>
      <c r="BU47" s="240"/>
      <c r="BV47" s="240"/>
      <c r="BW47" s="240"/>
      <c r="BX47" s="240"/>
      <c r="BY47" s="240"/>
      <c r="BZ47" s="240"/>
      <c r="CA47" s="240"/>
      <c r="CB47" s="240"/>
      <c r="CC47" s="240"/>
      <c r="CD47" s="240"/>
      <c r="CE47" s="240"/>
      <c r="CF47" s="240"/>
      <c r="CG47" s="240"/>
      <c r="CH47" s="240"/>
      <c r="CI47" s="240"/>
      <c r="CJ47" s="240"/>
      <c r="CK47" s="240"/>
      <c r="CL47" s="240"/>
      <c r="CM47" s="240"/>
      <c r="CN47" s="240"/>
      <c r="CO47" s="240"/>
      <c r="CP47" s="240"/>
      <c r="CQ47" s="240"/>
      <c r="CR47" s="240"/>
      <c r="CS47" s="240"/>
      <c r="CT47" s="240"/>
      <c r="CU47" s="240"/>
      <c r="CV47" s="240"/>
      <c r="CW47" s="240"/>
      <c r="CX47" s="240"/>
      <c r="CY47" s="240"/>
      <c r="CZ47" s="240"/>
      <c r="DA47" s="240"/>
      <c r="DB47" s="240"/>
      <c r="DC47" s="240"/>
      <c r="DD47" s="240"/>
      <c r="DE47" s="240"/>
      <c r="DF47" s="240"/>
      <c r="DG47" s="240"/>
      <c r="DH47" s="240"/>
      <c r="DI47" s="240"/>
      <c r="DJ47" s="240"/>
      <c r="DK47" s="240"/>
      <c r="DL47" s="240"/>
      <c r="DM47" s="240"/>
      <c r="DN47" s="240"/>
      <c r="DO47" s="240"/>
      <c r="DP47" s="240"/>
      <c r="DQ47" s="240"/>
      <c r="DR47" s="240"/>
      <c r="DS47" s="240"/>
      <c r="DT47" s="240"/>
      <c r="DU47" s="240"/>
      <c r="DV47" s="240"/>
      <c r="DW47" s="240"/>
      <c r="DX47" s="240"/>
      <c r="DY47" s="240"/>
      <c r="DZ47" s="240"/>
      <c r="EA47" s="240"/>
      <c r="EB47" s="240"/>
      <c r="EC47" s="240"/>
      <c r="ED47" s="240"/>
      <c r="EE47" s="240"/>
      <c r="EF47" s="240"/>
      <c r="EG47" s="240"/>
      <c r="EH47" s="240"/>
      <c r="EI47" s="240"/>
      <c r="EJ47" s="240"/>
      <c r="EK47" s="240"/>
      <c r="EL47" s="240"/>
      <c r="EM47" s="240"/>
      <c r="EN47" s="240"/>
      <c r="EO47" s="240"/>
      <c r="EP47" s="240"/>
      <c r="EQ47" s="240"/>
      <c r="ER47" s="240"/>
      <c r="ES47" s="240"/>
      <c r="ET47" s="240"/>
      <c r="EU47" s="240"/>
      <c r="EV47" s="240"/>
      <c r="EW47" s="240"/>
      <c r="EX47" s="240"/>
      <c r="EY47" s="240"/>
      <c r="EZ47" s="240"/>
      <c r="FA47" s="240"/>
      <c r="FB47" s="240"/>
      <c r="FC47" s="240"/>
      <c r="FD47" s="240"/>
      <c r="FE47" s="240"/>
      <c r="FF47" s="240"/>
      <c r="FG47" s="240"/>
      <c r="FH47" s="240"/>
      <c r="FI47" s="240"/>
      <c r="FJ47" s="240"/>
      <c r="FK47" s="240"/>
      <c r="FL47" s="240"/>
      <c r="FM47" s="240"/>
      <c r="FN47" s="240"/>
      <c r="FO47" s="240"/>
      <c r="FP47" s="240"/>
      <c r="FQ47" s="240"/>
      <c r="FR47" s="240"/>
      <c r="FS47" s="240"/>
      <c r="FT47" s="240"/>
      <c r="FU47" s="240"/>
      <c r="FV47" s="240"/>
      <c r="FW47" s="240"/>
      <c r="FX47" s="240"/>
      <c r="FY47" s="240"/>
      <c r="FZ47" s="240"/>
      <c r="GA47" s="240"/>
      <c r="GB47" s="240"/>
      <c r="GC47" s="240"/>
      <c r="GD47" s="240"/>
      <c r="GE47" s="240"/>
      <c r="GF47" s="240"/>
      <c r="GG47" s="240"/>
      <c r="GH47" s="240"/>
      <c r="GI47" s="240"/>
      <c r="GJ47" s="240"/>
      <c r="GK47" s="240"/>
      <c r="GL47" s="240"/>
      <c r="GM47" s="240"/>
      <c r="GN47" s="240"/>
      <c r="GO47" s="240"/>
      <c r="GP47" s="240"/>
      <c r="GQ47" s="240"/>
      <c r="GR47" s="240"/>
      <c r="GS47" s="240"/>
      <c r="GT47" s="240"/>
      <c r="GU47" s="240"/>
      <c r="GV47" s="240"/>
      <c r="GW47" s="240"/>
      <c r="GX47" s="240"/>
      <c r="GY47" s="240"/>
      <c r="GZ47" s="240"/>
      <c r="HA47" s="240"/>
      <c r="HB47" s="240"/>
      <c r="HC47" s="240"/>
      <c r="HD47" s="240"/>
      <c r="HE47" s="240"/>
      <c r="HF47" s="240"/>
      <c r="HG47" s="240"/>
      <c r="HH47" s="240"/>
      <c r="HI47" s="240"/>
      <c r="HJ47" s="240"/>
      <c r="HK47" s="240"/>
      <c r="HL47" s="240"/>
      <c r="HM47" s="240"/>
      <c r="HN47" s="240"/>
      <c r="HO47" s="240"/>
      <c r="HP47" s="240"/>
      <c r="HQ47" s="240"/>
      <c r="HR47" s="240"/>
      <c r="HS47" s="240"/>
      <c r="HT47" s="240"/>
      <c r="HU47" s="240"/>
      <c r="HV47" s="240"/>
      <c r="HW47" s="240"/>
      <c r="HX47" s="240"/>
      <c r="HY47" s="240"/>
      <c r="HZ47" s="240"/>
      <c r="IA47" s="240"/>
      <c r="IB47" s="240"/>
      <c r="IC47" s="240"/>
      <c r="ID47" s="240"/>
      <c r="IE47" s="240"/>
      <c r="IF47" s="240"/>
      <c r="IG47" s="240"/>
      <c r="IH47" s="240"/>
      <c r="II47" s="240"/>
      <c r="IJ47" s="240"/>
      <c r="IK47" s="240"/>
      <c r="IL47" s="240"/>
      <c r="IM47" s="240"/>
      <c r="IN47" s="240"/>
      <c r="IO47" s="240"/>
      <c r="IP47" s="240"/>
      <c r="IQ47" s="240"/>
      <c r="IR47" s="240"/>
      <c r="IS47" s="240"/>
      <c r="IT47" s="240"/>
      <c r="IU47" s="240"/>
      <c r="IV47" s="240"/>
    </row>
    <row r="48" spans="1:256" ht="13.9" customHeight="1">
      <c r="A48" s="269"/>
      <c r="B48" s="270"/>
      <c r="C48" s="270"/>
      <c r="D48" s="271"/>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40"/>
      <c r="AV48" s="240"/>
      <c r="AW48" s="240"/>
      <c r="AX48" s="240"/>
      <c r="AY48" s="240"/>
      <c r="AZ48" s="240"/>
      <c r="BA48" s="240"/>
      <c r="BB48" s="240"/>
      <c r="BC48" s="240"/>
      <c r="BD48" s="240"/>
      <c r="BE48" s="240"/>
      <c r="BF48" s="240"/>
      <c r="BG48" s="240"/>
      <c r="BH48" s="240"/>
      <c r="BI48" s="240"/>
      <c r="BJ48" s="240"/>
      <c r="BK48" s="240"/>
      <c r="BL48" s="240"/>
      <c r="BM48" s="240"/>
      <c r="BN48" s="240"/>
      <c r="BO48" s="240"/>
      <c r="BP48" s="240"/>
      <c r="BQ48" s="240"/>
      <c r="BR48" s="240"/>
      <c r="BS48" s="240"/>
      <c r="BT48" s="240"/>
      <c r="BU48" s="240"/>
      <c r="BV48" s="240"/>
      <c r="BW48" s="240"/>
      <c r="BX48" s="240"/>
      <c r="BY48" s="240"/>
      <c r="BZ48" s="240"/>
      <c r="CA48" s="240"/>
      <c r="CB48" s="240"/>
      <c r="CC48" s="240"/>
      <c r="CD48" s="240"/>
      <c r="CE48" s="240"/>
      <c r="CF48" s="240"/>
      <c r="CG48" s="240"/>
      <c r="CH48" s="240"/>
      <c r="CI48" s="240"/>
      <c r="CJ48" s="240"/>
      <c r="CK48" s="240"/>
      <c r="CL48" s="240"/>
      <c r="CM48" s="240"/>
      <c r="CN48" s="240"/>
      <c r="CO48" s="240"/>
      <c r="CP48" s="240"/>
      <c r="CQ48" s="240"/>
      <c r="CR48" s="240"/>
      <c r="CS48" s="240"/>
      <c r="CT48" s="240"/>
      <c r="CU48" s="240"/>
      <c r="CV48" s="240"/>
      <c r="CW48" s="240"/>
      <c r="CX48" s="240"/>
      <c r="CY48" s="240"/>
      <c r="CZ48" s="240"/>
      <c r="DA48" s="240"/>
      <c r="DB48" s="240"/>
      <c r="DC48" s="240"/>
      <c r="DD48" s="240"/>
      <c r="DE48" s="240"/>
      <c r="DF48" s="240"/>
      <c r="DG48" s="240"/>
      <c r="DH48" s="240"/>
      <c r="DI48" s="240"/>
      <c r="DJ48" s="240"/>
      <c r="DK48" s="240"/>
      <c r="DL48" s="240"/>
      <c r="DM48" s="240"/>
      <c r="DN48" s="240"/>
      <c r="DO48" s="240"/>
      <c r="DP48" s="240"/>
      <c r="DQ48" s="240"/>
      <c r="DR48" s="240"/>
      <c r="DS48" s="240"/>
      <c r="DT48" s="240"/>
      <c r="DU48" s="240"/>
      <c r="DV48" s="240"/>
      <c r="DW48" s="240"/>
      <c r="DX48" s="240"/>
      <c r="DY48" s="240"/>
      <c r="DZ48" s="240"/>
      <c r="EA48" s="240"/>
      <c r="EB48" s="240"/>
      <c r="EC48" s="240"/>
      <c r="ED48" s="240"/>
      <c r="EE48" s="240"/>
      <c r="EF48" s="240"/>
      <c r="EG48" s="240"/>
      <c r="EH48" s="240"/>
      <c r="EI48" s="240"/>
      <c r="EJ48" s="240"/>
      <c r="EK48" s="240"/>
      <c r="EL48" s="240"/>
      <c r="EM48" s="240"/>
      <c r="EN48" s="240"/>
      <c r="EO48" s="240"/>
      <c r="EP48" s="240"/>
      <c r="EQ48" s="240"/>
      <c r="ER48" s="240"/>
      <c r="ES48" s="240"/>
      <c r="ET48" s="240"/>
      <c r="EU48" s="240"/>
      <c r="EV48" s="240"/>
      <c r="EW48" s="240"/>
      <c r="EX48" s="240"/>
      <c r="EY48" s="240"/>
      <c r="EZ48" s="240"/>
      <c r="FA48" s="240"/>
      <c r="FB48" s="240"/>
      <c r="FC48" s="240"/>
      <c r="FD48" s="240"/>
      <c r="FE48" s="240"/>
      <c r="FF48" s="240"/>
      <c r="FG48" s="240"/>
      <c r="FH48" s="240"/>
      <c r="FI48" s="240"/>
      <c r="FJ48" s="240"/>
      <c r="FK48" s="240"/>
      <c r="FL48" s="240"/>
      <c r="FM48" s="240"/>
      <c r="FN48" s="240"/>
      <c r="FO48" s="240"/>
      <c r="FP48" s="240"/>
      <c r="FQ48" s="240"/>
      <c r="FR48" s="240"/>
      <c r="FS48" s="240"/>
      <c r="FT48" s="240"/>
      <c r="FU48" s="240"/>
      <c r="FV48" s="240"/>
      <c r="FW48" s="240"/>
      <c r="FX48" s="240"/>
      <c r="FY48" s="240"/>
      <c r="FZ48" s="240"/>
      <c r="GA48" s="240"/>
      <c r="GB48" s="240"/>
      <c r="GC48" s="240"/>
      <c r="GD48" s="240"/>
      <c r="GE48" s="240"/>
      <c r="GF48" s="240"/>
      <c r="GG48" s="240"/>
      <c r="GH48" s="240"/>
      <c r="GI48" s="240"/>
      <c r="GJ48" s="240"/>
      <c r="GK48" s="240"/>
      <c r="GL48" s="240"/>
      <c r="GM48" s="240"/>
      <c r="GN48" s="240"/>
      <c r="GO48" s="240"/>
      <c r="GP48" s="240"/>
      <c r="GQ48" s="240"/>
      <c r="GR48" s="240"/>
      <c r="GS48" s="240"/>
      <c r="GT48" s="240"/>
      <c r="GU48" s="240"/>
      <c r="GV48" s="240"/>
      <c r="GW48" s="240"/>
      <c r="GX48" s="240"/>
      <c r="GY48" s="240"/>
      <c r="GZ48" s="240"/>
      <c r="HA48" s="240"/>
      <c r="HB48" s="240"/>
      <c r="HC48" s="240"/>
      <c r="HD48" s="240"/>
      <c r="HE48" s="240"/>
      <c r="HF48" s="240"/>
      <c r="HG48" s="240"/>
      <c r="HH48" s="240"/>
      <c r="HI48" s="240"/>
      <c r="HJ48" s="240"/>
      <c r="HK48" s="240"/>
      <c r="HL48" s="240"/>
      <c r="HM48" s="240"/>
      <c r="HN48" s="240"/>
      <c r="HO48" s="240"/>
      <c r="HP48" s="240"/>
      <c r="HQ48" s="240"/>
      <c r="HR48" s="240"/>
      <c r="HS48" s="240"/>
      <c r="HT48" s="240"/>
      <c r="HU48" s="240"/>
      <c r="HV48" s="240"/>
      <c r="HW48" s="240"/>
      <c r="HX48" s="240"/>
      <c r="HY48" s="240"/>
      <c r="HZ48" s="240"/>
      <c r="IA48" s="240"/>
      <c r="IB48" s="240"/>
      <c r="IC48" s="240"/>
      <c r="ID48" s="240"/>
      <c r="IE48" s="240"/>
      <c r="IF48" s="240"/>
      <c r="IG48" s="240"/>
      <c r="IH48" s="240"/>
      <c r="II48" s="240"/>
      <c r="IJ48" s="240"/>
      <c r="IK48" s="240"/>
      <c r="IL48" s="240"/>
      <c r="IM48" s="240"/>
      <c r="IN48" s="240"/>
      <c r="IO48" s="240"/>
      <c r="IP48" s="240"/>
      <c r="IQ48" s="240"/>
      <c r="IR48" s="240"/>
      <c r="IS48" s="240"/>
      <c r="IT48" s="240"/>
      <c r="IU48" s="240"/>
      <c r="IV48" s="240"/>
    </row>
    <row r="49" spans="1:256" ht="13.9" customHeight="1">
      <c r="A49" s="269"/>
      <c r="B49" s="270"/>
      <c r="C49" s="270"/>
      <c r="D49" s="271"/>
      <c r="E49" s="240"/>
      <c r="F49" s="240"/>
      <c r="G49" s="240"/>
      <c r="H49" s="240"/>
      <c r="I49" s="240"/>
      <c r="J49" s="240"/>
      <c r="K49" s="240"/>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0"/>
      <c r="BH49" s="240"/>
      <c r="BI49" s="240"/>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c r="CF49" s="240"/>
      <c r="CG49" s="240"/>
      <c r="CH49" s="240"/>
      <c r="CI49" s="240"/>
      <c r="CJ49" s="240"/>
      <c r="CK49" s="240"/>
      <c r="CL49" s="240"/>
      <c r="CM49" s="240"/>
      <c r="CN49" s="240"/>
      <c r="CO49" s="240"/>
      <c r="CP49" s="240"/>
      <c r="CQ49" s="240"/>
      <c r="CR49" s="240"/>
      <c r="CS49" s="240"/>
      <c r="CT49" s="240"/>
      <c r="CU49" s="240"/>
      <c r="CV49" s="240"/>
      <c r="CW49" s="240"/>
      <c r="CX49" s="240"/>
      <c r="CY49" s="240"/>
      <c r="CZ49" s="240"/>
      <c r="DA49" s="240"/>
      <c r="DB49" s="240"/>
      <c r="DC49" s="240"/>
      <c r="DD49" s="240"/>
      <c r="DE49" s="240"/>
      <c r="DF49" s="240"/>
      <c r="DG49" s="240"/>
      <c r="DH49" s="240"/>
      <c r="DI49" s="240"/>
      <c r="DJ49" s="240"/>
      <c r="DK49" s="240"/>
      <c r="DL49" s="240"/>
      <c r="DM49" s="240"/>
      <c r="DN49" s="240"/>
      <c r="DO49" s="240"/>
      <c r="DP49" s="240"/>
      <c r="DQ49" s="240"/>
      <c r="DR49" s="240"/>
      <c r="DS49" s="240"/>
      <c r="DT49" s="240"/>
      <c r="DU49" s="240"/>
      <c r="DV49" s="240"/>
      <c r="DW49" s="240"/>
      <c r="DX49" s="240"/>
      <c r="DY49" s="240"/>
      <c r="DZ49" s="240"/>
      <c r="EA49" s="240"/>
      <c r="EB49" s="240"/>
      <c r="EC49" s="240"/>
      <c r="ED49" s="240"/>
      <c r="EE49" s="240"/>
      <c r="EF49" s="240"/>
      <c r="EG49" s="240"/>
      <c r="EH49" s="240"/>
      <c r="EI49" s="240"/>
      <c r="EJ49" s="240"/>
      <c r="EK49" s="240"/>
      <c r="EL49" s="240"/>
      <c r="EM49" s="240"/>
      <c r="EN49" s="240"/>
      <c r="EO49" s="240"/>
      <c r="EP49" s="240"/>
      <c r="EQ49" s="240"/>
      <c r="ER49" s="240"/>
      <c r="ES49" s="240"/>
      <c r="ET49" s="240"/>
      <c r="EU49" s="240"/>
      <c r="EV49" s="240"/>
      <c r="EW49" s="240"/>
      <c r="EX49" s="240"/>
      <c r="EY49" s="240"/>
      <c r="EZ49" s="240"/>
      <c r="FA49" s="240"/>
      <c r="FB49" s="240"/>
      <c r="FC49" s="240"/>
      <c r="FD49" s="240"/>
      <c r="FE49" s="240"/>
      <c r="FF49" s="240"/>
      <c r="FG49" s="240"/>
      <c r="FH49" s="240"/>
      <c r="FI49" s="240"/>
      <c r="FJ49" s="240"/>
      <c r="FK49" s="240"/>
      <c r="FL49" s="240"/>
      <c r="FM49" s="240"/>
      <c r="FN49" s="240"/>
      <c r="FO49" s="240"/>
      <c r="FP49" s="240"/>
      <c r="FQ49" s="240"/>
      <c r="FR49" s="240"/>
      <c r="FS49" s="240"/>
      <c r="FT49" s="240"/>
      <c r="FU49" s="240"/>
      <c r="FV49" s="240"/>
      <c r="FW49" s="240"/>
      <c r="FX49" s="240"/>
      <c r="FY49" s="240"/>
      <c r="FZ49" s="240"/>
      <c r="GA49" s="240"/>
      <c r="GB49" s="240"/>
      <c r="GC49" s="240"/>
      <c r="GD49" s="240"/>
      <c r="GE49" s="240"/>
      <c r="GF49" s="240"/>
      <c r="GG49" s="240"/>
      <c r="GH49" s="240"/>
      <c r="GI49" s="240"/>
      <c r="GJ49" s="240"/>
      <c r="GK49" s="240"/>
      <c r="GL49" s="240"/>
      <c r="GM49" s="240"/>
      <c r="GN49" s="240"/>
      <c r="GO49" s="240"/>
      <c r="GP49" s="240"/>
      <c r="GQ49" s="240"/>
      <c r="GR49" s="240"/>
      <c r="GS49" s="240"/>
      <c r="GT49" s="240"/>
      <c r="GU49" s="240"/>
      <c r="GV49" s="240"/>
      <c r="GW49" s="240"/>
      <c r="GX49" s="240"/>
      <c r="GY49" s="240"/>
      <c r="GZ49" s="240"/>
      <c r="HA49" s="240"/>
      <c r="HB49" s="240"/>
      <c r="HC49" s="240"/>
      <c r="HD49" s="240"/>
      <c r="HE49" s="240"/>
      <c r="HF49" s="240"/>
      <c r="HG49" s="240"/>
      <c r="HH49" s="240"/>
      <c r="HI49" s="240"/>
      <c r="HJ49" s="240"/>
      <c r="HK49" s="240"/>
      <c r="HL49" s="240"/>
      <c r="HM49" s="240"/>
      <c r="HN49" s="240"/>
      <c r="HO49" s="240"/>
      <c r="HP49" s="240"/>
      <c r="HQ49" s="240"/>
      <c r="HR49" s="240"/>
      <c r="HS49" s="240"/>
      <c r="HT49" s="240"/>
      <c r="HU49" s="240"/>
      <c r="HV49" s="240"/>
      <c r="HW49" s="240"/>
      <c r="HX49" s="240"/>
      <c r="HY49" s="240"/>
      <c r="HZ49" s="240"/>
      <c r="IA49" s="240"/>
      <c r="IB49" s="240"/>
      <c r="IC49" s="240"/>
      <c r="ID49" s="240"/>
      <c r="IE49" s="240"/>
      <c r="IF49" s="240"/>
      <c r="IG49" s="240"/>
      <c r="IH49" s="240"/>
      <c r="II49" s="240"/>
      <c r="IJ49" s="240"/>
      <c r="IK49" s="240"/>
      <c r="IL49" s="240"/>
      <c r="IM49" s="240"/>
      <c r="IN49" s="240"/>
      <c r="IO49" s="240"/>
      <c r="IP49" s="240"/>
      <c r="IQ49" s="240"/>
      <c r="IR49" s="240"/>
      <c r="IS49" s="240"/>
      <c r="IT49" s="240"/>
      <c r="IU49" s="240"/>
      <c r="IV49" s="240"/>
    </row>
    <row r="50" spans="1:256" ht="13.9" customHeight="1">
      <c r="A50" s="213"/>
      <c r="B50" s="270"/>
      <c r="C50" s="270"/>
      <c r="D50" s="271"/>
      <c r="E50" s="240"/>
      <c r="F50" s="240"/>
      <c r="G50" s="240"/>
      <c r="H50" s="240"/>
      <c r="I50" s="240"/>
      <c r="J50" s="240"/>
      <c r="K50" s="240"/>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40"/>
      <c r="AZ50" s="240"/>
      <c r="BA50" s="240"/>
      <c r="BB50" s="240"/>
      <c r="BC50" s="240"/>
      <c r="BD50" s="240"/>
      <c r="BE50" s="240"/>
      <c r="BF50" s="240"/>
      <c r="BG50" s="240"/>
      <c r="BH50" s="240"/>
      <c r="BI50" s="240"/>
      <c r="BJ50" s="240"/>
      <c r="BK50" s="240"/>
      <c r="BL50" s="240"/>
      <c r="BM50" s="240"/>
      <c r="BN50" s="240"/>
      <c r="BO50" s="240"/>
      <c r="BP50" s="240"/>
      <c r="BQ50" s="240"/>
      <c r="BR50" s="240"/>
      <c r="BS50" s="240"/>
      <c r="BT50" s="240"/>
      <c r="BU50" s="240"/>
      <c r="BV50" s="240"/>
      <c r="BW50" s="240"/>
      <c r="BX50" s="240"/>
      <c r="BY50" s="240"/>
      <c r="BZ50" s="240"/>
      <c r="CA50" s="240"/>
      <c r="CB50" s="240"/>
      <c r="CC50" s="240"/>
      <c r="CD50" s="240"/>
      <c r="CE50" s="240"/>
      <c r="CF50" s="240"/>
      <c r="CG50" s="240"/>
      <c r="CH50" s="240"/>
      <c r="CI50" s="240"/>
      <c r="CJ50" s="240"/>
      <c r="CK50" s="240"/>
      <c r="CL50" s="240"/>
      <c r="CM50" s="240"/>
      <c r="CN50" s="240"/>
      <c r="CO50" s="240"/>
      <c r="CP50" s="240"/>
      <c r="CQ50" s="240"/>
      <c r="CR50" s="240"/>
      <c r="CS50" s="240"/>
      <c r="CT50" s="240"/>
      <c r="CU50" s="240"/>
      <c r="CV50" s="240"/>
      <c r="CW50" s="240"/>
      <c r="CX50" s="240"/>
      <c r="CY50" s="240"/>
      <c r="CZ50" s="240"/>
      <c r="DA50" s="240"/>
      <c r="DB50" s="240"/>
      <c r="DC50" s="240"/>
      <c r="DD50" s="240"/>
      <c r="DE50" s="240"/>
      <c r="DF50" s="240"/>
      <c r="DG50" s="240"/>
      <c r="DH50" s="240"/>
      <c r="DI50" s="240"/>
      <c r="DJ50" s="240"/>
      <c r="DK50" s="240"/>
      <c r="DL50" s="240"/>
      <c r="DM50" s="240"/>
      <c r="DN50" s="240"/>
      <c r="DO50" s="240"/>
      <c r="DP50" s="240"/>
      <c r="DQ50" s="240"/>
      <c r="DR50" s="240"/>
      <c r="DS50" s="240"/>
      <c r="DT50" s="240"/>
      <c r="DU50" s="240"/>
      <c r="DV50" s="240"/>
      <c r="DW50" s="240"/>
      <c r="DX50" s="240"/>
      <c r="DY50" s="240"/>
      <c r="DZ50" s="240"/>
      <c r="EA50" s="240"/>
      <c r="EB50" s="240"/>
      <c r="EC50" s="240"/>
      <c r="ED50" s="240"/>
      <c r="EE50" s="240"/>
      <c r="EF50" s="240"/>
      <c r="EG50" s="240"/>
      <c r="EH50" s="240"/>
      <c r="EI50" s="240"/>
      <c r="EJ50" s="240"/>
      <c r="EK50" s="240"/>
      <c r="EL50" s="240"/>
      <c r="EM50" s="240"/>
      <c r="EN50" s="240"/>
      <c r="EO50" s="240"/>
      <c r="EP50" s="240"/>
      <c r="EQ50" s="240"/>
      <c r="ER50" s="240"/>
      <c r="ES50" s="240"/>
      <c r="ET50" s="240"/>
      <c r="EU50" s="240"/>
      <c r="EV50" s="240"/>
      <c r="EW50" s="240"/>
      <c r="EX50" s="240"/>
      <c r="EY50" s="240"/>
      <c r="EZ50" s="240"/>
      <c r="FA50" s="240"/>
      <c r="FB50" s="240"/>
      <c r="FC50" s="240"/>
      <c r="FD50" s="240"/>
      <c r="FE50" s="240"/>
      <c r="FF50" s="240"/>
      <c r="FG50" s="240"/>
      <c r="FH50" s="240"/>
      <c r="FI50" s="240"/>
      <c r="FJ50" s="240"/>
      <c r="FK50" s="240"/>
      <c r="FL50" s="240"/>
      <c r="FM50" s="240"/>
      <c r="FN50" s="240"/>
      <c r="FO50" s="240"/>
      <c r="FP50" s="240"/>
      <c r="FQ50" s="240"/>
      <c r="FR50" s="240"/>
      <c r="FS50" s="240"/>
      <c r="FT50" s="240"/>
      <c r="FU50" s="240"/>
      <c r="FV50" s="240"/>
      <c r="FW50" s="240"/>
      <c r="FX50" s="240"/>
      <c r="FY50" s="240"/>
      <c r="FZ50" s="240"/>
      <c r="GA50" s="240"/>
      <c r="GB50" s="240"/>
      <c r="GC50" s="240"/>
      <c r="GD50" s="240"/>
      <c r="GE50" s="240"/>
      <c r="GF50" s="240"/>
      <c r="GG50" s="240"/>
      <c r="GH50" s="240"/>
      <c r="GI50" s="240"/>
      <c r="GJ50" s="240"/>
      <c r="GK50" s="240"/>
      <c r="GL50" s="240"/>
      <c r="GM50" s="240"/>
      <c r="GN50" s="240"/>
      <c r="GO50" s="240"/>
      <c r="GP50" s="240"/>
      <c r="GQ50" s="240"/>
      <c r="GR50" s="240"/>
      <c r="GS50" s="240"/>
      <c r="GT50" s="240"/>
      <c r="GU50" s="240"/>
      <c r="GV50" s="240"/>
      <c r="GW50" s="240"/>
      <c r="GX50" s="240"/>
      <c r="GY50" s="240"/>
      <c r="GZ50" s="240"/>
      <c r="HA50" s="240"/>
      <c r="HB50" s="240"/>
      <c r="HC50" s="240"/>
      <c r="HD50" s="240"/>
      <c r="HE50" s="240"/>
      <c r="HF50" s="240"/>
      <c r="HG50" s="240"/>
      <c r="HH50" s="240"/>
      <c r="HI50" s="240"/>
      <c r="HJ50" s="240"/>
      <c r="HK50" s="240"/>
      <c r="HL50" s="240"/>
      <c r="HM50" s="240"/>
      <c r="HN50" s="240"/>
      <c r="HO50" s="240"/>
      <c r="HP50" s="240"/>
      <c r="HQ50" s="240"/>
      <c r="HR50" s="240"/>
      <c r="HS50" s="240"/>
      <c r="HT50" s="240"/>
      <c r="HU50" s="240"/>
      <c r="HV50" s="240"/>
      <c r="HW50" s="240"/>
      <c r="HX50" s="240"/>
      <c r="HY50" s="240"/>
      <c r="HZ50" s="240"/>
      <c r="IA50" s="240"/>
      <c r="IB50" s="240"/>
      <c r="IC50" s="240"/>
      <c r="ID50" s="240"/>
      <c r="IE50" s="240"/>
      <c r="IF50" s="240"/>
      <c r="IG50" s="240"/>
      <c r="IH50" s="240"/>
      <c r="II50" s="240"/>
      <c r="IJ50" s="240"/>
      <c r="IK50" s="240"/>
      <c r="IL50" s="240"/>
      <c r="IM50" s="240"/>
      <c r="IN50" s="240"/>
      <c r="IO50" s="240"/>
      <c r="IP50" s="240"/>
      <c r="IQ50" s="240"/>
      <c r="IR50" s="240"/>
      <c r="IS50" s="240"/>
      <c r="IT50" s="240"/>
      <c r="IU50" s="240"/>
      <c r="IV50" s="240"/>
    </row>
    <row r="51" spans="1:256" ht="13.9" customHeight="1">
      <c r="A51" s="269"/>
      <c r="B51" s="270"/>
      <c r="C51" s="270"/>
      <c r="D51" s="271"/>
      <c r="E51" s="240"/>
      <c r="F51" s="240"/>
      <c r="G51" s="240"/>
      <c r="H51" s="240"/>
      <c r="I51" s="240"/>
      <c r="J51" s="240"/>
      <c r="K51" s="240"/>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40"/>
      <c r="AZ51" s="240"/>
      <c r="BA51" s="240"/>
      <c r="BB51" s="240"/>
      <c r="BC51" s="240"/>
      <c r="BD51" s="240"/>
      <c r="BE51" s="240"/>
      <c r="BF51" s="240"/>
      <c r="BG51" s="240"/>
      <c r="BH51" s="240"/>
      <c r="BI51" s="240"/>
      <c r="BJ51" s="240"/>
      <c r="BK51" s="240"/>
      <c r="BL51" s="240"/>
      <c r="BM51" s="240"/>
      <c r="BN51" s="240"/>
      <c r="BO51" s="240"/>
      <c r="BP51" s="240"/>
      <c r="BQ51" s="240"/>
      <c r="BR51" s="240"/>
      <c r="BS51" s="240"/>
      <c r="BT51" s="240"/>
      <c r="BU51" s="240"/>
      <c r="BV51" s="240"/>
      <c r="BW51" s="240"/>
      <c r="BX51" s="240"/>
      <c r="BY51" s="240"/>
      <c r="BZ51" s="240"/>
      <c r="CA51" s="240"/>
      <c r="CB51" s="240"/>
      <c r="CC51" s="240"/>
      <c r="CD51" s="240"/>
      <c r="CE51" s="240"/>
      <c r="CF51" s="240"/>
      <c r="CG51" s="240"/>
      <c r="CH51" s="240"/>
      <c r="CI51" s="240"/>
      <c r="CJ51" s="240"/>
      <c r="CK51" s="240"/>
      <c r="CL51" s="240"/>
      <c r="CM51" s="240"/>
      <c r="CN51" s="240"/>
      <c r="CO51" s="240"/>
      <c r="CP51" s="240"/>
      <c r="CQ51" s="240"/>
      <c r="CR51" s="240"/>
      <c r="CS51" s="240"/>
      <c r="CT51" s="240"/>
      <c r="CU51" s="240"/>
      <c r="CV51" s="240"/>
      <c r="CW51" s="240"/>
      <c r="CX51" s="240"/>
      <c r="CY51" s="240"/>
      <c r="CZ51" s="240"/>
      <c r="DA51" s="240"/>
      <c r="DB51" s="240"/>
      <c r="DC51" s="240"/>
      <c r="DD51" s="240"/>
      <c r="DE51" s="240"/>
      <c r="DF51" s="240"/>
      <c r="DG51" s="240"/>
      <c r="DH51" s="240"/>
      <c r="DI51" s="240"/>
      <c r="DJ51" s="240"/>
      <c r="DK51" s="240"/>
      <c r="DL51" s="240"/>
      <c r="DM51" s="240"/>
      <c r="DN51" s="240"/>
      <c r="DO51" s="240"/>
      <c r="DP51" s="240"/>
      <c r="DQ51" s="240"/>
      <c r="DR51" s="240"/>
      <c r="DS51" s="240"/>
      <c r="DT51" s="240"/>
      <c r="DU51" s="240"/>
      <c r="DV51" s="240"/>
      <c r="DW51" s="240"/>
      <c r="DX51" s="240"/>
      <c r="DY51" s="240"/>
      <c r="DZ51" s="240"/>
      <c r="EA51" s="240"/>
      <c r="EB51" s="240"/>
      <c r="EC51" s="240"/>
      <c r="ED51" s="240"/>
      <c r="EE51" s="240"/>
      <c r="EF51" s="240"/>
      <c r="EG51" s="240"/>
      <c r="EH51" s="240"/>
      <c r="EI51" s="240"/>
      <c r="EJ51" s="240"/>
      <c r="EK51" s="240"/>
      <c r="EL51" s="240"/>
      <c r="EM51" s="240"/>
      <c r="EN51" s="240"/>
      <c r="EO51" s="240"/>
      <c r="EP51" s="240"/>
      <c r="EQ51" s="240"/>
      <c r="ER51" s="240"/>
      <c r="ES51" s="240"/>
      <c r="ET51" s="240"/>
      <c r="EU51" s="240"/>
      <c r="EV51" s="240"/>
      <c r="EW51" s="240"/>
      <c r="EX51" s="240"/>
      <c r="EY51" s="240"/>
      <c r="EZ51" s="240"/>
      <c r="FA51" s="240"/>
      <c r="FB51" s="240"/>
      <c r="FC51" s="240"/>
      <c r="FD51" s="240"/>
      <c r="FE51" s="240"/>
      <c r="FF51" s="240"/>
      <c r="FG51" s="240"/>
      <c r="FH51" s="240"/>
      <c r="FI51" s="240"/>
      <c r="FJ51" s="240"/>
      <c r="FK51" s="240"/>
      <c r="FL51" s="240"/>
      <c r="FM51" s="240"/>
      <c r="FN51" s="240"/>
      <c r="FO51" s="240"/>
      <c r="FP51" s="240"/>
      <c r="FQ51" s="240"/>
      <c r="FR51" s="240"/>
      <c r="FS51" s="240"/>
      <c r="FT51" s="240"/>
      <c r="FU51" s="240"/>
      <c r="FV51" s="240"/>
      <c r="FW51" s="240"/>
      <c r="FX51" s="240"/>
      <c r="FY51" s="240"/>
      <c r="FZ51" s="240"/>
      <c r="GA51" s="240"/>
      <c r="GB51" s="240"/>
      <c r="GC51" s="240"/>
      <c r="GD51" s="240"/>
      <c r="GE51" s="240"/>
      <c r="GF51" s="240"/>
      <c r="GG51" s="240"/>
      <c r="GH51" s="240"/>
      <c r="GI51" s="240"/>
      <c r="GJ51" s="240"/>
      <c r="GK51" s="240"/>
      <c r="GL51" s="240"/>
      <c r="GM51" s="240"/>
      <c r="GN51" s="240"/>
      <c r="GO51" s="240"/>
      <c r="GP51" s="240"/>
      <c r="GQ51" s="240"/>
      <c r="GR51" s="240"/>
      <c r="GS51" s="240"/>
      <c r="GT51" s="240"/>
      <c r="GU51" s="240"/>
      <c r="GV51" s="240"/>
      <c r="GW51" s="240"/>
      <c r="GX51" s="240"/>
      <c r="GY51" s="240"/>
      <c r="GZ51" s="240"/>
      <c r="HA51" s="240"/>
      <c r="HB51" s="240"/>
      <c r="HC51" s="240"/>
      <c r="HD51" s="240"/>
      <c r="HE51" s="240"/>
      <c r="HF51" s="240"/>
      <c r="HG51" s="240"/>
      <c r="HH51" s="240"/>
      <c r="HI51" s="240"/>
      <c r="HJ51" s="240"/>
      <c r="HK51" s="240"/>
      <c r="HL51" s="240"/>
      <c r="HM51" s="240"/>
      <c r="HN51" s="240"/>
      <c r="HO51" s="240"/>
      <c r="HP51" s="240"/>
      <c r="HQ51" s="240"/>
      <c r="HR51" s="240"/>
      <c r="HS51" s="240"/>
      <c r="HT51" s="240"/>
      <c r="HU51" s="240"/>
      <c r="HV51" s="240"/>
      <c r="HW51" s="240"/>
      <c r="HX51" s="240"/>
      <c r="HY51" s="240"/>
      <c r="HZ51" s="240"/>
      <c r="IA51" s="240"/>
      <c r="IB51" s="240"/>
      <c r="IC51" s="240"/>
      <c r="ID51" s="240"/>
      <c r="IE51" s="240"/>
      <c r="IF51" s="240"/>
      <c r="IG51" s="240"/>
      <c r="IH51" s="240"/>
      <c r="II51" s="240"/>
      <c r="IJ51" s="240"/>
      <c r="IK51" s="240"/>
      <c r="IL51" s="240"/>
      <c r="IM51" s="240"/>
      <c r="IN51" s="240"/>
      <c r="IO51" s="240"/>
      <c r="IP51" s="240"/>
      <c r="IQ51" s="240"/>
      <c r="IR51" s="240"/>
      <c r="IS51" s="240"/>
      <c r="IT51" s="240"/>
      <c r="IU51" s="240"/>
      <c r="IV51" s="240"/>
    </row>
    <row r="52" spans="1:256" ht="13.9" customHeight="1">
      <c r="A52" s="269"/>
      <c r="B52" s="270"/>
      <c r="C52" s="270"/>
      <c r="D52" s="271"/>
      <c r="E52" s="240"/>
      <c r="F52" s="240"/>
      <c r="G52" s="240"/>
      <c r="H52" s="240"/>
      <c r="I52" s="240"/>
      <c r="J52" s="240"/>
      <c r="K52" s="240"/>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40"/>
      <c r="AZ52" s="240"/>
      <c r="BA52" s="240"/>
      <c r="BB52" s="240"/>
      <c r="BC52" s="240"/>
      <c r="BD52" s="240"/>
      <c r="BE52" s="240"/>
      <c r="BF52" s="240"/>
      <c r="BG52" s="240"/>
      <c r="BH52" s="240"/>
      <c r="BI52" s="240"/>
      <c r="BJ52" s="240"/>
      <c r="BK52" s="240"/>
      <c r="BL52" s="240"/>
      <c r="BM52" s="240"/>
      <c r="BN52" s="240"/>
      <c r="BO52" s="240"/>
      <c r="BP52" s="240"/>
      <c r="BQ52" s="240"/>
      <c r="BR52" s="240"/>
      <c r="BS52" s="240"/>
      <c r="BT52" s="240"/>
      <c r="BU52" s="240"/>
      <c r="BV52" s="240"/>
      <c r="BW52" s="240"/>
      <c r="BX52" s="240"/>
      <c r="BY52" s="240"/>
      <c r="BZ52" s="240"/>
      <c r="CA52" s="240"/>
      <c r="CB52" s="240"/>
      <c r="CC52" s="240"/>
      <c r="CD52" s="240"/>
      <c r="CE52" s="240"/>
      <c r="CF52" s="240"/>
      <c r="CG52" s="240"/>
      <c r="CH52" s="240"/>
      <c r="CI52" s="240"/>
      <c r="CJ52" s="240"/>
      <c r="CK52" s="240"/>
      <c r="CL52" s="240"/>
      <c r="CM52" s="240"/>
      <c r="CN52" s="240"/>
      <c r="CO52" s="240"/>
      <c r="CP52" s="240"/>
      <c r="CQ52" s="240"/>
      <c r="CR52" s="240"/>
      <c r="CS52" s="240"/>
      <c r="CT52" s="240"/>
      <c r="CU52" s="240"/>
      <c r="CV52" s="240"/>
      <c r="CW52" s="240"/>
      <c r="CX52" s="240"/>
      <c r="CY52" s="240"/>
      <c r="CZ52" s="240"/>
      <c r="DA52" s="240"/>
      <c r="DB52" s="240"/>
      <c r="DC52" s="240"/>
      <c r="DD52" s="240"/>
      <c r="DE52" s="240"/>
      <c r="DF52" s="240"/>
      <c r="DG52" s="240"/>
      <c r="DH52" s="240"/>
      <c r="DI52" s="240"/>
      <c r="DJ52" s="240"/>
      <c r="DK52" s="240"/>
      <c r="DL52" s="240"/>
      <c r="DM52" s="240"/>
      <c r="DN52" s="240"/>
      <c r="DO52" s="240"/>
      <c r="DP52" s="240"/>
      <c r="DQ52" s="240"/>
      <c r="DR52" s="240"/>
      <c r="DS52" s="240"/>
      <c r="DT52" s="240"/>
      <c r="DU52" s="240"/>
      <c r="DV52" s="240"/>
      <c r="DW52" s="240"/>
      <c r="DX52" s="240"/>
      <c r="DY52" s="240"/>
      <c r="DZ52" s="240"/>
      <c r="EA52" s="240"/>
      <c r="EB52" s="240"/>
      <c r="EC52" s="240"/>
      <c r="ED52" s="240"/>
      <c r="EE52" s="240"/>
      <c r="EF52" s="240"/>
      <c r="EG52" s="240"/>
      <c r="EH52" s="240"/>
      <c r="EI52" s="240"/>
      <c r="EJ52" s="240"/>
      <c r="EK52" s="240"/>
      <c r="EL52" s="240"/>
      <c r="EM52" s="240"/>
      <c r="EN52" s="240"/>
      <c r="EO52" s="240"/>
      <c r="EP52" s="240"/>
      <c r="EQ52" s="240"/>
      <c r="ER52" s="240"/>
      <c r="ES52" s="240"/>
      <c r="ET52" s="240"/>
      <c r="EU52" s="240"/>
      <c r="EV52" s="240"/>
      <c r="EW52" s="240"/>
      <c r="EX52" s="240"/>
      <c r="EY52" s="240"/>
      <c r="EZ52" s="240"/>
      <c r="FA52" s="240"/>
      <c r="FB52" s="240"/>
      <c r="FC52" s="240"/>
      <c r="FD52" s="240"/>
      <c r="FE52" s="240"/>
      <c r="FF52" s="240"/>
      <c r="FG52" s="240"/>
      <c r="FH52" s="240"/>
      <c r="FI52" s="240"/>
      <c r="FJ52" s="240"/>
      <c r="FK52" s="240"/>
      <c r="FL52" s="240"/>
      <c r="FM52" s="240"/>
      <c r="FN52" s="240"/>
      <c r="FO52" s="240"/>
      <c r="FP52" s="240"/>
      <c r="FQ52" s="240"/>
      <c r="FR52" s="240"/>
      <c r="FS52" s="240"/>
      <c r="FT52" s="240"/>
      <c r="FU52" s="240"/>
      <c r="FV52" s="240"/>
      <c r="FW52" s="240"/>
      <c r="FX52" s="240"/>
      <c r="FY52" s="240"/>
      <c r="FZ52" s="240"/>
      <c r="GA52" s="240"/>
      <c r="GB52" s="240"/>
      <c r="GC52" s="240"/>
      <c r="GD52" s="240"/>
      <c r="GE52" s="240"/>
      <c r="GF52" s="240"/>
      <c r="GG52" s="240"/>
      <c r="GH52" s="240"/>
      <c r="GI52" s="240"/>
      <c r="GJ52" s="240"/>
      <c r="GK52" s="240"/>
      <c r="GL52" s="240"/>
      <c r="GM52" s="240"/>
      <c r="GN52" s="240"/>
      <c r="GO52" s="240"/>
      <c r="GP52" s="240"/>
      <c r="GQ52" s="240"/>
      <c r="GR52" s="240"/>
      <c r="GS52" s="240"/>
      <c r="GT52" s="240"/>
      <c r="GU52" s="240"/>
      <c r="GV52" s="240"/>
      <c r="GW52" s="240"/>
      <c r="GX52" s="240"/>
      <c r="GY52" s="240"/>
      <c r="GZ52" s="240"/>
      <c r="HA52" s="240"/>
      <c r="HB52" s="240"/>
      <c r="HC52" s="240"/>
      <c r="HD52" s="240"/>
      <c r="HE52" s="240"/>
      <c r="HF52" s="240"/>
      <c r="HG52" s="240"/>
      <c r="HH52" s="240"/>
      <c r="HI52" s="240"/>
      <c r="HJ52" s="240"/>
      <c r="HK52" s="240"/>
      <c r="HL52" s="240"/>
      <c r="HM52" s="240"/>
      <c r="HN52" s="240"/>
      <c r="HO52" s="240"/>
      <c r="HP52" s="240"/>
      <c r="HQ52" s="240"/>
      <c r="HR52" s="240"/>
      <c r="HS52" s="240"/>
      <c r="HT52" s="240"/>
      <c r="HU52" s="240"/>
      <c r="HV52" s="240"/>
      <c r="HW52" s="240"/>
      <c r="HX52" s="240"/>
      <c r="HY52" s="240"/>
      <c r="HZ52" s="240"/>
      <c r="IA52" s="240"/>
      <c r="IB52" s="240"/>
      <c r="IC52" s="240"/>
      <c r="ID52" s="240"/>
      <c r="IE52" s="240"/>
      <c r="IF52" s="240"/>
      <c r="IG52" s="240"/>
      <c r="IH52" s="240"/>
      <c r="II52" s="240"/>
      <c r="IJ52" s="240"/>
      <c r="IK52" s="240"/>
      <c r="IL52" s="240"/>
      <c r="IM52" s="240"/>
      <c r="IN52" s="240"/>
      <c r="IO52" s="240"/>
      <c r="IP52" s="240"/>
      <c r="IQ52" s="240"/>
      <c r="IR52" s="240"/>
      <c r="IS52" s="240"/>
      <c r="IT52" s="240"/>
      <c r="IU52" s="240"/>
      <c r="IV52" s="240"/>
    </row>
    <row r="53" spans="1:256" ht="13.9" customHeight="1">
      <c r="A53" s="269"/>
      <c r="B53" s="270"/>
      <c r="C53" s="270"/>
      <c r="D53" s="271"/>
      <c r="E53" s="240"/>
      <c r="F53" s="240"/>
      <c r="G53" s="240"/>
      <c r="H53" s="240"/>
      <c r="I53" s="240"/>
      <c r="J53" s="240"/>
      <c r="K53" s="240"/>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40"/>
      <c r="AZ53" s="240"/>
      <c r="BA53" s="240"/>
      <c r="BB53" s="240"/>
      <c r="BC53" s="240"/>
      <c r="BD53" s="240"/>
      <c r="BE53" s="240"/>
      <c r="BF53" s="240"/>
      <c r="BG53" s="240"/>
      <c r="BH53" s="240"/>
      <c r="BI53" s="240"/>
      <c r="BJ53" s="240"/>
      <c r="BK53" s="240"/>
      <c r="BL53" s="240"/>
      <c r="BM53" s="240"/>
      <c r="BN53" s="240"/>
      <c r="BO53" s="240"/>
      <c r="BP53" s="240"/>
      <c r="BQ53" s="240"/>
      <c r="BR53" s="240"/>
      <c r="BS53" s="240"/>
      <c r="BT53" s="240"/>
      <c r="BU53" s="240"/>
      <c r="BV53" s="240"/>
      <c r="BW53" s="240"/>
      <c r="BX53" s="240"/>
      <c r="BY53" s="240"/>
      <c r="BZ53" s="240"/>
      <c r="CA53" s="240"/>
      <c r="CB53" s="240"/>
      <c r="CC53" s="240"/>
      <c r="CD53" s="240"/>
      <c r="CE53" s="240"/>
      <c r="CF53" s="240"/>
      <c r="CG53" s="240"/>
      <c r="CH53" s="240"/>
      <c r="CI53" s="240"/>
      <c r="CJ53" s="240"/>
      <c r="CK53" s="240"/>
      <c r="CL53" s="240"/>
      <c r="CM53" s="240"/>
      <c r="CN53" s="240"/>
      <c r="CO53" s="240"/>
      <c r="CP53" s="240"/>
      <c r="CQ53" s="240"/>
      <c r="CR53" s="240"/>
      <c r="CS53" s="240"/>
      <c r="CT53" s="240"/>
      <c r="CU53" s="240"/>
      <c r="CV53" s="240"/>
      <c r="CW53" s="240"/>
      <c r="CX53" s="240"/>
      <c r="CY53" s="240"/>
      <c r="CZ53" s="240"/>
      <c r="DA53" s="240"/>
      <c r="DB53" s="240"/>
      <c r="DC53" s="240"/>
      <c r="DD53" s="240"/>
      <c r="DE53" s="240"/>
      <c r="DF53" s="240"/>
      <c r="DG53" s="240"/>
      <c r="DH53" s="240"/>
      <c r="DI53" s="240"/>
      <c r="DJ53" s="240"/>
      <c r="DK53" s="240"/>
      <c r="DL53" s="240"/>
      <c r="DM53" s="240"/>
      <c r="DN53" s="240"/>
      <c r="DO53" s="240"/>
      <c r="DP53" s="240"/>
      <c r="DQ53" s="240"/>
      <c r="DR53" s="240"/>
      <c r="DS53" s="240"/>
      <c r="DT53" s="240"/>
      <c r="DU53" s="240"/>
      <c r="DV53" s="240"/>
      <c r="DW53" s="240"/>
      <c r="DX53" s="240"/>
      <c r="DY53" s="240"/>
      <c r="DZ53" s="240"/>
      <c r="EA53" s="240"/>
      <c r="EB53" s="240"/>
      <c r="EC53" s="240"/>
      <c r="ED53" s="240"/>
      <c r="EE53" s="240"/>
      <c r="EF53" s="240"/>
      <c r="EG53" s="240"/>
      <c r="EH53" s="240"/>
      <c r="EI53" s="240"/>
      <c r="EJ53" s="240"/>
      <c r="EK53" s="240"/>
      <c r="EL53" s="240"/>
      <c r="EM53" s="240"/>
      <c r="EN53" s="240"/>
      <c r="EO53" s="240"/>
      <c r="EP53" s="240"/>
      <c r="EQ53" s="240"/>
      <c r="ER53" s="240"/>
      <c r="ES53" s="240"/>
      <c r="ET53" s="240"/>
      <c r="EU53" s="240"/>
      <c r="EV53" s="240"/>
      <c r="EW53" s="240"/>
      <c r="EX53" s="240"/>
      <c r="EY53" s="240"/>
      <c r="EZ53" s="240"/>
      <c r="FA53" s="240"/>
      <c r="FB53" s="240"/>
      <c r="FC53" s="240"/>
      <c r="FD53" s="240"/>
      <c r="FE53" s="240"/>
      <c r="FF53" s="240"/>
      <c r="FG53" s="240"/>
      <c r="FH53" s="240"/>
      <c r="FI53" s="240"/>
      <c r="FJ53" s="240"/>
      <c r="FK53" s="240"/>
      <c r="FL53" s="240"/>
      <c r="FM53" s="240"/>
      <c r="FN53" s="240"/>
      <c r="FO53" s="240"/>
      <c r="FP53" s="240"/>
      <c r="FQ53" s="240"/>
      <c r="FR53" s="240"/>
      <c r="FS53" s="240"/>
      <c r="FT53" s="240"/>
      <c r="FU53" s="240"/>
      <c r="FV53" s="240"/>
      <c r="FW53" s="240"/>
      <c r="FX53" s="240"/>
      <c r="FY53" s="240"/>
      <c r="FZ53" s="240"/>
      <c r="GA53" s="240"/>
      <c r="GB53" s="240"/>
      <c r="GC53" s="240"/>
      <c r="GD53" s="240"/>
      <c r="GE53" s="240"/>
      <c r="GF53" s="240"/>
      <c r="GG53" s="240"/>
      <c r="GH53" s="240"/>
      <c r="GI53" s="240"/>
      <c r="GJ53" s="240"/>
      <c r="GK53" s="240"/>
      <c r="GL53" s="240"/>
      <c r="GM53" s="240"/>
      <c r="GN53" s="240"/>
      <c r="GO53" s="240"/>
      <c r="GP53" s="240"/>
      <c r="GQ53" s="240"/>
      <c r="GR53" s="240"/>
      <c r="GS53" s="240"/>
      <c r="GT53" s="240"/>
      <c r="GU53" s="240"/>
      <c r="GV53" s="240"/>
      <c r="GW53" s="240"/>
      <c r="GX53" s="240"/>
      <c r="GY53" s="240"/>
      <c r="GZ53" s="240"/>
      <c r="HA53" s="240"/>
      <c r="HB53" s="240"/>
      <c r="HC53" s="240"/>
      <c r="HD53" s="240"/>
      <c r="HE53" s="240"/>
      <c r="HF53" s="240"/>
      <c r="HG53" s="240"/>
      <c r="HH53" s="240"/>
      <c r="HI53" s="240"/>
      <c r="HJ53" s="240"/>
      <c r="HK53" s="240"/>
      <c r="HL53" s="240"/>
      <c r="HM53" s="240"/>
      <c r="HN53" s="240"/>
      <c r="HO53" s="240"/>
      <c r="HP53" s="240"/>
      <c r="HQ53" s="240"/>
      <c r="HR53" s="240"/>
      <c r="HS53" s="240"/>
      <c r="HT53" s="240"/>
      <c r="HU53" s="240"/>
      <c r="HV53" s="240"/>
      <c r="HW53" s="240"/>
      <c r="HX53" s="240"/>
      <c r="HY53" s="240"/>
      <c r="HZ53" s="240"/>
      <c r="IA53" s="240"/>
      <c r="IB53" s="240"/>
      <c r="IC53" s="240"/>
      <c r="ID53" s="240"/>
      <c r="IE53" s="240"/>
      <c r="IF53" s="240"/>
      <c r="IG53" s="240"/>
      <c r="IH53" s="240"/>
      <c r="II53" s="240"/>
      <c r="IJ53" s="240"/>
      <c r="IK53" s="240"/>
      <c r="IL53" s="240"/>
      <c r="IM53" s="240"/>
      <c r="IN53" s="240"/>
      <c r="IO53" s="240"/>
      <c r="IP53" s="240"/>
      <c r="IQ53" s="240"/>
      <c r="IR53" s="240"/>
      <c r="IS53" s="240"/>
      <c r="IT53" s="240"/>
      <c r="IU53" s="240"/>
      <c r="IV53" s="240"/>
    </row>
    <row r="54" spans="1:256" ht="13.9" customHeight="1" thickBot="1">
      <c r="A54" s="215"/>
      <c r="B54" s="150"/>
      <c r="C54" s="150"/>
      <c r="D54" s="152"/>
      <c r="E54" s="67"/>
      <c r="F54" s="67"/>
      <c r="G54" s="67"/>
      <c r="H54" s="67"/>
      <c r="I54" s="67"/>
      <c r="J54" s="67"/>
      <c r="K54" s="67"/>
      <c r="L54" s="67"/>
      <c r="M54" s="67"/>
      <c r="N54" s="67"/>
      <c r="O54" s="67"/>
      <c r="P54" s="67"/>
      <c r="Q54" s="67"/>
      <c r="R54" s="67"/>
      <c r="S54" s="67"/>
      <c r="T54" s="67"/>
      <c r="U54" s="67"/>
      <c r="V54" s="67"/>
      <c r="W54" s="67"/>
      <c r="X54" s="67"/>
      <c r="Y54" s="67"/>
      <c r="Z54" s="67"/>
      <c r="AA54" s="67"/>
      <c r="AB54" s="67"/>
      <c r="AC54" s="67"/>
      <c r="AD54" s="67"/>
      <c r="AE54" s="67"/>
      <c r="AF54" s="67"/>
      <c r="AG54" s="67"/>
      <c r="AH54" s="67"/>
      <c r="AI54" s="67"/>
      <c r="AJ54" s="67"/>
      <c r="AK54" s="67"/>
      <c r="AL54" s="67"/>
      <c r="AM54" s="67"/>
      <c r="AN54" s="67"/>
      <c r="AO54" s="67"/>
      <c r="AP54" s="67"/>
      <c r="AQ54" s="67"/>
      <c r="AR54" s="67"/>
      <c r="AS54" s="67"/>
      <c r="AT54" s="67"/>
      <c r="AU54" s="67"/>
      <c r="AV54" s="67"/>
      <c r="AW54" s="67"/>
      <c r="AX54" s="67"/>
      <c r="AY54" s="67"/>
      <c r="AZ54" s="67"/>
      <c r="BA54" s="67"/>
      <c r="BB54" s="67"/>
      <c r="BC54" s="67"/>
      <c r="BD54" s="67"/>
      <c r="BE54" s="67"/>
      <c r="BF54" s="67"/>
      <c r="BG54" s="67"/>
      <c r="BH54" s="67"/>
      <c r="BI54" s="67"/>
      <c r="BJ54" s="67"/>
      <c r="BK54" s="67"/>
      <c r="BL54" s="67"/>
      <c r="BM54" s="67"/>
      <c r="BN54" s="67"/>
      <c r="BO54" s="67"/>
      <c r="BP54" s="67"/>
      <c r="BQ54" s="67"/>
      <c r="BR54" s="67"/>
      <c r="BS54" s="67"/>
      <c r="BT54" s="67"/>
      <c r="BU54" s="67"/>
      <c r="BV54" s="67"/>
      <c r="BW54" s="67"/>
      <c r="BX54" s="67"/>
      <c r="BY54" s="67"/>
      <c r="BZ54" s="67"/>
      <c r="CA54" s="67"/>
      <c r="CB54" s="67"/>
      <c r="CC54" s="67"/>
      <c r="CD54" s="67"/>
      <c r="CE54" s="67"/>
      <c r="CF54" s="67"/>
      <c r="CG54" s="67"/>
      <c r="CH54" s="67"/>
      <c r="CI54" s="67"/>
      <c r="CJ54" s="67"/>
      <c r="CK54" s="67"/>
      <c r="CL54" s="67"/>
      <c r="CM54" s="67"/>
      <c r="CN54" s="67"/>
      <c r="CO54" s="67"/>
      <c r="CP54" s="67"/>
      <c r="CQ54" s="67"/>
      <c r="CR54" s="67"/>
      <c r="CS54" s="67"/>
      <c r="CT54" s="67"/>
      <c r="CU54" s="67"/>
      <c r="CV54" s="67"/>
      <c r="CW54" s="67"/>
      <c r="CX54" s="67"/>
      <c r="CY54" s="67"/>
      <c r="CZ54" s="67"/>
      <c r="DA54" s="67"/>
      <c r="DB54" s="67"/>
      <c r="DC54" s="67"/>
      <c r="DD54" s="67"/>
      <c r="DE54" s="67"/>
      <c r="DF54" s="67"/>
      <c r="DG54" s="67"/>
      <c r="DH54" s="67"/>
      <c r="DI54" s="67"/>
      <c r="DJ54" s="67"/>
      <c r="DK54" s="67"/>
      <c r="DL54" s="67"/>
      <c r="DM54" s="67"/>
      <c r="DN54" s="67"/>
      <c r="DO54" s="67"/>
      <c r="DP54" s="67"/>
      <c r="DQ54" s="67"/>
      <c r="DR54" s="67"/>
      <c r="DS54" s="67"/>
      <c r="DT54" s="67"/>
      <c r="DU54" s="67"/>
      <c r="DV54" s="67"/>
      <c r="DW54" s="67"/>
      <c r="DX54" s="67"/>
      <c r="DY54" s="67"/>
      <c r="DZ54" s="67"/>
      <c r="EA54" s="67"/>
      <c r="EB54" s="67"/>
      <c r="EC54" s="67"/>
      <c r="ED54" s="67"/>
      <c r="EE54" s="67"/>
      <c r="EF54" s="67"/>
      <c r="EG54" s="67"/>
      <c r="EH54" s="67"/>
      <c r="EI54" s="67"/>
      <c r="EJ54" s="67"/>
      <c r="EK54" s="67"/>
      <c r="EL54" s="67"/>
      <c r="EM54" s="67"/>
      <c r="EN54" s="67"/>
      <c r="EO54" s="67"/>
      <c r="EP54" s="67"/>
      <c r="EQ54" s="67"/>
      <c r="ER54" s="67"/>
      <c r="ES54" s="67"/>
      <c r="ET54" s="67"/>
      <c r="EU54" s="67"/>
      <c r="EV54" s="67"/>
      <c r="EW54" s="67"/>
      <c r="EX54" s="67"/>
      <c r="EY54" s="67"/>
      <c r="EZ54" s="67"/>
      <c r="FA54" s="67"/>
      <c r="FB54" s="67"/>
      <c r="FC54" s="67"/>
      <c r="FD54" s="67"/>
      <c r="FE54" s="67"/>
      <c r="FF54" s="67"/>
      <c r="FG54" s="67"/>
      <c r="FH54" s="67"/>
      <c r="FI54" s="67"/>
      <c r="FJ54" s="67"/>
      <c r="FK54" s="67"/>
      <c r="FL54" s="67"/>
      <c r="FM54" s="67"/>
      <c r="FN54" s="67"/>
      <c r="FO54" s="67"/>
      <c r="FP54" s="67"/>
      <c r="FQ54" s="67"/>
      <c r="FR54" s="67"/>
      <c r="FS54" s="67"/>
      <c r="FT54" s="67"/>
      <c r="FU54" s="67"/>
      <c r="FV54" s="67"/>
      <c r="FW54" s="67"/>
      <c r="FX54" s="67"/>
      <c r="FY54" s="67"/>
      <c r="FZ54" s="67"/>
      <c r="GA54" s="67"/>
      <c r="GB54" s="67"/>
      <c r="GC54" s="67"/>
      <c r="GD54" s="67"/>
      <c r="GE54" s="67"/>
      <c r="GF54" s="67"/>
      <c r="GG54" s="67"/>
      <c r="GH54" s="67"/>
      <c r="GI54" s="67"/>
      <c r="GJ54" s="67"/>
      <c r="GK54" s="67"/>
      <c r="GL54" s="67"/>
      <c r="GM54" s="67"/>
      <c r="GN54" s="67"/>
      <c r="GO54" s="67"/>
      <c r="GP54" s="67"/>
      <c r="GQ54" s="67"/>
      <c r="GR54" s="67"/>
      <c r="GS54" s="67"/>
      <c r="GT54" s="67"/>
      <c r="GU54" s="67"/>
      <c r="GV54" s="67"/>
      <c r="GW54" s="67"/>
      <c r="GX54" s="67"/>
      <c r="GY54" s="67"/>
      <c r="GZ54" s="67"/>
      <c r="HA54" s="67"/>
      <c r="HB54" s="67"/>
      <c r="HC54" s="67"/>
      <c r="HD54" s="67"/>
      <c r="HE54" s="67"/>
      <c r="HF54" s="67"/>
      <c r="HG54" s="67"/>
      <c r="HH54" s="67"/>
      <c r="HI54" s="67"/>
      <c r="HJ54" s="67"/>
      <c r="HK54" s="67"/>
      <c r="HL54" s="67"/>
      <c r="HM54" s="67"/>
      <c r="HN54" s="67"/>
      <c r="HO54" s="67"/>
      <c r="HP54" s="67"/>
      <c r="HQ54" s="67"/>
      <c r="HR54" s="67"/>
      <c r="HS54" s="67"/>
      <c r="HT54" s="67"/>
      <c r="HU54" s="67"/>
      <c r="HV54" s="67"/>
      <c r="HW54" s="67"/>
      <c r="HX54" s="67"/>
      <c r="HY54" s="67"/>
      <c r="HZ54" s="67"/>
      <c r="IA54" s="67"/>
      <c r="IB54" s="67"/>
      <c r="IC54" s="67"/>
      <c r="ID54" s="67"/>
      <c r="IE54" s="67"/>
      <c r="IF54" s="67"/>
      <c r="IG54" s="67"/>
      <c r="IH54" s="67"/>
      <c r="II54" s="67"/>
      <c r="IJ54" s="67"/>
      <c r="IK54" s="67"/>
      <c r="IL54" s="67"/>
      <c r="IM54" s="67"/>
      <c r="IN54" s="67"/>
      <c r="IO54" s="67"/>
      <c r="IP54" s="67"/>
      <c r="IQ54" s="67"/>
      <c r="IR54" s="67"/>
      <c r="IS54" s="67"/>
      <c r="IT54" s="67"/>
      <c r="IU54" s="67"/>
      <c r="IV54" s="67"/>
    </row>
    <row r="55" spans="1:256">
      <c r="A55" s="67"/>
      <c r="B55" s="67"/>
      <c r="C55" s="67"/>
      <c r="D55" s="166" t="s">
        <v>1752</v>
      </c>
      <c r="E55" s="67"/>
      <c r="F55" s="67"/>
      <c r="G55" s="67"/>
      <c r="H55" s="67"/>
      <c r="I55" s="67"/>
      <c r="J55" s="67"/>
      <c r="K55" s="67"/>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c r="BJ55" s="67"/>
      <c r="BK55" s="67"/>
      <c r="BL55" s="67"/>
      <c r="BM55" s="67"/>
      <c r="BN55" s="67"/>
      <c r="BO55" s="67"/>
      <c r="BP55" s="67"/>
      <c r="BQ55" s="67"/>
      <c r="BR55" s="67"/>
      <c r="BS55" s="67"/>
      <c r="BT55" s="67"/>
      <c r="BU55" s="67"/>
      <c r="BV55" s="67"/>
      <c r="BW55" s="67"/>
      <c r="BX55" s="67"/>
      <c r="BY55" s="67"/>
      <c r="BZ55" s="67"/>
      <c r="CA55" s="67"/>
      <c r="CB55" s="67"/>
      <c r="CC55" s="67"/>
      <c r="CD55" s="67"/>
      <c r="CE55" s="67"/>
      <c r="CF55" s="67"/>
      <c r="CG55" s="67"/>
      <c r="CH55" s="67"/>
      <c r="CI55" s="67"/>
      <c r="CJ55" s="67"/>
      <c r="CK55" s="67"/>
      <c r="CL55" s="67"/>
      <c r="CM55" s="67"/>
      <c r="CN55" s="67"/>
      <c r="CO55" s="67"/>
      <c r="CP55" s="67"/>
      <c r="CQ55" s="67"/>
      <c r="CR55" s="67"/>
      <c r="CS55" s="67"/>
      <c r="CT55" s="67"/>
      <c r="CU55" s="67"/>
      <c r="CV55" s="67"/>
      <c r="CW55" s="67"/>
      <c r="CX55" s="67"/>
      <c r="CY55" s="67"/>
      <c r="CZ55" s="67"/>
      <c r="DA55" s="67"/>
      <c r="DB55" s="67"/>
      <c r="DC55" s="67"/>
      <c r="DD55" s="67"/>
      <c r="DE55" s="67"/>
      <c r="DF55" s="67"/>
      <c r="DG55" s="67"/>
      <c r="DH55" s="67"/>
      <c r="DI55" s="67"/>
      <c r="DJ55" s="67"/>
      <c r="DK55" s="67"/>
      <c r="DL55" s="67"/>
      <c r="DM55" s="67"/>
      <c r="DN55" s="67"/>
      <c r="DO55" s="67"/>
      <c r="DP55" s="67"/>
      <c r="DQ55" s="67"/>
      <c r="DR55" s="67"/>
      <c r="DS55" s="67"/>
      <c r="DT55" s="67"/>
      <c r="DU55" s="67"/>
      <c r="DV55" s="67"/>
      <c r="DW55" s="67"/>
      <c r="DX55" s="67"/>
      <c r="DY55" s="67"/>
      <c r="DZ55" s="67"/>
      <c r="EA55" s="67"/>
      <c r="EB55" s="67"/>
      <c r="EC55" s="67"/>
      <c r="ED55" s="67"/>
      <c r="EE55" s="67"/>
      <c r="EF55" s="67"/>
      <c r="EG55" s="67"/>
      <c r="EH55" s="67"/>
      <c r="EI55" s="67"/>
      <c r="EJ55" s="67"/>
      <c r="EK55" s="67"/>
      <c r="EL55" s="67"/>
      <c r="EM55" s="67"/>
      <c r="EN55" s="67"/>
      <c r="EO55" s="67"/>
      <c r="EP55" s="67"/>
      <c r="EQ55" s="67"/>
      <c r="ER55" s="67"/>
      <c r="ES55" s="67"/>
      <c r="ET55" s="67"/>
      <c r="EU55" s="67"/>
      <c r="EV55" s="67"/>
      <c r="EW55" s="67"/>
      <c r="EX55" s="67"/>
      <c r="EY55" s="67"/>
      <c r="EZ55" s="67"/>
      <c r="FA55" s="67"/>
      <c r="FB55" s="67"/>
      <c r="FC55" s="67"/>
      <c r="FD55" s="67"/>
      <c r="FE55" s="67"/>
      <c r="FF55" s="67"/>
      <c r="FG55" s="67"/>
      <c r="FH55" s="67"/>
      <c r="FI55" s="67"/>
      <c r="FJ55" s="67"/>
      <c r="FK55" s="67"/>
      <c r="FL55" s="67"/>
      <c r="FM55" s="67"/>
      <c r="FN55" s="67"/>
      <c r="FO55" s="67"/>
      <c r="FP55" s="67"/>
      <c r="FQ55" s="67"/>
      <c r="FR55" s="67"/>
      <c r="FS55" s="67"/>
      <c r="FT55" s="67"/>
      <c r="FU55" s="67"/>
      <c r="FV55" s="67"/>
      <c r="FW55" s="67"/>
      <c r="FX55" s="67"/>
      <c r="FY55" s="67"/>
      <c r="FZ55" s="67"/>
      <c r="GA55" s="67"/>
      <c r="GB55" s="67"/>
      <c r="GC55" s="67"/>
      <c r="GD55" s="67"/>
      <c r="GE55" s="67"/>
      <c r="GF55" s="67"/>
      <c r="GG55" s="67"/>
      <c r="GH55" s="67"/>
      <c r="GI55" s="67"/>
      <c r="GJ55" s="67"/>
      <c r="GK55" s="67"/>
      <c r="GL55" s="67"/>
      <c r="GM55" s="67"/>
      <c r="GN55" s="67"/>
      <c r="GO55" s="67"/>
      <c r="GP55" s="67"/>
      <c r="GQ55" s="67"/>
      <c r="GR55" s="67"/>
      <c r="GS55" s="67"/>
      <c r="GT55" s="67"/>
      <c r="GU55" s="67"/>
      <c r="GV55" s="67"/>
      <c r="GW55" s="67"/>
      <c r="GX55" s="67"/>
      <c r="GY55" s="67"/>
      <c r="GZ55" s="67"/>
      <c r="HA55" s="67"/>
      <c r="HB55" s="67"/>
      <c r="HC55" s="67"/>
      <c r="HD55" s="67"/>
      <c r="HE55" s="67"/>
      <c r="HF55" s="67"/>
      <c r="HG55" s="67"/>
      <c r="HH55" s="67"/>
      <c r="HI55" s="67"/>
      <c r="HJ55" s="67"/>
      <c r="HK55" s="67"/>
      <c r="HL55" s="67"/>
      <c r="HM55" s="67"/>
      <c r="HN55" s="67"/>
      <c r="HO55" s="67"/>
      <c r="HP55" s="67"/>
      <c r="HQ55" s="67"/>
      <c r="HR55" s="67"/>
      <c r="HS55" s="67"/>
      <c r="HT55" s="67"/>
      <c r="HU55" s="67"/>
      <c r="HV55" s="67"/>
      <c r="HW55" s="67"/>
      <c r="HX55" s="67"/>
      <c r="HY55" s="67"/>
      <c r="HZ55" s="67"/>
      <c r="IA55" s="67"/>
      <c r="IB55" s="67"/>
      <c r="IC55" s="67"/>
      <c r="ID55" s="67"/>
      <c r="IE55" s="67"/>
      <c r="IF55" s="67"/>
      <c r="IG55" s="67"/>
      <c r="IH55" s="67"/>
      <c r="II55" s="67"/>
      <c r="IJ55" s="67"/>
      <c r="IK55" s="67"/>
      <c r="IL55" s="67"/>
      <c r="IM55" s="67"/>
      <c r="IN55" s="67"/>
      <c r="IO55" s="67"/>
      <c r="IP55" s="67"/>
      <c r="IQ55" s="67"/>
      <c r="IR55" s="67"/>
      <c r="IS55" s="67"/>
      <c r="IT55" s="67"/>
      <c r="IU55" s="67"/>
      <c r="IV55" s="67"/>
    </row>
    <row r="56" spans="1:256">
      <c r="A56" s="135" t="s">
        <v>398</v>
      </c>
      <c r="B56" s="108"/>
      <c r="C56" s="108"/>
      <c r="D56" s="108"/>
      <c r="E56" s="67"/>
      <c r="F56" s="67"/>
      <c r="G56" s="67"/>
      <c r="H56" s="67"/>
      <c r="I56" s="67"/>
      <c r="J56" s="67"/>
      <c r="K56" s="67"/>
      <c r="L56" s="67"/>
      <c r="M56" s="67"/>
      <c r="N56" s="67"/>
      <c r="O56" s="67"/>
      <c r="P56" s="67"/>
      <c r="Q56" s="67"/>
      <c r="R56" s="67"/>
      <c r="S56" s="67"/>
      <c r="T56" s="67"/>
      <c r="U56" s="67"/>
      <c r="V56" s="67"/>
      <c r="W56" s="67"/>
      <c r="X56" s="67"/>
      <c r="Y56" s="67"/>
      <c r="Z56" s="67"/>
      <c r="AA56" s="67"/>
      <c r="AB56" s="67"/>
      <c r="AC56" s="67"/>
      <c r="AD56" s="67"/>
      <c r="AE56" s="67"/>
      <c r="AF56" s="67"/>
      <c r="AG56" s="67"/>
      <c r="AH56" s="67"/>
      <c r="AI56" s="67"/>
      <c r="AJ56" s="67"/>
      <c r="AK56" s="67"/>
      <c r="AL56" s="67"/>
      <c r="AM56" s="67"/>
      <c r="AN56" s="67"/>
      <c r="AO56" s="67"/>
      <c r="AP56" s="67"/>
      <c r="AQ56" s="67"/>
      <c r="AR56" s="67"/>
      <c r="AS56" s="67"/>
      <c r="AT56" s="67"/>
      <c r="AU56" s="67"/>
      <c r="AV56" s="67"/>
      <c r="AW56" s="67"/>
      <c r="AX56" s="67"/>
      <c r="AY56" s="67"/>
      <c r="AZ56" s="67"/>
      <c r="BA56" s="67"/>
      <c r="BB56" s="67"/>
      <c r="BC56" s="67"/>
      <c r="BD56" s="67"/>
      <c r="BE56" s="67"/>
      <c r="BF56" s="67"/>
      <c r="BG56" s="67"/>
      <c r="BH56" s="67"/>
      <c r="BI56" s="67"/>
      <c r="BJ56" s="67"/>
      <c r="BK56" s="67"/>
      <c r="BL56" s="67"/>
      <c r="BM56" s="67"/>
      <c r="BN56" s="67"/>
      <c r="BO56" s="67"/>
      <c r="BP56" s="67"/>
      <c r="BQ56" s="67"/>
      <c r="BR56" s="67"/>
      <c r="BS56" s="67"/>
      <c r="BT56" s="67"/>
      <c r="BU56" s="67"/>
      <c r="BV56" s="67"/>
      <c r="BW56" s="67"/>
      <c r="BX56" s="67"/>
      <c r="BY56" s="67"/>
      <c r="BZ56" s="67"/>
      <c r="CA56" s="67"/>
      <c r="CB56" s="67"/>
      <c r="CC56" s="67"/>
      <c r="CD56" s="67"/>
      <c r="CE56" s="67"/>
      <c r="CF56" s="67"/>
      <c r="CG56" s="67"/>
      <c r="CH56" s="67"/>
      <c r="CI56" s="67"/>
      <c r="CJ56" s="67"/>
      <c r="CK56" s="67"/>
      <c r="CL56" s="67"/>
      <c r="CM56" s="67"/>
      <c r="CN56" s="67"/>
      <c r="CO56" s="67"/>
      <c r="CP56" s="67"/>
      <c r="CQ56" s="67"/>
      <c r="CR56" s="67"/>
      <c r="CS56" s="67"/>
      <c r="CT56" s="67"/>
      <c r="CU56" s="67"/>
      <c r="CV56" s="67"/>
      <c r="CW56" s="67"/>
      <c r="CX56" s="67"/>
      <c r="CY56" s="67"/>
      <c r="CZ56" s="67"/>
      <c r="DA56" s="67"/>
      <c r="DB56" s="67"/>
      <c r="DC56" s="67"/>
      <c r="DD56" s="67"/>
      <c r="DE56" s="67"/>
      <c r="DF56" s="67"/>
      <c r="DG56" s="67"/>
      <c r="DH56" s="67"/>
      <c r="DI56" s="67"/>
      <c r="DJ56" s="67"/>
      <c r="DK56" s="67"/>
      <c r="DL56" s="67"/>
      <c r="DM56" s="67"/>
      <c r="DN56" s="67"/>
      <c r="DO56" s="67"/>
      <c r="DP56" s="67"/>
      <c r="DQ56" s="67"/>
      <c r="DR56" s="67"/>
      <c r="DS56" s="67"/>
      <c r="DT56" s="67"/>
      <c r="DU56" s="67"/>
      <c r="DV56" s="67"/>
      <c r="DW56" s="67"/>
      <c r="DX56" s="67"/>
      <c r="DY56" s="67"/>
      <c r="DZ56" s="67"/>
      <c r="EA56" s="67"/>
      <c r="EB56" s="67"/>
      <c r="EC56" s="67"/>
      <c r="ED56" s="67"/>
      <c r="EE56" s="67"/>
      <c r="EF56" s="67"/>
      <c r="EG56" s="67"/>
      <c r="EH56" s="67"/>
      <c r="EI56" s="67"/>
      <c r="EJ56" s="67"/>
      <c r="EK56" s="67"/>
      <c r="EL56" s="67"/>
      <c r="EM56" s="67"/>
      <c r="EN56" s="67"/>
      <c r="EO56" s="67"/>
      <c r="EP56" s="67"/>
      <c r="EQ56" s="67"/>
      <c r="ER56" s="67"/>
      <c r="ES56" s="67"/>
      <c r="ET56" s="67"/>
      <c r="EU56" s="67"/>
      <c r="EV56" s="67"/>
      <c r="EW56" s="67"/>
      <c r="EX56" s="67"/>
      <c r="EY56" s="67"/>
      <c r="EZ56" s="67"/>
      <c r="FA56" s="67"/>
      <c r="FB56" s="67"/>
      <c r="FC56" s="67"/>
      <c r="FD56" s="67"/>
      <c r="FE56" s="67"/>
      <c r="FF56" s="67"/>
      <c r="FG56" s="67"/>
      <c r="FH56" s="67"/>
      <c r="FI56" s="67"/>
      <c r="FJ56" s="67"/>
      <c r="FK56" s="67"/>
      <c r="FL56" s="67"/>
      <c r="FM56" s="67"/>
      <c r="FN56" s="67"/>
      <c r="FO56" s="67"/>
      <c r="FP56" s="67"/>
      <c r="FQ56" s="67"/>
      <c r="FR56" s="67"/>
      <c r="FS56" s="67"/>
      <c r="FT56" s="67"/>
      <c r="FU56" s="67"/>
      <c r="FV56" s="67"/>
      <c r="FW56" s="67"/>
      <c r="FX56" s="67"/>
      <c r="FY56" s="67"/>
      <c r="FZ56" s="67"/>
      <c r="GA56" s="67"/>
      <c r="GB56" s="67"/>
      <c r="GC56" s="67"/>
      <c r="GD56" s="67"/>
      <c r="GE56" s="67"/>
      <c r="GF56" s="67"/>
      <c r="GG56" s="67"/>
      <c r="GH56" s="67"/>
      <c r="GI56" s="67"/>
      <c r="GJ56" s="67"/>
      <c r="GK56" s="67"/>
      <c r="GL56" s="67"/>
      <c r="GM56" s="67"/>
      <c r="GN56" s="67"/>
      <c r="GO56" s="67"/>
      <c r="GP56" s="67"/>
      <c r="GQ56" s="67"/>
      <c r="GR56" s="67"/>
      <c r="GS56" s="67"/>
      <c r="GT56" s="67"/>
      <c r="GU56" s="67"/>
      <c r="GV56" s="67"/>
      <c r="GW56" s="67"/>
      <c r="GX56" s="67"/>
      <c r="GY56" s="67"/>
      <c r="GZ56" s="67"/>
      <c r="HA56" s="67"/>
      <c r="HB56" s="67"/>
      <c r="HC56" s="67"/>
      <c r="HD56" s="67"/>
      <c r="HE56" s="67"/>
      <c r="HF56" s="67"/>
      <c r="HG56" s="67"/>
      <c r="HH56" s="67"/>
      <c r="HI56" s="67"/>
      <c r="HJ56" s="67"/>
      <c r="HK56" s="67"/>
      <c r="HL56" s="67"/>
      <c r="HM56" s="67"/>
      <c r="HN56" s="67"/>
      <c r="HO56" s="67"/>
      <c r="HP56" s="67"/>
      <c r="HQ56" s="67"/>
      <c r="HR56" s="67"/>
      <c r="HS56" s="67"/>
      <c r="HT56" s="67"/>
      <c r="HU56" s="67"/>
      <c r="HV56" s="67"/>
      <c r="HW56" s="67"/>
      <c r="HX56" s="67"/>
      <c r="HY56" s="67"/>
      <c r="HZ56" s="67"/>
      <c r="IA56" s="67"/>
      <c r="IB56" s="67"/>
      <c r="IC56" s="67"/>
      <c r="ID56" s="67"/>
      <c r="IE56" s="67"/>
      <c r="IF56" s="67"/>
      <c r="IG56" s="67"/>
      <c r="IH56" s="67"/>
      <c r="II56" s="67"/>
      <c r="IJ56" s="67"/>
      <c r="IK56" s="67"/>
      <c r="IL56" s="67"/>
      <c r="IM56" s="67"/>
      <c r="IN56" s="67"/>
      <c r="IO56" s="67"/>
      <c r="IP56" s="67"/>
      <c r="IQ56" s="67"/>
      <c r="IR56" s="67"/>
      <c r="IS56" s="67"/>
      <c r="IT56" s="67"/>
      <c r="IU56" s="67"/>
      <c r="IV56" s="67"/>
    </row>
    <row r="57" spans="1:256">
      <c r="A57" s="67"/>
      <c r="B57" s="67"/>
      <c r="C57" s="67"/>
      <c r="D57" s="67"/>
      <c r="E57" s="67"/>
      <c r="F57" s="67"/>
      <c r="G57" s="67"/>
      <c r="H57" s="67"/>
      <c r="I57" s="67"/>
      <c r="J57" s="67"/>
      <c r="K57" s="67"/>
      <c r="L57" s="67"/>
      <c r="M57" s="67"/>
      <c r="N57" s="67"/>
      <c r="O57" s="67"/>
      <c r="P57" s="67"/>
      <c r="Q57" s="67"/>
      <c r="R57" s="67"/>
      <c r="S57" s="67"/>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c r="BE57" s="67"/>
      <c r="BF57" s="67"/>
      <c r="BG57" s="67"/>
      <c r="BH57" s="67"/>
      <c r="BI57" s="67"/>
      <c r="BJ57" s="67"/>
      <c r="BK57" s="67"/>
      <c r="BL57" s="67"/>
      <c r="BM57" s="67"/>
      <c r="BN57" s="67"/>
      <c r="BO57" s="67"/>
      <c r="BP57" s="67"/>
      <c r="BQ57" s="67"/>
      <c r="BR57" s="67"/>
      <c r="BS57" s="67"/>
      <c r="BT57" s="67"/>
      <c r="BU57" s="67"/>
      <c r="BV57" s="67"/>
      <c r="BW57" s="67"/>
      <c r="BX57" s="67"/>
      <c r="BY57" s="67"/>
      <c r="BZ57" s="67"/>
      <c r="CA57" s="67"/>
      <c r="CB57" s="67"/>
      <c r="CC57" s="67"/>
      <c r="CD57" s="67"/>
      <c r="CE57" s="67"/>
      <c r="CF57" s="67"/>
      <c r="CG57" s="67"/>
      <c r="CH57" s="67"/>
      <c r="CI57" s="67"/>
      <c r="CJ57" s="67"/>
      <c r="CK57" s="67"/>
      <c r="CL57" s="67"/>
      <c r="CM57" s="67"/>
      <c r="CN57" s="67"/>
      <c r="CO57" s="67"/>
      <c r="CP57" s="67"/>
      <c r="CQ57" s="67"/>
      <c r="CR57" s="67"/>
      <c r="CS57" s="67"/>
      <c r="CT57" s="67"/>
      <c r="CU57" s="67"/>
      <c r="CV57" s="67"/>
      <c r="CW57" s="67"/>
      <c r="CX57" s="67"/>
      <c r="CY57" s="67"/>
      <c r="CZ57" s="67"/>
      <c r="DA57" s="67"/>
      <c r="DB57" s="67"/>
      <c r="DC57" s="67"/>
      <c r="DD57" s="67"/>
      <c r="DE57" s="67"/>
      <c r="DF57" s="67"/>
      <c r="DG57" s="67"/>
      <c r="DH57" s="67"/>
      <c r="DI57" s="67"/>
      <c r="DJ57" s="67"/>
      <c r="DK57" s="67"/>
      <c r="DL57" s="67"/>
      <c r="DM57" s="67"/>
      <c r="DN57" s="67"/>
      <c r="DO57" s="67"/>
      <c r="DP57" s="67"/>
      <c r="DQ57" s="67"/>
      <c r="DR57" s="67"/>
      <c r="DS57" s="67"/>
      <c r="DT57" s="67"/>
      <c r="DU57" s="67"/>
      <c r="DV57" s="67"/>
      <c r="DW57" s="67"/>
      <c r="DX57" s="67"/>
      <c r="DY57" s="67"/>
      <c r="DZ57" s="67"/>
      <c r="EA57" s="67"/>
      <c r="EB57" s="67"/>
      <c r="EC57" s="67"/>
      <c r="ED57" s="67"/>
      <c r="EE57" s="67"/>
      <c r="EF57" s="67"/>
      <c r="EG57" s="67"/>
      <c r="EH57" s="67"/>
      <c r="EI57" s="67"/>
      <c r="EJ57" s="67"/>
      <c r="EK57" s="67"/>
      <c r="EL57" s="67"/>
      <c r="EM57" s="67"/>
      <c r="EN57" s="67"/>
      <c r="EO57" s="67"/>
      <c r="EP57" s="67"/>
      <c r="EQ57" s="67"/>
      <c r="ER57" s="67"/>
      <c r="ES57" s="67"/>
      <c r="ET57" s="67"/>
      <c r="EU57" s="67"/>
      <c r="EV57" s="67"/>
      <c r="EW57" s="67"/>
      <c r="EX57" s="67"/>
      <c r="EY57" s="67"/>
      <c r="EZ57" s="67"/>
      <c r="FA57" s="67"/>
      <c r="FB57" s="67"/>
      <c r="FC57" s="67"/>
      <c r="FD57" s="67"/>
      <c r="FE57" s="67"/>
      <c r="FF57" s="67"/>
      <c r="FG57" s="67"/>
      <c r="FH57" s="67"/>
      <c r="FI57" s="67"/>
      <c r="FJ57" s="67"/>
      <c r="FK57" s="67"/>
      <c r="FL57" s="67"/>
      <c r="FM57" s="67"/>
      <c r="FN57" s="67"/>
      <c r="FO57" s="67"/>
      <c r="FP57" s="67"/>
      <c r="FQ57" s="67"/>
      <c r="FR57" s="67"/>
      <c r="FS57" s="67"/>
      <c r="FT57" s="67"/>
      <c r="FU57" s="67"/>
      <c r="FV57" s="67"/>
      <c r="FW57" s="67"/>
      <c r="FX57" s="67"/>
      <c r="FY57" s="67"/>
      <c r="FZ57" s="67"/>
      <c r="GA57" s="67"/>
      <c r="GB57" s="67"/>
      <c r="GC57" s="67"/>
      <c r="GD57" s="67"/>
      <c r="GE57" s="67"/>
      <c r="GF57" s="67"/>
      <c r="GG57" s="67"/>
      <c r="GH57" s="67"/>
      <c r="GI57" s="67"/>
      <c r="GJ57" s="67"/>
      <c r="GK57" s="67"/>
      <c r="GL57" s="67"/>
      <c r="GM57" s="67"/>
      <c r="GN57" s="67"/>
      <c r="GO57" s="67"/>
      <c r="GP57" s="67"/>
      <c r="GQ57" s="67"/>
      <c r="GR57" s="67"/>
      <c r="GS57" s="67"/>
      <c r="GT57" s="67"/>
      <c r="GU57" s="67"/>
      <c r="GV57" s="67"/>
      <c r="GW57" s="67"/>
      <c r="GX57" s="67"/>
      <c r="GY57" s="67"/>
      <c r="GZ57" s="67"/>
      <c r="HA57" s="67"/>
      <c r="HB57" s="67"/>
      <c r="HC57" s="67"/>
      <c r="HD57" s="67"/>
      <c r="HE57" s="67"/>
      <c r="HF57" s="67"/>
      <c r="HG57" s="67"/>
      <c r="HH57" s="67"/>
      <c r="HI57" s="67"/>
      <c r="HJ57" s="67"/>
      <c r="HK57" s="67"/>
      <c r="HL57" s="67"/>
      <c r="HM57" s="67"/>
      <c r="HN57" s="67"/>
      <c r="HO57" s="67"/>
      <c r="HP57" s="67"/>
      <c r="HQ57" s="67"/>
      <c r="HR57" s="67"/>
      <c r="HS57" s="67"/>
      <c r="HT57" s="67"/>
      <c r="HU57" s="67"/>
      <c r="HV57" s="67"/>
      <c r="HW57" s="67"/>
      <c r="HX57" s="67"/>
      <c r="HY57" s="67"/>
      <c r="HZ57" s="67"/>
      <c r="IA57" s="67"/>
      <c r="IB57" s="67"/>
      <c r="IC57" s="67"/>
      <c r="ID57" s="67"/>
      <c r="IE57" s="67"/>
      <c r="IF57" s="67"/>
      <c r="IG57" s="67"/>
      <c r="IH57" s="67"/>
      <c r="II57" s="67"/>
      <c r="IJ57" s="67"/>
      <c r="IK57" s="67"/>
      <c r="IL57" s="67"/>
      <c r="IM57" s="67"/>
      <c r="IN57" s="67"/>
      <c r="IO57" s="67"/>
      <c r="IP57" s="67"/>
      <c r="IQ57" s="67"/>
      <c r="IR57" s="67"/>
      <c r="IS57" s="67"/>
      <c r="IT57" s="67"/>
      <c r="IU57" s="67"/>
      <c r="IV57" s="67"/>
    </row>
    <row r="58" spans="1:256">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c r="AB58" s="67"/>
      <c r="AC58" s="67"/>
      <c r="AD58" s="67"/>
      <c r="AE58" s="67"/>
      <c r="AF58" s="67"/>
      <c r="AG58" s="67"/>
      <c r="AH58" s="67"/>
      <c r="AI58" s="67"/>
      <c r="AJ58" s="67"/>
      <c r="AK58" s="67"/>
      <c r="AL58" s="67"/>
      <c r="AM58" s="67"/>
      <c r="AN58" s="67"/>
      <c r="AO58" s="67"/>
      <c r="AP58" s="67"/>
      <c r="AQ58" s="67"/>
      <c r="AR58" s="67"/>
      <c r="AS58" s="67"/>
      <c r="AT58" s="67"/>
      <c r="AU58" s="67"/>
      <c r="AV58" s="67"/>
      <c r="AW58" s="67"/>
      <c r="AX58" s="67"/>
      <c r="AY58" s="67"/>
      <c r="AZ58" s="67"/>
      <c r="BA58" s="67"/>
      <c r="BB58" s="67"/>
      <c r="BC58" s="67"/>
      <c r="BD58" s="67"/>
      <c r="BE58" s="67"/>
      <c r="BF58" s="67"/>
      <c r="BG58" s="67"/>
      <c r="BH58" s="67"/>
      <c r="BI58" s="67"/>
      <c r="BJ58" s="67"/>
      <c r="BK58" s="67"/>
      <c r="BL58" s="67"/>
      <c r="BM58" s="67"/>
      <c r="BN58" s="67"/>
      <c r="BO58" s="67"/>
      <c r="BP58" s="67"/>
      <c r="BQ58" s="67"/>
      <c r="BR58" s="67"/>
      <c r="BS58" s="67"/>
      <c r="BT58" s="67"/>
      <c r="BU58" s="67"/>
      <c r="BV58" s="67"/>
      <c r="BW58" s="67"/>
      <c r="BX58" s="67"/>
      <c r="BY58" s="67"/>
      <c r="BZ58" s="67"/>
      <c r="CA58" s="67"/>
      <c r="CB58" s="67"/>
      <c r="CC58" s="67"/>
      <c r="CD58" s="67"/>
      <c r="CE58" s="67"/>
      <c r="CF58" s="67"/>
      <c r="CG58" s="67"/>
      <c r="CH58" s="67"/>
      <c r="CI58" s="67"/>
      <c r="CJ58" s="67"/>
      <c r="CK58" s="67"/>
      <c r="CL58" s="67"/>
      <c r="CM58" s="67"/>
      <c r="CN58" s="67"/>
      <c r="CO58" s="67"/>
      <c r="CP58" s="67"/>
      <c r="CQ58" s="67"/>
      <c r="CR58" s="67"/>
      <c r="CS58" s="67"/>
      <c r="CT58" s="67"/>
      <c r="CU58" s="67"/>
      <c r="CV58" s="67"/>
      <c r="CW58" s="67"/>
      <c r="CX58" s="67"/>
      <c r="CY58" s="67"/>
      <c r="CZ58" s="67"/>
      <c r="DA58" s="67"/>
      <c r="DB58" s="67"/>
      <c r="DC58" s="67"/>
      <c r="DD58" s="67"/>
      <c r="DE58" s="67"/>
      <c r="DF58" s="67"/>
      <c r="DG58" s="67"/>
      <c r="DH58" s="67"/>
      <c r="DI58" s="67"/>
      <c r="DJ58" s="67"/>
      <c r="DK58" s="67"/>
      <c r="DL58" s="67"/>
      <c r="DM58" s="67"/>
      <c r="DN58" s="67"/>
      <c r="DO58" s="67"/>
      <c r="DP58" s="67"/>
      <c r="DQ58" s="67"/>
      <c r="DR58" s="67"/>
      <c r="DS58" s="67"/>
      <c r="DT58" s="67"/>
      <c r="DU58" s="67"/>
      <c r="DV58" s="67"/>
      <c r="DW58" s="67"/>
      <c r="DX58" s="67"/>
      <c r="DY58" s="67"/>
      <c r="DZ58" s="67"/>
      <c r="EA58" s="67"/>
      <c r="EB58" s="67"/>
      <c r="EC58" s="67"/>
      <c r="ED58" s="67"/>
      <c r="EE58" s="67"/>
      <c r="EF58" s="67"/>
      <c r="EG58" s="67"/>
      <c r="EH58" s="67"/>
      <c r="EI58" s="67"/>
      <c r="EJ58" s="67"/>
      <c r="EK58" s="67"/>
      <c r="EL58" s="67"/>
      <c r="EM58" s="67"/>
      <c r="EN58" s="67"/>
      <c r="EO58" s="67"/>
      <c r="EP58" s="67"/>
      <c r="EQ58" s="67"/>
      <c r="ER58" s="67"/>
      <c r="ES58" s="67"/>
      <c r="ET58" s="67"/>
      <c r="EU58" s="67"/>
      <c r="EV58" s="67"/>
      <c r="EW58" s="67"/>
      <c r="EX58" s="67"/>
      <c r="EY58" s="67"/>
      <c r="EZ58" s="67"/>
      <c r="FA58" s="67"/>
      <c r="FB58" s="67"/>
      <c r="FC58" s="67"/>
      <c r="FD58" s="67"/>
      <c r="FE58" s="67"/>
      <c r="FF58" s="67"/>
      <c r="FG58" s="67"/>
      <c r="FH58" s="67"/>
      <c r="FI58" s="67"/>
      <c r="FJ58" s="67"/>
      <c r="FK58" s="67"/>
      <c r="FL58" s="67"/>
      <c r="FM58" s="67"/>
      <c r="FN58" s="67"/>
      <c r="FO58" s="67"/>
      <c r="FP58" s="67"/>
      <c r="FQ58" s="67"/>
      <c r="FR58" s="67"/>
      <c r="FS58" s="67"/>
      <c r="FT58" s="67"/>
      <c r="FU58" s="67"/>
      <c r="FV58" s="67"/>
      <c r="FW58" s="67"/>
      <c r="FX58" s="67"/>
      <c r="FY58" s="67"/>
      <c r="FZ58" s="67"/>
      <c r="GA58" s="67"/>
      <c r="GB58" s="67"/>
      <c r="GC58" s="67"/>
      <c r="GD58" s="67"/>
      <c r="GE58" s="67"/>
      <c r="GF58" s="67"/>
      <c r="GG58" s="67"/>
      <c r="GH58" s="67"/>
      <c r="GI58" s="67"/>
      <c r="GJ58" s="67"/>
      <c r="GK58" s="67"/>
      <c r="GL58" s="67"/>
      <c r="GM58" s="67"/>
      <c r="GN58" s="67"/>
      <c r="GO58" s="67"/>
      <c r="GP58" s="67"/>
      <c r="GQ58" s="67"/>
      <c r="GR58" s="67"/>
      <c r="GS58" s="67"/>
      <c r="GT58" s="67"/>
      <c r="GU58" s="67"/>
      <c r="GV58" s="67"/>
      <c r="GW58" s="67"/>
      <c r="GX58" s="67"/>
      <c r="GY58" s="67"/>
      <c r="GZ58" s="67"/>
      <c r="HA58" s="67"/>
      <c r="HB58" s="67"/>
      <c r="HC58" s="67"/>
      <c r="HD58" s="67"/>
      <c r="HE58" s="67"/>
      <c r="HF58" s="67"/>
      <c r="HG58" s="67"/>
      <c r="HH58" s="67"/>
      <c r="HI58" s="67"/>
      <c r="HJ58" s="67"/>
      <c r="HK58" s="67"/>
      <c r="HL58" s="67"/>
      <c r="HM58" s="67"/>
      <c r="HN58" s="67"/>
      <c r="HO58" s="67"/>
      <c r="HP58" s="67"/>
      <c r="HQ58" s="67"/>
      <c r="HR58" s="67"/>
      <c r="HS58" s="67"/>
      <c r="HT58" s="67"/>
      <c r="HU58" s="67"/>
      <c r="HV58" s="67"/>
      <c r="HW58" s="67"/>
      <c r="HX58" s="67"/>
      <c r="HY58" s="67"/>
      <c r="HZ58" s="67"/>
      <c r="IA58" s="67"/>
      <c r="IB58" s="67"/>
      <c r="IC58" s="67"/>
      <c r="ID58" s="67"/>
      <c r="IE58" s="67"/>
      <c r="IF58" s="67"/>
      <c r="IG58" s="67"/>
      <c r="IH58" s="67"/>
      <c r="II58" s="67"/>
      <c r="IJ58" s="67"/>
      <c r="IK58" s="67"/>
      <c r="IL58" s="67"/>
      <c r="IM58" s="67"/>
      <c r="IN58" s="67"/>
      <c r="IO58" s="67"/>
      <c r="IP58" s="67"/>
      <c r="IQ58" s="67"/>
      <c r="IR58" s="67"/>
    </row>
    <row r="59" spans="1:256">
      <c r="A59" s="67"/>
      <c r="B59" s="67"/>
      <c r="C59" s="67"/>
      <c r="D59" s="67"/>
      <c r="E59" s="67"/>
      <c r="F59" s="67"/>
      <c r="G59" s="67"/>
      <c r="H59" s="67"/>
      <c r="I59" s="67"/>
      <c r="J59" s="67"/>
      <c r="K59" s="67"/>
      <c r="L59" s="67"/>
      <c r="M59" s="67"/>
      <c r="N59" s="67"/>
      <c r="O59" s="67"/>
      <c r="P59" s="67"/>
      <c r="Q59" s="67"/>
      <c r="R59" s="67"/>
      <c r="S59" s="67"/>
      <c r="T59" s="67"/>
      <c r="U59" s="67"/>
      <c r="V59" s="67"/>
      <c r="W59" s="67"/>
      <c r="X59" s="67"/>
      <c r="Y59" s="67"/>
      <c r="Z59" s="67"/>
      <c r="AA59" s="67"/>
      <c r="AB59" s="67"/>
      <c r="AC59" s="67"/>
      <c r="AD59" s="67"/>
      <c r="AE59" s="67"/>
      <c r="AF59" s="67"/>
      <c r="AG59" s="67"/>
      <c r="AH59" s="67"/>
      <c r="AI59" s="67"/>
      <c r="AJ59" s="67"/>
      <c r="AK59" s="67"/>
      <c r="AL59" s="67"/>
      <c r="AM59" s="67"/>
      <c r="AN59" s="67"/>
      <c r="AO59" s="67"/>
      <c r="AP59" s="67"/>
      <c r="AQ59" s="67"/>
      <c r="AR59" s="67"/>
      <c r="AS59" s="67"/>
      <c r="AT59" s="67"/>
      <c r="AU59" s="67"/>
      <c r="AV59" s="67"/>
      <c r="AW59" s="67"/>
      <c r="AX59" s="67"/>
      <c r="AY59" s="67"/>
      <c r="AZ59" s="67"/>
      <c r="BA59" s="67"/>
      <c r="BB59" s="67"/>
      <c r="BC59" s="67"/>
      <c r="BD59" s="67"/>
      <c r="BE59" s="67"/>
      <c r="BF59" s="67"/>
      <c r="BG59" s="67"/>
      <c r="BH59" s="67"/>
      <c r="BI59" s="67"/>
      <c r="BJ59" s="67"/>
      <c r="BK59" s="67"/>
      <c r="BL59" s="67"/>
      <c r="BM59" s="67"/>
      <c r="BN59" s="67"/>
      <c r="BO59" s="67"/>
      <c r="BP59" s="67"/>
      <c r="BQ59" s="67"/>
      <c r="BR59" s="67"/>
      <c r="BS59" s="67"/>
      <c r="BT59" s="67"/>
      <c r="BU59" s="67"/>
      <c r="BV59" s="67"/>
      <c r="BW59" s="67"/>
      <c r="BX59" s="67"/>
      <c r="BY59" s="67"/>
      <c r="BZ59" s="67"/>
      <c r="CA59" s="67"/>
      <c r="CB59" s="67"/>
      <c r="CC59" s="67"/>
      <c r="CD59" s="67"/>
      <c r="CE59" s="67"/>
      <c r="CF59" s="67"/>
      <c r="CG59" s="67"/>
      <c r="CH59" s="67"/>
      <c r="CI59" s="67"/>
      <c r="CJ59" s="67"/>
      <c r="CK59" s="67"/>
      <c r="CL59" s="67"/>
      <c r="CM59" s="67"/>
      <c r="CN59" s="67"/>
      <c r="CO59" s="67"/>
      <c r="CP59" s="67"/>
      <c r="CQ59" s="67"/>
      <c r="CR59" s="67"/>
      <c r="CS59" s="67"/>
      <c r="CT59" s="67"/>
      <c r="CU59" s="67"/>
      <c r="CV59" s="67"/>
      <c r="CW59" s="67"/>
      <c r="CX59" s="67"/>
      <c r="CY59" s="67"/>
      <c r="CZ59" s="67"/>
      <c r="DA59" s="67"/>
      <c r="DB59" s="67"/>
      <c r="DC59" s="67"/>
      <c r="DD59" s="67"/>
      <c r="DE59" s="67"/>
      <c r="DF59" s="67"/>
      <c r="DG59" s="67"/>
      <c r="DH59" s="67"/>
      <c r="DI59" s="67"/>
      <c r="DJ59" s="67"/>
      <c r="DK59" s="67"/>
      <c r="DL59" s="67"/>
      <c r="DM59" s="67"/>
      <c r="DN59" s="67"/>
      <c r="DO59" s="67"/>
      <c r="DP59" s="67"/>
      <c r="DQ59" s="67"/>
      <c r="DR59" s="67"/>
      <c r="DS59" s="67"/>
      <c r="DT59" s="67"/>
      <c r="DU59" s="67"/>
      <c r="DV59" s="67"/>
      <c r="DW59" s="67"/>
      <c r="DX59" s="67"/>
      <c r="DY59" s="67"/>
      <c r="DZ59" s="67"/>
      <c r="EA59" s="67"/>
      <c r="EB59" s="67"/>
      <c r="EC59" s="67"/>
      <c r="ED59" s="67"/>
      <c r="EE59" s="67"/>
      <c r="EF59" s="67"/>
      <c r="EG59" s="67"/>
      <c r="EH59" s="67"/>
      <c r="EI59" s="67"/>
      <c r="EJ59" s="67"/>
      <c r="EK59" s="67"/>
      <c r="EL59" s="67"/>
      <c r="EM59" s="67"/>
      <c r="EN59" s="67"/>
      <c r="EO59" s="67"/>
      <c r="EP59" s="67"/>
      <c r="EQ59" s="67"/>
      <c r="ER59" s="67"/>
      <c r="ES59" s="67"/>
      <c r="ET59" s="67"/>
      <c r="EU59" s="67"/>
      <c r="EV59" s="67"/>
      <c r="EW59" s="67"/>
      <c r="EX59" s="67"/>
      <c r="EY59" s="67"/>
      <c r="EZ59" s="67"/>
      <c r="FA59" s="67"/>
      <c r="FB59" s="67"/>
      <c r="FC59" s="67"/>
      <c r="FD59" s="67"/>
      <c r="FE59" s="67"/>
      <c r="FF59" s="67"/>
      <c r="FG59" s="67"/>
      <c r="FH59" s="67"/>
      <c r="FI59" s="67"/>
      <c r="FJ59" s="67"/>
      <c r="FK59" s="67"/>
      <c r="FL59" s="67"/>
      <c r="FM59" s="67"/>
      <c r="FN59" s="67"/>
      <c r="FO59" s="67"/>
      <c r="FP59" s="67"/>
      <c r="FQ59" s="67"/>
      <c r="FR59" s="67"/>
      <c r="FS59" s="67"/>
      <c r="FT59" s="67"/>
      <c r="FU59" s="67"/>
      <c r="FV59" s="67"/>
      <c r="FW59" s="67"/>
      <c r="FX59" s="67"/>
      <c r="FY59" s="67"/>
      <c r="FZ59" s="67"/>
      <c r="GA59" s="67"/>
      <c r="GB59" s="67"/>
      <c r="GC59" s="67"/>
      <c r="GD59" s="67"/>
      <c r="GE59" s="67"/>
      <c r="GF59" s="67"/>
      <c r="GG59" s="67"/>
      <c r="GH59" s="67"/>
      <c r="GI59" s="67"/>
      <c r="GJ59" s="67"/>
      <c r="GK59" s="67"/>
      <c r="GL59" s="67"/>
      <c r="GM59" s="67"/>
      <c r="GN59" s="67"/>
      <c r="GO59" s="67"/>
      <c r="GP59" s="67"/>
      <c r="GQ59" s="67"/>
      <c r="GR59" s="67"/>
      <c r="GS59" s="67"/>
      <c r="GT59" s="67"/>
      <c r="GU59" s="67"/>
      <c r="GV59" s="67"/>
      <c r="GW59" s="67"/>
      <c r="GX59" s="67"/>
      <c r="GY59" s="67"/>
      <c r="GZ59" s="67"/>
      <c r="HA59" s="67"/>
      <c r="HB59" s="67"/>
      <c r="HC59" s="67"/>
      <c r="HD59" s="67"/>
      <c r="HE59" s="67"/>
      <c r="HF59" s="67"/>
      <c r="HG59" s="67"/>
      <c r="HH59" s="67"/>
      <c r="HI59" s="67"/>
      <c r="HJ59" s="67"/>
      <c r="HK59" s="67"/>
      <c r="HL59" s="67"/>
      <c r="HM59" s="67"/>
      <c r="HN59" s="67"/>
      <c r="HO59" s="67"/>
      <c r="HP59" s="67"/>
      <c r="HQ59" s="67"/>
      <c r="HR59" s="67"/>
      <c r="HS59" s="67"/>
      <c r="HT59" s="67"/>
      <c r="HU59" s="67"/>
      <c r="HV59" s="67"/>
      <c r="HW59" s="67"/>
      <c r="HX59" s="67"/>
      <c r="HY59" s="67"/>
      <c r="HZ59" s="67"/>
      <c r="IA59" s="67"/>
      <c r="IB59" s="67"/>
      <c r="IC59" s="67"/>
      <c r="ID59" s="67"/>
      <c r="IE59" s="67"/>
      <c r="IF59" s="67"/>
      <c r="IG59" s="67"/>
      <c r="IH59" s="67"/>
      <c r="II59" s="67"/>
      <c r="IJ59" s="67"/>
      <c r="IK59" s="67"/>
      <c r="IL59" s="67"/>
      <c r="IM59" s="67"/>
      <c r="IN59" s="67"/>
      <c r="IO59" s="67"/>
      <c r="IP59" s="67"/>
      <c r="IQ59" s="67"/>
      <c r="IR59" s="67"/>
    </row>
    <row r="60" spans="1:256">
      <c r="A60" s="67"/>
      <c r="B60" s="67"/>
      <c r="C60" s="67"/>
      <c r="D60" s="67"/>
      <c r="E60" s="67"/>
      <c r="F60" s="67"/>
      <c r="G60" s="67"/>
      <c r="H60" s="67"/>
      <c r="I60" s="67"/>
      <c r="J60" s="67"/>
      <c r="K60" s="67"/>
      <c r="L60" s="67"/>
      <c r="M60" s="67"/>
      <c r="N60" s="67"/>
      <c r="O60" s="67"/>
      <c r="P60" s="67"/>
      <c r="Q60" s="67"/>
      <c r="R60" s="67"/>
      <c r="S60" s="67"/>
      <c r="T60" s="67"/>
      <c r="U60" s="67"/>
      <c r="V60" s="67"/>
      <c r="W60" s="67"/>
      <c r="X60" s="67"/>
      <c r="Y60" s="67"/>
      <c r="Z60" s="67"/>
      <c r="AA60" s="67"/>
      <c r="AB60" s="67"/>
      <c r="AC60" s="67"/>
      <c r="AD60" s="67"/>
      <c r="AE60" s="67"/>
      <c r="AF60" s="67"/>
      <c r="AG60" s="67"/>
      <c r="AH60" s="67"/>
      <c r="AI60" s="67"/>
      <c r="AJ60" s="67"/>
      <c r="AK60" s="67"/>
      <c r="AL60" s="67"/>
      <c r="AM60" s="67"/>
      <c r="AN60" s="67"/>
      <c r="AO60" s="67"/>
      <c r="AP60" s="67"/>
      <c r="AQ60" s="67"/>
      <c r="AR60" s="67"/>
      <c r="AS60" s="67"/>
      <c r="AT60" s="67"/>
      <c r="AU60" s="67"/>
      <c r="AV60" s="67"/>
      <c r="AW60" s="67"/>
      <c r="AX60" s="67"/>
      <c r="AY60" s="67"/>
      <c r="AZ60" s="67"/>
      <c r="BA60" s="67"/>
      <c r="BB60" s="67"/>
      <c r="BC60" s="67"/>
      <c r="BD60" s="67"/>
      <c r="BE60" s="67"/>
      <c r="BF60" s="67"/>
      <c r="BG60" s="67"/>
      <c r="BH60" s="67"/>
      <c r="BI60" s="67"/>
      <c r="BJ60" s="67"/>
      <c r="BK60" s="67"/>
      <c r="BL60" s="67"/>
      <c r="BM60" s="67"/>
      <c r="BN60" s="67"/>
      <c r="BO60" s="67"/>
      <c r="BP60" s="67"/>
      <c r="BQ60" s="67"/>
      <c r="BR60" s="67"/>
      <c r="BS60" s="67"/>
      <c r="BT60" s="67"/>
      <c r="BU60" s="67"/>
      <c r="BV60" s="67"/>
      <c r="BW60" s="67"/>
      <c r="BX60" s="67"/>
      <c r="BY60" s="67"/>
      <c r="BZ60" s="67"/>
      <c r="CA60" s="67"/>
      <c r="CB60" s="67"/>
      <c r="CC60" s="67"/>
      <c r="CD60" s="67"/>
      <c r="CE60" s="67"/>
      <c r="CF60" s="67"/>
      <c r="CG60" s="67"/>
      <c r="CH60" s="67"/>
      <c r="CI60" s="67"/>
      <c r="CJ60" s="67"/>
      <c r="CK60" s="67"/>
      <c r="CL60" s="67"/>
      <c r="CM60" s="67"/>
      <c r="CN60" s="67"/>
      <c r="CO60" s="67"/>
      <c r="CP60" s="67"/>
      <c r="CQ60" s="67"/>
      <c r="CR60" s="67"/>
      <c r="CS60" s="67"/>
      <c r="CT60" s="67"/>
      <c r="CU60" s="67"/>
      <c r="CV60" s="67"/>
      <c r="CW60" s="67"/>
      <c r="CX60" s="67"/>
      <c r="CY60" s="67"/>
      <c r="CZ60" s="67"/>
      <c r="DA60" s="67"/>
      <c r="DB60" s="67"/>
      <c r="DC60" s="67"/>
      <c r="DD60" s="67"/>
      <c r="DE60" s="67"/>
      <c r="DF60" s="67"/>
      <c r="DG60" s="67"/>
      <c r="DH60" s="67"/>
      <c r="DI60" s="67"/>
      <c r="DJ60" s="67"/>
      <c r="DK60" s="67"/>
      <c r="DL60" s="67"/>
      <c r="DM60" s="67"/>
      <c r="DN60" s="67"/>
      <c r="DO60" s="67"/>
      <c r="DP60" s="67"/>
      <c r="DQ60" s="67"/>
      <c r="DR60" s="67"/>
      <c r="DS60" s="67"/>
      <c r="DT60" s="67"/>
      <c r="DU60" s="67"/>
      <c r="DV60" s="67"/>
      <c r="DW60" s="67"/>
      <c r="DX60" s="67"/>
      <c r="DY60" s="67"/>
      <c r="DZ60" s="67"/>
      <c r="EA60" s="67"/>
      <c r="EB60" s="67"/>
      <c r="EC60" s="67"/>
      <c r="ED60" s="67"/>
      <c r="EE60" s="67"/>
      <c r="EF60" s="67"/>
      <c r="EG60" s="67"/>
      <c r="EH60" s="67"/>
      <c r="EI60" s="67"/>
      <c r="EJ60" s="67"/>
      <c r="EK60" s="67"/>
      <c r="EL60" s="67"/>
      <c r="EM60" s="67"/>
      <c r="EN60" s="67"/>
      <c r="EO60" s="67"/>
      <c r="EP60" s="67"/>
      <c r="EQ60" s="67"/>
      <c r="ER60" s="67"/>
      <c r="ES60" s="67"/>
      <c r="ET60" s="67"/>
      <c r="EU60" s="67"/>
      <c r="EV60" s="67"/>
      <c r="EW60" s="67"/>
      <c r="EX60" s="67"/>
      <c r="EY60" s="67"/>
      <c r="EZ60" s="67"/>
      <c r="FA60" s="67"/>
      <c r="FB60" s="67"/>
      <c r="FC60" s="67"/>
      <c r="FD60" s="67"/>
      <c r="FE60" s="67"/>
      <c r="FF60" s="67"/>
      <c r="FG60" s="67"/>
      <c r="FH60" s="67"/>
      <c r="FI60" s="67"/>
      <c r="FJ60" s="67"/>
      <c r="FK60" s="67"/>
      <c r="FL60" s="67"/>
      <c r="FM60" s="67"/>
      <c r="FN60" s="67"/>
      <c r="FO60" s="67"/>
      <c r="FP60" s="67"/>
      <c r="FQ60" s="67"/>
      <c r="FR60" s="67"/>
      <c r="FS60" s="67"/>
      <c r="FT60" s="67"/>
      <c r="FU60" s="67"/>
      <c r="FV60" s="67"/>
      <c r="FW60" s="67"/>
      <c r="FX60" s="67"/>
      <c r="FY60" s="67"/>
      <c r="FZ60" s="67"/>
      <c r="GA60" s="67"/>
      <c r="GB60" s="67"/>
      <c r="GC60" s="67"/>
      <c r="GD60" s="67"/>
      <c r="GE60" s="67"/>
      <c r="GF60" s="67"/>
      <c r="GG60" s="67"/>
      <c r="GH60" s="67"/>
      <c r="GI60" s="67"/>
      <c r="GJ60" s="67"/>
      <c r="GK60" s="67"/>
      <c r="GL60" s="67"/>
      <c r="GM60" s="67"/>
      <c r="GN60" s="67"/>
      <c r="GO60" s="67"/>
      <c r="GP60" s="67"/>
      <c r="GQ60" s="67"/>
      <c r="GR60" s="67"/>
      <c r="GS60" s="67"/>
      <c r="GT60" s="67"/>
      <c r="GU60" s="67"/>
      <c r="GV60" s="67"/>
      <c r="GW60" s="67"/>
      <c r="GX60" s="67"/>
      <c r="GY60" s="67"/>
      <c r="GZ60" s="67"/>
      <c r="HA60" s="67"/>
      <c r="HB60" s="67"/>
      <c r="HC60" s="67"/>
      <c r="HD60" s="67"/>
      <c r="HE60" s="67"/>
      <c r="HF60" s="67"/>
      <c r="HG60" s="67"/>
      <c r="HH60" s="67"/>
      <c r="HI60" s="67"/>
      <c r="HJ60" s="67"/>
      <c r="HK60" s="67"/>
      <c r="HL60" s="67"/>
      <c r="HM60" s="67"/>
      <c r="HN60" s="67"/>
      <c r="HO60" s="67"/>
      <c r="HP60" s="67"/>
      <c r="HQ60" s="67"/>
      <c r="HR60" s="67"/>
      <c r="HS60" s="67"/>
      <c r="HT60" s="67"/>
      <c r="HU60" s="67"/>
      <c r="HV60" s="67"/>
      <c r="HW60" s="67"/>
      <c r="HX60" s="67"/>
      <c r="HY60" s="67"/>
      <c r="HZ60" s="67"/>
      <c r="IA60" s="67"/>
      <c r="IB60" s="67"/>
      <c r="IC60" s="67"/>
      <c r="ID60" s="67"/>
      <c r="IE60" s="67"/>
      <c r="IF60" s="67"/>
      <c r="IG60" s="67"/>
      <c r="IH60" s="67"/>
      <c r="II60" s="67"/>
      <c r="IJ60" s="67"/>
      <c r="IK60" s="67"/>
      <c r="IL60" s="67"/>
      <c r="IM60" s="67"/>
      <c r="IN60" s="67"/>
      <c r="IO60" s="67"/>
      <c r="IP60" s="67"/>
      <c r="IQ60" s="67"/>
      <c r="IR60" s="67"/>
    </row>
    <row r="61" spans="1:256">
      <c r="A61" s="67"/>
      <c r="B61" s="67"/>
      <c r="C61" s="67"/>
      <c r="D61" s="67"/>
      <c r="E61" s="67"/>
      <c r="F61" s="67"/>
      <c r="G61" s="67"/>
      <c r="H61" s="67"/>
      <c r="I61" s="67"/>
      <c r="J61" s="67"/>
      <c r="K61" s="67"/>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c r="BJ61" s="67"/>
      <c r="BK61" s="67"/>
      <c r="BL61" s="67"/>
      <c r="BM61" s="67"/>
      <c r="BN61" s="67"/>
      <c r="BO61" s="67"/>
      <c r="BP61" s="67"/>
      <c r="BQ61" s="67"/>
      <c r="BR61" s="67"/>
      <c r="BS61" s="67"/>
      <c r="BT61" s="67"/>
      <c r="BU61" s="67"/>
      <c r="BV61" s="67"/>
      <c r="BW61" s="67"/>
      <c r="BX61" s="67"/>
      <c r="BY61" s="67"/>
      <c r="BZ61" s="67"/>
      <c r="CA61" s="67"/>
      <c r="CB61" s="67"/>
      <c r="CC61" s="67"/>
      <c r="CD61" s="67"/>
      <c r="CE61" s="67"/>
      <c r="CF61" s="67"/>
      <c r="CG61" s="67"/>
      <c r="CH61" s="67"/>
      <c r="CI61" s="67"/>
      <c r="CJ61" s="67"/>
      <c r="CK61" s="67"/>
      <c r="CL61" s="67"/>
      <c r="CM61" s="67"/>
      <c r="CN61" s="67"/>
      <c r="CO61" s="67"/>
      <c r="CP61" s="67"/>
      <c r="CQ61" s="67"/>
      <c r="CR61" s="67"/>
      <c r="CS61" s="67"/>
      <c r="CT61" s="67"/>
      <c r="CU61" s="67"/>
      <c r="CV61" s="67"/>
      <c r="CW61" s="67"/>
      <c r="CX61" s="67"/>
      <c r="CY61" s="67"/>
      <c r="CZ61" s="67"/>
      <c r="DA61" s="67"/>
      <c r="DB61" s="67"/>
      <c r="DC61" s="67"/>
      <c r="DD61" s="67"/>
      <c r="DE61" s="67"/>
      <c r="DF61" s="67"/>
      <c r="DG61" s="67"/>
      <c r="DH61" s="67"/>
      <c r="DI61" s="67"/>
      <c r="DJ61" s="67"/>
      <c r="DK61" s="67"/>
      <c r="DL61" s="67"/>
      <c r="DM61" s="67"/>
      <c r="DN61" s="67"/>
      <c r="DO61" s="67"/>
      <c r="DP61" s="67"/>
      <c r="DQ61" s="67"/>
      <c r="DR61" s="67"/>
      <c r="DS61" s="67"/>
      <c r="DT61" s="67"/>
      <c r="DU61" s="67"/>
      <c r="DV61" s="67"/>
      <c r="DW61" s="67"/>
      <c r="DX61" s="67"/>
      <c r="DY61" s="67"/>
      <c r="DZ61" s="67"/>
      <c r="EA61" s="67"/>
      <c r="EB61" s="67"/>
      <c r="EC61" s="67"/>
      <c r="ED61" s="67"/>
      <c r="EE61" s="67"/>
      <c r="EF61" s="67"/>
      <c r="EG61" s="67"/>
      <c r="EH61" s="67"/>
      <c r="EI61" s="67"/>
      <c r="EJ61" s="67"/>
      <c r="EK61" s="67"/>
      <c r="EL61" s="67"/>
      <c r="EM61" s="67"/>
      <c r="EN61" s="67"/>
      <c r="EO61" s="67"/>
      <c r="EP61" s="67"/>
      <c r="EQ61" s="67"/>
      <c r="ER61" s="67"/>
      <c r="ES61" s="67"/>
      <c r="ET61" s="67"/>
      <c r="EU61" s="67"/>
      <c r="EV61" s="67"/>
      <c r="EW61" s="67"/>
      <c r="EX61" s="67"/>
      <c r="EY61" s="67"/>
      <c r="EZ61" s="67"/>
      <c r="FA61" s="67"/>
      <c r="FB61" s="67"/>
      <c r="FC61" s="67"/>
      <c r="FD61" s="67"/>
      <c r="FE61" s="67"/>
      <c r="FF61" s="67"/>
      <c r="FG61" s="67"/>
      <c r="FH61" s="67"/>
      <c r="FI61" s="67"/>
      <c r="FJ61" s="67"/>
      <c r="FK61" s="67"/>
      <c r="FL61" s="67"/>
      <c r="FM61" s="67"/>
      <c r="FN61" s="67"/>
      <c r="FO61" s="67"/>
      <c r="FP61" s="67"/>
      <c r="FQ61" s="67"/>
      <c r="FR61" s="67"/>
      <c r="FS61" s="67"/>
      <c r="FT61" s="67"/>
      <c r="FU61" s="67"/>
      <c r="FV61" s="67"/>
      <c r="FW61" s="67"/>
      <c r="FX61" s="67"/>
      <c r="FY61" s="67"/>
      <c r="FZ61" s="67"/>
      <c r="GA61" s="67"/>
      <c r="GB61" s="67"/>
      <c r="GC61" s="67"/>
      <c r="GD61" s="67"/>
      <c r="GE61" s="67"/>
      <c r="GF61" s="67"/>
      <c r="GG61" s="67"/>
      <c r="GH61" s="67"/>
      <c r="GI61" s="67"/>
      <c r="GJ61" s="67"/>
      <c r="GK61" s="67"/>
      <c r="GL61" s="67"/>
      <c r="GM61" s="67"/>
      <c r="GN61" s="67"/>
      <c r="GO61" s="67"/>
      <c r="GP61" s="67"/>
      <c r="GQ61" s="67"/>
      <c r="GR61" s="67"/>
      <c r="GS61" s="67"/>
      <c r="GT61" s="67"/>
      <c r="GU61" s="67"/>
      <c r="GV61" s="67"/>
      <c r="GW61" s="67"/>
      <c r="GX61" s="67"/>
      <c r="GY61" s="67"/>
      <c r="GZ61" s="67"/>
      <c r="HA61" s="67"/>
      <c r="HB61" s="67"/>
      <c r="HC61" s="67"/>
      <c r="HD61" s="67"/>
      <c r="HE61" s="67"/>
      <c r="HF61" s="67"/>
      <c r="HG61" s="67"/>
      <c r="HH61" s="67"/>
      <c r="HI61" s="67"/>
      <c r="HJ61" s="67"/>
      <c r="HK61" s="67"/>
      <c r="HL61" s="67"/>
      <c r="HM61" s="67"/>
      <c r="HN61" s="67"/>
      <c r="HO61" s="67"/>
      <c r="HP61" s="67"/>
      <c r="HQ61" s="67"/>
      <c r="HR61" s="67"/>
      <c r="HS61" s="67"/>
      <c r="HT61" s="67"/>
      <c r="HU61" s="67"/>
      <c r="HV61" s="67"/>
      <c r="HW61" s="67"/>
      <c r="HX61" s="67"/>
      <c r="HY61" s="67"/>
      <c r="HZ61" s="67"/>
      <c r="IA61" s="67"/>
      <c r="IB61" s="67"/>
      <c r="IC61" s="67"/>
      <c r="ID61" s="67"/>
      <c r="IE61" s="67"/>
      <c r="IF61" s="67"/>
      <c r="IG61" s="67"/>
      <c r="IH61" s="67"/>
      <c r="II61" s="67"/>
      <c r="IJ61" s="67"/>
      <c r="IK61" s="67"/>
      <c r="IL61" s="67"/>
      <c r="IM61" s="67"/>
      <c r="IN61" s="67"/>
      <c r="IO61" s="67"/>
      <c r="IP61" s="67"/>
      <c r="IQ61" s="67"/>
      <c r="IR61" s="67"/>
    </row>
    <row r="62" spans="1:256">
      <c r="A62" s="67"/>
      <c r="B62" s="67"/>
      <c r="C62" s="67"/>
      <c r="D62" s="67"/>
      <c r="E62" s="67"/>
      <c r="F62" s="67"/>
      <c r="G62" s="67"/>
      <c r="H62" s="67"/>
      <c r="I62" s="67"/>
      <c r="J62" s="67"/>
      <c r="K62" s="67"/>
      <c r="L62" s="67"/>
      <c r="M62" s="67"/>
      <c r="N62" s="67"/>
      <c r="O62" s="67"/>
      <c r="P62" s="67"/>
      <c r="Q62" s="67"/>
      <c r="R62" s="67"/>
      <c r="S62" s="67"/>
      <c r="T62" s="67"/>
      <c r="U62" s="67"/>
      <c r="V62" s="67"/>
      <c r="W62" s="67"/>
      <c r="X62" s="67"/>
      <c r="Y62" s="67"/>
      <c r="Z62" s="67"/>
      <c r="AA62" s="67"/>
      <c r="AB62" s="67"/>
      <c r="AC62" s="67"/>
      <c r="AD62" s="67"/>
      <c r="AE62" s="67"/>
      <c r="AF62" s="67"/>
      <c r="AG62" s="67"/>
      <c r="AH62" s="67"/>
      <c r="AI62" s="67"/>
      <c r="AJ62" s="67"/>
      <c r="AK62" s="67"/>
      <c r="AL62" s="67"/>
      <c r="AM62" s="67"/>
      <c r="AN62" s="67"/>
      <c r="AO62" s="67"/>
      <c r="AP62" s="67"/>
      <c r="AQ62" s="67"/>
      <c r="AR62" s="67"/>
      <c r="AS62" s="67"/>
      <c r="AT62" s="67"/>
      <c r="AU62" s="67"/>
      <c r="AV62" s="67"/>
      <c r="AW62" s="67"/>
      <c r="AX62" s="67"/>
      <c r="AY62" s="67"/>
      <c r="AZ62" s="67"/>
      <c r="BA62" s="67"/>
      <c r="BB62" s="67"/>
      <c r="BC62" s="67"/>
      <c r="BD62" s="67"/>
      <c r="BE62" s="67"/>
      <c r="BF62" s="67"/>
      <c r="BG62" s="67"/>
      <c r="BH62" s="67"/>
      <c r="BI62" s="67"/>
      <c r="BJ62" s="67"/>
      <c r="BK62" s="67"/>
      <c r="BL62" s="67"/>
      <c r="BM62" s="67"/>
      <c r="BN62" s="67"/>
      <c r="BO62" s="67"/>
      <c r="BP62" s="67"/>
      <c r="BQ62" s="67"/>
      <c r="BR62" s="67"/>
      <c r="BS62" s="67"/>
      <c r="BT62" s="67"/>
      <c r="BU62" s="67"/>
      <c r="BV62" s="67"/>
      <c r="BW62" s="67"/>
      <c r="BX62" s="67"/>
      <c r="BY62" s="67"/>
      <c r="BZ62" s="67"/>
      <c r="CA62" s="67"/>
      <c r="CB62" s="67"/>
      <c r="CC62" s="67"/>
      <c r="CD62" s="67"/>
      <c r="CE62" s="67"/>
      <c r="CF62" s="67"/>
      <c r="CG62" s="67"/>
      <c r="CH62" s="67"/>
      <c r="CI62" s="67"/>
      <c r="CJ62" s="67"/>
      <c r="CK62" s="67"/>
      <c r="CL62" s="67"/>
      <c r="CM62" s="67"/>
      <c r="CN62" s="67"/>
      <c r="CO62" s="67"/>
      <c r="CP62" s="67"/>
      <c r="CQ62" s="67"/>
      <c r="CR62" s="67"/>
      <c r="CS62" s="67"/>
      <c r="CT62" s="67"/>
      <c r="CU62" s="67"/>
      <c r="CV62" s="67"/>
      <c r="CW62" s="67"/>
      <c r="CX62" s="67"/>
      <c r="CY62" s="67"/>
      <c r="CZ62" s="67"/>
      <c r="DA62" s="67"/>
      <c r="DB62" s="67"/>
      <c r="DC62" s="67"/>
      <c r="DD62" s="67"/>
      <c r="DE62" s="67"/>
      <c r="DF62" s="67"/>
      <c r="DG62" s="67"/>
      <c r="DH62" s="67"/>
      <c r="DI62" s="67"/>
      <c r="DJ62" s="67"/>
      <c r="DK62" s="67"/>
      <c r="DL62" s="67"/>
      <c r="DM62" s="67"/>
      <c r="DN62" s="67"/>
      <c r="DO62" s="67"/>
      <c r="DP62" s="67"/>
      <c r="DQ62" s="67"/>
      <c r="DR62" s="67"/>
      <c r="DS62" s="67"/>
      <c r="DT62" s="67"/>
      <c r="DU62" s="67"/>
      <c r="DV62" s="67"/>
      <c r="DW62" s="67"/>
      <c r="DX62" s="67"/>
      <c r="DY62" s="67"/>
      <c r="DZ62" s="67"/>
      <c r="EA62" s="67"/>
      <c r="EB62" s="67"/>
      <c r="EC62" s="67"/>
      <c r="ED62" s="67"/>
      <c r="EE62" s="67"/>
      <c r="EF62" s="67"/>
      <c r="EG62" s="67"/>
      <c r="EH62" s="67"/>
      <c r="EI62" s="67"/>
      <c r="EJ62" s="67"/>
      <c r="EK62" s="67"/>
      <c r="EL62" s="67"/>
      <c r="EM62" s="67"/>
      <c r="EN62" s="67"/>
      <c r="EO62" s="67"/>
      <c r="EP62" s="67"/>
      <c r="EQ62" s="67"/>
      <c r="ER62" s="67"/>
      <c r="ES62" s="67"/>
      <c r="ET62" s="67"/>
      <c r="EU62" s="67"/>
      <c r="EV62" s="67"/>
      <c r="EW62" s="67"/>
      <c r="EX62" s="67"/>
      <c r="EY62" s="67"/>
      <c r="EZ62" s="67"/>
      <c r="FA62" s="67"/>
      <c r="FB62" s="67"/>
      <c r="FC62" s="67"/>
      <c r="FD62" s="67"/>
      <c r="FE62" s="67"/>
      <c r="FF62" s="67"/>
      <c r="FG62" s="67"/>
      <c r="FH62" s="67"/>
      <c r="FI62" s="67"/>
      <c r="FJ62" s="67"/>
      <c r="FK62" s="67"/>
      <c r="FL62" s="67"/>
      <c r="FM62" s="67"/>
      <c r="FN62" s="67"/>
      <c r="FO62" s="67"/>
      <c r="FP62" s="67"/>
      <c r="FQ62" s="67"/>
      <c r="FR62" s="67"/>
      <c r="FS62" s="67"/>
      <c r="FT62" s="67"/>
      <c r="FU62" s="67"/>
      <c r="FV62" s="67"/>
      <c r="FW62" s="67"/>
      <c r="FX62" s="67"/>
      <c r="FY62" s="67"/>
      <c r="FZ62" s="67"/>
      <c r="GA62" s="67"/>
      <c r="GB62" s="67"/>
      <c r="GC62" s="67"/>
      <c r="GD62" s="67"/>
      <c r="GE62" s="67"/>
      <c r="GF62" s="67"/>
      <c r="GG62" s="67"/>
      <c r="GH62" s="67"/>
      <c r="GI62" s="67"/>
      <c r="GJ62" s="67"/>
      <c r="GK62" s="67"/>
      <c r="GL62" s="67"/>
      <c r="GM62" s="67"/>
      <c r="GN62" s="67"/>
      <c r="GO62" s="67"/>
      <c r="GP62" s="67"/>
      <c r="GQ62" s="67"/>
      <c r="GR62" s="67"/>
      <c r="GS62" s="67"/>
      <c r="GT62" s="67"/>
      <c r="GU62" s="67"/>
      <c r="GV62" s="67"/>
      <c r="GW62" s="67"/>
      <c r="GX62" s="67"/>
      <c r="GY62" s="67"/>
      <c r="GZ62" s="67"/>
      <c r="HA62" s="67"/>
      <c r="HB62" s="67"/>
      <c r="HC62" s="67"/>
      <c r="HD62" s="67"/>
      <c r="HE62" s="67"/>
      <c r="HF62" s="67"/>
      <c r="HG62" s="67"/>
      <c r="HH62" s="67"/>
      <c r="HI62" s="67"/>
      <c r="HJ62" s="67"/>
      <c r="HK62" s="67"/>
      <c r="HL62" s="67"/>
      <c r="HM62" s="67"/>
      <c r="HN62" s="67"/>
      <c r="HO62" s="67"/>
      <c r="HP62" s="67"/>
      <c r="HQ62" s="67"/>
      <c r="HR62" s="67"/>
      <c r="HS62" s="67"/>
      <c r="HT62" s="67"/>
      <c r="HU62" s="67"/>
      <c r="HV62" s="67"/>
      <c r="HW62" s="67"/>
      <c r="HX62" s="67"/>
      <c r="HY62" s="67"/>
      <c r="HZ62" s="67"/>
      <c r="IA62" s="67"/>
      <c r="IB62" s="67"/>
      <c r="IC62" s="67"/>
      <c r="ID62" s="67"/>
      <c r="IE62" s="67"/>
      <c r="IF62" s="67"/>
      <c r="IG62" s="67"/>
      <c r="IH62" s="67"/>
      <c r="II62" s="67"/>
      <c r="IJ62" s="67"/>
      <c r="IK62" s="67"/>
      <c r="IL62" s="67"/>
      <c r="IM62" s="67"/>
      <c r="IN62" s="67"/>
      <c r="IO62" s="67"/>
      <c r="IP62" s="67"/>
      <c r="IQ62" s="67"/>
      <c r="IR62" s="67"/>
    </row>
    <row r="63" spans="1:256">
      <c r="A63" s="67"/>
      <c r="B63" s="67"/>
      <c r="C63" s="67"/>
      <c r="D63" s="67"/>
      <c r="E63" s="67"/>
      <c r="F63" s="67"/>
      <c r="G63" s="67"/>
      <c r="H63" s="67"/>
      <c r="I63" s="67"/>
      <c r="J63" s="67"/>
      <c r="K63" s="67"/>
      <c r="L63" s="67"/>
      <c r="M63" s="67"/>
      <c r="N63" s="67"/>
      <c r="O63" s="67"/>
      <c r="P63" s="67"/>
      <c r="Q63" s="67"/>
      <c r="R63" s="67"/>
      <c r="S63" s="67"/>
      <c r="T63" s="67"/>
      <c r="U63" s="67"/>
      <c r="V63" s="67"/>
      <c r="W63" s="67"/>
      <c r="X63" s="67"/>
      <c r="Y63" s="67"/>
      <c r="Z63" s="67"/>
      <c r="AA63" s="67"/>
      <c r="AB63" s="67"/>
      <c r="AC63" s="67"/>
      <c r="AD63" s="67"/>
      <c r="AE63" s="67"/>
      <c r="AF63" s="67"/>
      <c r="AG63" s="67"/>
      <c r="AH63" s="67"/>
      <c r="AI63" s="67"/>
      <c r="AJ63" s="67"/>
      <c r="AK63" s="67"/>
      <c r="AL63" s="67"/>
      <c r="AM63" s="67"/>
      <c r="AN63" s="67"/>
      <c r="AO63" s="67"/>
      <c r="AP63" s="67"/>
      <c r="AQ63" s="67"/>
      <c r="AR63" s="67"/>
      <c r="AS63" s="67"/>
      <c r="AT63" s="67"/>
      <c r="AU63" s="67"/>
      <c r="AV63" s="67"/>
      <c r="AW63" s="67"/>
      <c r="AX63" s="67"/>
      <c r="AY63" s="67"/>
      <c r="AZ63" s="67"/>
      <c r="BA63" s="67"/>
      <c r="BB63" s="67"/>
      <c r="BC63" s="67"/>
      <c r="BD63" s="67"/>
      <c r="BE63" s="67"/>
      <c r="BF63" s="67"/>
      <c r="BG63" s="67"/>
      <c r="BH63" s="67"/>
      <c r="BI63" s="67"/>
      <c r="BJ63" s="67"/>
      <c r="BK63" s="67"/>
      <c r="BL63" s="67"/>
      <c r="BM63" s="67"/>
      <c r="BN63" s="67"/>
      <c r="BO63" s="67"/>
      <c r="BP63" s="67"/>
      <c r="BQ63" s="67"/>
      <c r="BR63" s="67"/>
      <c r="BS63" s="67"/>
      <c r="BT63" s="67"/>
      <c r="BU63" s="67"/>
      <c r="BV63" s="67"/>
      <c r="BW63" s="67"/>
      <c r="BX63" s="67"/>
      <c r="BY63" s="67"/>
      <c r="BZ63" s="67"/>
      <c r="CA63" s="67"/>
      <c r="CB63" s="67"/>
      <c r="CC63" s="67"/>
      <c r="CD63" s="67"/>
      <c r="CE63" s="67"/>
      <c r="CF63" s="67"/>
      <c r="CG63" s="67"/>
      <c r="CH63" s="67"/>
      <c r="CI63" s="67"/>
      <c r="CJ63" s="67"/>
      <c r="CK63" s="67"/>
      <c r="CL63" s="67"/>
      <c r="CM63" s="67"/>
      <c r="CN63" s="67"/>
      <c r="CO63" s="67"/>
      <c r="CP63" s="67"/>
      <c r="CQ63" s="67"/>
      <c r="CR63" s="67"/>
      <c r="CS63" s="67"/>
      <c r="CT63" s="67"/>
      <c r="CU63" s="67"/>
      <c r="CV63" s="67"/>
      <c r="CW63" s="67"/>
      <c r="CX63" s="67"/>
      <c r="CY63" s="67"/>
      <c r="CZ63" s="67"/>
      <c r="DA63" s="67"/>
      <c r="DB63" s="67"/>
      <c r="DC63" s="67"/>
      <c r="DD63" s="67"/>
      <c r="DE63" s="67"/>
      <c r="DF63" s="67"/>
      <c r="DG63" s="67"/>
      <c r="DH63" s="67"/>
      <c r="DI63" s="67"/>
      <c r="DJ63" s="67"/>
      <c r="DK63" s="67"/>
      <c r="DL63" s="67"/>
      <c r="DM63" s="67"/>
      <c r="DN63" s="67"/>
      <c r="DO63" s="67"/>
      <c r="DP63" s="67"/>
      <c r="DQ63" s="67"/>
      <c r="DR63" s="67"/>
      <c r="DS63" s="67"/>
      <c r="DT63" s="67"/>
      <c r="DU63" s="67"/>
      <c r="DV63" s="67"/>
      <c r="DW63" s="67"/>
      <c r="DX63" s="67"/>
      <c r="DY63" s="67"/>
      <c r="DZ63" s="67"/>
      <c r="EA63" s="67"/>
      <c r="EB63" s="67"/>
      <c r="EC63" s="67"/>
      <c r="ED63" s="67"/>
      <c r="EE63" s="67"/>
      <c r="EF63" s="67"/>
      <c r="EG63" s="67"/>
      <c r="EH63" s="67"/>
      <c r="EI63" s="67"/>
      <c r="EJ63" s="67"/>
      <c r="EK63" s="67"/>
      <c r="EL63" s="67"/>
      <c r="EM63" s="67"/>
      <c r="EN63" s="67"/>
      <c r="EO63" s="67"/>
      <c r="EP63" s="67"/>
      <c r="EQ63" s="67"/>
      <c r="ER63" s="67"/>
      <c r="ES63" s="67"/>
      <c r="ET63" s="67"/>
      <c r="EU63" s="67"/>
      <c r="EV63" s="67"/>
      <c r="EW63" s="67"/>
      <c r="EX63" s="67"/>
      <c r="EY63" s="67"/>
      <c r="EZ63" s="67"/>
      <c r="FA63" s="67"/>
      <c r="FB63" s="67"/>
      <c r="FC63" s="67"/>
      <c r="FD63" s="67"/>
      <c r="FE63" s="67"/>
      <c r="FF63" s="67"/>
      <c r="FG63" s="67"/>
      <c r="FH63" s="67"/>
      <c r="FI63" s="67"/>
      <c r="FJ63" s="67"/>
      <c r="FK63" s="67"/>
      <c r="FL63" s="67"/>
      <c r="FM63" s="67"/>
      <c r="FN63" s="67"/>
      <c r="FO63" s="67"/>
      <c r="FP63" s="67"/>
      <c r="FQ63" s="67"/>
      <c r="FR63" s="67"/>
      <c r="FS63" s="67"/>
      <c r="FT63" s="67"/>
      <c r="FU63" s="67"/>
      <c r="FV63" s="67"/>
      <c r="FW63" s="67"/>
      <c r="FX63" s="67"/>
      <c r="FY63" s="67"/>
      <c r="FZ63" s="67"/>
      <c r="GA63" s="67"/>
      <c r="GB63" s="67"/>
      <c r="GC63" s="67"/>
      <c r="GD63" s="67"/>
      <c r="GE63" s="67"/>
      <c r="GF63" s="67"/>
      <c r="GG63" s="67"/>
      <c r="GH63" s="67"/>
      <c r="GI63" s="67"/>
      <c r="GJ63" s="67"/>
      <c r="GK63" s="67"/>
      <c r="GL63" s="67"/>
      <c r="GM63" s="67"/>
      <c r="GN63" s="67"/>
      <c r="GO63" s="67"/>
      <c r="GP63" s="67"/>
      <c r="GQ63" s="67"/>
      <c r="GR63" s="67"/>
      <c r="GS63" s="67"/>
      <c r="GT63" s="67"/>
      <c r="GU63" s="67"/>
      <c r="GV63" s="67"/>
      <c r="GW63" s="67"/>
      <c r="GX63" s="67"/>
      <c r="GY63" s="67"/>
      <c r="GZ63" s="67"/>
      <c r="HA63" s="67"/>
      <c r="HB63" s="67"/>
      <c r="HC63" s="67"/>
      <c r="HD63" s="67"/>
      <c r="HE63" s="67"/>
      <c r="HF63" s="67"/>
      <c r="HG63" s="67"/>
      <c r="HH63" s="67"/>
      <c r="HI63" s="67"/>
      <c r="HJ63" s="67"/>
      <c r="HK63" s="67"/>
      <c r="HL63" s="67"/>
      <c r="HM63" s="67"/>
      <c r="HN63" s="67"/>
      <c r="HO63" s="67"/>
      <c r="HP63" s="67"/>
      <c r="HQ63" s="67"/>
      <c r="HR63" s="67"/>
      <c r="HS63" s="67"/>
      <c r="HT63" s="67"/>
      <c r="HU63" s="67"/>
      <c r="HV63" s="67"/>
      <c r="HW63" s="67"/>
      <c r="HX63" s="67"/>
      <c r="HY63" s="67"/>
      <c r="HZ63" s="67"/>
      <c r="IA63" s="67"/>
      <c r="IB63" s="67"/>
      <c r="IC63" s="67"/>
      <c r="ID63" s="67"/>
      <c r="IE63" s="67"/>
      <c r="IF63" s="67"/>
      <c r="IG63" s="67"/>
      <c r="IH63" s="67"/>
      <c r="II63" s="67"/>
      <c r="IJ63" s="67"/>
      <c r="IK63" s="67"/>
      <c r="IL63" s="67"/>
      <c r="IM63" s="67"/>
      <c r="IN63" s="67"/>
      <c r="IO63" s="67"/>
      <c r="IP63" s="67"/>
      <c r="IQ63" s="67"/>
      <c r="IR63" s="67"/>
    </row>
    <row r="64" spans="1:256">
      <c r="A64" s="67"/>
      <c r="B64" s="67"/>
      <c r="C64" s="67"/>
      <c r="D64" s="67"/>
      <c r="E64" s="67"/>
      <c r="F64" s="67"/>
      <c r="G64" s="67"/>
      <c r="H64" s="67"/>
      <c r="I64" s="67"/>
      <c r="J64" s="67"/>
      <c r="K64" s="67"/>
      <c r="L64" s="67"/>
      <c r="M64" s="67"/>
      <c r="N64" s="67"/>
      <c r="O64" s="67"/>
      <c r="P64" s="67"/>
      <c r="Q64" s="67"/>
      <c r="R64" s="67"/>
      <c r="S64" s="67"/>
      <c r="T64" s="67"/>
      <c r="U64" s="67"/>
      <c r="V64" s="67"/>
      <c r="W64" s="67"/>
      <c r="X64" s="67"/>
      <c r="Y64" s="67"/>
      <c r="Z64" s="67"/>
      <c r="AA64" s="67"/>
      <c r="AB64" s="67"/>
      <c r="AC64" s="67"/>
      <c r="AD64" s="67"/>
      <c r="AE64" s="67"/>
      <c r="AF64" s="67"/>
      <c r="AG64" s="67"/>
      <c r="AH64" s="67"/>
      <c r="AI64" s="67"/>
      <c r="AJ64" s="67"/>
      <c r="AK64" s="67"/>
      <c r="AL64" s="67"/>
      <c r="AM64" s="67"/>
      <c r="AN64" s="67"/>
      <c r="AO64" s="67"/>
      <c r="AP64" s="67"/>
      <c r="AQ64" s="67"/>
      <c r="AR64" s="67"/>
      <c r="AS64" s="67"/>
      <c r="AT64" s="67"/>
      <c r="AU64" s="67"/>
      <c r="AV64" s="67"/>
      <c r="AW64" s="67"/>
      <c r="AX64" s="67"/>
      <c r="AY64" s="67"/>
      <c r="AZ64" s="67"/>
      <c r="BA64" s="67"/>
      <c r="BB64" s="67"/>
      <c r="BC64" s="67"/>
      <c r="BD64" s="67"/>
      <c r="BE64" s="67"/>
      <c r="BF64" s="67"/>
      <c r="BG64" s="67"/>
      <c r="BH64" s="67"/>
      <c r="BI64" s="67"/>
      <c r="BJ64" s="67"/>
      <c r="BK64" s="67"/>
      <c r="BL64" s="67"/>
      <c r="BM64" s="67"/>
      <c r="BN64" s="67"/>
      <c r="BO64" s="67"/>
      <c r="BP64" s="67"/>
      <c r="BQ64" s="67"/>
      <c r="BR64" s="67"/>
      <c r="BS64" s="67"/>
      <c r="BT64" s="67"/>
      <c r="BU64" s="67"/>
      <c r="BV64" s="67"/>
      <c r="BW64" s="67"/>
      <c r="BX64" s="67"/>
      <c r="BY64" s="67"/>
      <c r="BZ64" s="67"/>
      <c r="CA64" s="67"/>
      <c r="CB64" s="67"/>
      <c r="CC64" s="67"/>
      <c r="CD64" s="67"/>
      <c r="CE64" s="67"/>
      <c r="CF64" s="67"/>
      <c r="CG64" s="67"/>
      <c r="CH64" s="67"/>
      <c r="CI64" s="67"/>
      <c r="CJ64" s="67"/>
      <c r="CK64" s="67"/>
      <c r="CL64" s="67"/>
      <c r="CM64" s="67"/>
      <c r="CN64" s="67"/>
      <c r="CO64" s="67"/>
      <c r="CP64" s="67"/>
      <c r="CQ64" s="67"/>
      <c r="CR64" s="67"/>
      <c r="CS64" s="67"/>
      <c r="CT64" s="67"/>
      <c r="CU64" s="67"/>
      <c r="CV64" s="67"/>
      <c r="CW64" s="67"/>
      <c r="CX64" s="67"/>
      <c r="CY64" s="67"/>
      <c r="CZ64" s="67"/>
      <c r="DA64" s="67"/>
      <c r="DB64" s="67"/>
      <c r="DC64" s="67"/>
      <c r="DD64" s="67"/>
      <c r="DE64" s="67"/>
      <c r="DF64" s="67"/>
      <c r="DG64" s="67"/>
      <c r="DH64" s="67"/>
      <c r="DI64" s="67"/>
      <c r="DJ64" s="67"/>
      <c r="DK64" s="67"/>
      <c r="DL64" s="67"/>
      <c r="DM64" s="67"/>
      <c r="DN64" s="67"/>
      <c r="DO64" s="67"/>
      <c r="DP64" s="67"/>
      <c r="DQ64" s="67"/>
      <c r="DR64" s="67"/>
      <c r="DS64" s="67"/>
      <c r="DT64" s="67"/>
      <c r="DU64" s="67"/>
      <c r="DV64" s="67"/>
      <c r="DW64" s="67"/>
      <c r="DX64" s="67"/>
      <c r="DY64" s="67"/>
      <c r="DZ64" s="67"/>
      <c r="EA64" s="67"/>
      <c r="EB64" s="67"/>
      <c r="EC64" s="67"/>
      <c r="ED64" s="67"/>
      <c r="EE64" s="67"/>
      <c r="EF64" s="67"/>
      <c r="EG64" s="67"/>
      <c r="EH64" s="67"/>
      <c r="EI64" s="67"/>
      <c r="EJ64" s="67"/>
      <c r="EK64" s="67"/>
      <c r="EL64" s="67"/>
      <c r="EM64" s="67"/>
      <c r="EN64" s="67"/>
      <c r="EO64" s="67"/>
      <c r="EP64" s="67"/>
      <c r="EQ64" s="67"/>
      <c r="ER64" s="67"/>
      <c r="ES64" s="67"/>
      <c r="ET64" s="67"/>
      <c r="EU64" s="67"/>
      <c r="EV64" s="67"/>
      <c r="EW64" s="67"/>
      <c r="EX64" s="67"/>
      <c r="EY64" s="67"/>
      <c r="EZ64" s="67"/>
      <c r="FA64" s="67"/>
      <c r="FB64" s="67"/>
      <c r="FC64" s="67"/>
      <c r="FD64" s="67"/>
      <c r="FE64" s="67"/>
      <c r="FF64" s="67"/>
      <c r="FG64" s="67"/>
      <c r="FH64" s="67"/>
      <c r="FI64" s="67"/>
      <c r="FJ64" s="67"/>
      <c r="FK64" s="67"/>
      <c r="FL64" s="67"/>
      <c r="FM64" s="67"/>
      <c r="FN64" s="67"/>
      <c r="FO64" s="67"/>
      <c r="FP64" s="67"/>
      <c r="FQ64" s="67"/>
      <c r="FR64" s="67"/>
      <c r="FS64" s="67"/>
      <c r="FT64" s="67"/>
      <c r="FU64" s="67"/>
      <c r="FV64" s="67"/>
      <c r="FW64" s="67"/>
      <c r="FX64" s="67"/>
      <c r="FY64" s="67"/>
      <c r="FZ64" s="67"/>
      <c r="GA64" s="67"/>
      <c r="GB64" s="67"/>
      <c r="GC64" s="67"/>
      <c r="GD64" s="67"/>
      <c r="GE64" s="67"/>
      <c r="GF64" s="67"/>
      <c r="GG64" s="67"/>
      <c r="GH64" s="67"/>
      <c r="GI64" s="67"/>
      <c r="GJ64" s="67"/>
      <c r="GK64" s="67"/>
      <c r="GL64" s="67"/>
      <c r="GM64" s="67"/>
      <c r="GN64" s="67"/>
      <c r="GO64" s="67"/>
      <c r="GP64" s="67"/>
      <c r="GQ64" s="67"/>
      <c r="GR64" s="67"/>
      <c r="GS64" s="67"/>
      <c r="GT64" s="67"/>
      <c r="GU64" s="67"/>
      <c r="GV64" s="67"/>
      <c r="GW64" s="67"/>
      <c r="GX64" s="67"/>
      <c r="GY64" s="67"/>
      <c r="GZ64" s="67"/>
      <c r="HA64" s="67"/>
      <c r="HB64" s="67"/>
      <c r="HC64" s="67"/>
      <c r="HD64" s="67"/>
      <c r="HE64" s="67"/>
      <c r="HF64" s="67"/>
      <c r="HG64" s="67"/>
      <c r="HH64" s="67"/>
      <c r="HI64" s="67"/>
      <c r="HJ64" s="67"/>
      <c r="HK64" s="67"/>
      <c r="HL64" s="67"/>
      <c r="HM64" s="67"/>
      <c r="HN64" s="67"/>
      <c r="HO64" s="67"/>
      <c r="HP64" s="67"/>
      <c r="HQ64" s="67"/>
      <c r="HR64" s="67"/>
      <c r="HS64" s="67"/>
      <c r="HT64" s="67"/>
      <c r="HU64" s="67"/>
      <c r="HV64" s="67"/>
      <c r="HW64" s="67"/>
      <c r="HX64" s="67"/>
      <c r="HY64" s="67"/>
      <c r="HZ64" s="67"/>
      <c r="IA64" s="67"/>
      <c r="IB64" s="67"/>
      <c r="IC64" s="67"/>
      <c r="ID64" s="67"/>
      <c r="IE64" s="67"/>
      <c r="IF64" s="67"/>
      <c r="IG64" s="67"/>
      <c r="IH64" s="67"/>
      <c r="II64" s="67"/>
      <c r="IJ64" s="67"/>
      <c r="IK64" s="67"/>
      <c r="IL64" s="67"/>
      <c r="IM64" s="67"/>
      <c r="IN64" s="67"/>
      <c r="IO64" s="67"/>
      <c r="IP64" s="67"/>
      <c r="IQ64" s="67"/>
      <c r="IR64" s="67"/>
    </row>
    <row r="65" spans="1:252">
      <c r="A65" s="67"/>
      <c r="B65" s="67"/>
      <c r="C65" s="67"/>
      <c r="D65" s="67"/>
      <c r="E65" s="67"/>
      <c r="F65" s="67"/>
      <c r="G65" s="67"/>
      <c r="H65" s="67"/>
      <c r="I65" s="67"/>
      <c r="J65" s="67"/>
      <c r="K65" s="67"/>
      <c r="L65" s="67"/>
      <c r="M65" s="67"/>
      <c r="N65" s="67"/>
      <c r="O65" s="67"/>
      <c r="P65" s="67"/>
      <c r="Q65" s="67"/>
      <c r="R65" s="67"/>
      <c r="S65" s="67"/>
      <c r="T65" s="67"/>
      <c r="U65" s="67"/>
      <c r="V65" s="67"/>
      <c r="W65" s="67"/>
      <c r="X65" s="67"/>
      <c r="Y65" s="67"/>
      <c r="Z65" s="67"/>
      <c r="AA65" s="67"/>
      <c r="AB65" s="67"/>
      <c r="AC65" s="67"/>
      <c r="AD65" s="67"/>
      <c r="AE65" s="67"/>
      <c r="AF65" s="67"/>
      <c r="AG65" s="67"/>
      <c r="AH65" s="67"/>
      <c r="AI65" s="67"/>
      <c r="AJ65" s="67"/>
      <c r="AK65" s="67"/>
      <c r="AL65" s="67"/>
      <c r="AM65" s="67"/>
      <c r="AN65" s="67"/>
      <c r="AO65" s="67"/>
      <c r="AP65" s="67"/>
      <c r="AQ65" s="67"/>
      <c r="AR65" s="67"/>
      <c r="AS65" s="67"/>
      <c r="AT65" s="67"/>
      <c r="AU65" s="67"/>
      <c r="AV65" s="67"/>
      <c r="AW65" s="67"/>
      <c r="AX65" s="67"/>
      <c r="AY65" s="67"/>
      <c r="AZ65" s="67"/>
      <c r="BA65" s="67"/>
      <c r="BB65" s="67"/>
      <c r="BC65" s="67"/>
      <c r="BD65" s="67"/>
      <c r="BE65" s="67"/>
      <c r="BF65" s="67"/>
      <c r="BG65" s="67"/>
      <c r="BH65" s="67"/>
      <c r="BI65" s="67"/>
      <c r="BJ65" s="67"/>
      <c r="BK65" s="67"/>
      <c r="BL65" s="67"/>
      <c r="BM65" s="67"/>
      <c r="BN65" s="67"/>
      <c r="BO65" s="67"/>
      <c r="BP65" s="67"/>
      <c r="BQ65" s="67"/>
      <c r="BR65" s="67"/>
      <c r="BS65" s="67"/>
      <c r="BT65" s="67"/>
      <c r="BU65" s="67"/>
      <c r="BV65" s="67"/>
      <c r="BW65" s="67"/>
      <c r="BX65" s="67"/>
      <c r="BY65" s="67"/>
      <c r="BZ65" s="67"/>
      <c r="CA65" s="67"/>
      <c r="CB65" s="67"/>
      <c r="CC65" s="67"/>
      <c r="CD65" s="67"/>
      <c r="CE65" s="67"/>
      <c r="CF65" s="67"/>
      <c r="CG65" s="67"/>
      <c r="CH65" s="67"/>
      <c r="CI65" s="67"/>
      <c r="CJ65" s="67"/>
      <c r="CK65" s="67"/>
      <c r="CL65" s="67"/>
      <c r="CM65" s="67"/>
      <c r="CN65" s="67"/>
      <c r="CO65" s="67"/>
      <c r="CP65" s="67"/>
      <c r="CQ65" s="67"/>
      <c r="CR65" s="67"/>
      <c r="CS65" s="67"/>
      <c r="CT65" s="67"/>
      <c r="CU65" s="67"/>
      <c r="CV65" s="67"/>
      <c r="CW65" s="67"/>
      <c r="CX65" s="67"/>
      <c r="CY65" s="67"/>
      <c r="CZ65" s="67"/>
      <c r="DA65" s="67"/>
      <c r="DB65" s="67"/>
      <c r="DC65" s="67"/>
      <c r="DD65" s="67"/>
      <c r="DE65" s="67"/>
      <c r="DF65" s="67"/>
      <c r="DG65" s="67"/>
      <c r="DH65" s="67"/>
      <c r="DI65" s="67"/>
      <c r="DJ65" s="67"/>
      <c r="DK65" s="67"/>
      <c r="DL65" s="67"/>
      <c r="DM65" s="67"/>
      <c r="DN65" s="67"/>
      <c r="DO65" s="67"/>
      <c r="DP65" s="67"/>
      <c r="DQ65" s="67"/>
      <c r="DR65" s="67"/>
      <c r="DS65" s="67"/>
      <c r="DT65" s="67"/>
      <c r="DU65" s="67"/>
      <c r="DV65" s="67"/>
      <c r="DW65" s="67"/>
      <c r="DX65" s="67"/>
      <c r="DY65" s="67"/>
      <c r="DZ65" s="67"/>
      <c r="EA65" s="67"/>
      <c r="EB65" s="67"/>
      <c r="EC65" s="67"/>
      <c r="ED65" s="67"/>
      <c r="EE65" s="67"/>
      <c r="EF65" s="67"/>
      <c r="EG65" s="67"/>
      <c r="EH65" s="67"/>
      <c r="EI65" s="67"/>
      <c r="EJ65" s="67"/>
      <c r="EK65" s="67"/>
      <c r="EL65" s="67"/>
      <c r="EM65" s="67"/>
      <c r="EN65" s="67"/>
      <c r="EO65" s="67"/>
      <c r="EP65" s="67"/>
      <c r="EQ65" s="67"/>
      <c r="ER65" s="67"/>
      <c r="ES65" s="67"/>
      <c r="ET65" s="67"/>
      <c r="EU65" s="67"/>
      <c r="EV65" s="67"/>
      <c r="EW65" s="67"/>
      <c r="EX65" s="67"/>
      <c r="EY65" s="67"/>
      <c r="EZ65" s="67"/>
      <c r="FA65" s="67"/>
      <c r="FB65" s="67"/>
      <c r="FC65" s="67"/>
      <c r="FD65" s="67"/>
      <c r="FE65" s="67"/>
      <c r="FF65" s="67"/>
      <c r="FG65" s="67"/>
      <c r="FH65" s="67"/>
      <c r="FI65" s="67"/>
      <c r="FJ65" s="67"/>
      <c r="FK65" s="67"/>
      <c r="FL65" s="67"/>
      <c r="FM65" s="67"/>
      <c r="FN65" s="67"/>
      <c r="FO65" s="67"/>
      <c r="FP65" s="67"/>
      <c r="FQ65" s="67"/>
      <c r="FR65" s="67"/>
      <c r="FS65" s="67"/>
      <c r="FT65" s="67"/>
      <c r="FU65" s="67"/>
      <c r="FV65" s="67"/>
      <c r="FW65" s="67"/>
      <c r="FX65" s="67"/>
      <c r="FY65" s="67"/>
      <c r="FZ65" s="67"/>
      <c r="GA65" s="67"/>
      <c r="GB65" s="67"/>
      <c r="GC65" s="67"/>
      <c r="GD65" s="67"/>
      <c r="GE65" s="67"/>
      <c r="GF65" s="67"/>
      <c r="GG65" s="67"/>
      <c r="GH65" s="67"/>
      <c r="GI65" s="67"/>
      <c r="GJ65" s="67"/>
      <c r="GK65" s="67"/>
      <c r="GL65" s="67"/>
      <c r="GM65" s="67"/>
      <c r="GN65" s="67"/>
      <c r="GO65" s="67"/>
      <c r="GP65" s="67"/>
      <c r="GQ65" s="67"/>
      <c r="GR65" s="67"/>
      <c r="GS65" s="67"/>
      <c r="GT65" s="67"/>
      <c r="GU65" s="67"/>
      <c r="GV65" s="67"/>
      <c r="GW65" s="67"/>
      <c r="GX65" s="67"/>
      <c r="GY65" s="67"/>
      <c r="GZ65" s="67"/>
      <c r="HA65" s="67"/>
      <c r="HB65" s="67"/>
      <c r="HC65" s="67"/>
      <c r="HD65" s="67"/>
      <c r="HE65" s="67"/>
      <c r="HF65" s="67"/>
      <c r="HG65" s="67"/>
      <c r="HH65" s="67"/>
      <c r="HI65" s="67"/>
      <c r="HJ65" s="67"/>
      <c r="HK65" s="67"/>
      <c r="HL65" s="67"/>
      <c r="HM65" s="67"/>
      <c r="HN65" s="67"/>
      <c r="HO65" s="67"/>
      <c r="HP65" s="67"/>
      <c r="HQ65" s="67"/>
      <c r="HR65" s="67"/>
      <c r="HS65" s="67"/>
      <c r="HT65" s="67"/>
      <c r="HU65" s="67"/>
      <c r="HV65" s="67"/>
      <c r="HW65" s="67"/>
      <c r="HX65" s="67"/>
      <c r="HY65" s="67"/>
      <c r="HZ65" s="67"/>
      <c r="IA65" s="67"/>
      <c r="IB65" s="67"/>
      <c r="IC65" s="67"/>
      <c r="ID65" s="67"/>
      <c r="IE65" s="67"/>
      <c r="IF65" s="67"/>
      <c r="IG65" s="67"/>
      <c r="IH65" s="67"/>
      <c r="II65" s="67"/>
      <c r="IJ65" s="67"/>
      <c r="IK65" s="67"/>
      <c r="IL65" s="67"/>
      <c r="IM65" s="67"/>
      <c r="IN65" s="67"/>
      <c r="IO65" s="67"/>
      <c r="IP65" s="67"/>
      <c r="IQ65" s="67"/>
      <c r="IR65" s="67"/>
    </row>
    <row r="66" spans="1:252">
      <c r="A66" s="67"/>
      <c r="B66" s="67"/>
      <c r="C66" s="67"/>
      <c r="D66" s="67"/>
      <c r="E66" s="67"/>
      <c r="F66" s="67"/>
      <c r="G66" s="67"/>
      <c r="H66" s="67"/>
      <c r="I66" s="67"/>
      <c r="J66" s="67"/>
      <c r="K66" s="67"/>
      <c r="L66" s="67"/>
      <c r="M66" s="67"/>
      <c r="N66" s="67"/>
      <c r="O66" s="67"/>
      <c r="P66" s="67"/>
      <c r="Q66" s="67"/>
      <c r="R66" s="67"/>
      <c r="S66" s="67"/>
      <c r="T66" s="67"/>
      <c r="U66" s="67"/>
      <c r="V66" s="67"/>
      <c r="W66" s="67"/>
      <c r="X66" s="67"/>
      <c r="Y66" s="67"/>
      <c r="Z66" s="67"/>
      <c r="AA66" s="67"/>
      <c r="AB66" s="67"/>
      <c r="AC66" s="67"/>
      <c r="AD66" s="67"/>
      <c r="AE66" s="67"/>
      <c r="AF66" s="67"/>
      <c r="AG66" s="67"/>
      <c r="AH66" s="67"/>
      <c r="AI66" s="67"/>
      <c r="AJ66" s="67"/>
      <c r="AK66" s="67"/>
      <c r="AL66" s="67"/>
      <c r="AM66" s="67"/>
      <c r="AN66" s="67"/>
      <c r="AO66" s="67"/>
      <c r="AP66" s="67"/>
      <c r="AQ66" s="67"/>
      <c r="AR66" s="67"/>
      <c r="AS66" s="67"/>
      <c r="AT66" s="67"/>
      <c r="AU66" s="67"/>
      <c r="AV66" s="67"/>
      <c r="AW66" s="67"/>
      <c r="AX66" s="67"/>
      <c r="AY66" s="67"/>
      <c r="AZ66" s="67"/>
      <c r="BA66" s="67"/>
      <c r="BB66" s="67"/>
      <c r="BC66" s="67"/>
      <c r="BD66" s="67"/>
      <c r="BE66" s="67"/>
      <c r="BF66" s="67"/>
      <c r="BG66" s="67"/>
      <c r="BH66" s="67"/>
      <c r="BI66" s="67"/>
      <c r="BJ66" s="67"/>
      <c r="BK66" s="67"/>
      <c r="BL66" s="67"/>
      <c r="BM66" s="67"/>
      <c r="BN66" s="67"/>
      <c r="BO66" s="67"/>
      <c r="BP66" s="67"/>
      <c r="BQ66" s="67"/>
      <c r="BR66" s="67"/>
      <c r="BS66" s="67"/>
      <c r="BT66" s="67"/>
      <c r="BU66" s="67"/>
      <c r="BV66" s="67"/>
      <c r="BW66" s="67"/>
      <c r="BX66" s="67"/>
      <c r="BY66" s="67"/>
      <c r="BZ66" s="67"/>
      <c r="CA66" s="67"/>
      <c r="CB66" s="67"/>
      <c r="CC66" s="67"/>
      <c r="CD66" s="67"/>
      <c r="CE66" s="67"/>
      <c r="CF66" s="67"/>
      <c r="CG66" s="67"/>
      <c r="CH66" s="67"/>
      <c r="CI66" s="67"/>
      <c r="CJ66" s="67"/>
      <c r="CK66" s="67"/>
      <c r="CL66" s="67"/>
      <c r="CM66" s="67"/>
      <c r="CN66" s="67"/>
      <c r="CO66" s="67"/>
      <c r="CP66" s="67"/>
      <c r="CQ66" s="67"/>
      <c r="CR66" s="67"/>
      <c r="CS66" s="67"/>
      <c r="CT66" s="67"/>
      <c r="CU66" s="67"/>
      <c r="CV66" s="67"/>
      <c r="CW66" s="67"/>
      <c r="CX66" s="67"/>
      <c r="CY66" s="67"/>
      <c r="CZ66" s="67"/>
      <c r="DA66" s="67"/>
      <c r="DB66" s="67"/>
      <c r="DC66" s="67"/>
      <c r="DD66" s="67"/>
      <c r="DE66" s="67"/>
      <c r="DF66" s="67"/>
      <c r="DG66" s="67"/>
      <c r="DH66" s="67"/>
      <c r="DI66" s="67"/>
      <c r="DJ66" s="67"/>
      <c r="DK66" s="67"/>
      <c r="DL66" s="67"/>
      <c r="DM66" s="67"/>
      <c r="DN66" s="67"/>
      <c r="DO66" s="67"/>
      <c r="DP66" s="67"/>
      <c r="DQ66" s="67"/>
      <c r="DR66" s="67"/>
      <c r="DS66" s="67"/>
      <c r="DT66" s="67"/>
      <c r="DU66" s="67"/>
      <c r="DV66" s="67"/>
      <c r="DW66" s="67"/>
      <c r="DX66" s="67"/>
      <c r="DY66" s="67"/>
      <c r="DZ66" s="67"/>
      <c r="EA66" s="67"/>
      <c r="EB66" s="67"/>
      <c r="EC66" s="67"/>
      <c r="ED66" s="67"/>
      <c r="EE66" s="67"/>
      <c r="EF66" s="67"/>
      <c r="EG66" s="67"/>
      <c r="EH66" s="67"/>
      <c r="EI66" s="67"/>
      <c r="EJ66" s="67"/>
      <c r="EK66" s="67"/>
      <c r="EL66" s="67"/>
      <c r="EM66" s="67"/>
      <c r="EN66" s="67"/>
      <c r="EO66" s="67"/>
      <c r="EP66" s="67"/>
      <c r="EQ66" s="67"/>
      <c r="ER66" s="67"/>
      <c r="ES66" s="67"/>
      <c r="ET66" s="67"/>
      <c r="EU66" s="67"/>
      <c r="EV66" s="67"/>
      <c r="EW66" s="67"/>
      <c r="EX66" s="67"/>
      <c r="EY66" s="67"/>
      <c r="EZ66" s="67"/>
      <c r="FA66" s="67"/>
      <c r="FB66" s="67"/>
      <c r="FC66" s="67"/>
      <c r="FD66" s="67"/>
      <c r="FE66" s="67"/>
      <c r="FF66" s="67"/>
      <c r="FG66" s="67"/>
      <c r="FH66" s="67"/>
      <c r="FI66" s="67"/>
      <c r="FJ66" s="67"/>
      <c r="FK66" s="67"/>
      <c r="FL66" s="67"/>
      <c r="FM66" s="67"/>
      <c r="FN66" s="67"/>
      <c r="FO66" s="67"/>
      <c r="FP66" s="67"/>
      <c r="FQ66" s="67"/>
      <c r="FR66" s="67"/>
      <c r="FS66" s="67"/>
      <c r="FT66" s="67"/>
      <c r="FU66" s="67"/>
      <c r="FV66" s="67"/>
      <c r="FW66" s="67"/>
      <c r="FX66" s="67"/>
      <c r="FY66" s="67"/>
      <c r="FZ66" s="67"/>
      <c r="GA66" s="67"/>
      <c r="GB66" s="67"/>
      <c r="GC66" s="67"/>
      <c r="GD66" s="67"/>
      <c r="GE66" s="67"/>
      <c r="GF66" s="67"/>
      <c r="GG66" s="67"/>
      <c r="GH66" s="67"/>
      <c r="GI66" s="67"/>
      <c r="GJ66" s="67"/>
      <c r="GK66" s="67"/>
      <c r="GL66" s="67"/>
      <c r="GM66" s="67"/>
      <c r="GN66" s="67"/>
      <c r="GO66" s="67"/>
      <c r="GP66" s="67"/>
      <c r="GQ66" s="67"/>
      <c r="GR66" s="67"/>
      <c r="GS66" s="67"/>
      <c r="GT66" s="67"/>
      <c r="GU66" s="67"/>
      <c r="GV66" s="67"/>
      <c r="GW66" s="67"/>
      <c r="GX66" s="67"/>
      <c r="GY66" s="67"/>
      <c r="GZ66" s="67"/>
      <c r="HA66" s="67"/>
      <c r="HB66" s="67"/>
      <c r="HC66" s="67"/>
      <c r="HD66" s="67"/>
      <c r="HE66" s="67"/>
      <c r="HF66" s="67"/>
      <c r="HG66" s="67"/>
      <c r="HH66" s="67"/>
      <c r="HI66" s="67"/>
      <c r="HJ66" s="67"/>
      <c r="HK66" s="67"/>
      <c r="HL66" s="67"/>
      <c r="HM66" s="67"/>
      <c r="HN66" s="67"/>
      <c r="HO66" s="67"/>
      <c r="HP66" s="67"/>
      <c r="HQ66" s="67"/>
      <c r="HR66" s="67"/>
      <c r="HS66" s="67"/>
      <c r="HT66" s="67"/>
      <c r="HU66" s="67"/>
      <c r="HV66" s="67"/>
      <c r="HW66" s="67"/>
      <c r="HX66" s="67"/>
      <c r="HY66" s="67"/>
      <c r="HZ66" s="67"/>
      <c r="IA66" s="67"/>
      <c r="IB66" s="67"/>
      <c r="IC66" s="67"/>
      <c r="ID66" s="67"/>
      <c r="IE66" s="67"/>
      <c r="IF66" s="67"/>
      <c r="IG66" s="67"/>
      <c r="IH66" s="67"/>
      <c r="II66" s="67"/>
      <c r="IJ66" s="67"/>
      <c r="IK66" s="67"/>
      <c r="IL66" s="67"/>
      <c r="IM66" s="67"/>
      <c r="IN66" s="67"/>
      <c r="IO66" s="67"/>
      <c r="IP66" s="67"/>
      <c r="IQ66" s="67"/>
      <c r="IR66" s="67"/>
    </row>
    <row r="67" spans="1:252">
      <c r="A67" s="67"/>
      <c r="B67" s="67"/>
      <c r="C67" s="67"/>
      <c r="D67" s="67"/>
      <c r="E67" s="67"/>
      <c r="F67" s="67"/>
      <c r="G67" s="67"/>
      <c r="H67" s="67"/>
      <c r="I67" s="67"/>
      <c r="J67" s="67"/>
      <c r="K67" s="67"/>
      <c r="L67" s="67"/>
      <c r="M67" s="67"/>
      <c r="N67" s="67"/>
      <c r="O67" s="67"/>
      <c r="P67" s="67"/>
      <c r="Q67" s="67"/>
      <c r="R67" s="67"/>
      <c r="S67" s="67"/>
      <c r="T67" s="67"/>
      <c r="U67" s="67"/>
      <c r="V67" s="67"/>
      <c r="W67" s="67"/>
      <c r="X67" s="67"/>
      <c r="Y67" s="67"/>
      <c r="Z67" s="67"/>
      <c r="AA67" s="67"/>
      <c r="AB67" s="67"/>
      <c r="AC67" s="67"/>
      <c r="AD67" s="67"/>
      <c r="AE67" s="67"/>
      <c r="AF67" s="67"/>
      <c r="AG67" s="67"/>
      <c r="AH67" s="67"/>
      <c r="AI67" s="67"/>
      <c r="AJ67" s="67"/>
      <c r="AK67" s="67"/>
      <c r="AL67" s="67"/>
      <c r="AM67" s="67"/>
      <c r="AN67" s="67"/>
      <c r="AO67" s="67"/>
      <c r="AP67" s="67"/>
      <c r="AQ67" s="67"/>
      <c r="AR67" s="67"/>
      <c r="AS67" s="67"/>
      <c r="AT67" s="67"/>
      <c r="AU67" s="67"/>
      <c r="AV67" s="67"/>
      <c r="AW67" s="67"/>
      <c r="AX67" s="67"/>
      <c r="AY67" s="67"/>
      <c r="AZ67" s="67"/>
      <c r="BA67" s="67"/>
      <c r="BB67" s="67"/>
      <c r="BC67" s="67"/>
      <c r="BD67" s="67"/>
      <c r="BE67" s="67"/>
      <c r="BF67" s="67"/>
      <c r="BG67" s="67"/>
      <c r="BH67" s="67"/>
      <c r="BI67" s="67"/>
      <c r="BJ67" s="67"/>
      <c r="BK67" s="67"/>
      <c r="BL67" s="67"/>
      <c r="BM67" s="67"/>
      <c r="BN67" s="67"/>
      <c r="BO67" s="67"/>
      <c r="BP67" s="67"/>
      <c r="BQ67" s="67"/>
      <c r="BR67" s="67"/>
      <c r="BS67" s="67"/>
      <c r="BT67" s="67"/>
      <c r="BU67" s="67"/>
      <c r="BV67" s="67"/>
      <c r="BW67" s="67"/>
      <c r="BX67" s="67"/>
      <c r="BY67" s="67"/>
      <c r="BZ67" s="67"/>
      <c r="CA67" s="67"/>
      <c r="CB67" s="67"/>
      <c r="CC67" s="67"/>
      <c r="CD67" s="67"/>
      <c r="CE67" s="67"/>
      <c r="CF67" s="67"/>
      <c r="CG67" s="67"/>
      <c r="CH67" s="67"/>
      <c r="CI67" s="67"/>
      <c r="CJ67" s="67"/>
      <c r="CK67" s="67"/>
      <c r="CL67" s="67"/>
      <c r="CM67" s="67"/>
      <c r="CN67" s="67"/>
      <c r="CO67" s="67"/>
      <c r="CP67" s="67"/>
      <c r="CQ67" s="67"/>
      <c r="CR67" s="67"/>
      <c r="CS67" s="67"/>
      <c r="CT67" s="67"/>
      <c r="CU67" s="67"/>
      <c r="CV67" s="67"/>
      <c r="CW67" s="67"/>
      <c r="CX67" s="67"/>
      <c r="CY67" s="67"/>
      <c r="CZ67" s="67"/>
      <c r="DA67" s="67"/>
      <c r="DB67" s="67"/>
      <c r="DC67" s="67"/>
      <c r="DD67" s="67"/>
      <c r="DE67" s="67"/>
      <c r="DF67" s="67"/>
      <c r="DG67" s="67"/>
      <c r="DH67" s="67"/>
      <c r="DI67" s="67"/>
      <c r="DJ67" s="67"/>
      <c r="DK67" s="67"/>
      <c r="DL67" s="67"/>
      <c r="DM67" s="67"/>
      <c r="DN67" s="67"/>
      <c r="DO67" s="67"/>
      <c r="DP67" s="67"/>
      <c r="DQ67" s="67"/>
      <c r="DR67" s="67"/>
      <c r="DS67" s="67"/>
      <c r="DT67" s="67"/>
      <c r="DU67" s="67"/>
      <c r="DV67" s="67"/>
      <c r="DW67" s="67"/>
      <c r="DX67" s="67"/>
      <c r="DY67" s="67"/>
      <c r="DZ67" s="67"/>
      <c r="EA67" s="67"/>
      <c r="EB67" s="67"/>
      <c r="EC67" s="67"/>
      <c r="ED67" s="67"/>
      <c r="EE67" s="67"/>
      <c r="EF67" s="67"/>
      <c r="EG67" s="67"/>
      <c r="EH67" s="67"/>
      <c r="EI67" s="67"/>
      <c r="EJ67" s="67"/>
      <c r="EK67" s="67"/>
      <c r="EL67" s="67"/>
      <c r="EM67" s="67"/>
      <c r="EN67" s="67"/>
      <c r="EO67" s="67"/>
      <c r="EP67" s="67"/>
      <c r="EQ67" s="67"/>
      <c r="ER67" s="67"/>
      <c r="ES67" s="67"/>
      <c r="ET67" s="67"/>
      <c r="EU67" s="67"/>
      <c r="EV67" s="67"/>
      <c r="EW67" s="67"/>
      <c r="EX67" s="67"/>
      <c r="EY67" s="67"/>
      <c r="EZ67" s="67"/>
      <c r="FA67" s="67"/>
      <c r="FB67" s="67"/>
      <c r="FC67" s="67"/>
      <c r="FD67" s="67"/>
      <c r="FE67" s="67"/>
      <c r="FF67" s="67"/>
      <c r="FG67" s="67"/>
      <c r="FH67" s="67"/>
      <c r="FI67" s="67"/>
      <c r="FJ67" s="67"/>
      <c r="FK67" s="67"/>
      <c r="FL67" s="67"/>
      <c r="FM67" s="67"/>
      <c r="FN67" s="67"/>
      <c r="FO67" s="67"/>
      <c r="FP67" s="67"/>
      <c r="FQ67" s="67"/>
      <c r="FR67" s="67"/>
      <c r="FS67" s="67"/>
      <c r="FT67" s="67"/>
      <c r="FU67" s="67"/>
      <c r="FV67" s="67"/>
      <c r="FW67" s="67"/>
      <c r="FX67" s="67"/>
      <c r="FY67" s="67"/>
      <c r="FZ67" s="67"/>
      <c r="GA67" s="67"/>
      <c r="GB67" s="67"/>
      <c r="GC67" s="67"/>
      <c r="GD67" s="67"/>
      <c r="GE67" s="67"/>
      <c r="GF67" s="67"/>
      <c r="GG67" s="67"/>
      <c r="GH67" s="67"/>
      <c r="GI67" s="67"/>
      <c r="GJ67" s="67"/>
      <c r="GK67" s="67"/>
      <c r="GL67" s="67"/>
      <c r="GM67" s="67"/>
      <c r="GN67" s="67"/>
      <c r="GO67" s="67"/>
      <c r="GP67" s="67"/>
      <c r="GQ67" s="67"/>
      <c r="GR67" s="67"/>
      <c r="GS67" s="67"/>
      <c r="GT67" s="67"/>
      <c r="GU67" s="67"/>
      <c r="GV67" s="67"/>
      <c r="GW67" s="67"/>
      <c r="GX67" s="67"/>
      <c r="GY67" s="67"/>
      <c r="GZ67" s="67"/>
      <c r="HA67" s="67"/>
      <c r="HB67" s="67"/>
      <c r="HC67" s="67"/>
      <c r="HD67" s="67"/>
      <c r="HE67" s="67"/>
      <c r="HF67" s="67"/>
      <c r="HG67" s="67"/>
      <c r="HH67" s="67"/>
      <c r="HI67" s="67"/>
      <c r="HJ67" s="67"/>
      <c r="HK67" s="67"/>
      <c r="HL67" s="67"/>
      <c r="HM67" s="67"/>
      <c r="HN67" s="67"/>
      <c r="HO67" s="67"/>
      <c r="HP67" s="67"/>
      <c r="HQ67" s="67"/>
      <c r="HR67" s="67"/>
      <c r="HS67" s="67"/>
      <c r="HT67" s="67"/>
      <c r="HU67" s="67"/>
      <c r="HV67" s="67"/>
      <c r="HW67" s="67"/>
      <c r="HX67" s="67"/>
      <c r="HY67" s="67"/>
      <c r="HZ67" s="67"/>
      <c r="IA67" s="67"/>
      <c r="IB67" s="67"/>
      <c r="IC67" s="67"/>
      <c r="ID67" s="67"/>
      <c r="IE67" s="67"/>
      <c r="IF67" s="67"/>
      <c r="IG67" s="67"/>
      <c r="IH67" s="67"/>
      <c r="II67" s="67"/>
      <c r="IJ67" s="67"/>
      <c r="IK67" s="67"/>
      <c r="IL67" s="67"/>
      <c r="IM67" s="67"/>
      <c r="IN67" s="67"/>
      <c r="IO67" s="67"/>
      <c r="IP67" s="67"/>
      <c r="IQ67" s="67"/>
      <c r="IR67" s="67"/>
    </row>
    <row r="68" spans="1:252">
      <c r="A68" s="67"/>
      <c r="B68" s="67"/>
      <c r="C68" s="67"/>
      <c r="D68" s="67"/>
      <c r="E68" s="67"/>
      <c r="F68" s="67"/>
      <c r="G68" s="67"/>
      <c r="H68" s="67"/>
      <c r="I68" s="67"/>
      <c r="J68" s="67"/>
      <c r="K68" s="67"/>
      <c r="L68" s="67"/>
      <c r="M68" s="67"/>
      <c r="N68" s="67"/>
      <c r="O68" s="67"/>
      <c r="P68" s="67"/>
      <c r="Q68" s="67"/>
      <c r="R68" s="67"/>
      <c r="S68" s="67"/>
      <c r="T68" s="67"/>
      <c r="U68" s="67"/>
      <c r="V68" s="67"/>
      <c r="W68" s="67"/>
      <c r="X68" s="67"/>
      <c r="Y68" s="67"/>
      <c r="Z68" s="67"/>
      <c r="AA68" s="67"/>
      <c r="AB68" s="67"/>
      <c r="AC68" s="67"/>
      <c r="AD68" s="67"/>
      <c r="AE68" s="67"/>
      <c r="AF68" s="67"/>
      <c r="AG68" s="67"/>
      <c r="AH68" s="67"/>
      <c r="AI68" s="67"/>
      <c r="AJ68" s="67"/>
      <c r="AK68" s="67"/>
      <c r="AL68" s="67"/>
      <c r="AM68" s="67"/>
      <c r="AN68" s="67"/>
      <c r="AO68" s="67"/>
      <c r="AP68" s="67"/>
      <c r="AQ68" s="67"/>
      <c r="AR68" s="67"/>
      <c r="AS68" s="67"/>
      <c r="AT68" s="67"/>
      <c r="AU68" s="67"/>
      <c r="AV68" s="67"/>
      <c r="AW68" s="67"/>
      <c r="AX68" s="67"/>
      <c r="AY68" s="67"/>
      <c r="AZ68" s="67"/>
      <c r="BA68" s="67"/>
      <c r="BB68" s="67"/>
      <c r="BC68" s="67"/>
      <c r="BD68" s="67"/>
      <c r="BE68" s="67"/>
      <c r="BF68" s="67"/>
      <c r="BG68" s="67"/>
      <c r="BH68" s="67"/>
      <c r="BI68" s="67"/>
      <c r="BJ68" s="67"/>
      <c r="BK68" s="67"/>
      <c r="BL68" s="67"/>
      <c r="BM68" s="67"/>
      <c r="BN68" s="67"/>
      <c r="BO68" s="67"/>
      <c r="BP68" s="67"/>
      <c r="BQ68" s="67"/>
      <c r="BR68" s="67"/>
      <c r="BS68" s="67"/>
      <c r="BT68" s="67"/>
      <c r="BU68" s="67"/>
      <c r="BV68" s="67"/>
      <c r="BW68" s="67"/>
      <c r="BX68" s="67"/>
      <c r="BY68" s="67"/>
      <c r="BZ68" s="67"/>
      <c r="CA68" s="67"/>
      <c r="CB68" s="67"/>
      <c r="CC68" s="67"/>
      <c r="CD68" s="67"/>
      <c r="CE68" s="67"/>
      <c r="CF68" s="67"/>
      <c r="CG68" s="67"/>
      <c r="CH68" s="67"/>
      <c r="CI68" s="67"/>
      <c r="CJ68" s="67"/>
      <c r="CK68" s="67"/>
      <c r="CL68" s="67"/>
      <c r="CM68" s="67"/>
      <c r="CN68" s="67"/>
      <c r="CO68" s="67"/>
      <c r="CP68" s="67"/>
      <c r="CQ68" s="67"/>
      <c r="CR68" s="67"/>
      <c r="CS68" s="67"/>
      <c r="CT68" s="67"/>
      <c r="CU68" s="67"/>
      <c r="CV68" s="67"/>
      <c r="CW68" s="67"/>
      <c r="CX68" s="67"/>
      <c r="CY68" s="67"/>
      <c r="CZ68" s="67"/>
      <c r="DA68" s="67"/>
      <c r="DB68" s="67"/>
      <c r="DC68" s="67"/>
      <c r="DD68" s="67"/>
      <c r="DE68" s="67"/>
      <c r="DF68" s="67"/>
      <c r="DG68" s="67"/>
      <c r="DH68" s="67"/>
      <c r="DI68" s="67"/>
      <c r="DJ68" s="67"/>
      <c r="DK68" s="67"/>
      <c r="DL68" s="67"/>
      <c r="DM68" s="67"/>
      <c r="DN68" s="67"/>
      <c r="DO68" s="67"/>
      <c r="DP68" s="67"/>
      <c r="DQ68" s="67"/>
      <c r="DR68" s="67"/>
      <c r="DS68" s="67"/>
      <c r="DT68" s="67"/>
      <c r="DU68" s="67"/>
      <c r="DV68" s="67"/>
      <c r="DW68" s="67"/>
      <c r="DX68" s="67"/>
      <c r="DY68" s="67"/>
      <c r="DZ68" s="67"/>
      <c r="EA68" s="67"/>
      <c r="EB68" s="67"/>
      <c r="EC68" s="67"/>
      <c r="ED68" s="67"/>
      <c r="EE68" s="67"/>
      <c r="EF68" s="67"/>
      <c r="EG68" s="67"/>
      <c r="EH68" s="67"/>
      <c r="EI68" s="67"/>
      <c r="EJ68" s="67"/>
      <c r="EK68" s="67"/>
      <c r="EL68" s="67"/>
      <c r="EM68" s="67"/>
      <c r="EN68" s="67"/>
      <c r="EO68" s="67"/>
      <c r="EP68" s="67"/>
      <c r="EQ68" s="67"/>
      <c r="ER68" s="67"/>
      <c r="ES68" s="67"/>
      <c r="ET68" s="67"/>
      <c r="EU68" s="67"/>
      <c r="EV68" s="67"/>
      <c r="EW68" s="67"/>
      <c r="EX68" s="67"/>
      <c r="EY68" s="67"/>
      <c r="EZ68" s="67"/>
      <c r="FA68" s="67"/>
      <c r="FB68" s="67"/>
      <c r="FC68" s="67"/>
      <c r="FD68" s="67"/>
      <c r="FE68" s="67"/>
      <c r="FF68" s="67"/>
      <c r="FG68" s="67"/>
      <c r="FH68" s="67"/>
      <c r="FI68" s="67"/>
      <c r="FJ68" s="67"/>
      <c r="FK68" s="67"/>
      <c r="FL68" s="67"/>
      <c r="FM68" s="67"/>
      <c r="FN68" s="67"/>
      <c r="FO68" s="67"/>
      <c r="FP68" s="67"/>
      <c r="FQ68" s="67"/>
      <c r="FR68" s="67"/>
      <c r="FS68" s="67"/>
      <c r="FT68" s="67"/>
      <c r="FU68" s="67"/>
      <c r="FV68" s="67"/>
      <c r="FW68" s="67"/>
      <c r="FX68" s="67"/>
      <c r="FY68" s="67"/>
      <c r="FZ68" s="67"/>
      <c r="GA68" s="67"/>
      <c r="GB68" s="67"/>
      <c r="GC68" s="67"/>
      <c r="GD68" s="67"/>
      <c r="GE68" s="67"/>
      <c r="GF68" s="67"/>
      <c r="GG68" s="67"/>
      <c r="GH68" s="67"/>
      <c r="GI68" s="67"/>
      <c r="GJ68" s="67"/>
      <c r="GK68" s="67"/>
      <c r="GL68" s="67"/>
      <c r="GM68" s="67"/>
      <c r="GN68" s="67"/>
      <c r="GO68" s="67"/>
      <c r="GP68" s="67"/>
      <c r="GQ68" s="67"/>
      <c r="GR68" s="67"/>
      <c r="GS68" s="67"/>
      <c r="GT68" s="67"/>
      <c r="GU68" s="67"/>
      <c r="GV68" s="67"/>
      <c r="GW68" s="67"/>
      <c r="GX68" s="67"/>
      <c r="GY68" s="67"/>
      <c r="GZ68" s="67"/>
      <c r="HA68" s="67"/>
      <c r="HB68" s="67"/>
      <c r="HC68" s="67"/>
      <c r="HD68" s="67"/>
      <c r="HE68" s="67"/>
      <c r="HF68" s="67"/>
      <c r="HG68" s="67"/>
      <c r="HH68" s="67"/>
      <c r="HI68" s="67"/>
      <c r="HJ68" s="67"/>
      <c r="HK68" s="67"/>
      <c r="HL68" s="67"/>
      <c r="HM68" s="67"/>
      <c r="HN68" s="67"/>
      <c r="HO68" s="67"/>
      <c r="HP68" s="67"/>
      <c r="HQ68" s="67"/>
      <c r="HR68" s="67"/>
      <c r="HS68" s="67"/>
      <c r="HT68" s="67"/>
      <c r="HU68" s="67"/>
      <c r="HV68" s="67"/>
      <c r="HW68" s="67"/>
      <c r="HX68" s="67"/>
      <c r="HY68" s="67"/>
      <c r="HZ68" s="67"/>
      <c r="IA68" s="67"/>
      <c r="IB68" s="67"/>
      <c r="IC68" s="67"/>
      <c r="ID68" s="67"/>
      <c r="IE68" s="67"/>
      <c r="IF68" s="67"/>
      <c r="IG68" s="67"/>
      <c r="IH68" s="67"/>
      <c r="II68" s="67"/>
      <c r="IJ68" s="67"/>
      <c r="IK68" s="67"/>
      <c r="IL68" s="67"/>
      <c r="IM68" s="67"/>
      <c r="IN68" s="67"/>
      <c r="IO68" s="67"/>
      <c r="IP68" s="67"/>
      <c r="IQ68" s="67"/>
      <c r="IR68" s="67"/>
    </row>
    <row r="69" spans="1:252">
      <c r="A69" s="67"/>
      <c r="B69" s="67"/>
      <c r="C69" s="67"/>
      <c r="D69" s="67"/>
      <c r="E69" s="67"/>
      <c r="F69" s="67"/>
      <c r="G69" s="67"/>
      <c r="H69" s="67"/>
      <c r="I69" s="67"/>
      <c r="J69" s="67"/>
      <c r="K69" s="67"/>
      <c r="L69" s="67"/>
      <c r="M69" s="67"/>
      <c r="N69" s="67"/>
      <c r="O69" s="67"/>
      <c r="P69" s="67"/>
      <c r="Q69" s="67"/>
      <c r="R69" s="67"/>
      <c r="S69" s="67"/>
      <c r="T69" s="67"/>
      <c r="U69" s="67"/>
      <c r="V69" s="67"/>
      <c r="W69" s="67"/>
      <c r="X69" s="67"/>
      <c r="Y69" s="67"/>
      <c r="Z69" s="67"/>
      <c r="AA69" s="67"/>
      <c r="AB69" s="67"/>
      <c r="AC69" s="67"/>
      <c r="AD69" s="67"/>
      <c r="AE69" s="67"/>
      <c r="AF69" s="67"/>
      <c r="AG69" s="67"/>
      <c r="AH69" s="67"/>
      <c r="AI69" s="67"/>
      <c r="AJ69" s="67"/>
      <c r="AK69" s="67"/>
      <c r="AL69" s="67"/>
      <c r="AM69" s="67"/>
      <c r="AN69" s="67"/>
      <c r="AO69" s="67"/>
      <c r="AP69" s="67"/>
      <c r="AQ69" s="67"/>
      <c r="AR69" s="67"/>
      <c r="AS69" s="67"/>
      <c r="AT69" s="67"/>
      <c r="AU69" s="67"/>
      <c r="AV69" s="67"/>
      <c r="AW69" s="67"/>
      <c r="AX69" s="67"/>
      <c r="AY69" s="67"/>
      <c r="AZ69" s="67"/>
      <c r="BA69" s="67"/>
      <c r="BB69" s="67"/>
      <c r="BC69" s="67"/>
      <c r="BD69" s="67"/>
      <c r="BE69" s="67"/>
      <c r="BF69" s="67"/>
      <c r="BG69" s="67"/>
      <c r="BH69" s="67"/>
      <c r="BI69" s="67"/>
      <c r="BJ69" s="67"/>
      <c r="BK69" s="67"/>
      <c r="BL69" s="67"/>
      <c r="BM69" s="67"/>
      <c r="BN69" s="67"/>
      <c r="BO69" s="67"/>
      <c r="BP69" s="67"/>
      <c r="BQ69" s="67"/>
      <c r="BR69" s="67"/>
      <c r="BS69" s="67"/>
      <c r="BT69" s="67"/>
      <c r="BU69" s="67"/>
      <c r="BV69" s="67"/>
      <c r="BW69" s="67"/>
      <c r="BX69" s="67"/>
      <c r="BY69" s="67"/>
      <c r="BZ69" s="67"/>
      <c r="CA69" s="67"/>
      <c r="CB69" s="67"/>
      <c r="CC69" s="67"/>
      <c r="CD69" s="67"/>
      <c r="CE69" s="67"/>
      <c r="CF69" s="67"/>
      <c r="CG69" s="67"/>
      <c r="CH69" s="67"/>
      <c r="CI69" s="67"/>
      <c r="CJ69" s="67"/>
      <c r="CK69" s="67"/>
      <c r="CL69" s="67"/>
      <c r="CM69" s="67"/>
      <c r="CN69" s="67"/>
      <c r="CO69" s="67"/>
      <c r="CP69" s="67"/>
      <c r="CQ69" s="67"/>
      <c r="CR69" s="67"/>
      <c r="CS69" s="67"/>
      <c r="CT69" s="67"/>
      <c r="CU69" s="67"/>
      <c r="CV69" s="67"/>
      <c r="CW69" s="67"/>
      <c r="CX69" s="67"/>
      <c r="CY69" s="67"/>
      <c r="CZ69" s="67"/>
      <c r="DA69" s="67"/>
      <c r="DB69" s="67"/>
      <c r="DC69" s="67"/>
      <c r="DD69" s="67"/>
      <c r="DE69" s="67"/>
      <c r="DF69" s="67"/>
      <c r="DG69" s="67"/>
      <c r="DH69" s="67"/>
      <c r="DI69" s="67"/>
      <c r="DJ69" s="67"/>
      <c r="DK69" s="67"/>
      <c r="DL69" s="67"/>
      <c r="DM69" s="67"/>
      <c r="DN69" s="67"/>
      <c r="DO69" s="67"/>
      <c r="DP69" s="67"/>
      <c r="DQ69" s="67"/>
      <c r="DR69" s="67"/>
      <c r="DS69" s="67"/>
      <c r="DT69" s="67"/>
      <c r="DU69" s="67"/>
      <c r="DV69" s="67"/>
      <c r="DW69" s="67"/>
      <c r="DX69" s="67"/>
      <c r="DY69" s="67"/>
      <c r="DZ69" s="67"/>
      <c r="EA69" s="67"/>
      <c r="EB69" s="67"/>
      <c r="EC69" s="67"/>
      <c r="ED69" s="67"/>
      <c r="EE69" s="67"/>
      <c r="EF69" s="67"/>
      <c r="EG69" s="67"/>
      <c r="EH69" s="67"/>
      <c r="EI69" s="67"/>
      <c r="EJ69" s="67"/>
      <c r="EK69" s="67"/>
      <c r="EL69" s="67"/>
      <c r="EM69" s="67"/>
      <c r="EN69" s="67"/>
      <c r="EO69" s="67"/>
      <c r="EP69" s="67"/>
      <c r="EQ69" s="67"/>
      <c r="ER69" s="67"/>
      <c r="ES69" s="67"/>
      <c r="ET69" s="67"/>
      <c r="EU69" s="67"/>
      <c r="EV69" s="67"/>
      <c r="EW69" s="67"/>
      <c r="EX69" s="67"/>
      <c r="EY69" s="67"/>
      <c r="EZ69" s="67"/>
      <c r="FA69" s="67"/>
      <c r="FB69" s="67"/>
      <c r="FC69" s="67"/>
      <c r="FD69" s="67"/>
      <c r="FE69" s="67"/>
      <c r="FF69" s="67"/>
      <c r="FG69" s="67"/>
      <c r="FH69" s="67"/>
      <c r="FI69" s="67"/>
      <c r="FJ69" s="67"/>
      <c r="FK69" s="67"/>
      <c r="FL69" s="67"/>
      <c r="FM69" s="67"/>
      <c r="FN69" s="67"/>
      <c r="FO69" s="67"/>
      <c r="FP69" s="67"/>
      <c r="FQ69" s="67"/>
      <c r="FR69" s="67"/>
      <c r="FS69" s="67"/>
      <c r="FT69" s="67"/>
      <c r="FU69" s="67"/>
      <c r="FV69" s="67"/>
      <c r="FW69" s="67"/>
      <c r="FX69" s="67"/>
      <c r="FY69" s="67"/>
      <c r="FZ69" s="67"/>
      <c r="GA69" s="67"/>
      <c r="GB69" s="67"/>
      <c r="GC69" s="67"/>
      <c r="GD69" s="67"/>
      <c r="GE69" s="67"/>
      <c r="GF69" s="67"/>
      <c r="GG69" s="67"/>
      <c r="GH69" s="67"/>
      <c r="GI69" s="67"/>
      <c r="GJ69" s="67"/>
      <c r="GK69" s="67"/>
      <c r="GL69" s="67"/>
      <c r="GM69" s="67"/>
      <c r="GN69" s="67"/>
      <c r="GO69" s="67"/>
      <c r="GP69" s="67"/>
      <c r="GQ69" s="67"/>
      <c r="GR69" s="67"/>
      <c r="GS69" s="67"/>
      <c r="GT69" s="67"/>
      <c r="GU69" s="67"/>
      <c r="GV69" s="67"/>
      <c r="GW69" s="67"/>
      <c r="GX69" s="67"/>
      <c r="GY69" s="67"/>
      <c r="GZ69" s="67"/>
      <c r="HA69" s="67"/>
      <c r="HB69" s="67"/>
      <c r="HC69" s="67"/>
      <c r="HD69" s="67"/>
      <c r="HE69" s="67"/>
      <c r="HF69" s="67"/>
      <c r="HG69" s="67"/>
      <c r="HH69" s="67"/>
      <c r="HI69" s="67"/>
      <c r="HJ69" s="67"/>
      <c r="HK69" s="67"/>
      <c r="HL69" s="67"/>
      <c r="HM69" s="67"/>
      <c r="HN69" s="67"/>
      <c r="HO69" s="67"/>
      <c r="HP69" s="67"/>
      <c r="HQ69" s="67"/>
      <c r="HR69" s="67"/>
      <c r="HS69" s="67"/>
      <c r="HT69" s="67"/>
      <c r="HU69" s="67"/>
      <c r="HV69" s="67"/>
      <c r="HW69" s="67"/>
      <c r="HX69" s="67"/>
      <c r="HY69" s="67"/>
      <c r="HZ69" s="67"/>
      <c r="IA69" s="67"/>
      <c r="IB69" s="67"/>
      <c r="IC69" s="67"/>
      <c r="ID69" s="67"/>
      <c r="IE69" s="67"/>
      <c r="IF69" s="67"/>
      <c r="IG69" s="67"/>
      <c r="IH69" s="67"/>
      <c r="II69" s="67"/>
      <c r="IJ69" s="67"/>
      <c r="IK69" s="67"/>
      <c r="IL69" s="67"/>
      <c r="IM69" s="67"/>
      <c r="IN69" s="67"/>
      <c r="IO69" s="67"/>
      <c r="IP69" s="67"/>
      <c r="IQ69" s="67"/>
      <c r="IR69" s="67"/>
    </row>
    <row r="70" spans="1:252">
      <c r="A70" s="67"/>
      <c r="B70" s="67"/>
      <c r="C70" s="67"/>
      <c r="D70" s="67"/>
      <c r="E70" s="67"/>
      <c r="F70" s="67"/>
      <c r="G70" s="67"/>
      <c r="H70" s="67"/>
      <c r="I70" s="67"/>
      <c r="J70" s="67"/>
      <c r="K70" s="67"/>
      <c r="L70" s="67"/>
      <c r="M70" s="67"/>
      <c r="N70" s="67"/>
      <c r="O70" s="67"/>
      <c r="P70" s="67"/>
      <c r="Q70" s="67"/>
      <c r="R70" s="67"/>
      <c r="S70" s="67"/>
      <c r="T70" s="67"/>
      <c r="U70" s="67"/>
      <c r="V70" s="67"/>
      <c r="W70" s="67"/>
      <c r="X70" s="67"/>
      <c r="Y70" s="67"/>
      <c r="Z70" s="67"/>
      <c r="AA70" s="67"/>
      <c r="AB70" s="67"/>
      <c r="AC70" s="67"/>
      <c r="AD70" s="67"/>
      <c r="AE70" s="67"/>
      <c r="AF70" s="67"/>
      <c r="AG70" s="67"/>
      <c r="AH70" s="67"/>
      <c r="AI70" s="67"/>
      <c r="AJ70" s="67"/>
      <c r="AK70" s="67"/>
      <c r="AL70" s="67"/>
      <c r="AM70" s="67"/>
      <c r="AN70" s="67"/>
      <c r="AO70" s="67"/>
      <c r="AP70" s="67"/>
      <c r="AQ70" s="67"/>
      <c r="AR70" s="67"/>
      <c r="AS70" s="67"/>
      <c r="AT70" s="67"/>
      <c r="AU70" s="67"/>
      <c r="AV70" s="67"/>
      <c r="AW70" s="67"/>
      <c r="AX70" s="67"/>
      <c r="AY70" s="67"/>
      <c r="AZ70" s="67"/>
      <c r="BA70" s="67"/>
      <c r="BB70" s="67"/>
      <c r="BC70" s="67"/>
      <c r="BD70" s="67"/>
      <c r="BE70" s="67"/>
      <c r="BF70" s="67"/>
      <c r="BG70" s="67"/>
      <c r="BH70" s="67"/>
      <c r="BI70" s="67"/>
      <c r="BJ70" s="67"/>
      <c r="BK70" s="67"/>
      <c r="BL70" s="67"/>
      <c r="BM70" s="67"/>
      <c r="BN70" s="67"/>
      <c r="BO70" s="67"/>
      <c r="BP70" s="67"/>
      <c r="BQ70" s="67"/>
      <c r="BR70" s="67"/>
      <c r="BS70" s="67"/>
      <c r="BT70" s="67"/>
      <c r="BU70" s="67"/>
      <c r="BV70" s="67"/>
      <c r="BW70" s="67"/>
      <c r="BX70" s="67"/>
      <c r="BY70" s="67"/>
      <c r="BZ70" s="67"/>
      <c r="CA70" s="67"/>
      <c r="CB70" s="67"/>
      <c r="CC70" s="67"/>
      <c r="CD70" s="67"/>
      <c r="CE70" s="67"/>
      <c r="CF70" s="67"/>
      <c r="CG70" s="67"/>
      <c r="CH70" s="67"/>
      <c r="CI70" s="67"/>
      <c r="CJ70" s="67"/>
      <c r="CK70" s="67"/>
      <c r="CL70" s="67"/>
      <c r="CM70" s="67"/>
      <c r="CN70" s="67"/>
      <c r="CO70" s="67"/>
      <c r="CP70" s="67"/>
      <c r="CQ70" s="67"/>
      <c r="CR70" s="67"/>
      <c r="CS70" s="67"/>
      <c r="CT70" s="67"/>
      <c r="CU70" s="67"/>
      <c r="CV70" s="67"/>
      <c r="CW70" s="67"/>
      <c r="CX70" s="67"/>
      <c r="CY70" s="67"/>
      <c r="CZ70" s="67"/>
      <c r="DA70" s="67"/>
      <c r="DB70" s="67"/>
      <c r="DC70" s="67"/>
      <c r="DD70" s="67"/>
      <c r="DE70" s="67"/>
      <c r="DF70" s="67"/>
      <c r="DG70" s="67"/>
      <c r="DH70" s="67"/>
      <c r="DI70" s="67"/>
      <c r="DJ70" s="67"/>
      <c r="DK70" s="67"/>
      <c r="DL70" s="67"/>
      <c r="DM70" s="67"/>
      <c r="DN70" s="67"/>
      <c r="DO70" s="67"/>
      <c r="DP70" s="67"/>
      <c r="DQ70" s="67"/>
      <c r="DR70" s="67"/>
      <c r="DS70" s="67"/>
      <c r="DT70" s="67"/>
      <c r="DU70" s="67"/>
      <c r="DV70" s="67"/>
      <c r="DW70" s="67"/>
      <c r="DX70" s="67"/>
      <c r="DY70" s="67"/>
      <c r="DZ70" s="67"/>
      <c r="EA70" s="67"/>
      <c r="EB70" s="67"/>
      <c r="EC70" s="67"/>
      <c r="ED70" s="67"/>
      <c r="EE70" s="67"/>
      <c r="EF70" s="67"/>
      <c r="EG70" s="67"/>
      <c r="EH70" s="67"/>
      <c r="EI70" s="67"/>
      <c r="EJ70" s="67"/>
      <c r="EK70" s="67"/>
      <c r="EL70" s="67"/>
      <c r="EM70" s="67"/>
      <c r="EN70" s="67"/>
      <c r="EO70" s="67"/>
      <c r="EP70" s="67"/>
      <c r="EQ70" s="67"/>
      <c r="ER70" s="67"/>
      <c r="ES70" s="67"/>
      <c r="ET70" s="67"/>
      <c r="EU70" s="67"/>
      <c r="EV70" s="67"/>
      <c r="EW70" s="67"/>
      <c r="EX70" s="67"/>
      <c r="EY70" s="67"/>
      <c r="EZ70" s="67"/>
      <c r="FA70" s="67"/>
      <c r="FB70" s="67"/>
      <c r="FC70" s="67"/>
      <c r="FD70" s="67"/>
      <c r="FE70" s="67"/>
      <c r="FF70" s="67"/>
      <c r="FG70" s="67"/>
      <c r="FH70" s="67"/>
      <c r="FI70" s="67"/>
      <c r="FJ70" s="67"/>
      <c r="FK70" s="67"/>
      <c r="FL70" s="67"/>
      <c r="FM70" s="67"/>
      <c r="FN70" s="67"/>
      <c r="FO70" s="67"/>
      <c r="FP70" s="67"/>
      <c r="FQ70" s="67"/>
      <c r="FR70" s="67"/>
      <c r="FS70" s="67"/>
      <c r="FT70" s="67"/>
      <c r="FU70" s="67"/>
      <c r="FV70" s="67"/>
      <c r="FW70" s="67"/>
      <c r="FX70" s="67"/>
      <c r="FY70" s="67"/>
      <c r="FZ70" s="67"/>
      <c r="GA70" s="67"/>
      <c r="GB70" s="67"/>
      <c r="GC70" s="67"/>
      <c r="GD70" s="67"/>
      <c r="GE70" s="67"/>
      <c r="GF70" s="67"/>
      <c r="GG70" s="67"/>
      <c r="GH70" s="67"/>
      <c r="GI70" s="67"/>
      <c r="GJ70" s="67"/>
      <c r="GK70" s="67"/>
      <c r="GL70" s="67"/>
      <c r="GM70" s="67"/>
      <c r="GN70" s="67"/>
      <c r="GO70" s="67"/>
      <c r="GP70" s="67"/>
      <c r="GQ70" s="67"/>
      <c r="GR70" s="67"/>
      <c r="GS70" s="67"/>
      <c r="GT70" s="67"/>
      <c r="GU70" s="67"/>
      <c r="GV70" s="67"/>
      <c r="GW70" s="67"/>
      <c r="GX70" s="67"/>
      <c r="GY70" s="67"/>
      <c r="GZ70" s="67"/>
      <c r="HA70" s="67"/>
      <c r="HB70" s="67"/>
      <c r="HC70" s="67"/>
      <c r="HD70" s="67"/>
      <c r="HE70" s="67"/>
      <c r="HF70" s="67"/>
      <c r="HG70" s="67"/>
      <c r="HH70" s="67"/>
      <c r="HI70" s="67"/>
      <c r="HJ70" s="67"/>
      <c r="HK70" s="67"/>
      <c r="HL70" s="67"/>
      <c r="HM70" s="67"/>
      <c r="HN70" s="67"/>
      <c r="HO70" s="67"/>
      <c r="HP70" s="67"/>
      <c r="HQ70" s="67"/>
      <c r="HR70" s="67"/>
      <c r="HS70" s="67"/>
      <c r="HT70" s="67"/>
      <c r="HU70" s="67"/>
      <c r="HV70" s="67"/>
      <c r="HW70" s="67"/>
      <c r="HX70" s="67"/>
      <c r="HY70" s="67"/>
      <c r="HZ70" s="67"/>
      <c r="IA70" s="67"/>
      <c r="IB70" s="67"/>
      <c r="IC70" s="67"/>
      <c r="ID70" s="67"/>
      <c r="IE70" s="67"/>
      <c r="IF70" s="67"/>
      <c r="IG70" s="67"/>
      <c r="IH70" s="67"/>
      <c r="II70" s="67"/>
      <c r="IJ70" s="67"/>
      <c r="IK70" s="67"/>
      <c r="IL70" s="67"/>
      <c r="IM70" s="67"/>
      <c r="IN70" s="67"/>
      <c r="IO70" s="67"/>
      <c r="IP70" s="67"/>
      <c r="IQ70" s="67"/>
      <c r="IR70" s="67"/>
    </row>
    <row r="71" spans="1:252">
      <c r="A71" s="67"/>
      <c r="B71" s="67"/>
      <c r="C71" s="67"/>
      <c r="D71" s="67"/>
      <c r="E71" s="67"/>
      <c r="F71" s="67"/>
      <c r="G71" s="67"/>
      <c r="H71" s="67"/>
      <c r="I71" s="67"/>
      <c r="J71" s="67"/>
      <c r="K71" s="67"/>
      <c r="L71" s="67"/>
      <c r="M71" s="67"/>
      <c r="N71" s="67"/>
      <c r="O71" s="67"/>
      <c r="P71" s="67"/>
      <c r="Q71" s="67"/>
      <c r="R71" s="67"/>
      <c r="S71" s="67"/>
      <c r="T71" s="67"/>
      <c r="U71" s="67"/>
      <c r="V71" s="67"/>
      <c r="W71" s="67"/>
      <c r="X71" s="67"/>
      <c r="Y71" s="67"/>
      <c r="Z71" s="67"/>
      <c r="AA71" s="67"/>
      <c r="AB71" s="67"/>
      <c r="AC71" s="67"/>
      <c r="AD71" s="67"/>
      <c r="AE71" s="67"/>
      <c r="AF71" s="67"/>
      <c r="AG71" s="67"/>
      <c r="AH71" s="67"/>
      <c r="AI71" s="67"/>
      <c r="AJ71" s="67"/>
      <c r="AK71" s="67"/>
      <c r="AL71" s="67"/>
      <c r="AM71" s="67"/>
      <c r="AN71" s="67"/>
      <c r="AO71" s="67"/>
      <c r="AP71" s="67"/>
      <c r="AQ71" s="67"/>
      <c r="AR71" s="67"/>
      <c r="AS71" s="67"/>
      <c r="AT71" s="67"/>
      <c r="AU71" s="67"/>
      <c r="AV71" s="67"/>
      <c r="AW71" s="67"/>
      <c r="AX71" s="67"/>
      <c r="AY71" s="67"/>
      <c r="AZ71" s="67"/>
      <c r="BA71" s="67"/>
      <c r="BB71" s="67"/>
      <c r="BC71" s="67"/>
      <c r="BD71" s="67"/>
      <c r="BE71" s="67"/>
      <c r="BF71" s="67"/>
      <c r="BG71" s="67"/>
      <c r="BH71" s="67"/>
      <c r="BI71" s="67"/>
      <c r="BJ71" s="67"/>
      <c r="BK71" s="67"/>
      <c r="BL71" s="67"/>
      <c r="BM71" s="67"/>
      <c r="BN71" s="67"/>
      <c r="BO71" s="67"/>
      <c r="BP71" s="67"/>
      <c r="BQ71" s="67"/>
      <c r="BR71" s="67"/>
      <c r="BS71" s="67"/>
      <c r="BT71" s="67"/>
      <c r="BU71" s="67"/>
      <c r="BV71" s="67"/>
      <c r="BW71" s="67"/>
      <c r="BX71" s="67"/>
      <c r="BY71" s="67"/>
      <c r="BZ71" s="67"/>
      <c r="CA71" s="67"/>
      <c r="CB71" s="67"/>
      <c r="CC71" s="67"/>
      <c r="CD71" s="67"/>
      <c r="CE71" s="67"/>
      <c r="CF71" s="67"/>
      <c r="CG71" s="67"/>
      <c r="CH71" s="67"/>
      <c r="CI71" s="67"/>
      <c r="CJ71" s="67"/>
      <c r="CK71" s="67"/>
      <c r="CL71" s="67"/>
      <c r="CM71" s="67"/>
      <c r="CN71" s="67"/>
      <c r="CO71" s="67"/>
      <c r="CP71" s="67"/>
      <c r="CQ71" s="67"/>
      <c r="CR71" s="67"/>
      <c r="CS71" s="67"/>
      <c r="CT71" s="67"/>
      <c r="CU71" s="67"/>
      <c r="CV71" s="67"/>
      <c r="CW71" s="67"/>
      <c r="CX71" s="67"/>
      <c r="CY71" s="67"/>
      <c r="CZ71" s="67"/>
      <c r="DA71" s="67"/>
      <c r="DB71" s="67"/>
      <c r="DC71" s="67"/>
      <c r="DD71" s="67"/>
      <c r="DE71" s="67"/>
      <c r="DF71" s="67"/>
      <c r="DG71" s="67"/>
      <c r="DH71" s="67"/>
      <c r="DI71" s="67"/>
      <c r="DJ71" s="67"/>
      <c r="DK71" s="67"/>
      <c r="DL71" s="67"/>
      <c r="DM71" s="67"/>
      <c r="DN71" s="67"/>
      <c r="DO71" s="67"/>
      <c r="DP71" s="67"/>
      <c r="DQ71" s="67"/>
      <c r="DR71" s="67"/>
      <c r="DS71" s="67"/>
      <c r="DT71" s="67"/>
      <c r="DU71" s="67"/>
      <c r="DV71" s="67"/>
      <c r="DW71" s="67"/>
      <c r="DX71" s="67"/>
      <c r="DY71" s="67"/>
      <c r="DZ71" s="67"/>
      <c r="EA71" s="67"/>
      <c r="EB71" s="67"/>
      <c r="EC71" s="67"/>
      <c r="ED71" s="67"/>
      <c r="EE71" s="67"/>
      <c r="EF71" s="67"/>
      <c r="EG71" s="67"/>
      <c r="EH71" s="67"/>
      <c r="EI71" s="67"/>
      <c r="EJ71" s="67"/>
      <c r="EK71" s="67"/>
      <c r="EL71" s="67"/>
      <c r="EM71" s="67"/>
      <c r="EN71" s="67"/>
      <c r="EO71" s="67"/>
      <c r="EP71" s="67"/>
      <c r="EQ71" s="67"/>
      <c r="ER71" s="67"/>
      <c r="ES71" s="67"/>
      <c r="ET71" s="67"/>
      <c r="EU71" s="67"/>
      <c r="EV71" s="67"/>
      <c r="EW71" s="67"/>
      <c r="EX71" s="67"/>
      <c r="EY71" s="67"/>
      <c r="EZ71" s="67"/>
      <c r="FA71" s="67"/>
      <c r="FB71" s="67"/>
      <c r="FC71" s="67"/>
      <c r="FD71" s="67"/>
      <c r="FE71" s="67"/>
      <c r="FF71" s="67"/>
      <c r="FG71" s="67"/>
      <c r="FH71" s="67"/>
      <c r="FI71" s="67"/>
      <c r="FJ71" s="67"/>
      <c r="FK71" s="67"/>
      <c r="FL71" s="67"/>
      <c r="FM71" s="67"/>
      <c r="FN71" s="67"/>
      <c r="FO71" s="67"/>
      <c r="FP71" s="67"/>
      <c r="FQ71" s="67"/>
      <c r="FR71" s="67"/>
      <c r="FS71" s="67"/>
      <c r="FT71" s="67"/>
      <c r="FU71" s="67"/>
      <c r="FV71" s="67"/>
      <c r="FW71" s="67"/>
      <c r="FX71" s="67"/>
      <c r="FY71" s="67"/>
      <c r="FZ71" s="67"/>
      <c r="GA71" s="67"/>
      <c r="GB71" s="67"/>
      <c r="GC71" s="67"/>
      <c r="GD71" s="67"/>
      <c r="GE71" s="67"/>
      <c r="GF71" s="67"/>
      <c r="GG71" s="67"/>
      <c r="GH71" s="67"/>
      <c r="GI71" s="67"/>
      <c r="GJ71" s="67"/>
      <c r="GK71" s="67"/>
      <c r="GL71" s="67"/>
      <c r="GM71" s="67"/>
      <c r="GN71" s="67"/>
      <c r="GO71" s="67"/>
      <c r="GP71" s="67"/>
      <c r="GQ71" s="67"/>
      <c r="GR71" s="67"/>
      <c r="GS71" s="67"/>
      <c r="GT71" s="67"/>
      <c r="GU71" s="67"/>
      <c r="GV71" s="67"/>
      <c r="GW71" s="67"/>
      <c r="GX71" s="67"/>
      <c r="GY71" s="67"/>
      <c r="GZ71" s="67"/>
      <c r="HA71" s="67"/>
      <c r="HB71" s="67"/>
      <c r="HC71" s="67"/>
      <c r="HD71" s="67"/>
      <c r="HE71" s="67"/>
      <c r="HF71" s="67"/>
      <c r="HG71" s="67"/>
      <c r="HH71" s="67"/>
      <c r="HI71" s="67"/>
      <c r="HJ71" s="67"/>
      <c r="HK71" s="67"/>
      <c r="HL71" s="67"/>
      <c r="HM71" s="67"/>
      <c r="HN71" s="67"/>
      <c r="HO71" s="67"/>
      <c r="HP71" s="67"/>
      <c r="HQ71" s="67"/>
      <c r="HR71" s="67"/>
      <c r="HS71" s="67"/>
      <c r="HT71" s="67"/>
      <c r="HU71" s="67"/>
      <c r="HV71" s="67"/>
      <c r="HW71" s="67"/>
      <c r="HX71" s="67"/>
      <c r="HY71" s="67"/>
      <c r="HZ71" s="67"/>
      <c r="IA71" s="67"/>
      <c r="IB71" s="67"/>
      <c r="IC71" s="67"/>
      <c r="ID71" s="67"/>
      <c r="IE71" s="67"/>
      <c r="IF71" s="67"/>
      <c r="IG71" s="67"/>
      <c r="IH71" s="67"/>
      <c r="II71" s="67"/>
      <c r="IJ71" s="67"/>
      <c r="IK71" s="67"/>
      <c r="IL71" s="67"/>
      <c r="IM71" s="67"/>
      <c r="IN71" s="67"/>
      <c r="IO71" s="67"/>
      <c r="IP71" s="67"/>
      <c r="IQ71" s="67"/>
      <c r="IR71" s="67"/>
    </row>
    <row r="72" spans="1:252">
      <c r="A72" s="67"/>
      <c r="B72" s="67"/>
      <c r="C72" s="67"/>
      <c r="D72" s="67"/>
      <c r="E72" s="67"/>
      <c r="F72" s="67"/>
      <c r="G72" s="67"/>
      <c r="H72" s="67"/>
      <c r="I72" s="67"/>
      <c r="J72" s="67"/>
      <c r="K72" s="67"/>
      <c r="L72" s="67"/>
      <c r="M72" s="67"/>
      <c r="N72" s="67"/>
      <c r="O72" s="67"/>
      <c r="P72" s="67"/>
      <c r="Q72" s="67"/>
      <c r="R72" s="67"/>
      <c r="S72" s="67"/>
      <c r="T72" s="67"/>
      <c r="U72" s="67"/>
      <c r="V72" s="67"/>
      <c r="W72" s="67"/>
      <c r="X72" s="67"/>
      <c r="Y72" s="67"/>
      <c r="Z72" s="67"/>
      <c r="AA72" s="67"/>
      <c r="AB72" s="67"/>
      <c r="AC72" s="67"/>
      <c r="AD72" s="67"/>
      <c r="AE72" s="67"/>
      <c r="AF72" s="67"/>
      <c r="AG72" s="67"/>
      <c r="AH72" s="67"/>
      <c r="AI72" s="67"/>
      <c r="AJ72" s="67"/>
      <c r="AK72" s="67"/>
      <c r="AL72" s="67"/>
      <c r="AM72" s="67"/>
      <c r="AN72" s="67"/>
      <c r="AO72" s="67"/>
      <c r="AP72" s="67"/>
      <c r="AQ72" s="67"/>
      <c r="AR72" s="67"/>
      <c r="AS72" s="67"/>
      <c r="AT72" s="67"/>
      <c r="AU72" s="67"/>
      <c r="AV72" s="67"/>
      <c r="AW72" s="67"/>
      <c r="AX72" s="67"/>
      <c r="AY72" s="67"/>
      <c r="AZ72" s="67"/>
      <c r="BA72" s="67"/>
      <c r="BB72" s="67"/>
      <c r="BC72" s="67"/>
      <c r="BD72" s="67"/>
      <c r="BE72" s="67"/>
      <c r="BF72" s="67"/>
      <c r="BG72" s="67"/>
      <c r="BH72" s="67"/>
      <c r="BI72" s="67"/>
      <c r="BJ72" s="67"/>
      <c r="BK72" s="67"/>
      <c r="BL72" s="67"/>
      <c r="BM72" s="67"/>
      <c r="BN72" s="67"/>
      <c r="BO72" s="67"/>
      <c r="BP72" s="67"/>
      <c r="BQ72" s="67"/>
      <c r="BR72" s="67"/>
      <c r="BS72" s="67"/>
      <c r="BT72" s="67"/>
      <c r="BU72" s="67"/>
      <c r="BV72" s="67"/>
      <c r="BW72" s="67"/>
      <c r="BX72" s="67"/>
      <c r="BY72" s="67"/>
      <c r="BZ72" s="67"/>
      <c r="CA72" s="67"/>
      <c r="CB72" s="67"/>
      <c r="CC72" s="67"/>
      <c r="CD72" s="67"/>
      <c r="CE72" s="67"/>
      <c r="CF72" s="67"/>
      <c r="CG72" s="67"/>
      <c r="CH72" s="67"/>
      <c r="CI72" s="67"/>
      <c r="CJ72" s="67"/>
      <c r="CK72" s="67"/>
      <c r="CL72" s="67"/>
      <c r="CM72" s="67"/>
      <c r="CN72" s="67"/>
      <c r="CO72" s="67"/>
      <c r="CP72" s="67"/>
      <c r="CQ72" s="67"/>
      <c r="CR72" s="67"/>
      <c r="CS72" s="67"/>
      <c r="CT72" s="67"/>
      <c r="CU72" s="67"/>
      <c r="CV72" s="67"/>
      <c r="CW72" s="67"/>
      <c r="CX72" s="67"/>
      <c r="CY72" s="67"/>
      <c r="CZ72" s="67"/>
      <c r="DA72" s="67"/>
      <c r="DB72" s="67"/>
      <c r="DC72" s="67"/>
      <c r="DD72" s="67"/>
      <c r="DE72" s="67"/>
      <c r="DF72" s="67"/>
      <c r="DG72" s="67"/>
      <c r="DH72" s="67"/>
      <c r="DI72" s="67"/>
      <c r="DJ72" s="67"/>
      <c r="DK72" s="67"/>
      <c r="DL72" s="67"/>
      <c r="DM72" s="67"/>
      <c r="DN72" s="67"/>
      <c r="DO72" s="67"/>
      <c r="DP72" s="67"/>
      <c r="DQ72" s="67"/>
      <c r="DR72" s="67"/>
      <c r="DS72" s="67"/>
      <c r="DT72" s="67"/>
      <c r="DU72" s="67"/>
      <c r="DV72" s="67"/>
      <c r="DW72" s="67"/>
      <c r="DX72" s="67"/>
      <c r="DY72" s="67"/>
      <c r="DZ72" s="67"/>
      <c r="EA72" s="67"/>
      <c r="EB72" s="67"/>
      <c r="EC72" s="67"/>
      <c r="ED72" s="67"/>
      <c r="EE72" s="67"/>
      <c r="EF72" s="67"/>
      <c r="EG72" s="67"/>
      <c r="EH72" s="67"/>
      <c r="EI72" s="67"/>
      <c r="EJ72" s="67"/>
      <c r="EK72" s="67"/>
      <c r="EL72" s="67"/>
      <c r="EM72" s="67"/>
      <c r="EN72" s="67"/>
      <c r="EO72" s="67"/>
      <c r="EP72" s="67"/>
      <c r="EQ72" s="67"/>
      <c r="ER72" s="67"/>
      <c r="ES72" s="67"/>
      <c r="ET72" s="67"/>
      <c r="EU72" s="67"/>
      <c r="EV72" s="67"/>
      <c r="EW72" s="67"/>
      <c r="EX72" s="67"/>
      <c r="EY72" s="67"/>
      <c r="EZ72" s="67"/>
      <c r="FA72" s="67"/>
      <c r="FB72" s="67"/>
      <c r="FC72" s="67"/>
      <c r="FD72" s="67"/>
      <c r="FE72" s="67"/>
      <c r="FF72" s="67"/>
      <c r="FG72" s="67"/>
      <c r="FH72" s="67"/>
      <c r="FI72" s="67"/>
      <c r="FJ72" s="67"/>
      <c r="FK72" s="67"/>
      <c r="FL72" s="67"/>
      <c r="FM72" s="67"/>
      <c r="FN72" s="67"/>
      <c r="FO72" s="67"/>
      <c r="FP72" s="67"/>
      <c r="FQ72" s="67"/>
      <c r="FR72" s="67"/>
      <c r="FS72" s="67"/>
      <c r="FT72" s="67"/>
      <c r="FU72" s="67"/>
      <c r="FV72" s="67"/>
      <c r="FW72" s="67"/>
      <c r="FX72" s="67"/>
      <c r="FY72" s="67"/>
      <c r="FZ72" s="67"/>
      <c r="GA72" s="67"/>
      <c r="GB72" s="67"/>
      <c r="GC72" s="67"/>
      <c r="GD72" s="67"/>
      <c r="GE72" s="67"/>
      <c r="GF72" s="67"/>
      <c r="GG72" s="67"/>
      <c r="GH72" s="67"/>
      <c r="GI72" s="67"/>
      <c r="GJ72" s="67"/>
      <c r="GK72" s="67"/>
      <c r="GL72" s="67"/>
      <c r="GM72" s="67"/>
      <c r="GN72" s="67"/>
      <c r="GO72" s="67"/>
      <c r="GP72" s="67"/>
      <c r="GQ72" s="67"/>
      <c r="GR72" s="67"/>
      <c r="GS72" s="67"/>
      <c r="GT72" s="67"/>
      <c r="GU72" s="67"/>
      <c r="GV72" s="67"/>
      <c r="GW72" s="67"/>
      <c r="GX72" s="67"/>
      <c r="GY72" s="67"/>
      <c r="GZ72" s="67"/>
      <c r="HA72" s="67"/>
      <c r="HB72" s="67"/>
      <c r="HC72" s="67"/>
      <c r="HD72" s="67"/>
      <c r="HE72" s="67"/>
      <c r="HF72" s="67"/>
      <c r="HG72" s="67"/>
      <c r="HH72" s="67"/>
      <c r="HI72" s="67"/>
      <c r="HJ72" s="67"/>
      <c r="HK72" s="67"/>
      <c r="HL72" s="67"/>
      <c r="HM72" s="67"/>
      <c r="HN72" s="67"/>
      <c r="HO72" s="67"/>
      <c r="HP72" s="67"/>
      <c r="HQ72" s="67"/>
      <c r="HR72" s="67"/>
      <c r="HS72" s="67"/>
      <c r="HT72" s="67"/>
      <c r="HU72" s="67"/>
      <c r="HV72" s="67"/>
      <c r="HW72" s="67"/>
      <c r="HX72" s="67"/>
      <c r="HY72" s="67"/>
      <c r="HZ72" s="67"/>
      <c r="IA72" s="67"/>
      <c r="IB72" s="67"/>
      <c r="IC72" s="67"/>
      <c r="ID72" s="67"/>
      <c r="IE72" s="67"/>
      <c r="IF72" s="67"/>
      <c r="IG72" s="67"/>
      <c r="IH72" s="67"/>
      <c r="II72" s="67"/>
      <c r="IJ72" s="67"/>
      <c r="IK72" s="67"/>
      <c r="IL72" s="67"/>
      <c r="IM72" s="67"/>
      <c r="IN72" s="67"/>
      <c r="IO72" s="67"/>
      <c r="IP72" s="67"/>
      <c r="IQ72" s="67"/>
      <c r="IR72" s="67"/>
    </row>
    <row r="73" spans="1:252">
      <c r="A73" s="67"/>
      <c r="B73" s="67"/>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67"/>
      <c r="AH73" s="67"/>
      <c r="AI73" s="67"/>
      <c r="AJ73" s="67"/>
      <c r="AK73" s="67"/>
      <c r="AL73" s="67"/>
      <c r="AM73" s="67"/>
      <c r="AN73" s="67"/>
      <c r="AO73" s="67"/>
      <c r="AP73" s="67"/>
      <c r="AQ73" s="67"/>
      <c r="AR73" s="67"/>
      <c r="AS73" s="67"/>
      <c r="AT73" s="67"/>
      <c r="AU73" s="67"/>
      <c r="AV73" s="67"/>
      <c r="AW73" s="67"/>
      <c r="AX73" s="67"/>
      <c r="AY73" s="67"/>
      <c r="AZ73" s="67"/>
      <c r="BA73" s="67"/>
      <c r="BB73" s="67"/>
      <c r="BC73" s="67"/>
      <c r="BD73" s="67"/>
      <c r="BE73" s="67"/>
      <c r="BF73" s="67"/>
      <c r="BG73" s="67"/>
      <c r="BH73" s="67"/>
      <c r="BI73" s="67"/>
      <c r="BJ73" s="67"/>
      <c r="BK73" s="67"/>
      <c r="BL73" s="67"/>
      <c r="BM73" s="67"/>
      <c r="BN73" s="67"/>
      <c r="BO73" s="67"/>
      <c r="BP73" s="67"/>
      <c r="BQ73" s="67"/>
      <c r="BR73" s="67"/>
      <c r="BS73" s="67"/>
      <c r="BT73" s="67"/>
      <c r="BU73" s="67"/>
      <c r="BV73" s="67"/>
      <c r="BW73" s="67"/>
      <c r="BX73" s="67"/>
      <c r="BY73" s="67"/>
      <c r="BZ73" s="67"/>
      <c r="CA73" s="67"/>
      <c r="CB73" s="67"/>
      <c r="CC73" s="67"/>
      <c r="CD73" s="67"/>
      <c r="CE73" s="67"/>
      <c r="CF73" s="67"/>
      <c r="CG73" s="67"/>
      <c r="CH73" s="67"/>
      <c r="CI73" s="67"/>
      <c r="CJ73" s="67"/>
      <c r="CK73" s="67"/>
      <c r="CL73" s="67"/>
      <c r="CM73" s="67"/>
      <c r="CN73" s="67"/>
      <c r="CO73" s="67"/>
      <c r="CP73" s="67"/>
      <c r="CQ73" s="67"/>
      <c r="CR73" s="67"/>
      <c r="CS73" s="67"/>
      <c r="CT73" s="67"/>
      <c r="CU73" s="67"/>
      <c r="CV73" s="67"/>
      <c r="CW73" s="67"/>
      <c r="CX73" s="67"/>
      <c r="CY73" s="67"/>
      <c r="CZ73" s="67"/>
      <c r="DA73" s="67"/>
      <c r="DB73" s="67"/>
      <c r="DC73" s="67"/>
      <c r="DD73" s="67"/>
      <c r="DE73" s="67"/>
      <c r="DF73" s="67"/>
      <c r="DG73" s="67"/>
      <c r="DH73" s="67"/>
      <c r="DI73" s="67"/>
      <c r="DJ73" s="67"/>
      <c r="DK73" s="67"/>
      <c r="DL73" s="67"/>
      <c r="DM73" s="67"/>
      <c r="DN73" s="67"/>
      <c r="DO73" s="67"/>
      <c r="DP73" s="67"/>
      <c r="DQ73" s="67"/>
      <c r="DR73" s="67"/>
      <c r="DS73" s="67"/>
      <c r="DT73" s="67"/>
      <c r="DU73" s="67"/>
      <c r="DV73" s="67"/>
      <c r="DW73" s="67"/>
      <c r="DX73" s="67"/>
      <c r="DY73" s="67"/>
      <c r="DZ73" s="67"/>
      <c r="EA73" s="67"/>
      <c r="EB73" s="67"/>
      <c r="EC73" s="67"/>
      <c r="ED73" s="67"/>
      <c r="EE73" s="67"/>
      <c r="EF73" s="67"/>
      <c r="EG73" s="67"/>
      <c r="EH73" s="67"/>
      <c r="EI73" s="67"/>
      <c r="EJ73" s="67"/>
      <c r="EK73" s="67"/>
      <c r="EL73" s="67"/>
      <c r="EM73" s="67"/>
      <c r="EN73" s="67"/>
      <c r="EO73" s="67"/>
      <c r="EP73" s="67"/>
      <c r="EQ73" s="67"/>
      <c r="ER73" s="67"/>
      <c r="ES73" s="67"/>
      <c r="ET73" s="67"/>
      <c r="EU73" s="67"/>
      <c r="EV73" s="67"/>
      <c r="EW73" s="67"/>
      <c r="EX73" s="67"/>
      <c r="EY73" s="67"/>
      <c r="EZ73" s="67"/>
      <c r="FA73" s="67"/>
      <c r="FB73" s="67"/>
      <c r="FC73" s="67"/>
      <c r="FD73" s="67"/>
      <c r="FE73" s="67"/>
      <c r="FF73" s="67"/>
      <c r="FG73" s="67"/>
      <c r="FH73" s="67"/>
      <c r="FI73" s="67"/>
      <c r="FJ73" s="67"/>
      <c r="FK73" s="67"/>
      <c r="FL73" s="67"/>
      <c r="FM73" s="67"/>
      <c r="FN73" s="67"/>
      <c r="FO73" s="67"/>
      <c r="FP73" s="67"/>
      <c r="FQ73" s="67"/>
      <c r="FR73" s="67"/>
      <c r="FS73" s="67"/>
      <c r="FT73" s="67"/>
      <c r="FU73" s="67"/>
      <c r="FV73" s="67"/>
      <c r="FW73" s="67"/>
      <c r="FX73" s="67"/>
      <c r="FY73" s="67"/>
      <c r="FZ73" s="67"/>
      <c r="GA73" s="67"/>
      <c r="GB73" s="67"/>
      <c r="GC73" s="67"/>
      <c r="GD73" s="67"/>
      <c r="GE73" s="67"/>
      <c r="GF73" s="67"/>
      <c r="GG73" s="67"/>
      <c r="GH73" s="67"/>
      <c r="GI73" s="67"/>
      <c r="GJ73" s="67"/>
      <c r="GK73" s="67"/>
      <c r="GL73" s="67"/>
      <c r="GM73" s="67"/>
      <c r="GN73" s="67"/>
      <c r="GO73" s="67"/>
      <c r="GP73" s="67"/>
      <c r="GQ73" s="67"/>
      <c r="GR73" s="67"/>
      <c r="GS73" s="67"/>
      <c r="GT73" s="67"/>
      <c r="GU73" s="67"/>
      <c r="GV73" s="67"/>
      <c r="GW73" s="67"/>
      <c r="GX73" s="67"/>
      <c r="GY73" s="67"/>
      <c r="GZ73" s="67"/>
      <c r="HA73" s="67"/>
      <c r="HB73" s="67"/>
      <c r="HC73" s="67"/>
      <c r="HD73" s="67"/>
      <c r="HE73" s="67"/>
      <c r="HF73" s="67"/>
      <c r="HG73" s="67"/>
      <c r="HH73" s="67"/>
      <c r="HI73" s="67"/>
      <c r="HJ73" s="67"/>
      <c r="HK73" s="67"/>
      <c r="HL73" s="67"/>
      <c r="HM73" s="67"/>
      <c r="HN73" s="67"/>
      <c r="HO73" s="67"/>
      <c r="HP73" s="67"/>
      <c r="HQ73" s="67"/>
      <c r="HR73" s="67"/>
      <c r="HS73" s="67"/>
      <c r="HT73" s="67"/>
      <c r="HU73" s="67"/>
      <c r="HV73" s="67"/>
      <c r="HW73" s="67"/>
      <c r="HX73" s="67"/>
      <c r="HY73" s="67"/>
      <c r="HZ73" s="67"/>
      <c r="IA73" s="67"/>
      <c r="IB73" s="67"/>
      <c r="IC73" s="67"/>
      <c r="ID73" s="67"/>
      <c r="IE73" s="67"/>
      <c r="IF73" s="67"/>
      <c r="IG73" s="67"/>
      <c r="IH73" s="67"/>
      <c r="II73" s="67"/>
      <c r="IJ73" s="67"/>
      <c r="IK73" s="67"/>
      <c r="IL73" s="67"/>
      <c r="IM73" s="67"/>
      <c r="IN73" s="67"/>
      <c r="IO73" s="67"/>
      <c r="IP73" s="67"/>
      <c r="IQ73" s="67"/>
      <c r="IR73" s="67"/>
    </row>
    <row r="74" spans="1:252">
      <c r="A74" s="67"/>
      <c r="B74" s="67"/>
      <c r="C74" s="67"/>
      <c r="D74" s="67"/>
      <c r="E74" s="67"/>
      <c r="F74" s="67"/>
      <c r="G74" s="67"/>
      <c r="H74" s="67"/>
      <c r="I74" s="67"/>
      <c r="J74" s="67"/>
      <c r="K74" s="67"/>
      <c r="L74" s="67"/>
      <c r="M74" s="67"/>
      <c r="N74" s="67"/>
      <c r="O74" s="67"/>
      <c r="P74" s="67"/>
      <c r="Q74" s="67"/>
      <c r="R74" s="67"/>
      <c r="S74" s="67"/>
      <c r="T74" s="67"/>
      <c r="U74" s="67"/>
      <c r="V74" s="67"/>
      <c r="W74" s="67"/>
      <c r="X74" s="67"/>
      <c r="Y74" s="67"/>
      <c r="Z74" s="67"/>
      <c r="AA74" s="67"/>
      <c r="AB74" s="67"/>
      <c r="AC74" s="67"/>
      <c r="AD74" s="67"/>
      <c r="AE74" s="67"/>
      <c r="AF74" s="67"/>
      <c r="AG74" s="67"/>
      <c r="AH74" s="67"/>
      <c r="AI74" s="67"/>
      <c r="AJ74" s="67"/>
      <c r="AK74" s="67"/>
      <c r="AL74" s="67"/>
      <c r="AM74" s="67"/>
      <c r="AN74" s="67"/>
      <c r="AO74" s="67"/>
      <c r="AP74" s="67"/>
      <c r="AQ74" s="67"/>
      <c r="AR74" s="67"/>
      <c r="AS74" s="67"/>
      <c r="AT74" s="67"/>
      <c r="AU74" s="67"/>
      <c r="AV74" s="67"/>
      <c r="AW74" s="67"/>
      <c r="AX74" s="67"/>
      <c r="AY74" s="67"/>
      <c r="AZ74" s="67"/>
      <c r="BA74" s="67"/>
      <c r="BB74" s="67"/>
      <c r="BC74" s="67"/>
      <c r="BD74" s="67"/>
      <c r="BE74" s="67"/>
      <c r="BF74" s="67"/>
      <c r="BG74" s="67"/>
      <c r="BH74" s="67"/>
      <c r="BI74" s="67"/>
      <c r="BJ74" s="67"/>
      <c r="BK74" s="67"/>
      <c r="BL74" s="67"/>
      <c r="BM74" s="67"/>
      <c r="BN74" s="67"/>
      <c r="BO74" s="67"/>
      <c r="BP74" s="67"/>
      <c r="BQ74" s="67"/>
      <c r="BR74" s="67"/>
      <c r="BS74" s="67"/>
      <c r="BT74" s="67"/>
      <c r="BU74" s="67"/>
      <c r="BV74" s="67"/>
      <c r="BW74" s="67"/>
      <c r="BX74" s="67"/>
      <c r="BY74" s="67"/>
      <c r="BZ74" s="67"/>
      <c r="CA74" s="67"/>
      <c r="CB74" s="67"/>
      <c r="CC74" s="67"/>
      <c r="CD74" s="67"/>
      <c r="CE74" s="67"/>
      <c r="CF74" s="67"/>
      <c r="CG74" s="67"/>
      <c r="CH74" s="67"/>
      <c r="CI74" s="67"/>
      <c r="CJ74" s="67"/>
      <c r="CK74" s="67"/>
      <c r="CL74" s="67"/>
      <c r="CM74" s="67"/>
      <c r="CN74" s="67"/>
      <c r="CO74" s="67"/>
      <c r="CP74" s="67"/>
      <c r="CQ74" s="67"/>
      <c r="CR74" s="67"/>
      <c r="CS74" s="67"/>
      <c r="CT74" s="67"/>
      <c r="CU74" s="67"/>
      <c r="CV74" s="67"/>
      <c r="CW74" s="67"/>
      <c r="CX74" s="67"/>
      <c r="CY74" s="67"/>
      <c r="CZ74" s="67"/>
      <c r="DA74" s="67"/>
      <c r="DB74" s="67"/>
      <c r="DC74" s="67"/>
      <c r="DD74" s="67"/>
      <c r="DE74" s="67"/>
      <c r="DF74" s="67"/>
      <c r="DG74" s="67"/>
      <c r="DH74" s="67"/>
      <c r="DI74" s="67"/>
      <c r="DJ74" s="67"/>
      <c r="DK74" s="67"/>
      <c r="DL74" s="67"/>
      <c r="DM74" s="67"/>
      <c r="DN74" s="67"/>
      <c r="DO74" s="67"/>
      <c r="DP74" s="67"/>
      <c r="DQ74" s="67"/>
      <c r="DR74" s="67"/>
      <c r="DS74" s="67"/>
      <c r="DT74" s="67"/>
      <c r="DU74" s="67"/>
      <c r="DV74" s="67"/>
      <c r="DW74" s="67"/>
      <c r="DX74" s="67"/>
      <c r="DY74" s="67"/>
      <c r="DZ74" s="67"/>
      <c r="EA74" s="67"/>
      <c r="EB74" s="67"/>
      <c r="EC74" s="67"/>
      <c r="ED74" s="67"/>
      <c r="EE74" s="67"/>
      <c r="EF74" s="67"/>
      <c r="EG74" s="67"/>
      <c r="EH74" s="67"/>
      <c r="EI74" s="67"/>
      <c r="EJ74" s="67"/>
      <c r="EK74" s="67"/>
      <c r="EL74" s="67"/>
      <c r="EM74" s="67"/>
      <c r="EN74" s="67"/>
      <c r="EO74" s="67"/>
      <c r="EP74" s="67"/>
      <c r="EQ74" s="67"/>
      <c r="ER74" s="67"/>
      <c r="ES74" s="67"/>
      <c r="ET74" s="67"/>
      <c r="EU74" s="67"/>
      <c r="EV74" s="67"/>
      <c r="EW74" s="67"/>
      <c r="EX74" s="67"/>
      <c r="EY74" s="67"/>
      <c r="EZ74" s="67"/>
      <c r="FA74" s="67"/>
      <c r="FB74" s="67"/>
      <c r="FC74" s="67"/>
      <c r="FD74" s="67"/>
      <c r="FE74" s="67"/>
      <c r="FF74" s="67"/>
      <c r="FG74" s="67"/>
      <c r="FH74" s="67"/>
      <c r="FI74" s="67"/>
      <c r="FJ74" s="67"/>
      <c r="FK74" s="67"/>
      <c r="FL74" s="67"/>
      <c r="FM74" s="67"/>
      <c r="FN74" s="67"/>
      <c r="FO74" s="67"/>
      <c r="FP74" s="67"/>
      <c r="FQ74" s="67"/>
      <c r="FR74" s="67"/>
      <c r="FS74" s="67"/>
      <c r="FT74" s="67"/>
      <c r="FU74" s="67"/>
      <c r="FV74" s="67"/>
      <c r="FW74" s="67"/>
      <c r="FX74" s="67"/>
      <c r="FY74" s="67"/>
      <c r="FZ74" s="67"/>
      <c r="GA74" s="67"/>
      <c r="GB74" s="67"/>
      <c r="GC74" s="67"/>
      <c r="GD74" s="67"/>
      <c r="GE74" s="67"/>
      <c r="GF74" s="67"/>
      <c r="GG74" s="67"/>
      <c r="GH74" s="67"/>
      <c r="GI74" s="67"/>
      <c r="GJ74" s="67"/>
      <c r="GK74" s="67"/>
      <c r="GL74" s="67"/>
      <c r="GM74" s="67"/>
      <c r="GN74" s="67"/>
      <c r="GO74" s="67"/>
      <c r="GP74" s="67"/>
      <c r="GQ74" s="67"/>
      <c r="GR74" s="67"/>
      <c r="GS74" s="67"/>
      <c r="GT74" s="67"/>
      <c r="GU74" s="67"/>
      <c r="GV74" s="67"/>
      <c r="GW74" s="67"/>
      <c r="GX74" s="67"/>
      <c r="GY74" s="67"/>
      <c r="GZ74" s="67"/>
      <c r="HA74" s="67"/>
      <c r="HB74" s="67"/>
      <c r="HC74" s="67"/>
      <c r="HD74" s="67"/>
      <c r="HE74" s="67"/>
      <c r="HF74" s="67"/>
      <c r="HG74" s="67"/>
      <c r="HH74" s="67"/>
      <c r="HI74" s="67"/>
      <c r="HJ74" s="67"/>
      <c r="HK74" s="67"/>
      <c r="HL74" s="67"/>
      <c r="HM74" s="67"/>
      <c r="HN74" s="67"/>
      <c r="HO74" s="67"/>
      <c r="HP74" s="67"/>
      <c r="HQ74" s="67"/>
      <c r="HR74" s="67"/>
      <c r="HS74" s="67"/>
      <c r="HT74" s="67"/>
      <c r="HU74" s="67"/>
      <c r="HV74" s="67"/>
      <c r="HW74" s="67"/>
      <c r="HX74" s="67"/>
      <c r="HY74" s="67"/>
      <c r="HZ74" s="67"/>
      <c r="IA74" s="67"/>
      <c r="IB74" s="67"/>
      <c r="IC74" s="67"/>
      <c r="ID74" s="67"/>
      <c r="IE74" s="67"/>
      <c r="IF74" s="67"/>
      <c r="IG74" s="67"/>
      <c r="IH74" s="67"/>
      <c r="II74" s="67"/>
      <c r="IJ74" s="67"/>
      <c r="IK74" s="67"/>
      <c r="IL74" s="67"/>
      <c r="IM74" s="67"/>
      <c r="IN74" s="67"/>
      <c r="IO74" s="67"/>
      <c r="IP74" s="67"/>
      <c r="IQ74" s="67"/>
      <c r="IR74" s="67"/>
    </row>
    <row r="75" spans="1:252">
      <c r="A75" s="67"/>
      <c r="B75" s="67"/>
      <c r="C75" s="67"/>
      <c r="D75" s="67"/>
      <c r="E75" s="67"/>
      <c r="F75" s="67"/>
      <c r="G75" s="67"/>
      <c r="H75" s="67"/>
      <c r="I75" s="67"/>
      <c r="J75" s="67"/>
      <c r="K75" s="67"/>
      <c r="L75" s="67"/>
      <c r="M75" s="67"/>
      <c r="N75" s="67"/>
      <c r="O75" s="67"/>
      <c r="P75" s="67"/>
      <c r="Q75" s="67"/>
      <c r="R75" s="67"/>
      <c r="S75" s="67"/>
      <c r="T75" s="67"/>
      <c r="U75" s="67"/>
      <c r="V75" s="67"/>
      <c r="W75" s="67"/>
      <c r="X75" s="67"/>
      <c r="Y75" s="67"/>
      <c r="Z75" s="67"/>
      <c r="AA75" s="67"/>
      <c r="AB75" s="67"/>
      <c r="AC75" s="67"/>
      <c r="AD75" s="67"/>
      <c r="AE75" s="67"/>
      <c r="AF75" s="67"/>
      <c r="AG75" s="67"/>
      <c r="AH75" s="67"/>
      <c r="AI75" s="67"/>
      <c r="AJ75" s="67"/>
      <c r="AK75" s="67"/>
      <c r="AL75" s="67"/>
      <c r="AM75" s="67"/>
      <c r="AN75" s="67"/>
      <c r="AO75" s="67"/>
      <c r="AP75" s="67"/>
      <c r="AQ75" s="67"/>
      <c r="AR75" s="67"/>
      <c r="AS75" s="67"/>
      <c r="AT75" s="67"/>
      <c r="AU75" s="67"/>
      <c r="AV75" s="67"/>
      <c r="AW75" s="67"/>
      <c r="AX75" s="67"/>
      <c r="AY75" s="67"/>
      <c r="AZ75" s="67"/>
      <c r="BA75" s="67"/>
      <c r="BB75" s="67"/>
      <c r="BC75" s="67"/>
      <c r="BD75" s="67"/>
      <c r="BE75" s="67"/>
      <c r="BF75" s="67"/>
      <c r="BG75" s="67"/>
      <c r="BH75" s="67"/>
      <c r="BI75" s="67"/>
      <c r="BJ75" s="67"/>
      <c r="BK75" s="67"/>
      <c r="BL75" s="67"/>
      <c r="BM75" s="67"/>
      <c r="BN75" s="67"/>
      <c r="BO75" s="67"/>
      <c r="BP75" s="67"/>
      <c r="BQ75" s="67"/>
      <c r="BR75" s="67"/>
      <c r="BS75" s="67"/>
      <c r="BT75" s="67"/>
      <c r="BU75" s="67"/>
      <c r="BV75" s="67"/>
      <c r="BW75" s="67"/>
      <c r="BX75" s="67"/>
      <c r="BY75" s="67"/>
      <c r="BZ75" s="67"/>
      <c r="CA75" s="67"/>
      <c r="CB75" s="67"/>
      <c r="CC75" s="67"/>
      <c r="CD75" s="67"/>
      <c r="CE75" s="67"/>
      <c r="CF75" s="67"/>
      <c r="CG75" s="67"/>
      <c r="CH75" s="67"/>
      <c r="CI75" s="67"/>
      <c r="CJ75" s="67"/>
      <c r="CK75" s="67"/>
      <c r="CL75" s="67"/>
      <c r="CM75" s="67"/>
      <c r="CN75" s="67"/>
      <c r="CO75" s="67"/>
      <c r="CP75" s="67"/>
      <c r="CQ75" s="67"/>
      <c r="CR75" s="67"/>
      <c r="CS75" s="67"/>
      <c r="CT75" s="67"/>
      <c r="CU75" s="67"/>
      <c r="CV75" s="67"/>
      <c r="CW75" s="67"/>
      <c r="CX75" s="67"/>
      <c r="CY75" s="67"/>
      <c r="CZ75" s="67"/>
      <c r="DA75" s="67"/>
      <c r="DB75" s="67"/>
      <c r="DC75" s="67"/>
      <c r="DD75" s="67"/>
      <c r="DE75" s="67"/>
      <c r="DF75" s="67"/>
      <c r="DG75" s="67"/>
      <c r="DH75" s="67"/>
      <c r="DI75" s="67"/>
      <c r="DJ75" s="67"/>
      <c r="DK75" s="67"/>
      <c r="DL75" s="67"/>
      <c r="DM75" s="67"/>
      <c r="DN75" s="67"/>
      <c r="DO75" s="67"/>
      <c r="DP75" s="67"/>
      <c r="DQ75" s="67"/>
      <c r="DR75" s="67"/>
      <c r="DS75" s="67"/>
      <c r="DT75" s="67"/>
      <c r="DU75" s="67"/>
      <c r="DV75" s="67"/>
      <c r="DW75" s="67"/>
      <c r="DX75" s="67"/>
      <c r="DY75" s="67"/>
      <c r="DZ75" s="67"/>
      <c r="EA75" s="67"/>
      <c r="EB75" s="67"/>
      <c r="EC75" s="67"/>
      <c r="ED75" s="67"/>
      <c r="EE75" s="67"/>
      <c r="EF75" s="67"/>
      <c r="EG75" s="67"/>
      <c r="EH75" s="67"/>
      <c r="EI75" s="67"/>
      <c r="EJ75" s="67"/>
      <c r="EK75" s="67"/>
      <c r="EL75" s="67"/>
      <c r="EM75" s="67"/>
      <c r="EN75" s="67"/>
      <c r="EO75" s="67"/>
      <c r="EP75" s="67"/>
      <c r="EQ75" s="67"/>
      <c r="ER75" s="67"/>
      <c r="ES75" s="67"/>
      <c r="ET75" s="67"/>
      <c r="EU75" s="67"/>
      <c r="EV75" s="67"/>
      <c r="EW75" s="67"/>
      <c r="EX75" s="67"/>
      <c r="EY75" s="67"/>
      <c r="EZ75" s="67"/>
      <c r="FA75" s="67"/>
      <c r="FB75" s="67"/>
      <c r="FC75" s="67"/>
      <c r="FD75" s="67"/>
      <c r="FE75" s="67"/>
      <c r="FF75" s="67"/>
      <c r="FG75" s="67"/>
      <c r="FH75" s="67"/>
      <c r="FI75" s="67"/>
      <c r="FJ75" s="67"/>
      <c r="FK75" s="67"/>
      <c r="FL75" s="67"/>
      <c r="FM75" s="67"/>
      <c r="FN75" s="67"/>
      <c r="FO75" s="67"/>
      <c r="FP75" s="67"/>
      <c r="FQ75" s="67"/>
      <c r="FR75" s="67"/>
      <c r="FS75" s="67"/>
      <c r="FT75" s="67"/>
      <c r="FU75" s="67"/>
      <c r="FV75" s="67"/>
      <c r="FW75" s="67"/>
      <c r="FX75" s="67"/>
      <c r="FY75" s="67"/>
      <c r="FZ75" s="67"/>
      <c r="GA75" s="67"/>
      <c r="GB75" s="67"/>
      <c r="GC75" s="67"/>
      <c r="GD75" s="67"/>
      <c r="GE75" s="67"/>
      <c r="GF75" s="67"/>
      <c r="GG75" s="67"/>
      <c r="GH75" s="67"/>
      <c r="GI75" s="67"/>
      <c r="GJ75" s="67"/>
      <c r="GK75" s="67"/>
      <c r="GL75" s="67"/>
      <c r="GM75" s="67"/>
      <c r="GN75" s="67"/>
      <c r="GO75" s="67"/>
      <c r="GP75" s="67"/>
      <c r="GQ75" s="67"/>
      <c r="GR75" s="67"/>
      <c r="GS75" s="67"/>
      <c r="GT75" s="67"/>
      <c r="GU75" s="67"/>
      <c r="GV75" s="67"/>
      <c r="GW75" s="67"/>
      <c r="GX75" s="67"/>
      <c r="GY75" s="67"/>
      <c r="GZ75" s="67"/>
      <c r="HA75" s="67"/>
      <c r="HB75" s="67"/>
      <c r="HC75" s="67"/>
      <c r="HD75" s="67"/>
      <c r="HE75" s="67"/>
      <c r="HF75" s="67"/>
      <c r="HG75" s="67"/>
      <c r="HH75" s="67"/>
      <c r="HI75" s="67"/>
      <c r="HJ75" s="67"/>
      <c r="HK75" s="67"/>
      <c r="HL75" s="67"/>
      <c r="HM75" s="67"/>
      <c r="HN75" s="67"/>
      <c r="HO75" s="67"/>
      <c r="HP75" s="67"/>
      <c r="HQ75" s="67"/>
      <c r="HR75" s="67"/>
      <c r="HS75" s="67"/>
      <c r="HT75" s="67"/>
      <c r="HU75" s="67"/>
      <c r="HV75" s="67"/>
      <c r="HW75" s="67"/>
      <c r="HX75" s="67"/>
      <c r="HY75" s="67"/>
      <c r="HZ75" s="67"/>
      <c r="IA75" s="67"/>
      <c r="IB75" s="67"/>
      <c r="IC75" s="67"/>
      <c r="ID75" s="67"/>
      <c r="IE75" s="67"/>
      <c r="IF75" s="67"/>
      <c r="IG75" s="67"/>
      <c r="IH75" s="67"/>
      <c r="II75" s="67"/>
      <c r="IJ75" s="67"/>
      <c r="IK75" s="67"/>
      <c r="IL75" s="67"/>
      <c r="IM75" s="67"/>
      <c r="IN75" s="67"/>
      <c r="IO75" s="67"/>
      <c r="IP75" s="67"/>
      <c r="IQ75" s="67"/>
      <c r="IR75" s="67"/>
    </row>
    <row r="76" spans="1:252">
      <c r="A76" s="67"/>
      <c r="B76" s="67"/>
      <c r="C76" s="67"/>
      <c r="D76" s="67"/>
      <c r="E76" s="67"/>
      <c r="F76" s="67"/>
      <c r="G76" s="67"/>
      <c r="H76" s="67"/>
      <c r="I76" s="67"/>
      <c r="J76" s="67"/>
      <c r="K76" s="67"/>
      <c r="L76" s="67"/>
      <c r="M76" s="67"/>
      <c r="N76" s="67"/>
      <c r="O76" s="67"/>
      <c r="P76" s="67"/>
      <c r="Q76" s="67"/>
      <c r="R76" s="67"/>
      <c r="S76" s="67"/>
      <c r="T76" s="67"/>
      <c r="U76" s="67"/>
      <c r="V76" s="67"/>
      <c r="W76" s="67"/>
      <c r="X76" s="67"/>
      <c r="Y76" s="67"/>
      <c r="Z76" s="67"/>
      <c r="AA76" s="67"/>
      <c r="AB76" s="67"/>
      <c r="AC76" s="67"/>
      <c r="AD76" s="67"/>
      <c r="AE76" s="67"/>
      <c r="AF76" s="67"/>
      <c r="AG76" s="67"/>
      <c r="AH76" s="67"/>
      <c r="AI76" s="67"/>
      <c r="AJ76" s="67"/>
      <c r="AK76" s="67"/>
      <c r="AL76" s="67"/>
      <c r="AM76" s="67"/>
      <c r="AN76" s="67"/>
      <c r="AO76" s="67"/>
      <c r="AP76" s="67"/>
      <c r="AQ76" s="67"/>
      <c r="AR76" s="67"/>
      <c r="AS76" s="67"/>
      <c r="AT76" s="67"/>
      <c r="AU76" s="67"/>
      <c r="AV76" s="67"/>
      <c r="AW76" s="67"/>
      <c r="AX76" s="67"/>
      <c r="AY76" s="67"/>
      <c r="AZ76" s="67"/>
      <c r="BA76" s="67"/>
      <c r="BB76" s="67"/>
      <c r="BC76" s="67"/>
      <c r="BD76" s="67"/>
      <c r="BE76" s="67"/>
      <c r="BF76" s="67"/>
      <c r="BG76" s="67"/>
      <c r="BH76" s="67"/>
      <c r="BI76" s="67"/>
      <c r="BJ76" s="67"/>
      <c r="BK76" s="67"/>
      <c r="BL76" s="67"/>
      <c r="BM76" s="67"/>
      <c r="BN76" s="67"/>
      <c r="BO76" s="67"/>
      <c r="BP76" s="67"/>
      <c r="BQ76" s="67"/>
      <c r="BR76" s="67"/>
      <c r="BS76" s="67"/>
      <c r="BT76" s="67"/>
      <c r="BU76" s="67"/>
      <c r="BV76" s="67"/>
      <c r="BW76" s="67"/>
      <c r="BX76" s="67"/>
      <c r="BY76" s="67"/>
      <c r="BZ76" s="67"/>
      <c r="CA76" s="67"/>
      <c r="CB76" s="67"/>
      <c r="CC76" s="67"/>
      <c r="CD76" s="67"/>
      <c r="CE76" s="67"/>
      <c r="CF76" s="67"/>
      <c r="CG76" s="67"/>
      <c r="CH76" s="67"/>
      <c r="CI76" s="67"/>
      <c r="CJ76" s="67"/>
      <c r="CK76" s="67"/>
      <c r="CL76" s="67"/>
      <c r="CM76" s="67"/>
      <c r="CN76" s="67"/>
      <c r="CO76" s="67"/>
      <c r="CP76" s="67"/>
      <c r="CQ76" s="67"/>
      <c r="CR76" s="67"/>
      <c r="CS76" s="67"/>
      <c r="CT76" s="67"/>
      <c r="CU76" s="67"/>
      <c r="CV76" s="67"/>
      <c r="CW76" s="67"/>
      <c r="CX76" s="67"/>
      <c r="CY76" s="67"/>
      <c r="CZ76" s="67"/>
      <c r="DA76" s="67"/>
      <c r="DB76" s="67"/>
      <c r="DC76" s="67"/>
      <c r="DD76" s="67"/>
      <c r="DE76" s="67"/>
      <c r="DF76" s="67"/>
      <c r="DG76" s="67"/>
      <c r="DH76" s="67"/>
      <c r="DI76" s="67"/>
      <c r="DJ76" s="67"/>
      <c r="DK76" s="67"/>
      <c r="DL76" s="67"/>
      <c r="DM76" s="67"/>
      <c r="DN76" s="67"/>
      <c r="DO76" s="67"/>
      <c r="DP76" s="67"/>
      <c r="DQ76" s="67"/>
      <c r="DR76" s="67"/>
      <c r="DS76" s="67"/>
      <c r="DT76" s="67"/>
      <c r="DU76" s="67"/>
      <c r="DV76" s="67"/>
      <c r="DW76" s="67"/>
      <c r="DX76" s="67"/>
      <c r="DY76" s="67"/>
      <c r="DZ76" s="67"/>
      <c r="EA76" s="67"/>
      <c r="EB76" s="67"/>
      <c r="EC76" s="67"/>
      <c r="ED76" s="67"/>
      <c r="EE76" s="67"/>
      <c r="EF76" s="67"/>
      <c r="EG76" s="67"/>
      <c r="EH76" s="67"/>
      <c r="EI76" s="67"/>
      <c r="EJ76" s="67"/>
      <c r="EK76" s="67"/>
      <c r="EL76" s="67"/>
      <c r="EM76" s="67"/>
      <c r="EN76" s="67"/>
      <c r="EO76" s="67"/>
      <c r="EP76" s="67"/>
      <c r="EQ76" s="67"/>
      <c r="ER76" s="67"/>
      <c r="ES76" s="67"/>
      <c r="ET76" s="67"/>
      <c r="EU76" s="67"/>
      <c r="EV76" s="67"/>
      <c r="EW76" s="67"/>
      <c r="EX76" s="67"/>
      <c r="EY76" s="67"/>
      <c r="EZ76" s="67"/>
      <c r="FA76" s="67"/>
      <c r="FB76" s="67"/>
      <c r="FC76" s="67"/>
      <c r="FD76" s="67"/>
      <c r="FE76" s="67"/>
      <c r="FF76" s="67"/>
      <c r="FG76" s="67"/>
      <c r="FH76" s="67"/>
      <c r="FI76" s="67"/>
      <c r="FJ76" s="67"/>
      <c r="FK76" s="67"/>
      <c r="FL76" s="67"/>
      <c r="FM76" s="67"/>
      <c r="FN76" s="67"/>
      <c r="FO76" s="67"/>
      <c r="FP76" s="67"/>
      <c r="FQ76" s="67"/>
      <c r="FR76" s="67"/>
      <c r="FS76" s="67"/>
      <c r="FT76" s="67"/>
      <c r="FU76" s="67"/>
      <c r="FV76" s="67"/>
      <c r="FW76" s="67"/>
      <c r="FX76" s="67"/>
      <c r="FY76" s="67"/>
      <c r="FZ76" s="67"/>
      <c r="GA76" s="67"/>
      <c r="GB76" s="67"/>
      <c r="GC76" s="67"/>
      <c r="GD76" s="67"/>
      <c r="GE76" s="67"/>
      <c r="GF76" s="67"/>
      <c r="GG76" s="67"/>
      <c r="GH76" s="67"/>
      <c r="GI76" s="67"/>
      <c r="GJ76" s="67"/>
      <c r="GK76" s="67"/>
      <c r="GL76" s="67"/>
      <c r="GM76" s="67"/>
      <c r="GN76" s="67"/>
      <c r="GO76" s="67"/>
      <c r="GP76" s="67"/>
      <c r="GQ76" s="67"/>
      <c r="GR76" s="67"/>
      <c r="GS76" s="67"/>
      <c r="GT76" s="67"/>
      <c r="GU76" s="67"/>
      <c r="GV76" s="67"/>
      <c r="GW76" s="67"/>
      <c r="GX76" s="67"/>
      <c r="GY76" s="67"/>
      <c r="GZ76" s="67"/>
      <c r="HA76" s="67"/>
      <c r="HB76" s="67"/>
      <c r="HC76" s="67"/>
      <c r="HD76" s="67"/>
      <c r="HE76" s="67"/>
      <c r="HF76" s="67"/>
      <c r="HG76" s="67"/>
      <c r="HH76" s="67"/>
      <c r="HI76" s="67"/>
      <c r="HJ76" s="67"/>
      <c r="HK76" s="67"/>
      <c r="HL76" s="67"/>
      <c r="HM76" s="67"/>
      <c r="HN76" s="67"/>
      <c r="HO76" s="67"/>
      <c r="HP76" s="67"/>
      <c r="HQ76" s="67"/>
      <c r="HR76" s="67"/>
      <c r="HS76" s="67"/>
      <c r="HT76" s="67"/>
      <c r="HU76" s="67"/>
      <c r="HV76" s="67"/>
      <c r="HW76" s="67"/>
      <c r="HX76" s="67"/>
      <c r="HY76" s="67"/>
      <c r="HZ76" s="67"/>
      <c r="IA76" s="67"/>
      <c r="IB76" s="67"/>
      <c r="IC76" s="67"/>
      <c r="ID76" s="67"/>
      <c r="IE76" s="67"/>
      <c r="IF76" s="67"/>
      <c r="IG76" s="67"/>
      <c r="IH76" s="67"/>
      <c r="II76" s="67"/>
      <c r="IJ76" s="67"/>
      <c r="IK76" s="67"/>
      <c r="IL76" s="67"/>
      <c r="IM76" s="67"/>
      <c r="IN76" s="67"/>
      <c r="IO76" s="67"/>
      <c r="IP76" s="67"/>
      <c r="IQ76" s="67"/>
      <c r="IR76" s="67"/>
    </row>
    <row r="77" spans="1:252">
      <c r="A77" s="67"/>
      <c r="B77" s="67"/>
      <c r="C77" s="67"/>
      <c r="D77" s="67"/>
      <c r="E77" s="67"/>
      <c r="F77" s="67"/>
      <c r="G77" s="67"/>
      <c r="H77" s="67"/>
      <c r="I77" s="67"/>
      <c r="J77" s="67"/>
      <c r="K77" s="67"/>
      <c r="L77" s="67"/>
      <c r="M77" s="67"/>
      <c r="N77" s="67"/>
      <c r="O77" s="67"/>
      <c r="P77" s="67"/>
      <c r="Q77" s="67"/>
      <c r="R77" s="67"/>
      <c r="S77" s="67"/>
      <c r="T77" s="67"/>
      <c r="U77" s="67"/>
      <c r="V77" s="67"/>
      <c r="W77" s="67"/>
      <c r="X77" s="67"/>
      <c r="Y77" s="67"/>
      <c r="Z77" s="67"/>
      <c r="AA77" s="67"/>
      <c r="AB77" s="67"/>
      <c r="AC77" s="67"/>
      <c r="AD77" s="67"/>
      <c r="AE77" s="67"/>
      <c r="AF77" s="67"/>
      <c r="AG77" s="67"/>
      <c r="AH77" s="67"/>
      <c r="AI77" s="67"/>
      <c r="AJ77" s="67"/>
      <c r="AK77" s="67"/>
      <c r="AL77" s="67"/>
      <c r="AM77" s="67"/>
      <c r="AN77" s="67"/>
      <c r="AO77" s="67"/>
      <c r="AP77" s="67"/>
      <c r="AQ77" s="67"/>
      <c r="AR77" s="67"/>
      <c r="AS77" s="67"/>
      <c r="AT77" s="67"/>
      <c r="AU77" s="67"/>
      <c r="AV77" s="67"/>
      <c r="AW77" s="67"/>
      <c r="AX77" s="67"/>
      <c r="AY77" s="67"/>
      <c r="AZ77" s="67"/>
      <c r="BA77" s="67"/>
      <c r="BB77" s="67"/>
      <c r="BC77" s="67"/>
      <c r="BD77" s="67"/>
      <c r="BE77" s="67"/>
      <c r="BF77" s="67"/>
      <c r="BG77" s="67"/>
      <c r="BH77" s="67"/>
      <c r="BI77" s="67"/>
      <c r="BJ77" s="67"/>
      <c r="BK77" s="67"/>
      <c r="BL77" s="67"/>
      <c r="BM77" s="67"/>
      <c r="BN77" s="67"/>
      <c r="BO77" s="67"/>
      <c r="BP77" s="67"/>
      <c r="BQ77" s="67"/>
      <c r="BR77" s="67"/>
      <c r="BS77" s="67"/>
      <c r="BT77" s="67"/>
      <c r="BU77" s="67"/>
      <c r="BV77" s="67"/>
      <c r="BW77" s="67"/>
      <c r="BX77" s="67"/>
      <c r="BY77" s="67"/>
      <c r="BZ77" s="67"/>
      <c r="CA77" s="67"/>
      <c r="CB77" s="67"/>
      <c r="CC77" s="67"/>
      <c r="CD77" s="67"/>
      <c r="CE77" s="67"/>
      <c r="CF77" s="67"/>
      <c r="CG77" s="67"/>
      <c r="CH77" s="67"/>
      <c r="CI77" s="67"/>
      <c r="CJ77" s="67"/>
      <c r="CK77" s="67"/>
      <c r="CL77" s="67"/>
      <c r="CM77" s="67"/>
      <c r="CN77" s="67"/>
      <c r="CO77" s="67"/>
      <c r="CP77" s="67"/>
      <c r="CQ77" s="67"/>
      <c r="CR77" s="67"/>
      <c r="CS77" s="67"/>
      <c r="CT77" s="67"/>
      <c r="CU77" s="67"/>
      <c r="CV77" s="67"/>
      <c r="CW77" s="67"/>
      <c r="CX77" s="67"/>
      <c r="CY77" s="67"/>
      <c r="CZ77" s="67"/>
      <c r="DA77" s="67"/>
      <c r="DB77" s="67"/>
      <c r="DC77" s="67"/>
      <c r="DD77" s="67"/>
      <c r="DE77" s="67"/>
      <c r="DF77" s="67"/>
      <c r="DG77" s="67"/>
      <c r="DH77" s="67"/>
      <c r="DI77" s="67"/>
      <c r="DJ77" s="67"/>
      <c r="DK77" s="67"/>
      <c r="DL77" s="67"/>
      <c r="DM77" s="67"/>
      <c r="DN77" s="67"/>
      <c r="DO77" s="67"/>
      <c r="DP77" s="67"/>
      <c r="DQ77" s="67"/>
      <c r="DR77" s="67"/>
      <c r="DS77" s="67"/>
      <c r="DT77" s="67"/>
      <c r="DU77" s="67"/>
      <c r="DV77" s="67"/>
      <c r="DW77" s="67"/>
      <c r="DX77" s="67"/>
      <c r="DY77" s="67"/>
      <c r="DZ77" s="67"/>
      <c r="EA77" s="67"/>
      <c r="EB77" s="67"/>
      <c r="EC77" s="67"/>
      <c r="ED77" s="67"/>
      <c r="EE77" s="67"/>
      <c r="EF77" s="67"/>
      <c r="EG77" s="67"/>
      <c r="EH77" s="67"/>
      <c r="EI77" s="67"/>
      <c r="EJ77" s="67"/>
      <c r="EK77" s="67"/>
      <c r="EL77" s="67"/>
      <c r="EM77" s="67"/>
      <c r="EN77" s="67"/>
      <c r="EO77" s="67"/>
      <c r="EP77" s="67"/>
      <c r="EQ77" s="67"/>
      <c r="ER77" s="67"/>
      <c r="ES77" s="67"/>
      <c r="ET77" s="67"/>
      <c r="EU77" s="67"/>
      <c r="EV77" s="67"/>
      <c r="EW77" s="67"/>
      <c r="EX77" s="67"/>
      <c r="EY77" s="67"/>
      <c r="EZ77" s="67"/>
      <c r="FA77" s="67"/>
      <c r="FB77" s="67"/>
      <c r="FC77" s="67"/>
      <c r="FD77" s="67"/>
      <c r="FE77" s="67"/>
      <c r="FF77" s="67"/>
      <c r="FG77" s="67"/>
      <c r="FH77" s="67"/>
      <c r="FI77" s="67"/>
      <c r="FJ77" s="67"/>
      <c r="FK77" s="67"/>
      <c r="FL77" s="67"/>
      <c r="FM77" s="67"/>
      <c r="FN77" s="67"/>
      <c r="FO77" s="67"/>
      <c r="FP77" s="67"/>
      <c r="FQ77" s="67"/>
      <c r="FR77" s="67"/>
      <c r="FS77" s="67"/>
      <c r="FT77" s="67"/>
      <c r="FU77" s="67"/>
      <c r="FV77" s="67"/>
      <c r="FW77" s="67"/>
      <c r="FX77" s="67"/>
      <c r="FY77" s="67"/>
      <c r="FZ77" s="67"/>
      <c r="GA77" s="67"/>
      <c r="GB77" s="67"/>
      <c r="GC77" s="67"/>
      <c r="GD77" s="67"/>
      <c r="GE77" s="67"/>
      <c r="GF77" s="67"/>
      <c r="GG77" s="67"/>
      <c r="GH77" s="67"/>
      <c r="GI77" s="67"/>
      <c r="GJ77" s="67"/>
      <c r="GK77" s="67"/>
      <c r="GL77" s="67"/>
      <c r="GM77" s="67"/>
      <c r="GN77" s="67"/>
      <c r="GO77" s="67"/>
      <c r="GP77" s="67"/>
      <c r="GQ77" s="67"/>
      <c r="GR77" s="67"/>
      <c r="GS77" s="67"/>
      <c r="GT77" s="67"/>
      <c r="GU77" s="67"/>
      <c r="GV77" s="67"/>
      <c r="GW77" s="67"/>
      <c r="GX77" s="67"/>
      <c r="GY77" s="67"/>
      <c r="GZ77" s="67"/>
      <c r="HA77" s="67"/>
      <c r="HB77" s="67"/>
      <c r="HC77" s="67"/>
      <c r="HD77" s="67"/>
      <c r="HE77" s="67"/>
      <c r="HF77" s="67"/>
      <c r="HG77" s="67"/>
      <c r="HH77" s="67"/>
      <c r="HI77" s="67"/>
      <c r="HJ77" s="67"/>
      <c r="HK77" s="67"/>
      <c r="HL77" s="67"/>
      <c r="HM77" s="67"/>
      <c r="HN77" s="67"/>
      <c r="HO77" s="67"/>
      <c r="HP77" s="67"/>
      <c r="HQ77" s="67"/>
      <c r="HR77" s="67"/>
      <c r="HS77" s="67"/>
      <c r="HT77" s="67"/>
      <c r="HU77" s="67"/>
      <c r="HV77" s="67"/>
      <c r="HW77" s="67"/>
      <c r="HX77" s="67"/>
      <c r="HY77" s="67"/>
      <c r="HZ77" s="67"/>
      <c r="IA77" s="67"/>
      <c r="IB77" s="67"/>
      <c r="IC77" s="67"/>
      <c r="ID77" s="67"/>
      <c r="IE77" s="67"/>
      <c r="IF77" s="67"/>
      <c r="IG77" s="67"/>
      <c r="IH77" s="67"/>
      <c r="II77" s="67"/>
      <c r="IJ77" s="67"/>
      <c r="IK77" s="67"/>
      <c r="IL77" s="67"/>
      <c r="IM77" s="67"/>
      <c r="IN77" s="67"/>
      <c r="IO77" s="67"/>
      <c r="IP77" s="67"/>
      <c r="IQ77" s="67"/>
      <c r="IR77" s="67"/>
    </row>
  </sheetData>
  <printOptions horizontalCentered="1"/>
  <pageMargins left="0.5" right="0.5" top="0.5" bottom="0.5" header="0.5" footer="0.5"/>
  <pageSetup scale="94" orientation="portrait" r:id="rId1"/>
  <headerFooter alignWithMargins="0"/>
  <legacyDrawing r:id="rId2"/>
</worksheet>
</file>

<file path=xl/worksheets/sheet13.xml><?xml version="1.0" encoding="utf-8"?>
<worksheet xmlns="http://schemas.openxmlformats.org/spreadsheetml/2006/main" xmlns:r="http://schemas.openxmlformats.org/officeDocument/2006/relationships">
  <sheetPr transitionEvaluation="1">
    <pageSetUpPr fitToPage="1"/>
  </sheetPr>
  <dimension ref="A1:X147"/>
  <sheetViews>
    <sheetView defaultGridColor="0" topLeftCell="A31" colorId="22" zoomScale="75" zoomScaleNormal="75" workbookViewId="0">
      <selection activeCell="A55" sqref="A55"/>
    </sheetView>
  </sheetViews>
  <sheetFormatPr defaultColWidth="9.77734375" defaultRowHeight="15"/>
  <cols>
    <col min="1" max="2" width="45.77734375" customWidth="1"/>
    <col min="3" max="3" width="18.44140625" customWidth="1"/>
  </cols>
  <sheetData>
    <row r="1" spans="1:24" ht="15.75" thickBot="1">
      <c r="A1" s="153" t="str">
        <f>'Data Sheet'!A54</f>
        <v>Annual Report of THE MIDDLEBURGH TELEPHONE COMPANY                                                                                           For the period ending DECEMBER 31, 2013</v>
      </c>
      <c r="B1" s="2"/>
      <c r="C1" s="2"/>
      <c r="D1" s="67"/>
      <c r="E1" s="67"/>
      <c r="F1" s="67"/>
      <c r="G1" s="67"/>
      <c r="H1" s="67"/>
      <c r="I1" s="67"/>
      <c r="J1" s="67"/>
      <c r="K1" s="67"/>
      <c r="L1" s="67"/>
      <c r="M1" s="67"/>
      <c r="N1" s="67"/>
      <c r="O1" s="67"/>
      <c r="P1" s="67"/>
      <c r="Q1" s="67"/>
      <c r="R1" s="67"/>
      <c r="S1" s="67"/>
      <c r="T1" s="67"/>
      <c r="U1" s="67"/>
      <c r="V1" s="67"/>
      <c r="W1" s="67"/>
      <c r="X1" s="67"/>
    </row>
    <row r="2" spans="1:24">
      <c r="A2" s="278"/>
      <c r="B2" s="167"/>
      <c r="C2" s="279"/>
      <c r="D2" s="67"/>
      <c r="E2" s="67"/>
      <c r="F2" s="67"/>
      <c r="G2" s="67"/>
      <c r="H2" s="67"/>
      <c r="I2" s="67"/>
      <c r="J2" s="67"/>
      <c r="K2" s="67"/>
      <c r="L2" s="67"/>
      <c r="M2" s="67"/>
      <c r="N2" s="67"/>
      <c r="O2" s="67"/>
      <c r="P2" s="67"/>
      <c r="Q2" s="67"/>
      <c r="R2" s="67"/>
      <c r="S2" s="67"/>
      <c r="T2" s="67"/>
      <c r="U2" s="67"/>
      <c r="V2" s="67"/>
      <c r="W2" s="67"/>
      <c r="X2" s="67"/>
    </row>
    <row r="3" spans="1:24" ht="15.75">
      <c r="A3" s="154" t="s">
        <v>1753</v>
      </c>
      <c r="B3" s="165"/>
      <c r="C3" s="280"/>
      <c r="D3" s="67"/>
      <c r="E3" s="67"/>
      <c r="F3" s="67"/>
      <c r="G3" s="67"/>
      <c r="H3" s="67"/>
      <c r="I3" s="67"/>
      <c r="J3" s="67"/>
      <c r="K3" s="67"/>
      <c r="L3" s="67"/>
      <c r="M3" s="67"/>
      <c r="N3" s="67"/>
      <c r="O3" s="67"/>
      <c r="P3" s="67"/>
      <c r="Q3" s="67"/>
      <c r="R3" s="67"/>
      <c r="S3" s="67"/>
      <c r="T3" s="67"/>
      <c r="U3" s="67"/>
      <c r="V3" s="67"/>
      <c r="W3" s="67"/>
      <c r="X3" s="67"/>
    </row>
    <row r="4" spans="1:24">
      <c r="A4" s="281"/>
      <c r="B4" s="165"/>
      <c r="C4" s="280"/>
      <c r="D4" s="67"/>
      <c r="E4" s="67"/>
      <c r="F4" s="67"/>
      <c r="G4" s="67"/>
      <c r="H4" s="67"/>
      <c r="I4" s="67"/>
      <c r="J4" s="67"/>
      <c r="K4" s="67"/>
      <c r="L4" s="67"/>
      <c r="M4" s="67"/>
      <c r="N4" s="67"/>
      <c r="O4" s="67"/>
      <c r="P4" s="67"/>
      <c r="Q4" s="67"/>
      <c r="R4" s="67"/>
      <c r="S4" s="67"/>
      <c r="T4" s="67"/>
      <c r="U4" s="67"/>
      <c r="V4" s="67"/>
      <c r="W4" s="67"/>
      <c r="X4" s="67"/>
    </row>
    <row r="5" spans="1:24">
      <c r="A5" s="1456" t="s">
        <v>1754</v>
      </c>
      <c r="B5" s="1457"/>
      <c r="C5" s="1458"/>
      <c r="D5" s="108"/>
      <c r="E5" s="108"/>
      <c r="F5" s="108"/>
      <c r="G5" s="108"/>
      <c r="H5" s="108"/>
      <c r="I5" s="108"/>
      <c r="J5" s="108"/>
      <c r="K5" s="108"/>
      <c r="L5" s="108"/>
      <c r="M5" s="108"/>
      <c r="N5" s="108"/>
      <c r="O5" s="108"/>
      <c r="P5" s="108"/>
      <c r="Q5" s="108"/>
      <c r="R5" s="108"/>
      <c r="S5" s="108"/>
      <c r="T5" s="108"/>
      <c r="U5" s="108"/>
      <c r="V5" s="108"/>
      <c r="W5" s="108"/>
      <c r="X5" s="108"/>
    </row>
    <row r="6" spans="1:24">
      <c r="A6" s="158" t="s">
        <v>2232</v>
      </c>
      <c r="B6" s="2"/>
      <c r="C6" s="282"/>
      <c r="D6" s="67"/>
      <c r="E6" s="67"/>
      <c r="F6" s="67"/>
      <c r="G6" s="67"/>
      <c r="H6" s="67"/>
      <c r="I6" s="67"/>
      <c r="J6" s="67"/>
      <c r="K6" s="67"/>
      <c r="L6" s="67"/>
      <c r="M6" s="67"/>
      <c r="N6" s="67"/>
      <c r="O6" s="67"/>
      <c r="P6" s="67"/>
      <c r="Q6" s="67"/>
      <c r="R6" s="67"/>
      <c r="S6" s="67"/>
      <c r="T6" s="67"/>
      <c r="U6" s="67"/>
      <c r="V6" s="67"/>
      <c r="W6" s="67"/>
      <c r="X6" s="67"/>
    </row>
    <row r="7" spans="1:24">
      <c r="A7" s="158" t="s">
        <v>2233</v>
      </c>
      <c r="B7" s="2"/>
      <c r="C7" s="282"/>
      <c r="D7" s="67"/>
      <c r="E7" s="67"/>
      <c r="F7" s="67"/>
      <c r="G7" s="67"/>
      <c r="H7" s="67"/>
      <c r="I7" s="67"/>
      <c r="J7" s="67"/>
      <c r="K7" s="67"/>
      <c r="L7" s="67"/>
      <c r="M7" s="67"/>
      <c r="N7" s="67"/>
      <c r="O7" s="67"/>
      <c r="P7" s="67"/>
      <c r="Q7" s="67"/>
      <c r="R7" s="67"/>
      <c r="S7" s="67"/>
      <c r="T7" s="67"/>
      <c r="U7" s="67"/>
      <c r="V7" s="67"/>
      <c r="W7" s="67"/>
      <c r="X7" s="67"/>
    </row>
    <row r="8" spans="1:24">
      <c r="A8" s="158"/>
      <c r="B8" s="2"/>
      <c r="C8" s="282"/>
      <c r="D8" s="67"/>
      <c r="E8" s="67"/>
      <c r="F8" s="67"/>
      <c r="G8" s="67"/>
      <c r="H8" s="67"/>
      <c r="I8" s="67"/>
      <c r="J8" s="67"/>
      <c r="K8" s="67"/>
      <c r="L8" s="67"/>
      <c r="M8" s="67"/>
      <c r="N8" s="67"/>
      <c r="O8" s="67"/>
      <c r="P8" s="67"/>
      <c r="Q8" s="67"/>
      <c r="R8" s="67"/>
      <c r="S8" s="67"/>
      <c r="T8" s="67"/>
      <c r="U8" s="67"/>
      <c r="V8" s="67"/>
      <c r="W8" s="67"/>
      <c r="X8" s="67"/>
    </row>
    <row r="9" spans="1:24">
      <c r="A9" s="158" t="s">
        <v>2234</v>
      </c>
      <c r="B9" s="2"/>
      <c r="C9" s="282"/>
      <c r="D9" s="67"/>
      <c r="E9" s="67"/>
      <c r="F9" s="67"/>
      <c r="G9" s="67"/>
      <c r="H9" s="67"/>
      <c r="I9" s="67"/>
      <c r="J9" s="67"/>
      <c r="K9" s="67"/>
      <c r="L9" s="67"/>
      <c r="M9" s="67"/>
      <c r="N9" s="67"/>
      <c r="O9" s="67"/>
      <c r="P9" s="67"/>
      <c r="Q9" s="67"/>
      <c r="R9" s="67"/>
      <c r="S9" s="67"/>
      <c r="T9" s="67"/>
      <c r="U9" s="67"/>
      <c r="V9" s="67"/>
      <c r="W9" s="67"/>
      <c r="X9" s="67"/>
    </row>
    <row r="10" spans="1:24">
      <c r="A10" s="158" t="s">
        <v>2235</v>
      </c>
      <c r="B10" s="2"/>
      <c r="C10" s="282"/>
      <c r="D10" s="67"/>
      <c r="E10" s="67"/>
      <c r="F10" s="67"/>
      <c r="G10" s="67"/>
      <c r="H10" s="67"/>
      <c r="I10" s="67"/>
      <c r="J10" s="67"/>
      <c r="K10" s="67"/>
      <c r="L10" s="67"/>
      <c r="M10" s="67"/>
      <c r="N10" s="67"/>
      <c r="O10" s="67"/>
      <c r="P10" s="67"/>
      <c r="Q10" s="67"/>
      <c r="R10" s="67"/>
      <c r="S10" s="67"/>
      <c r="T10" s="67"/>
      <c r="U10" s="67"/>
      <c r="V10" s="67"/>
      <c r="W10" s="67"/>
      <c r="X10" s="67"/>
    </row>
    <row r="11" spans="1:24">
      <c r="A11" s="158" t="s">
        <v>2236</v>
      </c>
      <c r="B11" s="2"/>
      <c r="C11" s="282"/>
      <c r="D11" s="67"/>
      <c r="E11" s="67"/>
      <c r="F11" s="67"/>
      <c r="G11" s="67"/>
      <c r="H11" s="67"/>
      <c r="I11" s="67"/>
      <c r="J11" s="67"/>
      <c r="K11" s="67"/>
      <c r="L11" s="67"/>
      <c r="M11" s="67"/>
      <c r="N11" s="67"/>
      <c r="O11" s="67"/>
      <c r="P11" s="67"/>
      <c r="Q11" s="67"/>
      <c r="R11" s="67"/>
      <c r="S11" s="67"/>
      <c r="T11" s="67"/>
      <c r="U11" s="67"/>
      <c r="V11" s="67"/>
      <c r="W11" s="67"/>
      <c r="X11" s="67"/>
    </row>
    <row r="12" spans="1:24">
      <c r="A12" s="158"/>
      <c r="B12" s="2"/>
      <c r="C12" s="282"/>
      <c r="D12" s="67"/>
      <c r="E12" s="67"/>
      <c r="F12" s="67"/>
      <c r="G12" s="67"/>
      <c r="H12" s="67"/>
      <c r="I12" s="67"/>
      <c r="J12" s="67"/>
      <c r="K12" s="67"/>
      <c r="L12" s="67"/>
      <c r="M12" s="67"/>
      <c r="N12" s="67"/>
      <c r="O12" s="67"/>
      <c r="P12" s="67"/>
      <c r="Q12" s="67"/>
      <c r="R12" s="67"/>
      <c r="S12" s="67"/>
      <c r="T12" s="67"/>
      <c r="U12" s="67"/>
      <c r="V12" s="67"/>
      <c r="W12" s="67"/>
      <c r="X12" s="67"/>
    </row>
    <row r="13" spans="1:24">
      <c r="A13" s="158" t="s">
        <v>2237</v>
      </c>
      <c r="B13" s="2"/>
      <c r="C13" s="282"/>
      <c r="D13" s="67"/>
      <c r="E13" s="67"/>
      <c r="F13" s="67"/>
      <c r="G13" s="67"/>
      <c r="H13" s="67"/>
      <c r="I13" s="67"/>
      <c r="J13" s="67"/>
      <c r="K13" s="67"/>
      <c r="L13" s="67"/>
      <c r="M13" s="67"/>
      <c r="N13" s="67"/>
      <c r="O13" s="67"/>
      <c r="P13" s="67"/>
      <c r="Q13" s="67"/>
      <c r="R13" s="67"/>
      <c r="S13" s="67"/>
      <c r="T13" s="67"/>
      <c r="U13" s="67"/>
      <c r="V13" s="67"/>
      <c r="W13" s="67"/>
      <c r="X13" s="67"/>
    </row>
    <row r="14" spans="1:24">
      <c r="A14" s="158" t="s">
        <v>2238</v>
      </c>
      <c r="B14" s="2"/>
      <c r="C14" s="282"/>
      <c r="D14" s="67"/>
      <c r="E14" s="67"/>
      <c r="F14" s="67"/>
      <c r="G14" s="67"/>
      <c r="H14" s="67"/>
      <c r="I14" s="67"/>
      <c r="J14" s="67"/>
      <c r="K14" s="67"/>
      <c r="L14" s="67"/>
      <c r="M14" s="67"/>
      <c r="N14" s="67"/>
      <c r="O14" s="67"/>
      <c r="P14" s="67"/>
      <c r="Q14" s="67"/>
      <c r="R14" s="67"/>
      <c r="S14" s="67"/>
      <c r="T14" s="67"/>
      <c r="U14" s="67"/>
      <c r="V14" s="67"/>
      <c r="W14" s="67"/>
      <c r="X14" s="67"/>
    </row>
    <row r="15" spans="1:24">
      <c r="A15" s="158"/>
      <c r="B15" s="2"/>
      <c r="C15" s="282"/>
      <c r="D15" s="67"/>
      <c r="E15" s="67"/>
      <c r="F15" s="67"/>
      <c r="G15" s="67"/>
      <c r="H15" s="67"/>
      <c r="I15" s="67"/>
      <c r="J15" s="67"/>
      <c r="K15" s="67"/>
      <c r="L15" s="67"/>
      <c r="M15" s="67"/>
      <c r="N15" s="67"/>
      <c r="O15" s="67"/>
      <c r="P15" s="67"/>
      <c r="Q15" s="67"/>
      <c r="R15" s="67"/>
      <c r="S15" s="67"/>
      <c r="T15" s="67"/>
      <c r="U15" s="67"/>
      <c r="V15" s="67"/>
      <c r="W15" s="67"/>
      <c r="X15" s="67"/>
    </row>
    <row r="16" spans="1:24">
      <c r="A16" s="158" t="s">
        <v>2239</v>
      </c>
      <c r="B16" s="2"/>
      <c r="C16" s="282"/>
      <c r="D16" s="67"/>
      <c r="E16" s="67"/>
      <c r="F16" s="67"/>
      <c r="G16" s="67"/>
      <c r="H16" s="67"/>
      <c r="I16" s="67"/>
      <c r="J16" s="67"/>
      <c r="K16" s="67"/>
      <c r="L16" s="67"/>
      <c r="M16" s="67"/>
      <c r="N16" s="67"/>
      <c r="O16" s="67"/>
      <c r="P16" s="67"/>
      <c r="Q16" s="67"/>
      <c r="R16" s="67"/>
      <c r="S16" s="67"/>
      <c r="T16" s="67"/>
      <c r="U16" s="67"/>
      <c r="V16" s="67"/>
      <c r="W16" s="67"/>
      <c r="X16" s="67"/>
    </row>
    <row r="17" spans="1:24">
      <c r="A17" s="158" t="s">
        <v>2240</v>
      </c>
      <c r="B17" s="2"/>
      <c r="C17" s="282"/>
      <c r="D17" s="67"/>
      <c r="E17" s="67"/>
      <c r="F17" s="67"/>
      <c r="G17" s="67"/>
      <c r="H17" s="67"/>
      <c r="I17" s="67"/>
      <c r="J17" s="67"/>
      <c r="K17" s="67"/>
      <c r="L17" s="67"/>
      <c r="M17" s="67"/>
      <c r="N17" s="67"/>
      <c r="O17" s="67"/>
      <c r="P17" s="67"/>
      <c r="Q17" s="67"/>
      <c r="R17" s="67"/>
      <c r="S17" s="67"/>
      <c r="T17" s="67"/>
      <c r="U17" s="67"/>
      <c r="V17" s="67"/>
      <c r="W17" s="67"/>
      <c r="X17" s="67"/>
    </row>
    <row r="18" spans="1:24">
      <c r="A18" s="158"/>
      <c r="B18" s="2"/>
      <c r="C18" s="282"/>
      <c r="D18" s="67"/>
      <c r="E18" s="67"/>
      <c r="F18" s="67"/>
      <c r="G18" s="67"/>
      <c r="H18" s="67"/>
      <c r="I18" s="67"/>
      <c r="J18" s="67"/>
      <c r="K18" s="67"/>
      <c r="L18" s="67"/>
      <c r="M18" s="67"/>
      <c r="N18" s="67"/>
      <c r="O18" s="67"/>
      <c r="P18" s="67"/>
      <c r="Q18" s="67"/>
      <c r="R18" s="67"/>
      <c r="S18" s="67"/>
      <c r="T18" s="67"/>
      <c r="U18" s="67"/>
      <c r="V18" s="67"/>
      <c r="W18" s="67"/>
      <c r="X18" s="67"/>
    </row>
    <row r="19" spans="1:24">
      <c r="A19" s="158" t="s">
        <v>2241</v>
      </c>
      <c r="B19" s="2"/>
      <c r="C19" s="282"/>
      <c r="D19" s="67"/>
      <c r="E19" s="67"/>
      <c r="F19" s="67"/>
      <c r="G19" s="67"/>
      <c r="H19" s="67"/>
      <c r="I19" s="67"/>
      <c r="J19" s="67"/>
      <c r="K19" s="67"/>
      <c r="L19" s="67"/>
      <c r="M19" s="67"/>
      <c r="N19" s="67"/>
      <c r="O19" s="67"/>
      <c r="P19" s="67"/>
      <c r="Q19" s="67"/>
      <c r="R19" s="67"/>
      <c r="S19" s="67"/>
      <c r="T19" s="67"/>
      <c r="U19" s="67"/>
      <c r="V19" s="67"/>
      <c r="W19" s="67"/>
      <c r="X19" s="67"/>
    </row>
    <row r="20" spans="1:24">
      <c r="A20" s="158" t="s">
        <v>2242</v>
      </c>
      <c r="B20" s="2"/>
      <c r="C20" s="282"/>
      <c r="D20" s="67"/>
      <c r="E20" s="67"/>
      <c r="F20" s="67"/>
      <c r="G20" s="67"/>
      <c r="H20" s="67"/>
      <c r="I20" s="67"/>
      <c r="J20" s="67"/>
      <c r="K20" s="67"/>
      <c r="L20" s="67"/>
      <c r="M20" s="67"/>
      <c r="N20" s="67"/>
      <c r="O20" s="67"/>
      <c r="P20" s="67"/>
      <c r="Q20" s="67"/>
      <c r="R20" s="67"/>
      <c r="S20" s="67"/>
      <c r="T20" s="67"/>
      <c r="U20" s="67"/>
      <c r="V20" s="67"/>
      <c r="W20" s="67"/>
      <c r="X20" s="67"/>
    </row>
    <row r="21" spans="1:24">
      <c r="A21" s="158"/>
      <c r="B21" s="2"/>
      <c r="C21" s="282"/>
      <c r="D21" s="67"/>
      <c r="E21" s="67"/>
      <c r="F21" s="67"/>
      <c r="G21" s="67"/>
      <c r="H21" s="67"/>
      <c r="I21" s="67"/>
      <c r="J21" s="67"/>
      <c r="K21" s="67"/>
      <c r="L21" s="67"/>
      <c r="M21" s="67"/>
      <c r="N21" s="67"/>
      <c r="O21" s="67"/>
      <c r="P21" s="67"/>
      <c r="Q21" s="67"/>
      <c r="R21" s="67"/>
      <c r="S21" s="67"/>
      <c r="T21" s="67"/>
      <c r="U21" s="67"/>
      <c r="V21" s="67"/>
      <c r="W21" s="67"/>
      <c r="X21" s="67"/>
    </row>
    <row r="22" spans="1:24">
      <c r="A22" s="158" t="s">
        <v>2243</v>
      </c>
      <c r="B22" s="2"/>
      <c r="C22" s="282"/>
      <c r="D22" s="67"/>
      <c r="E22" s="67"/>
      <c r="F22" s="67"/>
      <c r="G22" s="67"/>
      <c r="H22" s="67"/>
      <c r="I22" s="67"/>
      <c r="J22" s="67"/>
      <c r="K22" s="67"/>
      <c r="L22" s="67"/>
      <c r="M22" s="67"/>
      <c r="N22" s="67"/>
      <c r="O22" s="67"/>
      <c r="P22" s="67"/>
      <c r="Q22" s="67"/>
      <c r="R22" s="67"/>
      <c r="S22" s="67"/>
      <c r="T22" s="67"/>
      <c r="U22" s="67"/>
      <c r="V22" s="67"/>
      <c r="W22" s="67"/>
      <c r="X22" s="67"/>
    </row>
    <row r="23" spans="1:24">
      <c r="A23" s="158" t="s">
        <v>2244</v>
      </c>
      <c r="B23" s="2"/>
      <c r="C23" s="282"/>
      <c r="D23" s="67"/>
      <c r="E23" s="67"/>
      <c r="F23" s="67"/>
      <c r="G23" s="67"/>
      <c r="H23" s="67"/>
      <c r="I23" s="67"/>
      <c r="J23" s="67"/>
      <c r="K23" s="67"/>
      <c r="L23" s="67"/>
      <c r="M23" s="67"/>
      <c r="N23" s="67"/>
      <c r="O23" s="67"/>
      <c r="P23" s="67"/>
      <c r="Q23" s="67"/>
      <c r="R23" s="67"/>
      <c r="S23" s="67"/>
      <c r="T23" s="67"/>
      <c r="U23" s="67"/>
      <c r="V23" s="67"/>
      <c r="W23" s="67"/>
      <c r="X23" s="67"/>
    </row>
    <row r="24" spans="1:24">
      <c r="A24" s="158" t="s">
        <v>2245</v>
      </c>
      <c r="B24" s="2"/>
      <c r="C24" s="282"/>
      <c r="D24" s="67"/>
      <c r="E24" s="67"/>
      <c r="F24" s="67"/>
      <c r="G24" s="67"/>
      <c r="H24" s="67"/>
      <c r="I24" s="67"/>
      <c r="J24" s="67"/>
      <c r="K24" s="67"/>
      <c r="L24" s="67"/>
      <c r="M24" s="67"/>
      <c r="N24" s="67"/>
      <c r="O24" s="67"/>
      <c r="P24" s="67"/>
      <c r="Q24" s="67"/>
      <c r="R24" s="67"/>
      <c r="S24" s="67"/>
      <c r="T24" s="67"/>
      <c r="U24" s="67"/>
      <c r="V24" s="67"/>
      <c r="W24" s="67"/>
      <c r="X24" s="67"/>
    </row>
    <row r="25" spans="1:24">
      <c r="A25" s="158"/>
      <c r="B25" s="2"/>
      <c r="C25" s="282"/>
      <c r="D25" s="67"/>
      <c r="E25" s="67"/>
      <c r="F25" s="67"/>
      <c r="G25" s="67"/>
      <c r="H25" s="67"/>
      <c r="I25" s="67"/>
      <c r="J25" s="67"/>
      <c r="K25" s="67"/>
      <c r="L25" s="67"/>
      <c r="M25" s="67"/>
      <c r="N25" s="67"/>
      <c r="O25" s="67"/>
      <c r="P25" s="67"/>
      <c r="Q25" s="67"/>
      <c r="R25" s="67"/>
      <c r="S25" s="67"/>
      <c r="T25" s="67"/>
      <c r="U25" s="67"/>
      <c r="V25" s="67"/>
      <c r="W25" s="67"/>
      <c r="X25" s="67"/>
    </row>
    <row r="26" spans="1:24">
      <c r="A26" s="158" t="s">
        <v>2246</v>
      </c>
      <c r="B26" s="2"/>
      <c r="C26" s="282"/>
      <c r="D26" s="67"/>
      <c r="E26" s="67"/>
      <c r="F26" s="67"/>
      <c r="G26" s="67"/>
      <c r="H26" s="67"/>
      <c r="I26" s="67"/>
      <c r="J26" s="67"/>
      <c r="K26" s="67"/>
      <c r="L26" s="67"/>
      <c r="M26" s="67"/>
      <c r="N26" s="67"/>
      <c r="O26" s="67"/>
      <c r="P26" s="67"/>
      <c r="Q26" s="67"/>
      <c r="R26" s="67"/>
      <c r="S26" s="67"/>
      <c r="T26" s="67"/>
      <c r="U26" s="67"/>
      <c r="V26" s="67"/>
      <c r="W26" s="67"/>
      <c r="X26" s="67"/>
    </row>
    <row r="27" spans="1:24">
      <c r="A27" s="158" t="s">
        <v>2247</v>
      </c>
      <c r="B27" s="2"/>
      <c r="C27" s="282"/>
      <c r="D27" s="67"/>
      <c r="E27" s="67"/>
      <c r="F27" s="67"/>
      <c r="G27" s="67"/>
      <c r="H27" s="67"/>
      <c r="I27" s="67"/>
      <c r="J27" s="67"/>
      <c r="K27" s="67"/>
      <c r="L27" s="67"/>
      <c r="M27" s="67"/>
      <c r="N27" s="67"/>
      <c r="O27" s="67"/>
      <c r="P27" s="67"/>
      <c r="Q27" s="67"/>
      <c r="R27" s="67"/>
      <c r="S27" s="67"/>
      <c r="T27" s="67"/>
      <c r="U27" s="67"/>
      <c r="V27" s="67"/>
      <c r="W27" s="67"/>
      <c r="X27" s="67"/>
    </row>
    <row r="28" spans="1:24">
      <c r="A28" s="158" t="s">
        <v>2248</v>
      </c>
      <c r="B28" s="2"/>
      <c r="C28" s="282"/>
      <c r="D28" s="67"/>
      <c r="E28" s="67"/>
      <c r="F28" s="67"/>
      <c r="G28" s="67"/>
      <c r="H28" s="67"/>
      <c r="I28" s="67"/>
      <c r="J28" s="67"/>
      <c r="K28" s="67"/>
      <c r="L28" s="67"/>
      <c r="M28" s="67"/>
      <c r="N28" s="67"/>
      <c r="O28" s="67"/>
      <c r="P28" s="67"/>
      <c r="Q28" s="67"/>
      <c r="R28" s="67"/>
      <c r="S28" s="67"/>
      <c r="T28" s="67"/>
      <c r="U28" s="67"/>
      <c r="V28" s="67"/>
      <c r="W28" s="67"/>
      <c r="X28" s="67"/>
    </row>
    <row r="29" spans="1:24">
      <c r="A29" s="158"/>
      <c r="B29" s="2"/>
      <c r="C29" s="282"/>
      <c r="D29" s="67"/>
      <c r="E29" s="67"/>
      <c r="F29" s="67"/>
      <c r="G29" s="67"/>
      <c r="H29" s="67"/>
      <c r="I29" s="67"/>
      <c r="J29" s="67"/>
      <c r="K29" s="67"/>
      <c r="L29" s="67"/>
      <c r="M29" s="67"/>
      <c r="N29" s="67"/>
      <c r="O29" s="67"/>
      <c r="P29" s="67"/>
      <c r="Q29" s="67"/>
      <c r="R29" s="67"/>
      <c r="S29" s="67"/>
      <c r="T29" s="67"/>
      <c r="U29" s="67"/>
      <c r="V29" s="67"/>
      <c r="W29" s="67"/>
      <c r="X29" s="67"/>
    </row>
    <row r="30" spans="1:24">
      <c r="A30" s="158" t="s">
        <v>2249</v>
      </c>
      <c r="B30" s="2"/>
      <c r="C30" s="282"/>
      <c r="D30" s="67"/>
      <c r="E30" s="67"/>
      <c r="F30" s="67"/>
      <c r="G30" s="67"/>
      <c r="H30" s="67"/>
      <c r="I30" s="67"/>
      <c r="J30" s="67"/>
      <c r="K30" s="67"/>
      <c r="L30" s="67"/>
      <c r="M30" s="67"/>
      <c r="N30" s="67"/>
      <c r="O30" s="67"/>
      <c r="P30" s="67"/>
      <c r="Q30" s="67"/>
      <c r="R30" s="67"/>
      <c r="S30" s="67"/>
      <c r="T30" s="67"/>
      <c r="U30" s="67"/>
      <c r="V30" s="67"/>
      <c r="W30" s="67"/>
      <c r="X30" s="67"/>
    </row>
    <row r="31" spans="1:24">
      <c r="A31" s="158"/>
      <c r="B31" s="2"/>
      <c r="C31" s="282"/>
      <c r="D31" s="67"/>
      <c r="E31" s="67"/>
      <c r="F31" s="67"/>
      <c r="G31" s="67"/>
      <c r="H31" s="67"/>
      <c r="I31" s="67"/>
      <c r="J31" s="67"/>
      <c r="K31" s="67"/>
      <c r="L31" s="67"/>
      <c r="M31" s="67"/>
      <c r="N31" s="67"/>
      <c r="O31" s="67"/>
      <c r="P31" s="67"/>
      <c r="Q31" s="67"/>
      <c r="R31" s="67"/>
      <c r="S31" s="67"/>
      <c r="T31" s="67"/>
      <c r="U31" s="67"/>
      <c r="V31" s="67"/>
      <c r="W31" s="67"/>
      <c r="X31" s="67"/>
    </row>
    <row r="32" spans="1:24">
      <c r="A32" s="158" t="s">
        <v>2250</v>
      </c>
      <c r="B32" s="2"/>
      <c r="C32" s="282"/>
      <c r="D32" s="67"/>
      <c r="E32" s="67"/>
      <c r="F32" s="67"/>
      <c r="G32" s="67"/>
      <c r="H32" s="67"/>
      <c r="I32" s="67"/>
      <c r="J32" s="67"/>
      <c r="K32" s="67"/>
      <c r="L32" s="67"/>
      <c r="M32" s="67"/>
      <c r="N32" s="67"/>
      <c r="O32" s="67"/>
      <c r="P32" s="67"/>
      <c r="Q32" s="67"/>
      <c r="R32" s="67"/>
      <c r="S32" s="67"/>
      <c r="T32" s="67"/>
      <c r="U32" s="67"/>
      <c r="V32" s="67"/>
      <c r="W32" s="67"/>
      <c r="X32" s="67"/>
    </row>
    <row r="33" spans="1:24">
      <c r="A33" s="158"/>
      <c r="B33" s="2"/>
      <c r="C33" s="282"/>
      <c r="D33" s="67"/>
      <c r="E33" s="67"/>
      <c r="F33" s="67"/>
      <c r="G33" s="67"/>
      <c r="H33" s="67"/>
      <c r="I33" s="67"/>
      <c r="J33" s="67"/>
      <c r="K33" s="67"/>
      <c r="L33" s="67"/>
      <c r="M33" s="67"/>
      <c r="N33" s="67"/>
      <c r="O33" s="67"/>
      <c r="P33" s="67"/>
      <c r="Q33" s="67"/>
      <c r="R33" s="67"/>
      <c r="S33" s="67"/>
      <c r="T33" s="67"/>
      <c r="U33" s="67"/>
      <c r="V33" s="67"/>
      <c r="W33" s="67"/>
      <c r="X33" s="67"/>
    </row>
    <row r="34" spans="1:24">
      <c r="A34" s="158" t="s">
        <v>2251</v>
      </c>
      <c r="B34" s="2"/>
      <c r="C34" s="282"/>
      <c r="D34" s="67"/>
      <c r="E34" s="67"/>
      <c r="F34" s="67"/>
      <c r="G34" s="67"/>
      <c r="H34" s="67"/>
      <c r="I34" s="67"/>
      <c r="J34" s="67"/>
      <c r="K34" s="67"/>
      <c r="L34" s="67"/>
      <c r="M34" s="67"/>
      <c r="N34" s="67"/>
      <c r="O34" s="67"/>
      <c r="P34" s="67"/>
      <c r="Q34" s="67"/>
      <c r="R34" s="67"/>
      <c r="S34" s="67"/>
      <c r="T34" s="67"/>
      <c r="U34" s="67"/>
      <c r="V34" s="67"/>
      <c r="W34" s="67"/>
      <c r="X34" s="67"/>
    </row>
    <row r="35" spans="1:24">
      <c r="A35" s="158"/>
      <c r="B35" s="2"/>
      <c r="C35" s="282"/>
      <c r="D35" s="67"/>
      <c r="E35" s="67"/>
      <c r="F35" s="67"/>
      <c r="G35" s="67"/>
      <c r="H35" s="67"/>
      <c r="I35" s="67"/>
      <c r="J35" s="67"/>
      <c r="K35" s="67"/>
      <c r="L35" s="67"/>
      <c r="M35" s="67"/>
      <c r="N35" s="67"/>
      <c r="O35" s="67"/>
      <c r="P35" s="67"/>
      <c r="Q35" s="67"/>
      <c r="R35" s="67"/>
      <c r="S35" s="67"/>
      <c r="T35" s="67"/>
      <c r="U35" s="67"/>
      <c r="V35" s="67"/>
      <c r="W35" s="67"/>
      <c r="X35" s="67"/>
    </row>
    <row r="36" spans="1:24">
      <c r="A36" s="158" t="s">
        <v>2252</v>
      </c>
      <c r="B36" s="2"/>
      <c r="C36" s="282"/>
      <c r="D36" s="67"/>
      <c r="E36" s="67"/>
      <c r="F36" s="67"/>
      <c r="G36" s="67"/>
      <c r="H36" s="67"/>
      <c r="I36" s="67"/>
      <c r="J36" s="67"/>
      <c r="K36" s="67"/>
      <c r="L36" s="67"/>
      <c r="M36" s="67"/>
      <c r="N36" s="67"/>
      <c r="O36" s="67"/>
      <c r="P36" s="67"/>
      <c r="Q36" s="67"/>
      <c r="R36" s="67"/>
      <c r="S36" s="67"/>
      <c r="T36" s="67"/>
      <c r="U36" s="67"/>
      <c r="V36" s="67"/>
      <c r="W36" s="67"/>
      <c r="X36" s="67"/>
    </row>
    <row r="37" spans="1:24">
      <c r="A37" s="158"/>
      <c r="B37" s="2"/>
      <c r="C37" s="282"/>
      <c r="D37" s="67"/>
      <c r="E37" s="67"/>
      <c r="F37" s="67"/>
      <c r="G37" s="67"/>
      <c r="H37" s="67"/>
      <c r="I37" s="67"/>
      <c r="J37" s="67"/>
      <c r="K37" s="67"/>
      <c r="L37" s="67"/>
      <c r="M37" s="67"/>
      <c r="N37" s="67"/>
      <c r="O37" s="67"/>
      <c r="P37" s="67"/>
      <c r="Q37" s="67"/>
      <c r="R37" s="67"/>
      <c r="S37" s="67"/>
      <c r="T37" s="67"/>
      <c r="U37" s="67"/>
      <c r="V37" s="67"/>
      <c r="W37" s="67"/>
      <c r="X37" s="67"/>
    </row>
    <row r="38" spans="1:24">
      <c r="A38" s="283" t="s">
        <v>2253</v>
      </c>
      <c r="B38" s="284"/>
      <c r="C38" s="285"/>
      <c r="D38" s="67"/>
      <c r="E38" s="67"/>
      <c r="F38" s="67"/>
      <c r="G38" s="67"/>
      <c r="H38" s="67"/>
      <c r="I38" s="67"/>
      <c r="J38" s="67"/>
      <c r="K38" s="67"/>
      <c r="L38" s="67"/>
      <c r="M38" s="67"/>
      <c r="N38" s="67"/>
      <c r="O38" s="67"/>
      <c r="P38" s="67"/>
      <c r="Q38" s="67"/>
      <c r="R38" s="67"/>
      <c r="S38" s="67"/>
      <c r="T38" s="67"/>
      <c r="U38" s="67"/>
      <c r="V38" s="67"/>
      <c r="W38" s="67"/>
      <c r="X38" s="67"/>
    </row>
    <row r="39" spans="1:24">
      <c r="A39" s="286"/>
      <c r="B39" s="159"/>
      <c r="C39" s="287"/>
      <c r="D39" s="67"/>
      <c r="E39" s="67"/>
      <c r="F39" s="67"/>
      <c r="G39" s="67"/>
      <c r="H39" s="67"/>
      <c r="I39" s="67"/>
      <c r="J39" s="67"/>
      <c r="K39" s="67"/>
      <c r="L39" s="67"/>
      <c r="M39" s="67"/>
      <c r="N39" s="67"/>
      <c r="O39" s="67"/>
      <c r="P39" s="67"/>
      <c r="Q39" s="67"/>
      <c r="R39" s="67"/>
      <c r="S39" s="67"/>
      <c r="T39" s="67"/>
      <c r="U39" s="67"/>
      <c r="V39" s="67"/>
      <c r="W39" s="67"/>
      <c r="X39" s="67"/>
    </row>
    <row r="40" spans="1:24">
      <c r="A40" s="286"/>
      <c r="B40" s="159"/>
      <c r="C40" s="287"/>
      <c r="D40" s="67"/>
      <c r="E40" s="67"/>
      <c r="F40" s="67"/>
      <c r="G40" s="67"/>
      <c r="H40" s="67"/>
      <c r="I40" s="67"/>
      <c r="J40" s="67"/>
      <c r="K40" s="67"/>
      <c r="L40" s="67"/>
      <c r="M40" s="67"/>
      <c r="N40" s="67"/>
      <c r="O40" s="67"/>
      <c r="P40" s="67"/>
      <c r="Q40" s="67"/>
      <c r="R40" s="67"/>
      <c r="S40" s="67"/>
      <c r="T40" s="67"/>
      <c r="U40" s="67"/>
      <c r="V40" s="67"/>
      <c r="W40" s="67"/>
      <c r="X40" s="67"/>
    </row>
    <row r="41" spans="1:24">
      <c r="A41" s="286" t="s">
        <v>2970</v>
      </c>
      <c r="B41" s="159"/>
      <c r="C41" s="287"/>
      <c r="D41" s="67"/>
      <c r="E41" s="67"/>
      <c r="F41" s="67"/>
      <c r="G41" s="67"/>
      <c r="H41" s="67"/>
      <c r="I41" s="67"/>
      <c r="J41" s="67"/>
      <c r="K41" s="67"/>
      <c r="L41" s="67"/>
      <c r="M41" s="67"/>
      <c r="N41" s="67"/>
      <c r="O41" s="67"/>
      <c r="P41" s="67"/>
      <c r="Q41" s="67"/>
      <c r="R41" s="67"/>
      <c r="S41" s="67"/>
      <c r="T41" s="67"/>
      <c r="U41" s="67"/>
      <c r="V41" s="67"/>
      <c r="W41" s="67"/>
      <c r="X41" s="67"/>
    </row>
    <row r="42" spans="1:24">
      <c r="A42" s="286" t="s">
        <v>2971</v>
      </c>
      <c r="B42" s="159"/>
      <c r="C42" s="287"/>
      <c r="D42" s="67"/>
      <c r="E42" s="67"/>
      <c r="F42" s="67"/>
      <c r="G42" s="67"/>
      <c r="H42" s="67"/>
      <c r="I42" s="67"/>
      <c r="J42" s="67"/>
      <c r="K42" s="67"/>
      <c r="L42" s="67"/>
      <c r="M42" s="67"/>
      <c r="N42" s="67"/>
      <c r="O42" s="67"/>
      <c r="P42" s="67"/>
      <c r="Q42" s="67"/>
      <c r="R42" s="67"/>
      <c r="S42" s="67"/>
      <c r="T42" s="67"/>
      <c r="U42" s="67"/>
      <c r="V42" s="67"/>
      <c r="W42" s="67"/>
      <c r="X42" s="67"/>
    </row>
    <row r="43" spans="1:24">
      <c r="A43" s="286" t="s">
        <v>2972</v>
      </c>
      <c r="B43" s="159"/>
      <c r="C43" s="287"/>
      <c r="D43" s="67"/>
      <c r="E43" s="67"/>
      <c r="F43" s="67"/>
      <c r="G43" s="67"/>
      <c r="H43" s="67"/>
      <c r="I43" s="67"/>
      <c r="J43" s="67"/>
      <c r="K43" s="67"/>
      <c r="L43" s="67"/>
      <c r="M43" s="67"/>
      <c r="N43" s="67"/>
      <c r="O43" s="67"/>
      <c r="P43" s="67"/>
      <c r="Q43" s="67"/>
      <c r="R43" s="67"/>
      <c r="S43" s="67"/>
      <c r="T43" s="67"/>
      <c r="U43" s="67"/>
      <c r="V43" s="67"/>
      <c r="W43" s="67"/>
      <c r="X43" s="67"/>
    </row>
    <row r="44" spans="1:24">
      <c r="A44" s="286" t="s">
        <v>2973</v>
      </c>
      <c r="B44" s="159"/>
      <c r="C44" s="287"/>
      <c r="D44" s="67"/>
      <c r="E44" s="67"/>
      <c r="F44" s="67"/>
      <c r="G44" s="67"/>
      <c r="H44" s="67"/>
      <c r="I44" s="67"/>
      <c r="J44" s="67"/>
      <c r="K44" s="67"/>
      <c r="L44" s="67"/>
      <c r="M44" s="67"/>
      <c r="N44" s="67"/>
      <c r="O44" s="67"/>
      <c r="P44" s="67"/>
      <c r="Q44" s="67"/>
      <c r="R44" s="67"/>
      <c r="S44" s="67"/>
      <c r="T44" s="67"/>
      <c r="U44" s="67"/>
      <c r="V44" s="67"/>
      <c r="W44" s="67"/>
      <c r="X44" s="67"/>
    </row>
    <row r="45" spans="1:24">
      <c r="A45" s="286" t="s">
        <v>2974</v>
      </c>
      <c r="B45" s="159"/>
      <c r="C45" s="287"/>
      <c r="D45" s="67"/>
      <c r="E45" s="67"/>
      <c r="F45" s="67"/>
      <c r="G45" s="67"/>
      <c r="H45" s="67"/>
      <c r="I45" s="67"/>
      <c r="J45" s="67"/>
      <c r="K45" s="67"/>
      <c r="L45" s="67"/>
      <c r="M45" s="67"/>
      <c r="N45" s="67"/>
      <c r="O45" s="67"/>
      <c r="P45" s="67"/>
      <c r="Q45" s="67"/>
      <c r="R45" s="67"/>
      <c r="S45" s="67"/>
      <c r="T45" s="67"/>
      <c r="U45" s="67"/>
      <c r="V45" s="67"/>
      <c r="W45" s="67"/>
      <c r="X45" s="67"/>
    </row>
    <row r="46" spans="1:24">
      <c r="A46" s="286" t="s">
        <v>2975</v>
      </c>
      <c r="B46" s="159"/>
      <c r="C46" s="287"/>
      <c r="D46" s="67"/>
      <c r="E46" s="67"/>
      <c r="F46" s="67"/>
      <c r="G46" s="67"/>
      <c r="H46" s="67"/>
      <c r="I46" s="67"/>
      <c r="J46" s="67"/>
      <c r="K46" s="67"/>
      <c r="L46" s="67"/>
      <c r="M46" s="67"/>
      <c r="N46" s="67"/>
      <c r="O46" s="67"/>
      <c r="P46" s="67"/>
      <c r="Q46" s="67"/>
      <c r="R46" s="67"/>
      <c r="S46" s="67"/>
      <c r="T46" s="67"/>
      <c r="U46" s="67"/>
      <c r="V46" s="67"/>
      <c r="W46" s="67"/>
      <c r="X46" s="67"/>
    </row>
    <row r="47" spans="1:24">
      <c r="A47" s="286" t="s">
        <v>2976</v>
      </c>
      <c r="B47" s="159"/>
      <c r="C47" s="287"/>
      <c r="D47" s="67"/>
      <c r="E47" s="67"/>
      <c r="F47" s="67"/>
      <c r="G47" s="67"/>
      <c r="H47" s="67"/>
      <c r="I47" s="67"/>
      <c r="J47" s="67"/>
      <c r="K47" s="67"/>
      <c r="L47" s="67"/>
      <c r="M47" s="67"/>
      <c r="N47" s="67"/>
      <c r="O47" s="67"/>
      <c r="P47" s="67"/>
      <c r="Q47" s="67"/>
      <c r="R47" s="67"/>
      <c r="S47" s="67"/>
      <c r="T47" s="67"/>
      <c r="U47" s="67"/>
      <c r="V47" s="67"/>
      <c r="W47" s="67"/>
      <c r="X47" s="67"/>
    </row>
    <row r="48" spans="1:24">
      <c r="A48" s="286" t="s">
        <v>2977</v>
      </c>
      <c r="B48" s="159"/>
      <c r="C48" s="287"/>
      <c r="D48" s="67"/>
      <c r="E48" s="67"/>
      <c r="F48" s="67"/>
      <c r="G48" s="67"/>
      <c r="H48" s="67"/>
      <c r="I48" s="67"/>
      <c r="J48" s="67"/>
      <c r="K48" s="67"/>
      <c r="L48" s="67"/>
      <c r="M48" s="67"/>
      <c r="N48" s="67"/>
      <c r="O48" s="67"/>
      <c r="P48" s="67"/>
      <c r="Q48" s="67"/>
      <c r="R48" s="67"/>
      <c r="S48" s="67"/>
      <c r="T48" s="67"/>
      <c r="U48" s="67"/>
      <c r="V48" s="67"/>
      <c r="W48" s="67"/>
      <c r="X48" s="67"/>
    </row>
    <row r="49" spans="1:24">
      <c r="A49" s="286" t="s">
        <v>2978</v>
      </c>
      <c r="B49" s="159"/>
      <c r="C49" s="287"/>
      <c r="D49" s="67"/>
      <c r="E49" s="67"/>
      <c r="F49" s="67"/>
      <c r="G49" s="67"/>
      <c r="H49" s="67"/>
      <c r="I49" s="67"/>
      <c r="J49" s="67"/>
      <c r="K49" s="67"/>
      <c r="L49" s="67"/>
      <c r="M49" s="67"/>
      <c r="N49" s="67"/>
      <c r="O49" s="67"/>
      <c r="P49" s="67"/>
      <c r="Q49" s="67"/>
      <c r="R49" s="67"/>
      <c r="S49" s="67"/>
      <c r="T49" s="67"/>
      <c r="U49" s="67"/>
      <c r="V49" s="67"/>
      <c r="W49" s="67"/>
      <c r="X49" s="67"/>
    </row>
    <row r="50" spans="1:24">
      <c r="A50" s="286" t="s">
        <v>2979</v>
      </c>
      <c r="B50" s="159"/>
      <c r="C50" s="287"/>
      <c r="D50" s="67"/>
      <c r="E50" s="67"/>
      <c r="F50" s="67"/>
      <c r="G50" s="67"/>
      <c r="H50" s="67"/>
      <c r="I50" s="67"/>
      <c r="J50" s="67"/>
      <c r="K50" s="67"/>
      <c r="L50" s="67"/>
      <c r="M50" s="67"/>
      <c r="N50" s="67"/>
      <c r="O50" s="67"/>
      <c r="P50" s="67"/>
      <c r="Q50" s="67"/>
      <c r="R50" s="67"/>
      <c r="S50" s="67"/>
      <c r="T50" s="67"/>
      <c r="U50" s="67"/>
      <c r="V50" s="67"/>
      <c r="W50" s="67"/>
      <c r="X50" s="67"/>
    </row>
    <row r="51" spans="1:24">
      <c r="A51" s="286" t="s">
        <v>2980</v>
      </c>
      <c r="B51" s="159"/>
      <c r="C51" s="287"/>
      <c r="D51" s="67"/>
      <c r="E51" s="67"/>
      <c r="F51" s="67"/>
      <c r="G51" s="67"/>
      <c r="H51" s="67"/>
      <c r="I51" s="67"/>
      <c r="J51" s="67"/>
      <c r="K51" s="67"/>
      <c r="L51" s="67"/>
      <c r="M51" s="67"/>
      <c r="N51" s="67"/>
      <c r="O51" s="67"/>
      <c r="P51" s="67"/>
      <c r="Q51" s="67"/>
      <c r="R51" s="67"/>
      <c r="S51" s="67"/>
      <c r="T51" s="67"/>
      <c r="U51" s="67"/>
      <c r="V51" s="67"/>
      <c r="W51" s="67"/>
      <c r="X51" s="67"/>
    </row>
    <row r="52" spans="1:24">
      <c r="A52" s="286" t="s">
        <v>2981</v>
      </c>
      <c r="B52" s="159"/>
      <c r="C52" s="287"/>
      <c r="D52" s="67"/>
      <c r="E52" s="67"/>
      <c r="F52" s="67"/>
      <c r="G52" s="67"/>
      <c r="H52" s="67"/>
      <c r="I52" s="67"/>
      <c r="J52" s="67"/>
      <c r="K52" s="67"/>
      <c r="L52" s="67"/>
      <c r="M52" s="67"/>
      <c r="N52" s="67"/>
      <c r="O52" s="67"/>
      <c r="P52" s="67"/>
      <c r="Q52" s="67"/>
      <c r="R52" s="67"/>
      <c r="S52" s="67"/>
      <c r="T52" s="67"/>
      <c r="U52" s="67"/>
      <c r="V52" s="67"/>
      <c r="W52" s="67"/>
      <c r="X52" s="67"/>
    </row>
    <row r="53" spans="1:24">
      <c r="A53" s="286"/>
      <c r="B53" s="159"/>
      <c r="C53" s="287"/>
      <c r="D53" s="67"/>
      <c r="E53" s="67"/>
      <c r="F53" s="67"/>
      <c r="G53" s="67"/>
      <c r="H53" s="67"/>
      <c r="I53" s="67"/>
      <c r="J53" s="67"/>
      <c r="K53" s="67"/>
      <c r="L53" s="67"/>
      <c r="M53" s="67"/>
      <c r="N53" s="67"/>
      <c r="O53" s="67"/>
      <c r="P53" s="67"/>
      <c r="Q53" s="67"/>
      <c r="R53" s="67"/>
      <c r="S53" s="67"/>
      <c r="T53" s="67"/>
      <c r="U53" s="67"/>
      <c r="V53" s="67"/>
      <c r="W53" s="67"/>
      <c r="X53" s="67"/>
    </row>
    <row r="54" spans="1:24">
      <c r="A54" s="286"/>
      <c r="B54" s="159"/>
      <c r="C54" s="287"/>
      <c r="D54" s="67"/>
      <c r="E54" s="67"/>
      <c r="F54" s="67"/>
      <c r="G54" s="67"/>
      <c r="H54" s="67"/>
      <c r="I54" s="67"/>
      <c r="J54" s="67"/>
      <c r="K54" s="67"/>
      <c r="L54" s="67"/>
      <c r="M54" s="67"/>
      <c r="N54" s="67"/>
      <c r="O54" s="67"/>
      <c r="P54" s="67"/>
      <c r="Q54" s="67"/>
      <c r="R54" s="67"/>
      <c r="S54" s="67"/>
      <c r="T54" s="67"/>
      <c r="U54" s="67"/>
      <c r="V54" s="67"/>
      <c r="W54" s="67"/>
      <c r="X54" s="67"/>
    </row>
    <row r="55" spans="1:24">
      <c r="A55" s="286"/>
      <c r="B55" s="159"/>
      <c r="C55" s="287"/>
      <c r="D55" s="67"/>
      <c r="E55" s="67"/>
      <c r="F55" s="67"/>
      <c r="G55" s="67"/>
      <c r="H55" s="67"/>
      <c r="I55" s="67"/>
      <c r="J55" s="67"/>
      <c r="K55" s="67"/>
      <c r="L55" s="67"/>
      <c r="M55" s="67"/>
      <c r="N55" s="67"/>
      <c r="O55" s="67"/>
      <c r="P55" s="67"/>
      <c r="Q55" s="67"/>
      <c r="R55" s="67"/>
      <c r="S55" s="67"/>
      <c r="T55" s="67"/>
      <c r="U55" s="67"/>
      <c r="V55" s="67"/>
      <c r="W55" s="67"/>
      <c r="X55" s="67"/>
    </row>
    <row r="56" spans="1:24">
      <c r="A56" s="286"/>
      <c r="B56" s="159"/>
      <c r="C56" s="287"/>
      <c r="D56" s="67"/>
      <c r="E56" s="67"/>
      <c r="F56" s="67"/>
      <c r="G56" s="67"/>
      <c r="H56" s="67"/>
      <c r="I56" s="67"/>
      <c r="J56" s="67"/>
      <c r="K56" s="67"/>
      <c r="L56" s="67"/>
      <c r="M56" s="67"/>
      <c r="N56" s="67"/>
      <c r="O56" s="67"/>
      <c r="P56" s="67"/>
      <c r="Q56" s="67"/>
      <c r="R56" s="67"/>
      <c r="S56" s="67"/>
      <c r="T56" s="67"/>
      <c r="U56" s="67"/>
      <c r="V56" s="67"/>
      <c r="W56" s="67"/>
      <c r="X56" s="67"/>
    </row>
    <row r="57" spans="1:24">
      <c r="A57" s="286"/>
      <c r="B57" s="159"/>
      <c r="C57" s="287"/>
      <c r="D57" s="67"/>
      <c r="E57" s="67"/>
      <c r="F57" s="67"/>
      <c r="G57" s="67"/>
      <c r="H57" s="67"/>
      <c r="I57" s="67"/>
      <c r="J57" s="67"/>
      <c r="K57" s="67"/>
      <c r="L57" s="67"/>
      <c r="M57" s="67"/>
      <c r="N57" s="67"/>
      <c r="O57" s="67"/>
      <c r="P57" s="67"/>
      <c r="Q57" s="67"/>
      <c r="R57" s="67"/>
      <c r="S57" s="67"/>
      <c r="T57" s="67"/>
      <c r="U57" s="67"/>
      <c r="V57" s="67"/>
      <c r="W57" s="67"/>
      <c r="X57" s="67"/>
    </row>
    <row r="58" spans="1:24">
      <c r="A58" s="286"/>
      <c r="B58" s="159"/>
      <c r="C58" s="287"/>
      <c r="D58" s="67"/>
      <c r="E58" s="67"/>
      <c r="F58" s="67"/>
      <c r="G58" s="67"/>
      <c r="H58" s="67"/>
      <c r="I58" s="67"/>
      <c r="J58" s="67"/>
      <c r="K58" s="67"/>
      <c r="L58" s="67"/>
      <c r="M58" s="67"/>
      <c r="N58" s="67"/>
      <c r="O58" s="67"/>
      <c r="P58" s="67"/>
      <c r="Q58" s="67"/>
      <c r="R58" s="67"/>
      <c r="S58" s="67"/>
      <c r="T58" s="67"/>
      <c r="U58" s="67"/>
      <c r="V58" s="67"/>
      <c r="W58" s="67"/>
      <c r="X58" s="67"/>
    </row>
    <row r="59" spans="1:24">
      <c r="A59" s="286"/>
      <c r="B59" s="159"/>
      <c r="C59" s="287"/>
      <c r="D59" s="67"/>
      <c r="E59" s="67"/>
      <c r="F59" s="67"/>
      <c r="G59" s="67"/>
      <c r="H59" s="67"/>
      <c r="I59" s="67"/>
      <c r="J59" s="67"/>
      <c r="K59" s="67"/>
      <c r="L59" s="67"/>
      <c r="M59" s="67"/>
      <c r="N59" s="67"/>
      <c r="O59" s="67"/>
      <c r="P59" s="67"/>
      <c r="Q59" s="67"/>
      <c r="R59" s="67"/>
      <c r="S59" s="67"/>
      <c r="T59" s="67"/>
      <c r="U59" s="67"/>
      <c r="V59" s="67"/>
      <c r="W59" s="67"/>
      <c r="X59" s="67"/>
    </row>
    <row r="60" spans="1:24">
      <c r="A60" s="286"/>
      <c r="B60" s="159"/>
      <c r="C60" s="287"/>
      <c r="D60" s="67"/>
      <c r="E60" s="67"/>
      <c r="F60" s="67"/>
      <c r="G60" s="67"/>
      <c r="H60" s="67"/>
      <c r="I60" s="67"/>
      <c r="J60" s="67"/>
      <c r="K60" s="67"/>
      <c r="L60" s="67"/>
      <c r="M60" s="67"/>
      <c r="N60" s="67"/>
      <c r="O60" s="67"/>
      <c r="P60" s="67"/>
      <c r="Q60" s="67"/>
      <c r="R60" s="67"/>
      <c r="S60" s="67"/>
      <c r="T60" s="67"/>
      <c r="U60" s="67"/>
      <c r="V60" s="67"/>
      <c r="W60" s="67"/>
      <c r="X60" s="67"/>
    </row>
    <row r="61" spans="1:24">
      <c r="A61" s="286"/>
      <c r="B61" s="159"/>
      <c r="C61" s="287"/>
      <c r="D61" s="67"/>
      <c r="E61" s="67"/>
      <c r="F61" s="67"/>
      <c r="G61" s="67"/>
      <c r="H61" s="67"/>
      <c r="I61" s="67"/>
      <c r="J61" s="67"/>
      <c r="K61" s="67"/>
      <c r="L61" s="67"/>
      <c r="M61" s="67"/>
      <c r="N61" s="67"/>
      <c r="O61" s="67"/>
      <c r="P61" s="67"/>
      <c r="Q61" s="67"/>
      <c r="R61" s="67"/>
      <c r="S61" s="67"/>
      <c r="T61" s="67"/>
      <c r="U61" s="67"/>
      <c r="V61" s="67"/>
      <c r="W61" s="67"/>
      <c r="X61" s="67"/>
    </row>
    <row r="62" spans="1:24" ht="15.75" thickBot="1">
      <c r="A62" s="288"/>
      <c r="B62" s="164"/>
      <c r="C62" s="289"/>
      <c r="D62" s="67"/>
      <c r="E62" s="67"/>
      <c r="F62" s="67"/>
      <c r="G62" s="67"/>
      <c r="H62" s="67"/>
      <c r="I62" s="67"/>
      <c r="J62" s="67"/>
      <c r="K62" s="67"/>
      <c r="L62" s="67"/>
      <c r="M62" s="67"/>
      <c r="N62" s="67"/>
      <c r="O62" s="67"/>
      <c r="P62" s="67"/>
      <c r="Q62" s="67"/>
      <c r="R62" s="67"/>
      <c r="S62" s="67"/>
      <c r="T62" s="67"/>
      <c r="U62" s="67"/>
      <c r="V62" s="67"/>
      <c r="W62" s="67"/>
      <c r="X62" s="67"/>
    </row>
    <row r="63" spans="1:24">
      <c r="A63" s="2" t="s">
        <v>2684</v>
      </c>
      <c r="B63" s="2"/>
      <c r="C63" s="2"/>
      <c r="D63" s="67"/>
      <c r="E63" s="67"/>
      <c r="F63" s="67"/>
      <c r="G63" s="67"/>
      <c r="H63" s="67"/>
      <c r="I63" s="67"/>
      <c r="J63" s="67"/>
      <c r="K63" s="67"/>
      <c r="L63" s="67"/>
      <c r="M63" s="67"/>
      <c r="N63" s="67"/>
      <c r="O63" s="67"/>
      <c r="P63" s="67"/>
      <c r="Q63" s="67"/>
      <c r="R63" s="67"/>
      <c r="S63" s="67"/>
      <c r="T63" s="67"/>
      <c r="U63" s="67"/>
      <c r="V63" s="67"/>
      <c r="W63" s="67"/>
      <c r="X63" s="67"/>
    </row>
    <row r="64" spans="1:24">
      <c r="A64" s="2"/>
      <c r="B64" s="2"/>
      <c r="C64" s="2"/>
      <c r="D64" s="67"/>
      <c r="E64" s="67"/>
      <c r="F64" s="67"/>
      <c r="G64" s="67"/>
      <c r="H64" s="67"/>
      <c r="I64" s="67"/>
      <c r="J64" s="67"/>
      <c r="K64" s="67"/>
      <c r="L64" s="67"/>
      <c r="M64" s="67"/>
      <c r="N64" s="67"/>
      <c r="O64" s="67"/>
      <c r="P64" s="67"/>
      <c r="Q64" s="67"/>
      <c r="R64" s="67"/>
      <c r="S64" s="67"/>
      <c r="T64" s="67"/>
      <c r="U64" s="67"/>
      <c r="V64" s="67"/>
      <c r="W64" s="67"/>
      <c r="X64" s="67"/>
    </row>
    <row r="65" spans="1:24">
      <c r="A65" s="165" t="s">
        <v>73</v>
      </c>
      <c r="B65" s="165"/>
      <c r="C65" s="165"/>
      <c r="D65" s="67"/>
      <c r="E65" s="67"/>
      <c r="F65" s="67"/>
      <c r="G65" s="67"/>
      <c r="H65" s="67"/>
      <c r="I65" s="67"/>
      <c r="J65" s="67"/>
      <c r="K65" s="67"/>
      <c r="L65" s="67"/>
      <c r="M65" s="67"/>
      <c r="N65" s="67"/>
      <c r="O65" s="67"/>
      <c r="P65" s="67"/>
      <c r="Q65" s="67"/>
      <c r="R65" s="67"/>
      <c r="S65" s="67"/>
      <c r="T65" s="67"/>
      <c r="U65" s="67"/>
      <c r="V65" s="67"/>
      <c r="W65" s="67"/>
      <c r="X65" s="67"/>
    </row>
    <row r="66" spans="1:24">
      <c r="A66" s="2"/>
      <c r="B66" s="2"/>
      <c r="C66" s="2"/>
      <c r="D66" s="67"/>
      <c r="E66" s="67"/>
      <c r="F66" s="67"/>
      <c r="G66" s="67"/>
      <c r="H66" s="67"/>
      <c r="I66" s="67"/>
      <c r="J66" s="67"/>
      <c r="K66" s="67"/>
      <c r="L66" s="67"/>
      <c r="M66" s="67"/>
      <c r="N66" s="67"/>
      <c r="O66" s="67"/>
      <c r="P66" s="67"/>
      <c r="Q66" s="67"/>
      <c r="R66" s="67"/>
      <c r="S66" s="67"/>
      <c r="T66" s="67"/>
      <c r="U66" s="67"/>
      <c r="V66" s="67"/>
      <c r="W66" s="67"/>
      <c r="X66" s="67"/>
    </row>
    <row r="67" spans="1:24" ht="15.75" thickBot="1">
      <c r="A67" s="153" t="str">
        <f>'Data Sheet'!A54</f>
        <v>Annual Report of THE MIDDLEBURGH TELEPHONE COMPANY                                                                                           For the period ending DECEMBER 31, 2013</v>
      </c>
      <c r="B67" s="67"/>
      <c r="C67" s="2"/>
      <c r="D67" s="67"/>
      <c r="E67" s="67"/>
      <c r="F67" s="67"/>
      <c r="G67" s="67"/>
      <c r="H67" s="67"/>
      <c r="I67" s="67"/>
      <c r="J67" s="67"/>
      <c r="K67" s="67"/>
      <c r="L67" s="67"/>
      <c r="M67" s="67"/>
      <c r="N67" s="67"/>
      <c r="O67" s="67"/>
      <c r="P67" s="67"/>
      <c r="Q67" s="67"/>
      <c r="R67" s="67"/>
      <c r="S67" s="67"/>
      <c r="T67" s="67"/>
      <c r="U67" s="67"/>
      <c r="V67" s="67"/>
      <c r="W67" s="67"/>
      <c r="X67" s="67"/>
    </row>
    <row r="68" spans="1:24">
      <c r="A68" s="278"/>
      <c r="B68" s="167"/>
      <c r="C68" s="279"/>
      <c r="D68" s="67"/>
      <c r="E68" s="67"/>
      <c r="F68" s="67"/>
      <c r="G68" s="67"/>
      <c r="H68" s="67"/>
      <c r="I68" s="67"/>
      <c r="J68" s="67"/>
      <c r="K68" s="67"/>
      <c r="L68" s="67"/>
      <c r="M68" s="67"/>
      <c r="N68" s="67"/>
      <c r="O68" s="67"/>
      <c r="P68" s="67"/>
      <c r="Q68" s="67"/>
      <c r="R68" s="67"/>
      <c r="S68" s="67"/>
      <c r="T68" s="67"/>
      <c r="U68" s="67"/>
      <c r="V68" s="67"/>
      <c r="W68" s="67"/>
      <c r="X68" s="67"/>
    </row>
    <row r="69" spans="1:24" ht="15.75">
      <c r="A69" s="154" t="s">
        <v>2254</v>
      </c>
      <c r="B69" s="165"/>
      <c r="C69" s="280"/>
      <c r="D69" s="67"/>
      <c r="E69" s="67"/>
      <c r="F69" s="67"/>
      <c r="G69" s="67"/>
      <c r="H69" s="67"/>
      <c r="I69" s="67"/>
      <c r="J69" s="67"/>
      <c r="K69" s="67"/>
      <c r="L69" s="67"/>
      <c r="M69" s="67"/>
      <c r="N69" s="67"/>
      <c r="O69" s="67"/>
      <c r="P69" s="67"/>
      <c r="Q69" s="67"/>
      <c r="R69" s="67"/>
      <c r="S69" s="67"/>
      <c r="T69" s="67"/>
      <c r="U69" s="67"/>
      <c r="V69" s="67"/>
      <c r="W69" s="67"/>
      <c r="X69" s="67"/>
    </row>
    <row r="70" spans="1:24">
      <c r="A70" s="286"/>
      <c r="B70" s="159"/>
      <c r="C70" s="287"/>
      <c r="D70" s="67"/>
      <c r="E70" s="67"/>
      <c r="F70" s="67"/>
      <c r="G70" s="67"/>
      <c r="H70" s="67"/>
      <c r="I70" s="67"/>
      <c r="J70" s="67"/>
      <c r="K70" s="67"/>
      <c r="L70" s="67"/>
      <c r="M70" s="67"/>
      <c r="N70" s="67"/>
      <c r="O70" s="67"/>
      <c r="P70" s="67"/>
      <c r="Q70" s="67"/>
      <c r="R70" s="67"/>
      <c r="S70" s="67"/>
      <c r="T70" s="67"/>
      <c r="U70" s="67"/>
      <c r="V70" s="67"/>
      <c r="W70" s="67"/>
      <c r="X70" s="67"/>
    </row>
    <row r="71" spans="1:24">
      <c r="A71" s="286"/>
      <c r="B71" s="159"/>
      <c r="C71" s="287"/>
      <c r="D71" s="67"/>
      <c r="E71" s="67"/>
      <c r="F71" s="67"/>
      <c r="G71" s="67"/>
      <c r="H71" s="67"/>
      <c r="I71" s="67"/>
      <c r="J71" s="67"/>
      <c r="K71" s="67"/>
      <c r="L71" s="67"/>
      <c r="M71" s="67"/>
      <c r="N71" s="67"/>
      <c r="O71" s="67"/>
      <c r="P71" s="67"/>
      <c r="Q71" s="67"/>
      <c r="R71" s="67"/>
      <c r="S71" s="67"/>
      <c r="T71" s="67"/>
      <c r="U71" s="67"/>
      <c r="V71" s="67"/>
      <c r="W71" s="67"/>
      <c r="X71" s="67"/>
    </row>
    <row r="72" spans="1:24">
      <c r="A72" s="286"/>
      <c r="B72" s="159"/>
      <c r="C72" s="287"/>
      <c r="D72" s="67"/>
      <c r="E72" s="67"/>
      <c r="F72" s="67"/>
      <c r="G72" s="67"/>
      <c r="H72" s="67"/>
      <c r="I72" s="67"/>
      <c r="J72" s="67"/>
      <c r="K72" s="67"/>
      <c r="L72" s="67"/>
      <c r="M72" s="67"/>
      <c r="N72" s="67"/>
      <c r="O72" s="67"/>
      <c r="P72" s="67"/>
      <c r="Q72" s="67"/>
      <c r="R72" s="67"/>
      <c r="S72" s="67"/>
      <c r="T72" s="67"/>
      <c r="U72" s="67"/>
      <c r="V72" s="67"/>
      <c r="W72" s="67"/>
      <c r="X72" s="67"/>
    </row>
    <row r="73" spans="1:24">
      <c r="A73" s="286"/>
      <c r="B73" s="159"/>
      <c r="C73" s="287"/>
      <c r="D73" s="67"/>
      <c r="E73" s="67"/>
      <c r="F73" s="67"/>
      <c r="G73" s="67"/>
      <c r="H73" s="67"/>
      <c r="I73" s="67"/>
      <c r="J73" s="67"/>
      <c r="K73" s="67"/>
      <c r="L73" s="67"/>
      <c r="M73" s="67"/>
      <c r="N73" s="67"/>
      <c r="O73" s="67"/>
      <c r="P73" s="67"/>
      <c r="Q73" s="67"/>
      <c r="R73" s="67"/>
      <c r="S73" s="67"/>
      <c r="T73" s="67"/>
      <c r="U73" s="67"/>
      <c r="V73" s="67"/>
      <c r="W73" s="67"/>
      <c r="X73" s="67"/>
    </row>
    <row r="74" spans="1:24">
      <c r="A74" s="286"/>
      <c r="B74" s="159"/>
      <c r="C74" s="287"/>
      <c r="D74" s="67"/>
      <c r="E74" s="67"/>
      <c r="F74" s="67"/>
      <c r="G74" s="67"/>
      <c r="H74" s="67"/>
      <c r="I74" s="67"/>
      <c r="J74" s="67"/>
      <c r="K74" s="67"/>
      <c r="L74" s="67"/>
      <c r="M74" s="67"/>
      <c r="N74" s="67"/>
      <c r="O74" s="67"/>
      <c r="P74" s="67"/>
      <c r="Q74" s="67"/>
      <c r="R74" s="67"/>
      <c r="S74" s="67"/>
      <c r="T74" s="67"/>
      <c r="U74" s="67"/>
      <c r="V74" s="67"/>
      <c r="W74" s="67"/>
      <c r="X74" s="67"/>
    </row>
    <row r="75" spans="1:24">
      <c r="A75" s="286"/>
      <c r="B75" s="159"/>
      <c r="C75" s="287"/>
      <c r="D75" s="67"/>
      <c r="E75" s="67"/>
      <c r="F75" s="67"/>
      <c r="G75" s="67"/>
      <c r="H75" s="67"/>
      <c r="I75" s="67"/>
      <c r="J75" s="67"/>
      <c r="K75" s="67"/>
      <c r="L75" s="67"/>
      <c r="M75" s="67"/>
      <c r="N75" s="67"/>
      <c r="O75" s="67"/>
      <c r="P75" s="67"/>
      <c r="Q75" s="67"/>
      <c r="R75" s="67"/>
      <c r="S75" s="67"/>
      <c r="T75" s="67"/>
      <c r="U75" s="67"/>
      <c r="V75" s="67"/>
      <c r="W75" s="67"/>
      <c r="X75" s="67"/>
    </row>
    <row r="76" spans="1:24">
      <c r="A76" s="286"/>
      <c r="B76" s="159"/>
      <c r="C76" s="287"/>
      <c r="D76" s="67"/>
      <c r="E76" s="67"/>
      <c r="F76" s="67"/>
      <c r="G76" s="67"/>
      <c r="H76" s="67"/>
      <c r="I76" s="67"/>
      <c r="J76" s="67"/>
      <c r="K76" s="67"/>
      <c r="L76" s="67"/>
      <c r="M76" s="67"/>
      <c r="N76" s="67"/>
      <c r="O76" s="67"/>
      <c r="P76" s="67"/>
      <c r="Q76" s="67"/>
      <c r="R76" s="67"/>
      <c r="S76" s="67"/>
      <c r="T76" s="67"/>
      <c r="U76" s="67"/>
      <c r="V76" s="67"/>
      <c r="W76" s="67"/>
      <c r="X76" s="67"/>
    </row>
    <row r="77" spans="1:24">
      <c r="A77" s="286"/>
      <c r="B77" s="159"/>
      <c r="C77" s="287"/>
      <c r="D77" s="67"/>
      <c r="E77" s="67"/>
      <c r="F77" s="67"/>
      <c r="G77" s="67"/>
      <c r="H77" s="67"/>
      <c r="I77" s="67"/>
      <c r="J77" s="67"/>
      <c r="K77" s="67"/>
      <c r="L77" s="67"/>
      <c r="M77" s="67"/>
      <c r="N77" s="67"/>
      <c r="O77" s="67"/>
      <c r="P77" s="67"/>
      <c r="Q77" s="67"/>
      <c r="R77" s="67"/>
      <c r="S77" s="67"/>
      <c r="T77" s="67"/>
      <c r="U77" s="67"/>
      <c r="V77" s="67"/>
      <c r="W77" s="67"/>
      <c r="X77" s="67"/>
    </row>
    <row r="78" spans="1:24">
      <c r="A78" s="286"/>
      <c r="B78" s="159"/>
      <c r="C78" s="287"/>
      <c r="D78" s="67"/>
      <c r="E78" s="67"/>
      <c r="F78" s="67"/>
      <c r="G78" s="67"/>
      <c r="H78" s="67"/>
      <c r="I78" s="67"/>
      <c r="J78" s="67"/>
      <c r="K78" s="67"/>
      <c r="L78" s="67"/>
      <c r="M78" s="67"/>
      <c r="N78" s="67"/>
      <c r="O78" s="67"/>
      <c r="P78" s="67"/>
      <c r="Q78" s="67"/>
      <c r="R78" s="67"/>
      <c r="S78" s="67"/>
      <c r="T78" s="67"/>
      <c r="U78" s="67"/>
      <c r="V78" s="67"/>
      <c r="W78" s="67"/>
      <c r="X78" s="67"/>
    </row>
    <row r="79" spans="1:24">
      <c r="A79" s="286"/>
      <c r="B79" s="159"/>
      <c r="C79" s="287"/>
      <c r="D79" s="67"/>
      <c r="E79" s="67"/>
      <c r="F79" s="67"/>
      <c r="G79" s="67"/>
      <c r="H79" s="67"/>
      <c r="I79" s="67"/>
      <c r="J79" s="67"/>
      <c r="K79" s="67"/>
      <c r="L79" s="67"/>
      <c r="M79" s="67"/>
      <c r="N79" s="67"/>
      <c r="O79" s="67"/>
      <c r="P79" s="67"/>
      <c r="Q79" s="67"/>
      <c r="R79" s="67"/>
      <c r="S79" s="67"/>
      <c r="T79" s="67"/>
      <c r="U79" s="67"/>
      <c r="V79" s="67"/>
      <c r="W79" s="67"/>
      <c r="X79" s="67"/>
    </row>
    <row r="80" spans="1:24">
      <c r="A80" s="286"/>
      <c r="B80" s="159"/>
      <c r="C80" s="287"/>
      <c r="D80" s="67"/>
      <c r="E80" s="67"/>
      <c r="F80" s="67"/>
      <c r="G80" s="67"/>
      <c r="H80" s="67"/>
      <c r="I80" s="67"/>
      <c r="J80" s="67"/>
      <c r="K80" s="67"/>
      <c r="L80" s="67"/>
      <c r="M80" s="67"/>
      <c r="N80" s="67"/>
      <c r="O80" s="67"/>
      <c r="P80" s="67"/>
      <c r="Q80" s="67"/>
      <c r="R80" s="67"/>
      <c r="S80" s="67"/>
      <c r="T80" s="67"/>
      <c r="U80" s="67"/>
      <c r="V80" s="67"/>
      <c r="W80" s="67"/>
      <c r="X80" s="67"/>
    </row>
    <row r="81" spans="1:24">
      <c r="A81" s="286"/>
      <c r="B81" s="159"/>
      <c r="C81" s="287"/>
      <c r="D81" s="67"/>
      <c r="E81" s="67"/>
      <c r="F81" s="67"/>
      <c r="G81" s="67"/>
      <c r="H81" s="67"/>
      <c r="I81" s="67"/>
      <c r="J81" s="67"/>
      <c r="K81" s="67"/>
      <c r="L81" s="67"/>
      <c r="M81" s="67"/>
      <c r="N81" s="67"/>
      <c r="O81" s="67"/>
      <c r="P81" s="67"/>
      <c r="Q81" s="67"/>
      <c r="R81" s="67"/>
      <c r="S81" s="67"/>
      <c r="T81" s="67"/>
      <c r="U81" s="67"/>
      <c r="V81" s="67"/>
      <c r="W81" s="67"/>
      <c r="X81" s="67"/>
    </row>
    <row r="82" spans="1:24">
      <c r="A82" s="286"/>
      <c r="B82" s="159"/>
      <c r="C82" s="287"/>
      <c r="D82" s="67"/>
      <c r="E82" s="67"/>
      <c r="F82" s="67"/>
      <c r="G82" s="67"/>
      <c r="H82" s="67"/>
      <c r="I82" s="67"/>
      <c r="J82" s="67"/>
      <c r="K82" s="67"/>
      <c r="L82" s="67"/>
      <c r="M82" s="67"/>
      <c r="N82" s="67"/>
      <c r="O82" s="67"/>
      <c r="P82" s="67"/>
      <c r="Q82" s="67"/>
      <c r="R82" s="67"/>
      <c r="S82" s="67"/>
      <c r="T82" s="67"/>
      <c r="U82" s="67"/>
      <c r="V82" s="67"/>
      <c r="W82" s="67"/>
      <c r="X82" s="67"/>
    </row>
    <row r="83" spans="1:24">
      <c r="A83" s="286"/>
      <c r="B83" s="159"/>
      <c r="C83" s="287"/>
      <c r="D83" s="67"/>
      <c r="E83" s="67"/>
      <c r="F83" s="67"/>
      <c r="G83" s="67"/>
      <c r="H83" s="67"/>
      <c r="I83" s="67"/>
      <c r="J83" s="67"/>
      <c r="K83" s="67"/>
      <c r="L83" s="67"/>
      <c r="M83" s="67"/>
      <c r="N83" s="67"/>
      <c r="O83" s="67"/>
      <c r="P83" s="67"/>
      <c r="Q83" s="67"/>
      <c r="R83" s="67"/>
      <c r="S83" s="67"/>
      <c r="T83" s="67"/>
      <c r="U83" s="67"/>
      <c r="V83" s="67"/>
      <c r="W83" s="67"/>
      <c r="X83" s="67"/>
    </row>
    <row r="84" spans="1:24">
      <c r="A84" s="286"/>
      <c r="B84" s="159"/>
      <c r="C84" s="287"/>
      <c r="D84" s="67"/>
      <c r="E84" s="67"/>
      <c r="F84" s="67"/>
      <c r="G84" s="67"/>
      <c r="H84" s="67"/>
      <c r="I84" s="67"/>
      <c r="J84" s="67"/>
      <c r="K84" s="67"/>
      <c r="L84" s="67"/>
      <c r="M84" s="67"/>
      <c r="N84" s="67"/>
      <c r="O84" s="67"/>
      <c r="P84" s="67"/>
      <c r="Q84" s="67"/>
      <c r="R84" s="67"/>
      <c r="S84" s="67"/>
      <c r="T84" s="67"/>
      <c r="U84" s="67"/>
      <c r="V84" s="67"/>
      <c r="W84" s="67"/>
      <c r="X84" s="67"/>
    </row>
    <row r="85" spans="1:24">
      <c r="A85" s="286"/>
      <c r="B85" s="159"/>
      <c r="C85" s="287"/>
      <c r="D85" s="67"/>
      <c r="E85" s="67"/>
      <c r="F85" s="67"/>
      <c r="G85" s="67"/>
      <c r="H85" s="67"/>
      <c r="I85" s="67"/>
      <c r="J85" s="67"/>
      <c r="K85" s="67"/>
      <c r="L85" s="67"/>
      <c r="M85" s="67"/>
      <c r="N85" s="67"/>
      <c r="O85" s="67"/>
      <c r="P85" s="67"/>
      <c r="Q85" s="67"/>
      <c r="R85" s="67"/>
      <c r="S85" s="67"/>
      <c r="T85" s="67"/>
      <c r="U85" s="67"/>
      <c r="V85" s="67"/>
      <c r="W85" s="67"/>
      <c r="X85" s="67"/>
    </row>
    <row r="86" spans="1:24">
      <c r="A86" s="286"/>
      <c r="B86" s="159"/>
      <c r="C86" s="287"/>
      <c r="D86" s="67"/>
      <c r="E86" s="67"/>
      <c r="F86" s="67"/>
      <c r="G86" s="67"/>
      <c r="H86" s="67"/>
      <c r="I86" s="67"/>
      <c r="J86" s="67"/>
      <c r="K86" s="67"/>
      <c r="L86" s="67"/>
      <c r="M86" s="67"/>
      <c r="N86" s="67"/>
      <c r="O86" s="67"/>
      <c r="P86" s="67"/>
      <c r="Q86" s="67"/>
      <c r="R86" s="67"/>
      <c r="S86" s="67"/>
      <c r="T86" s="67"/>
      <c r="U86" s="67"/>
      <c r="V86" s="67"/>
      <c r="W86" s="67"/>
      <c r="X86" s="67"/>
    </row>
    <row r="87" spans="1:24">
      <c r="A87" s="286"/>
      <c r="B87" s="159"/>
      <c r="C87" s="287"/>
      <c r="D87" s="67"/>
      <c r="E87" s="67"/>
      <c r="F87" s="67"/>
      <c r="G87" s="67"/>
      <c r="H87" s="67"/>
      <c r="I87" s="67"/>
      <c r="J87" s="67"/>
      <c r="K87" s="67"/>
      <c r="L87" s="67"/>
      <c r="M87" s="67"/>
      <c r="N87" s="67"/>
      <c r="O87" s="67"/>
      <c r="P87" s="67"/>
      <c r="Q87" s="67"/>
      <c r="R87" s="67"/>
      <c r="S87" s="67"/>
      <c r="T87" s="67"/>
      <c r="U87" s="67"/>
      <c r="V87" s="67"/>
      <c r="W87" s="67"/>
      <c r="X87" s="67"/>
    </row>
    <row r="88" spans="1:24">
      <c r="A88" s="286"/>
      <c r="B88" s="159"/>
      <c r="C88" s="287"/>
      <c r="D88" s="67"/>
      <c r="E88" s="67"/>
      <c r="F88" s="67"/>
      <c r="G88" s="67"/>
      <c r="H88" s="67"/>
      <c r="I88" s="67"/>
      <c r="J88" s="67"/>
      <c r="K88" s="67"/>
      <c r="L88" s="67"/>
      <c r="M88" s="67"/>
      <c r="N88" s="67"/>
      <c r="O88" s="67"/>
      <c r="P88" s="67"/>
      <c r="Q88" s="67"/>
      <c r="R88" s="67"/>
      <c r="S88" s="67"/>
      <c r="T88" s="67"/>
      <c r="U88" s="67"/>
      <c r="V88" s="67"/>
      <c r="W88" s="67"/>
      <c r="X88" s="67"/>
    </row>
    <row r="89" spans="1:24">
      <c r="A89" s="286"/>
      <c r="B89" s="159"/>
      <c r="C89" s="287"/>
      <c r="D89" s="67"/>
      <c r="E89" s="67"/>
      <c r="F89" s="67"/>
      <c r="G89" s="67"/>
      <c r="H89" s="67"/>
      <c r="I89" s="67"/>
      <c r="J89" s="67"/>
      <c r="K89" s="67"/>
      <c r="L89" s="67"/>
      <c r="M89" s="67"/>
      <c r="N89" s="67"/>
      <c r="O89" s="67"/>
      <c r="P89" s="67"/>
      <c r="Q89" s="67"/>
      <c r="R89" s="67"/>
      <c r="S89" s="67"/>
      <c r="T89" s="67"/>
      <c r="U89" s="67"/>
      <c r="V89" s="67"/>
      <c r="W89" s="67"/>
      <c r="X89" s="67"/>
    </row>
    <row r="90" spans="1:24">
      <c r="A90" s="286"/>
      <c r="B90" s="159"/>
      <c r="C90" s="287"/>
      <c r="D90" s="67"/>
      <c r="E90" s="67"/>
      <c r="F90" s="67"/>
      <c r="G90" s="67"/>
      <c r="H90" s="67"/>
      <c r="I90" s="67"/>
      <c r="J90" s="67"/>
      <c r="K90" s="67"/>
      <c r="L90" s="67"/>
      <c r="M90" s="67"/>
      <c r="N90" s="67"/>
      <c r="O90" s="67"/>
      <c r="P90" s="67"/>
      <c r="Q90" s="67"/>
      <c r="R90" s="67"/>
      <c r="S90" s="67"/>
      <c r="T90" s="67"/>
      <c r="U90" s="67"/>
      <c r="V90" s="67"/>
      <c r="W90" s="67"/>
      <c r="X90" s="67"/>
    </row>
    <row r="91" spans="1:24">
      <c r="A91" s="286"/>
      <c r="B91" s="159"/>
      <c r="C91" s="287"/>
      <c r="D91" s="67"/>
      <c r="E91" s="67"/>
      <c r="F91" s="67"/>
      <c r="G91" s="67"/>
      <c r="H91" s="67"/>
      <c r="I91" s="67"/>
      <c r="J91" s="67"/>
      <c r="K91" s="67"/>
      <c r="L91" s="67"/>
      <c r="M91" s="67"/>
      <c r="N91" s="67"/>
      <c r="O91" s="67"/>
      <c r="P91" s="67"/>
      <c r="Q91" s="67"/>
      <c r="R91" s="67"/>
      <c r="S91" s="67"/>
      <c r="T91" s="67"/>
      <c r="U91" s="67"/>
      <c r="V91" s="67"/>
      <c r="W91" s="67"/>
      <c r="X91" s="67"/>
    </row>
    <row r="92" spans="1:24">
      <c r="A92" s="286"/>
      <c r="B92" s="159"/>
      <c r="C92" s="287"/>
      <c r="D92" s="67"/>
      <c r="E92" s="67"/>
      <c r="F92" s="67"/>
      <c r="G92" s="67"/>
      <c r="H92" s="67"/>
      <c r="I92" s="67"/>
      <c r="J92" s="67"/>
      <c r="K92" s="67"/>
      <c r="L92" s="67"/>
      <c r="M92" s="67"/>
      <c r="N92" s="67"/>
      <c r="O92" s="67"/>
      <c r="P92" s="67"/>
      <c r="Q92" s="67"/>
      <c r="R92" s="67"/>
      <c r="S92" s="67"/>
      <c r="T92" s="67"/>
      <c r="U92" s="67"/>
      <c r="V92" s="67"/>
      <c r="W92" s="67"/>
      <c r="X92" s="67"/>
    </row>
    <row r="93" spans="1:24">
      <c r="A93" s="286"/>
      <c r="B93" s="159"/>
      <c r="C93" s="287"/>
      <c r="D93" s="67"/>
      <c r="E93" s="67"/>
      <c r="F93" s="67"/>
      <c r="G93" s="67"/>
      <c r="H93" s="67"/>
      <c r="I93" s="67"/>
      <c r="J93" s="67"/>
      <c r="K93" s="67"/>
      <c r="L93" s="67"/>
      <c r="M93" s="67"/>
      <c r="N93" s="67"/>
      <c r="O93" s="67"/>
      <c r="P93" s="67"/>
      <c r="Q93" s="67"/>
      <c r="R93" s="67"/>
      <c r="S93" s="67"/>
      <c r="T93" s="67"/>
      <c r="U93" s="67"/>
      <c r="V93" s="67"/>
      <c r="W93" s="67"/>
      <c r="X93" s="67"/>
    </row>
    <row r="94" spans="1:24">
      <c r="A94" s="286"/>
      <c r="B94" s="159"/>
      <c r="C94" s="287"/>
      <c r="D94" s="67"/>
      <c r="E94" s="67"/>
      <c r="F94" s="67"/>
      <c r="G94" s="67"/>
      <c r="H94" s="67"/>
      <c r="I94" s="67"/>
      <c r="J94" s="67"/>
      <c r="K94" s="67"/>
      <c r="L94" s="67"/>
      <c r="M94" s="67"/>
      <c r="N94" s="67"/>
      <c r="O94" s="67"/>
      <c r="P94" s="67"/>
      <c r="Q94" s="67"/>
      <c r="R94" s="67"/>
      <c r="S94" s="67"/>
      <c r="T94" s="67"/>
      <c r="U94" s="67"/>
      <c r="V94" s="67"/>
      <c r="W94" s="67"/>
      <c r="X94" s="67"/>
    </row>
    <row r="95" spans="1:24">
      <c r="A95" s="286"/>
      <c r="B95" s="159"/>
      <c r="C95" s="287"/>
      <c r="D95" s="67"/>
      <c r="E95" s="67"/>
      <c r="F95" s="67"/>
      <c r="G95" s="67"/>
      <c r="H95" s="67"/>
      <c r="I95" s="67"/>
      <c r="J95" s="67"/>
      <c r="K95" s="67"/>
      <c r="L95" s="67"/>
      <c r="M95" s="67"/>
      <c r="N95" s="67"/>
      <c r="O95" s="67"/>
      <c r="P95" s="67"/>
      <c r="Q95" s="67"/>
      <c r="R95" s="67"/>
      <c r="S95" s="67"/>
      <c r="T95" s="67"/>
      <c r="U95" s="67"/>
      <c r="V95" s="67"/>
      <c r="W95" s="67"/>
      <c r="X95" s="67"/>
    </row>
    <row r="96" spans="1:24">
      <c r="A96" s="286"/>
      <c r="B96" s="159"/>
      <c r="C96" s="287"/>
      <c r="D96" s="67"/>
      <c r="E96" s="67"/>
      <c r="F96" s="67"/>
      <c r="G96" s="67"/>
      <c r="H96" s="67"/>
      <c r="I96" s="67"/>
      <c r="J96" s="67"/>
      <c r="K96" s="67"/>
      <c r="L96" s="67"/>
      <c r="M96" s="67"/>
      <c r="N96" s="67"/>
      <c r="O96" s="67"/>
      <c r="P96" s="67"/>
      <c r="Q96" s="67"/>
      <c r="R96" s="67"/>
      <c r="S96" s="67"/>
      <c r="T96" s="67"/>
      <c r="U96" s="67"/>
      <c r="V96" s="67"/>
      <c r="W96" s="67"/>
      <c r="X96" s="67"/>
    </row>
    <row r="97" spans="1:24">
      <c r="A97" s="286"/>
      <c r="B97" s="159"/>
      <c r="C97" s="287"/>
      <c r="D97" s="67"/>
      <c r="E97" s="67"/>
      <c r="F97" s="67"/>
      <c r="G97" s="67"/>
      <c r="H97" s="67"/>
      <c r="I97" s="67"/>
      <c r="J97" s="67"/>
      <c r="K97" s="67"/>
      <c r="L97" s="67"/>
      <c r="M97" s="67"/>
      <c r="N97" s="67"/>
      <c r="O97" s="67"/>
      <c r="P97" s="67"/>
      <c r="Q97" s="67"/>
      <c r="R97" s="67"/>
      <c r="S97" s="67"/>
      <c r="T97" s="67"/>
      <c r="U97" s="67"/>
      <c r="V97" s="67"/>
      <c r="W97" s="67"/>
      <c r="X97" s="67"/>
    </row>
    <row r="98" spans="1:24">
      <c r="A98" s="286"/>
      <c r="B98" s="159"/>
      <c r="C98" s="287"/>
      <c r="D98" s="67"/>
      <c r="E98" s="67"/>
      <c r="F98" s="67"/>
      <c r="G98" s="67"/>
      <c r="H98" s="67"/>
      <c r="I98" s="67"/>
      <c r="J98" s="67"/>
      <c r="K98" s="67"/>
      <c r="L98" s="67"/>
      <c r="M98" s="67"/>
      <c r="N98" s="67"/>
      <c r="O98" s="67"/>
      <c r="P98" s="67"/>
      <c r="Q98" s="67"/>
      <c r="R98" s="67"/>
      <c r="S98" s="67"/>
      <c r="T98" s="67"/>
      <c r="U98" s="67"/>
      <c r="V98" s="67"/>
      <c r="W98" s="67"/>
      <c r="X98" s="67"/>
    </row>
    <row r="99" spans="1:24">
      <c r="A99" s="286"/>
      <c r="B99" s="159"/>
      <c r="C99" s="287"/>
      <c r="D99" s="67"/>
      <c r="E99" s="67"/>
      <c r="F99" s="67"/>
      <c r="G99" s="67"/>
      <c r="H99" s="67"/>
      <c r="I99" s="67"/>
      <c r="J99" s="67"/>
      <c r="K99" s="67"/>
      <c r="L99" s="67"/>
      <c r="M99" s="67"/>
      <c r="N99" s="67"/>
      <c r="O99" s="67"/>
      <c r="P99" s="67"/>
      <c r="Q99" s="67"/>
      <c r="R99" s="67"/>
      <c r="S99" s="67"/>
      <c r="T99" s="67"/>
      <c r="U99" s="67"/>
      <c r="V99" s="67"/>
      <c r="W99" s="67"/>
      <c r="X99" s="67"/>
    </row>
    <row r="100" spans="1:24">
      <c r="A100" s="286"/>
      <c r="B100" s="159"/>
      <c r="C100" s="287"/>
      <c r="D100" s="67"/>
      <c r="E100" s="67"/>
      <c r="F100" s="67"/>
      <c r="G100" s="67"/>
      <c r="H100" s="67"/>
      <c r="I100" s="67"/>
      <c r="J100" s="67"/>
      <c r="K100" s="67"/>
      <c r="L100" s="67"/>
      <c r="M100" s="67"/>
      <c r="N100" s="67"/>
      <c r="O100" s="67"/>
      <c r="P100" s="67"/>
      <c r="Q100" s="67"/>
      <c r="R100" s="67"/>
      <c r="S100" s="67"/>
      <c r="T100" s="67"/>
      <c r="U100" s="67"/>
      <c r="V100" s="67"/>
      <c r="W100" s="67"/>
      <c r="X100" s="67"/>
    </row>
    <row r="101" spans="1:24">
      <c r="A101" s="286"/>
      <c r="B101" s="159"/>
      <c r="C101" s="287"/>
      <c r="D101" s="67"/>
      <c r="E101" s="67"/>
      <c r="F101" s="67"/>
      <c r="G101" s="67"/>
      <c r="H101" s="67"/>
      <c r="I101" s="67"/>
      <c r="J101" s="67"/>
      <c r="K101" s="67"/>
      <c r="L101" s="67"/>
      <c r="M101" s="67"/>
      <c r="N101" s="67"/>
      <c r="O101" s="67"/>
      <c r="P101" s="67"/>
      <c r="Q101" s="67"/>
      <c r="R101" s="67"/>
      <c r="S101" s="67"/>
      <c r="T101" s="67"/>
      <c r="U101" s="67"/>
      <c r="V101" s="67"/>
      <c r="W101" s="67"/>
      <c r="X101" s="67"/>
    </row>
    <row r="102" spans="1:24">
      <c r="A102" s="286"/>
      <c r="B102" s="159"/>
      <c r="C102" s="287"/>
      <c r="D102" s="67"/>
      <c r="E102" s="67"/>
      <c r="F102" s="67"/>
      <c r="G102" s="67"/>
      <c r="H102" s="67"/>
      <c r="I102" s="67"/>
      <c r="J102" s="67"/>
      <c r="K102" s="67"/>
      <c r="L102" s="67"/>
      <c r="M102" s="67"/>
      <c r="N102" s="67"/>
      <c r="O102" s="67"/>
      <c r="P102" s="67"/>
      <c r="Q102" s="67"/>
      <c r="R102" s="67"/>
      <c r="S102" s="67"/>
      <c r="T102" s="67"/>
      <c r="U102" s="67"/>
      <c r="V102" s="67"/>
      <c r="W102" s="67"/>
      <c r="X102" s="67"/>
    </row>
    <row r="103" spans="1:24">
      <c r="A103" s="286"/>
      <c r="B103" s="159"/>
      <c r="C103" s="287"/>
      <c r="D103" s="67"/>
      <c r="E103" s="67"/>
      <c r="F103" s="67"/>
      <c r="G103" s="67"/>
      <c r="H103" s="67"/>
      <c r="I103" s="67"/>
      <c r="J103" s="67"/>
      <c r="K103" s="67"/>
      <c r="L103" s="67"/>
      <c r="M103" s="67"/>
      <c r="N103" s="67"/>
      <c r="O103" s="67"/>
      <c r="P103" s="67"/>
      <c r="Q103" s="67"/>
      <c r="R103" s="67"/>
      <c r="S103" s="67"/>
      <c r="T103" s="67"/>
      <c r="U103" s="67"/>
      <c r="V103" s="67"/>
      <c r="W103" s="67"/>
      <c r="X103" s="67"/>
    </row>
    <row r="104" spans="1:24">
      <c r="A104" s="286"/>
      <c r="B104" s="159"/>
      <c r="C104" s="287"/>
      <c r="D104" s="67"/>
      <c r="E104" s="67"/>
      <c r="F104" s="67"/>
      <c r="G104" s="67"/>
      <c r="H104" s="67"/>
      <c r="I104" s="67"/>
      <c r="J104" s="67"/>
      <c r="K104" s="67"/>
      <c r="L104" s="67"/>
      <c r="M104" s="67"/>
      <c r="N104" s="67"/>
      <c r="O104" s="67"/>
      <c r="P104" s="67"/>
      <c r="Q104" s="67"/>
      <c r="R104" s="67"/>
      <c r="S104" s="67"/>
      <c r="T104" s="67"/>
      <c r="U104" s="67"/>
      <c r="V104" s="67"/>
      <c r="W104" s="67"/>
      <c r="X104" s="67"/>
    </row>
    <row r="105" spans="1:24">
      <c r="A105" s="286"/>
      <c r="B105" s="159"/>
      <c r="C105" s="287"/>
      <c r="D105" s="67"/>
      <c r="E105" s="67"/>
      <c r="F105" s="67"/>
      <c r="G105" s="67"/>
      <c r="H105" s="67"/>
      <c r="I105" s="67"/>
      <c r="J105" s="67"/>
      <c r="K105" s="67"/>
      <c r="L105" s="67"/>
      <c r="M105" s="67"/>
      <c r="N105" s="67"/>
      <c r="O105" s="67"/>
      <c r="P105" s="67"/>
      <c r="Q105" s="67"/>
      <c r="R105" s="67"/>
      <c r="S105" s="67"/>
      <c r="T105" s="67"/>
      <c r="U105" s="67"/>
      <c r="V105" s="67"/>
      <c r="W105" s="67"/>
      <c r="X105" s="67"/>
    </row>
    <row r="106" spans="1:24">
      <c r="A106" s="286"/>
      <c r="B106" s="159"/>
      <c r="C106" s="287"/>
      <c r="D106" s="67"/>
      <c r="E106" s="67"/>
      <c r="F106" s="67"/>
      <c r="G106" s="67"/>
      <c r="H106" s="67"/>
      <c r="I106" s="67"/>
      <c r="J106" s="67"/>
      <c r="K106" s="67"/>
      <c r="L106" s="67"/>
      <c r="M106" s="67"/>
      <c r="N106" s="67"/>
      <c r="O106" s="67"/>
      <c r="P106" s="67"/>
      <c r="Q106" s="67"/>
      <c r="R106" s="67"/>
      <c r="S106" s="67"/>
      <c r="T106" s="67"/>
      <c r="U106" s="67"/>
      <c r="V106" s="67"/>
      <c r="W106" s="67"/>
      <c r="X106" s="67"/>
    </row>
    <row r="107" spans="1:24">
      <c r="A107" s="286"/>
      <c r="B107" s="159"/>
      <c r="C107" s="287"/>
      <c r="D107" s="67"/>
      <c r="E107" s="67"/>
      <c r="F107" s="67"/>
      <c r="G107" s="67"/>
      <c r="H107" s="67"/>
      <c r="I107" s="67"/>
      <c r="J107" s="67"/>
      <c r="K107" s="67"/>
      <c r="L107" s="67"/>
      <c r="M107" s="67"/>
      <c r="N107" s="67"/>
      <c r="O107" s="67"/>
      <c r="P107" s="67"/>
      <c r="Q107" s="67"/>
      <c r="R107" s="67"/>
      <c r="S107" s="67"/>
      <c r="T107" s="67"/>
      <c r="U107" s="67"/>
      <c r="V107" s="67"/>
      <c r="W107" s="67"/>
      <c r="X107" s="67"/>
    </row>
    <row r="108" spans="1:24">
      <c r="A108" s="286"/>
      <c r="B108" s="159"/>
      <c r="C108" s="287"/>
      <c r="D108" s="67"/>
      <c r="E108" s="67"/>
      <c r="F108" s="67"/>
      <c r="G108" s="67"/>
      <c r="H108" s="67"/>
      <c r="I108" s="67"/>
      <c r="J108" s="67"/>
      <c r="K108" s="67"/>
      <c r="L108" s="67"/>
      <c r="M108" s="67"/>
      <c r="N108" s="67"/>
      <c r="O108" s="67"/>
      <c r="P108" s="67"/>
      <c r="Q108" s="67"/>
      <c r="R108" s="67"/>
      <c r="S108" s="67"/>
      <c r="T108" s="67"/>
      <c r="U108" s="67"/>
      <c r="V108" s="67"/>
      <c r="W108" s="67"/>
      <c r="X108" s="67"/>
    </row>
    <row r="109" spans="1:24">
      <c r="A109" s="286"/>
      <c r="B109" s="159"/>
      <c r="C109" s="287"/>
      <c r="D109" s="67"/>
      <c r="E109" s="67"/>
      <c r="F109" s="67"/>
      <c r="G109" s="67"/>
      <c r="H109" s="67"/>
      <c r="I109" s="67"/>
      <c r="J109" s="67"/>
      <c r="K109" s="67"/>
      <c r="L109" s="67"/>
      <c r="M109" s="67"/>
      <c r="N109" s="67"/>
      <c r="O109" s="67"/>
      <c r="P109" s="67"/>
      <c r="Q109" s="67"/>
      <c r="R109" s="67"/>
      <c r="S109" s="67"/>
      <c r="T109" s="67"/>
      <c r="U109" s="67"/>
      <c r="V109" s="67"/>
      <c r="W109" s="67"/>
      <c r="X109" s="67"/>
    </row>
    <row r="110" spans="1:24">
      <c r="A110" s="286"/>
      <c r="B110" s="159"/>
      <c r="C110" s="287"/>
      <c r="D110" s="67"/>
      <c r="E110" s="67"/>
      <c r="F110" s="67"/>
      <c r="G110" s="67"/>
      <c r="H110" s="67"/>
      <c r="I110" s="67"/>
      <c r="J110" s="67"/>
      <c r="K110" s="67"/>
      <c r="L110" s="67"/>
      <c r="M110" s="67"/>
      <c r="N110" s="67"/>
      <c r="O110" s="67"/>
      <c r="P110" s="67"/>
      <c r="Q110" s="67"/>
      <c r="R110" s="67"/>
      <c r="S110" s="67"/>
      <c r="T110" s="67"/>
      <c r="U110" s="67"/>
      <c r="V110" s="67"/>
      <c r="W110" s="67"/>
      <c r="X110" s="67"/>
    </row>
    <row r="111" spans="1:24">
      <c r="A111" s="286"/>
      <c r="B111" s="159"/>
      <c r="C111" s="287"/>
      <c r="D111" s="67"/>
      <c r="E111" s="67"/>
      <c r="F111" s="67"/>
      <c r="G111" s="67"/>
      <c r="H111" s="67"/>
      <c r="I111" s="67"/>
      <c r="J111" s="67"/>
      <c r="K111" s="67"/>
      <c r="L111" s="67"/>
      <c r="M111" s="67"/>
      <c r="N111" s="67"/>
      <c r="O111" s="67"/>
      <c r="P111" s="67"/>
      <c r="Q111" s="67"/>
      <c r="R111" s="67"/>
      <c r="S111" s="67"/>
      <c r="T111" s="67"/>
      <c r="U111" s="67"/>
      <c r="V111" s="67"/>
      <c r="W111" s="67"/>
      <c r="X111" s="67"/>
    </row>
    <row r="112" spans="1:24">
      <c r="A112" s="286"/>
      <c r="B112" s="159"/>
      <c r="C112" s="287"/>
      <c r="D112" s="67"/>
      <c r="E112" s="67"/>
      <c r="F112" s="67"/>
      <c r="G112" s="67"/>
      <c r="H112" s="67"/>
      <c r="I112" s="67"/>
      <c r="J112" s="67"/>
      <c r="K112" s="67"/>
      <c r="L112" s="67"/>
      <c r="M112" s="67"/>
      <c r="N112" s="67"/>
      <c r="O112" s="67"/>
      <c r="P112" s="67"/>
      <c r="Q112" s="67"/>
      <c r="R112" s="67"/>
      <c r="S112" s="67"/>
      <c r="T112" s="67"/>
      <c r="U112" s="67"/>
      <c r="V112" s="67"/>
      <c r="W112" s="67"/>
      <c r="X112" s="67"/>
    </row>
    <row r="113" spans="1:24">
      <c r="A113" s="286"/>
      <c r="B113" s="159"/>
      <c r="C113" s="287"/>
      <c r="D113" s="67"/>
      <c r="E113" s="67"/>
      <c r="F113" s="67"/>
      <c r="G113" s="67"/>
      <c r="H113" s="67"/>
      <c r="I113" s="67"/>
      <c r="J113" s="67"/>
      <c r="K113" s="67"/>
      <c r="L113" s="67"/>
      <c r="M113" s="67"/>
      <c r="N113" s="67"/>
      <c r="O113" s="67"/>
      <c r="P113" s="67"/>
      <c r="Q113" s="67"/>
      <c r="R113" s="67"/>
      <c r="S113" s="67"/>
      <c r="T113" s="67"/>
      <c r="U113" s="67"/>
      <c r="V113" s="67"/>
      <c r="W113" s="67"/>
      <c r="X113" s="67"/>
    </row>
    <row r="114" spans="1:24">
      <c r="A114" s="286"/>
      <c r="B114" s="159"/>
      <c r="C114" s="287"/>
      <c r="D114" s="67"/>
      <c r="E114" s="67"/>
      <c r="F114" s="67"/>
      <c r="G114" s="67"/>
      <c r="H114" s="67"/>
      <c r="I114" s="67"/>
      <c r="J114" s="67"/>
      <c r="K114" s="67"/>
      <c r="L114" s="67"/>
      <c r="M114" s="67"/>
      <c r="N114" s="67"/>
      <c r="O114" s="67"/>
      <c r="P114" s="67"/>
      <c r="Q114" s="67"/>
      <c r="R114" s="67"/>
      <c r="S114" s="67"/>
      <c r="T114" s="67"/>
      <c r="U114" s="67"/>
      <c r="V114" s="67"/>
      <c r="W114" s="67"/>
      <c r="X114" s="67"/>
    </row>
    <row r="115" spans="1:24">
      <c r="A115" s="286"/>
      <c r="B115" s="159"/>
      <c r="C115" s="287"/>
      <c r="D115" s="67"/>
      <c r="E115" s="67"/>
      <c r="F115" s="67"/>
      <c r="G115" s="67"/>
      <c r="H115" s="67"/>
      <c r="I115" s="67"/>
      <c r="J115" s="67"/>
      <c r="K115" s="67"/>
      <c r="L115" s="67"/>
      <c r="M115" s="67"/>
      <c r="N115" s="67"/>
      <c r="O115" s="67"/>
      <c r="P115" s="67"/>
      <c r="Q115" s="67"/>
      <c r="R115" s="67"/>
      <c r="S115" s="67"/>
      <c r="T115" s="67"/>
      <c r="U115" s="67"/>
      <c r="V115" s="67"/>
      <c r="W115" s="67"/>
      <c r="X115" s="67"/>
    </row>
    <row r="116" spans="1:24">
      <c r="A116" s="286"/>
      <c r="B116" s="159"/>
      <c r="C116" s="287"/>
      <c r="D116" s="67"/>
      <c r="E116" s="67"/>
      <c r="F116" s="67"/>
      <c r="G116" s="67"/>
      <c r="H116" s="67"/>
      <c r="I116" s="67"/>
      <c r="J116" s="67"/>
      <c r="K116" s="67"/>
      <c r="L116" s="67"/>
      <c r="M116" s="67"/>
      <c r="N116" s="67"/>
      <c r="O116" s="67"/>
      <c r="P116" s="67"/>
      <c r="Q116" s="67"/>
      <c r="R116" s="67"/>
      <c r="S116" s="67"/>
      <c r="T116" s="67"/>
      <c r="U116" s="67"/>
      <c r="V116" s="67"/>
      <c r="W116" s="67"/>
      <c r="X116" s="67"/>
    </row>
    <row r="117" spans="1:24">
      <c r="A117" s="286"/>
      <c r="B117" s="159"/>
      <c r="C117" s="287"/>
      <c r="D117" s="67"/>
      <c r="E117" s="67"/>
      <c r="F117" s="67"/>
      <c r="G117" s="67"/>
      <c r="H117" s="67"/>
      <c r="I117" s="67"/>
      <c r="J117" s="67"/>
      <c r="K117" s="67"/>
      <c r="L117" s="67"/>
      <c r="M117" s="67"/>
      <c r="N117" s="67"/>
      <c r="O117" s="67"/>
      <c r="P117" s="67"/>
      <c r="Q117" s="67"/>
      <c r="R117" s="67"/>
      <c r="S117" s="67"/>
      <c r="T117" s="67"/>
      <c r="U117" s="67"/>
      <c r="V117" s="67"/>
      <c r="W117" s="67"/>
      <c r="X117" s="67"/>
    </row>
    <row r="118" spans="1:24">
      <c r="A118" s="286"/>
      <c r="B118" s="159"/>
      <c r="C118" s="287"/>
      <c r="D118" s="67"/>
      <c r="E118" s="67"/>
      <c r="F118" s="67"/>
      <c r="G118" s="67"/>
      <c r="H118" s="67"/>
      <c r="I118" s="67"/>
      <c r="J118" s="67"/>
      <c r="K118" s="67"/>
      <c r="L118" s="67"/>
      <c r="M118" s="67"/>
      <c r="N118" s="67"/>
      <c r="O118" s="67"/>
      <c r="P118" s="67"/>
      <c r="Q118" s="67"/>
      <c r="R118" s="67"/>
      <c r="S118" s="67"/>
      <c r="T118" s="67"/>
      <c r="U118" s="67"/>
      <c r="V118" s="67"/>
      <c r="W118" s="67"/>
      <c r="X118" s="67"/>
    </row>
    <row r="119" spans="1:24">
      <c r="A119" s="286"/>
      <c r="B119" s="159"/>
      <c r="C119" s="287"/>
      <c r="D119" s="67"/>
      <c r="E119" s="67"/>
      <c r="F119" s="67"/>
      <c r="G119" s="67"/>
      <c r="H119" s="67"/>
      <c r="I119" s="67"/>
      <c r="J119" s="67"/>
      <c r="K119" s="67"/>
      <c r="L119" s="67"/>
      <c r="M119" s="67"/>
      <c r="N119" s="67"/>
      <c r="O119" s="67"/>
      <c r="P119" s="67"/>
      <c r="Q119" s="67"/>
      <c r="R119" s="67"/>
      <c r="S119" s="67"/>
      <c r="T119" s="67"/>
      <c r="U119" s="67"/>
      <c r="V119" s="67"/>
      <c r="W119" s="67"/>
      <c r="X119" s="67"/>
    </row>
    <row r="120" spans="1:24">
      <c r="A120" s="286"/>
      <c r="B120" s="159"/>
      <c r="C120" s="287"/>
      <c r="D120" s="67"/>
      <c r="E120" s="67"/>
      <c r="F120" s="67"/>
      <c r="G120" s="67"/>
      <c r="H120" s="67"/>
      <c r="I120" s="67"/>
      <c r="J120" s="67"/>
      <c r="K120" s="67"/>
      <c r="L120" s="67"/>
      <c r="M120" s="67"/>
      <c r="N120" s="67"/>
      <c r="O120" s="67"/>
      <c r="P120" s="67"/>
      <c r="Q120" s="67"/>
      <c r="R120" s="67"/>
      <c r="S120" s="67"/>
      <c r="T120" s="67"/>
      <c r="U120" s="67"/>
      <c r="V120" s="67"/>
      <c r="W120" s="67"/>
      <c r="X120" s="67"/>
    </row>
    <row r="121" spans="1:24">
      <c r="A121" s="286"/>
      <c r="B121" s="159"/>
      <c r="C121" s="287"/>
      <c r="D121" s="67"/>
      <c r="E121" s="67"/>
      <c r="F121" s="67"/>
      <c r="G121" s="67"/>
      <c r="H121" s="67"/>
      <c r="I121" s="67"/>
      <c r="J121" s="67"/>
      <c r="K121" s="67"/>
      <c r="L121" s="67"/>
      <c r="M121" s="67"/>
      <c r="N121" s="67"/>
      <c r="O121" s="67"/>
      <c r="P121" s="67"/>
      <c r="Q121" s="67"/>
      <c r="R121" s="67"/>
      <c r="S121" s="67"/>
      <c r="T121" s="67"/>
      <c r="U121" s="67"/>
      <c r="V121" s="67"/>
      <c r="W121" s="67"/>
      <c r="X121" s="67"/>
    </row>
    <row r="122" spans="1:24">
      <c r="A122" s="286"/>
      <c r="B122" s="159"/>
      <c r="C122" s="287"/>
      <c r="D122" s="67"/>
      <c r="E122" s="67"/>
      <c r="F122" s="67"/>
      <c r="G122" s="67"/>
      <c r="H122" s="67"/>
      <c r="I122" s="67"/>
      <c r="J122" s="67"/>
      <c r="K122" s="67"/>
      <c r="L122" s="67"/>
      <c r="M122" s="67"/>
      <c r="N122" s="67"/>
      <c r="O122" s="67"/>
      <c r="P122" s="67"/>
      <c r="Q122" s="67"/>
      <c r="R122" s="67"/>
      <c r="S122" s="67"/>
      <c r="T122" s="67"/>
      <c r="U122" s="67"/>
      <c r="V122" s="67"/>
      <c r="W122" s="67"/>
      <c r="X122" s="67"/>
    </row>
    <row r="123" spans="1:24">
      <c r="A123" s="286"/>
      <c r="B123" s="159"/>
      <c r="C123" s="287"/>
      <c r="D123" s="67"/>
      <c r="E123" s="67"/>
      <c r="F123" s="67"/>
      <c r="G123" s="67"/>
      <c r="H123" s="67"/>
      <c r="I123" s="67"/>
      <c r="J123" s="67"/>
      <c r="K123" s="67"/>
      <c r="L123" s="67"/>
      <c r="M123" s="67"/>
      <c r="N123" s="67"/>
      <c r="O123" s="67"/>
      <c r="P123" s="67"/>
      <c r="Q123" s="67"/>
      <c r="R123" s="67"/>
      <c r="S123" s="67"/>
      <c r="T123" s="67"/>
      <c r="U123" s="67"/>
      <c r="V123" s="67"/>
      <c r="W123" s="67"/>
      <c r="X123" s="67"/>
    </row>
    <row r="124" spans="1:24">
      <c r="A124" s="286"/>
      <c r="B124" s="159"/>
      <c r="C124" s="287"/>
      <c r="D124" s="67"/>
      <c r="E124" s="67"/>
      <c r="F124" s="67"/>
      <c r="G124" s="67"/>
      <c r="H124" s="67"/>
      <c r="I124" s="67"/>
      <c r="J124" s="67"/>
      <c r="K124" s="67"/>
      <c r="L124" s="67"/>
      <c r="M124" s="67"/>
      <c r="N124" s="67"/>
      <c r="O124" s="67"/>
      <c r="P124" s="67"/>
      <c r="Q124" s="67"/>
      <c r="R124" s="67"/>
      <c r="S124" s="67"/>
      <c r="T124" s="67"/>
      <c r="U124" s="67"/>
      <c r="V124" s="67"/>
      <c r="W124" s="67"/>
      <c r="X124" s="67"/>
    </row>
    <row r="125" spans="1:24">
      <c r="A125" s="286"/>
      <c r="B125" s="159"/>
      <c r="C125" s="287"/>
      <c r="D125" s="67"/>
      <c r="E125" s="67"/>
      <c r="F125" s="67"/>
      <c r="G125" s="67"/>
      <c r="H125" s="67"/>
      <c r="I125" s="67"/>
      <c r="J125" s="67"/>
      <c r="K125" s="67"/>
      <c r="L125" s="67"/>
      <c r="M125" s="67"/>
      <c r="N125" s="67"/>
      <c r="O125" s="67"/>
      <c r="P125" s="67"/>
      <c r="Q125" s="67"/>
      <c r="R125" s="67"/>
      <c r="S125" s="67"/>
      <c r="T125" s="67"/>
      <c r="U125" s="67"/>
      <c r="V125" s="67"/>
      <c r="W125" s="67"/>
      <c r="X125" s="67"/>
    </row>
    <row r="126" spans="1:24">
      <c r="A126" s="286"/>
      <c r="B126" s="159"/>
      <c r="C126" s="287"/>
      <c r="D126" s="67"/>
      <c r="E126" s="67"/>
      <c r="F126" s="67"/>
      <c r="G126" s="67"/>
      <c r="H126" s="67"/>
      <c r="I126" s="67"/>
      <c r="J126" s="67"/>
      <c r="K126" s="67"/>
      <c r="L126" s="67"/>
      <c r="M126" s="67"/>
      <c r="N126" s="67"/>
      <c r="O126" s="67"/>
      <c r="P126" s="67"/>
      <c r="Q126" s="67"/>
      <c r="R126" s="67"/>
      <c r="S126" s="67"/>
      <c r="T126" s="67"/>
      <c r="U126" s="67"/>
      <c r="V126" s="67"/>
      <c r="W126" s="67"/>
      <c r="X126" s="67"/>
    </row>
    <row r="127" spans="1:24" ht="15.75" thickBot="1">
      <c r="A127" s="288"/>
      <c r="B127" s="164"/>
      <c r="C127" s="289"/>
      <c r="D127" s="67"/>
      <c r="E127" s="67"/>
      <c r="F127" s="67"/>
      <c r="G127" s="67"/>
      <c r="H127" s="67"/>
      <c r="I127" s="67"/>
      <c r="J127" s="67"/>
      <c r="K127" s="67"/>
      <c r="L127" s="67"/>
      <c r="M127" s="67"/>
      <c r="N127" s="67"/>
      <c r="O127" s="67"/>
      <c r="P127" s="67"/>
      <c r="Q127" s="67"/>
      <c r="R127" s="67"/>
      <c r="S127" s="67"/>
      <c r="T127" s="67"/>
      <c r="U127" s="67"/>
      <c r="V127" s="67"/>
      <c r="W127" s="67"/>
      <c r="X127" s="67"/>
    </row>
    <row r="128" spans="1:24">
      <c r="A128" s="2"/>
      <c r="B128" s="2"/>
      <c r="C128" s="2" t="s">
        <v>2684</v>
      </c>
      <c r="D128" s="67"/>
      <c r="E128" s="67"/>
      <c r="F128" s="67"/>
      <c r="G128" s="67"/>
      <c r="H128" s="67"/>
      <c r="I128" s="67"/>
      <c r="J128" s="67"/>
      <c r="K128" s="67"/>
      <c r="L128" s="67"/>
      <c r="M128" s="67"/>
      <c r="N128" s="67"/>
      <c r="O128" s="67"/>
      <c r="P128" s="67"/>
      <c r="Q128" s="67"/>
      <c r="R128" s="67"/>
      <c r="S128" s="67"/>
      <c r="T128" s="67"/>
      <c r="U128" s="67"/>
      <c r="V128" s="67"/>
      <c r="W128" s="67"/>
      <c r="X128" s="67"/>
    </row>
    <row r="129" spans="1:24">
      <c r="A129" s="2"/>
      <c r="B129" s="2"/>
      <c r="C129" s="2"/>
      <c r="D129" s="67"/>
      <c r="E129" s="67"/>
      <c r="F129" s="67"/>
      <c r="G129" s="67"/>
      <c r="H129" s="67"/>
      <c r="I129" s="67"/>
      <c r="J129" s="67"/>
      <c r="K129" s="67"/>
      <c r="L129" s="67"/>
      <c r="M129" s="67"/>
      <c r="N129" s="67"/>
      <c r="O129" s="67"/>
      <c r="P129" s="67"/>
      <c r="Q129" s="67"/>
      <c r="R129" s="67"/>
      <c r="S129" s="67"/>
      <c r="T129" s="67"/>
      <c r="U129" s="67"/>
      <c r="V129" s="67"/>
      <c r="W129" s="67"/>
      <c r="X129" s="67"/>
    </row>
    <row r="130" spans="1:24">
      <c r="A130" s="165" t="s">
        <v>74</v>
      </c>
      <c r="B130" s="165"/>
      <c r="C130" s="165"/>
      <c r="D130" s="67"/>
      <c r="E130" s="67"/>
      <c r="F130" s="67"/>
      <c r="G130" s="67"/>
      <c r="H130" s="67"/>
      <c r="I130" s="67"/>
      <c r="J130" s="67"/>
      <c r="K130" s="67"/>
      <c r="L130" s="67"/>
      <c r="M130" s="67"/>
      <c r="N130" s="67"/>
      <c r="O130" s="67"/>
      <c r="P130" s="67"/>
      <c r="Q130" s="67"/>
      <c r="R130" s="67"/>
      <c r="S130" s="67"/>
      <c r="T130" s="67"/>
      <c r="U130" s="67"/>
      <c r="V130" s="67"/>
      <c r="W130" s="67"/>
      <c r="X130" s="67"/>
    </row>
    <row r="131" spans="1:24">
      <c r="A131" s="67"/>
      <c r="B131" s="67"/>
      <c r="C131" s="67"/>
      <c r="D131" s="67"/>
      <c r="E131" s="67"/>
      <c r="F131" s="67"/>
      <c r="G131" s="67"/>
      <c r="H131" s="67"/>
      <c r="I131" s="67"/>
      <c r="J131" s="67"/>
      <c r="K131" s="67"/>
      <c r="L131" s="67"/>
      <c r="M131" s="67"/>
      <c r="N131" s="67"/>
      <c r="O131" s="67"/>
      <c r="P131" s="67"/>
      <c r="Q131" s="67"/>
      <c r="R131" s="67"/>
      <c r="S131" s="67"/>
      <c r="T131" s="67"/>
      <c r="U131" s="67"/>
    </row>
    <row r="132" spans="1:24">
      <c r="A132" s="67"/>
      <c r="B132" s="67"/>
      <c r="C132" s="67"/>
      <c r="D132" s="67"/>
      <c r="E132" s="67"/>
      <c r="F132" s="67"/>
      <c r="G132" s="67"/>
      <c r="H132" s="67"/>
      <c r="I132" s="67"/>
      <c r="J132" s="67"/>
      <c r="K132" s="67"/>
      <c r="L132" s="67"/>
      <c r="M132" s="67"/>
      <c r="N132" s="67"/>
      <c r="O132" s="67"/>
      <c r="P132" s="67"/>
      <c r="Q132" s="67"/>
      <c r="R132" s="67"/>
      <c r="S132" s="67"/>
      <c r="T132" s="67"/>
      <c r="U132" s="67"/>
    </row>
    <row r="133" spans="1:24">
      <c r="A133" s="67"/>
      <c r="B133" s="67"/>
      <c r="C133" s="67"/>
      <c r="D133" s="67"/>
      <c r="E133" s="67"/>
      <c r="F133" s="67"/>
      <c r="G133" s="67"/>
      <c r="H133" s="67"/>
      <c r="I133" s="67"/>
      <c r="J133" s="67"/>
      <c r="K133" s="67"/>
      <c r="L133" s="67"/>
      <c r="M133" s="67"/>
      <c r="N133" s="67"/>
      <c r="O133" s="67"/>
      <c r="P133" s="67"/>
      <c r="Q133" s="67"/>
      <c r="R133" s="67"/>
      <c r="S133" s="67"/>
      <c r="T133" s="67"/>
      <c r="U133" s="67"/>
    </row>
    <row r="134" spans="1:24">
      <c r="A134" s="67"/>
      <c r="B134" s="67"/>
      <c r="C134" s="67"/>
      <c r="D134" s="67"/>
      <c r="E134" s="67"/>
      <c r="F134" s="67"/>
      <c r="G134" s="67"/>
      <c r="H134" s="67"/>
      <c r="I134" s="67"/>
      <c r="J134" s="67"/>
      <c r="K134" s="67"/>
      <c r="L134" s="67"/>
      <c r="M134" s="67"/>
      <c r="N134" s="67"/>
      <c r="O134" s="67"/>
      <c r="P134" s="67"/>
      <c r="Q134" s="67"/>
      <c r="R134" s="67"/>
      <c r="S134" s="67"/>
      <c r="T134" s="67"/>
      <c r="U134" s="67"/>
    </row>
    <row r="135" spans="1:24">
      <c r="A135" s="67"/>
      <c r="B135" s="67"/>
      <c r="C135" s="67"/>
      <c r="D135" s="67"/>
      <c r="E135" s="67"/>
      <c r="F135" s="67"/>
      <c r="G135" s="67"/>
      <c r="H135" s="67"/>
      <c r="I135" s="67"/>
      <c r="J135" s="67"/>
      <c r="K135" s="67"/>
      <c r="L135" s="67"/>
      <c r="M135" s="67"/>
      <c r="N135" s="67"/>
      <c r="O135" s="67"/>
      <c r="P135" s="67"/>
      <c r="Q135" s="67"/>
      <c r="R135" s="67"/>
      <c r="S135" s="67"/>
      <c r="T135" s="67"/>
      <c r="U135" s="67"/>
    </row>
    <row r="136" spans="1:24">
      <c r="A136" s="67"/>
      <c r="B136" s="67"/>
      <c r="C136" s="67"/>
      <c r="D136" s="67"/>
      <c r="E136" s="67"/>
      <c r="F136" s="67"/>
      <c r="G136" s="67"/>
      <c r="H136" s="67"/>
      <c r="I136" s="67"/>
      <c r="J136" s="67"/>
      <c r="K136" s="67"/>
      <c r="L136" s="67"/>
      <c r="M136" s="67"/>
      <c r="N136" s="67"/>
      <c r="O136" s="67"/>
      <c r="P136" s="67"/>
      <c r="Q136" s="67"/>
      <c r="R136" s="67"/>
      <c r="S136" s="67"/>
      <c r="T136" s="67"/>
      <c r="U136" s="67"/>
    </row>
    <row r="137" spans="1:24">
      <c r="A137" s="67"/>
      <c r="B137" s="67"/>
      <c r="C137" s="67"/>
      <c r="D137" s="67"/>
      <c r="E137" s="67"/>
      <c r="F137" s="67"/>
      <c r="G137" s="67"/>
      <c r="H137" s="67"/>
      <c r="I137" s="67"/>
      <c r="J137" s="67"/>
      <c r="K137" s="67"/>
      <c r="L137" s="67"/>
      <c r="M137" s="67"/>
      <c r="N137" s="67"/>
      <c r="O137" s="67"/>
      <c r="P137" s="67"/>
      <c r="Q137" s="67"/>
      <c r="R137" s="67"/>
      <c r="S137" s="67"/>
      <c r="T137" s="67"/>
      <c r="U137" s="67"/>
    </row>
    <row r="138" spans="1:24">
      <c r="A138" s="67"/>
      <c r="B138" s="67"/>
      <c r="C138" s="67"/>
      <c r="D138" s="67"/>
      <c r="E138" s="67"/>
      <c r="F138" s="67"/>
      <c r="G138" s="67"/>
      <c r="H138" s="67"/>
      <c r="I138" s="67"/>
      <c r="J138" s="67"/>
      <c r="K138" s="67"/>
      <c r="L138" s="67"/>
      <c r="M138" s="67"/>
      <c r="N138" s="67"/>
      <c r="O138" s="67"/>
      <c r="P138" s="67"/>
      <c r="Q138" s="67"/>
      <c r="R138" s="67"/>
      <c r="S138" s="67"/>
      <c r="T138" s="67"/>
      <c r="U138" s="67"/>
    </row>
    <row r="139" spans="1:24">
      <c r="A139" s="67"/>
      <c r="B139" s="67"/>
      <c r="C139" s="67"/>
      <c r="D139" s="67"/>
      <c r="E139" s="67"/>
      <c r="F139" s="67"/>
      <c r="G139" s="67"/>
      <c r="H139" s="67"/>
      <c r="I139" s="67"/>
      <c r="J139" s="67"/>
      <c r="K139" s="67"/>
      <c r="L139" s="67"/>
      <c r="M139" s="67"/>
      <c r="N139" s="67"/>
      <c r="O139" s="67"/>
      <c r="P139" s="67"/>
      <c r="Q139" s="67"/>
      <c r="R139" s="67"/>
      <c r="S139" s="67"/>
      <c r="T139" s="67"/>
      <c r="U139" s="67"/>
    </row>
    <row r="140" spans="1:24">
      <c r="A140" s="67"/>
      <c r="B140" s="67"/>
      <c r="C140" s="67"/>
      <c r="D140" s="67"/>
      <c r="E140" s="67"/>
      <c r="F140" s="67"/>
      <c r="G140" s="67"/>
      <c r="H140" s="67"/>
      <c r="I140" s="67"/>
      <c r="J140" s="67"/>
      <c r="K140" s="67"/>
      <c r="L140" s="67"/>
      <c r="M140" s="67"/>
      <c r="N140" s="67"/>
      <c r="O140" s="67"/>
      <c r="P140" s="67"/>
      <c r="Q140" s="67"/>
      <c r="R140" s="67"/>
      <c r="S140" s="67"/>
      <c r="T140" s="67"/>
      <c r="U140" s="67"/>
    </row>
    <row r="141" spans="1:24">
      <c r="A141" s="67"/>
      <c r="B141" s="67"/>
      <c r="C141" s="67"/>
      <c r="D141" s="67"/>
      <c r="E141" s="67"/>
      <c r="F141" s="67"/>
      <c r="G141" s="67"/>
      <c r="H141" s="67"/>
      <c r="I141" s="67"/>
      <c r="J141" s="67"/>
      <c r="K141" s="67"/>
      <c r="L141" s="67"/>
      <c r="M141" s="67"/>
      <c r="N141" s="67"/>
      <c r="O141" s="67"/>
      <c r="P141" s="67"/>
      <c r="Q141" s="67"/>
      <c r="R141" s="67"/>
      <c r="S141" s="67"/>
      <c r="T141" s="67"/>
      <c r="U141" s="67"/>
    </row>
    <row r="142" spans="1:24">
      <c r="A142" s="67"/>
      <c r="B142" s="67"/>
      <c r="C142" s="67"/>
      <c r="D142" s="67"/>
      <c r="E142" s="67"/>
      <c r="F142" s="67"/>
      <c r="G142" s="67"/>
      <c r="H142" s="67"/>
      <c r="I142" s="67"/>
      <c r="J142" s="67"/>
      <c r="K142" s="67"/>
      <c r="L142" s="67"/>
      <c r="M142" s="67"/>
      <c r="N142" s="67"/>
      <c r="O142" s="67"/>
      <c r="P142" s="67"/>
      <c r="Q142" s="67"/>
      <c r="R142" s="67"/>
      <c r="S142" s="67"/>
      <c r="T142" s="67"/>
      <c r="U142" s="67"/>
    </row>
    <row r="143" spans="1:24">
      <c r="A143" s="67"/>
      <c r="B143" s="67"/>
      <c r="C143" s="67"/>
      <c r="D143" s="67"/>
      <c r="E143" s="67"/>
      <c r="F143" s="67"/>
      <c r="G143" s="67"/>
      <c r="H143" s="67"/>
      <c r="I143" s="67"/>
      <c r="J143" s="67"/>
      <c r="K143" s="67"/>
      <c r="L143" s="67"/>
      <c r="M143" s="67"/>
      <c r="N143" s="67"/>
      <c r="O143" s="67"/>
      <c r="P143" s="67"/>
      <c r="Q143" s="67"/>
      <c r="R143" s="67"/>
      <c r="S143" s="67"/>
      <c r="T143" s="67"/>
      <c r="U143" s="67"/>
    </row>
    <row r="144" spans="1:24">
      <c r="A144" s="67"/>
      <c r="B144" s="67"/>
      <c r="C144" s="67"/>
      <c r="D144" s="67"/>
      <c r="E144" s="67"/>
      <c r="F144" s="67"/>
      <c r="G144" s="67"/>
      <c r="H144" s="67"/>
      <c r="I144" s="67"/>
      <c r="J144" s="67"/>
      <c r="K144" s="67"/>
      <c r="L144" s="67"/>
      <c r="M144" s="67"/>
      <c r="N144" s="67"/>
      <c r="O144" s="67"/>
      <c r="P144" s="67"/>
      <c r="Q144" s="67"/>
      <c r="R144" s="67"/>
      <c r="S144" s="67"/>
      <c r="T144" s="67"/>
      <c r="U144" s="67"/>
    </row>
    <row r="145" spans="1:21">
      <c r="A145" s="67"/>
      <c r="B145" s="67"/>
      <c r="C145" s="67"/>
      <c r="D145" s="67"/>
      <c r="E145" s="67"/>
      <c r="F145" s="67"/>
      <c r="G145" s="67"/>
      <c r="H145" s="67"/>
      <c r="I145" s="67"/>
      <c r="J145" s="67"/>
      <c r="K145" s="67"/>
      <c r="L145" s="67"/>
      <c r="M145" s="67"/>
      <c r="N145" s="67"/>
      <c r="O145" s="67"/>
      <c r="P145" s="67"/>
      <c r="Q145" s="67"/>
      <c r="R145" s="67"/>
      <c r="S145" s="67"/>
      <c r="T145" s="67"/>
      <c r="U145" s="67"/>
    </row>
    <row r="146" spans="1:21">
      <c r="A146" s="67"/>
      <c r="B146" s="67"/>
      <c r="C146" s="67"/>
      <c r="D146" s="67"/>
      <c r="E146" s="67"/>
      <c r="F146" s="67"/>
      <c r="G146" s="67"/>
      <c r="H146" s="67"/>
      <c r="I146" s="67"/>
      <c r="J146" s="67"/>
      <c r="K146" s="67"/>
      <c r="L146" s="67"/>
      <c r="M146" s="67"/>
      <c r="N146" s="67"/>
      <c r="O146" s="67"/>
      <c r="P146" s="67"/>
      <c r="Q146" s="67"/>
      <c r="R146" s="67"/>
      <c r="S146" s="67"/>
      <c r="T146" s="67"/>
      <c r="U146" s="67"/>
    </row>
    <row r="147" spans="1:21">
      <c r="A147" s="67"/>
      <c r="B147" s="67"/>
      <c r="C147" s="67"/>
      <c r="D147" s="67"/>
      <c r="E147" s="67"/>
      <c r="F147" s="67"/>
      <c r="G147" s="67"/>
      <c r="H147" s="67"/>
      <c r="I147" s="67"/>
      <c r="J147" s="67"/>
      <c r="K147" s="67"/>
      <c r="L147" s="67"/>
      <c r="M147" s="67"/>
      <c r="N147" s="67"/>
      <c r="O147" s="67"/>
      <c r="P147" s="67"/>
      <c r="Q147" s="67"/>
      <c r="R147" s="67"/>
      <c r="S147" s="67"/>
      <c r="T147" s="67"/>
      <c r="U147" s="67"/>
    </row>
  </sheetData>
  <mergeCells count="1">
    <mergeCell ref="A5:C5"/>
  </mergeCells>
  <printOptions horizontalCentered="1" verticalCentered="1"/>
  <pageMargins left="0.5" right="0.5" top="0.5" bottom="0.5" header="0" footer="0"/>
  <pageSetup scale="72" fitToHeight="2" orientation="portrait" r:id="rId1"/>
  <headerFooter alignWithMargins="0"/>
  <rowBreaks count="1" manualBreakCount="1">
    <brk id="66" max="16383" man="1"/>
  </rowBreaks>
  <legacyDrawing r:id="rId2"/>
</worksheet>
</file>

<file path=xl/worksheets/sheet14.xml><?xml version="1.0" encoding="utf-8"?>
<worksheet xmlns="http://schemas.openxmlformats.org/spreadsheetml/2006/main" xmlns:r="http://schemas.openxmlformats.org/officeDocument/2006/relationships">
  <dimension ref="A1:I125"/>
  <sheetViews>
    <sheetView topLeftCell="A55" zoomScale="70" zoomScaleNormal="70" workbookViewId="0">
      <selection activeCell="H101" sqref="H101"/>
    </sheetView>
  </sheetViews>
  <sheetFormatPr defaultColWidth="9.77734375" defaultRowHeight="15"/>
  <cols>
    <col min="1" max="1" width="6.21875" customWidth="1"/>
    <col min="2" max="2" width="27.44140625" customWidth="1"/>
    <col min="3" max="3" width="15.77734375" customWidth="1"/>
    <col min="4" max="5" width="12.77734375" customWidth="1"/>
    <col min="6" max="7" width="14.77734375" customWidth="1"/>
    <col min="8" max="8" width="16.77734375" bestFit="1" customWidth="1"/>
  </cols>
  <sheetData>
    <row r="1" spans="1:9" ht="15.75" thickBot="1">
      <c r="A1" s="66" t="e">
        <v>#REF!</v>
      </c>
      <c r="B1" s="67"/>
      <c r="C1" s="67"/>
      <c r="D1" s="67"/>
      <c r="E1" s="67"/>
      <c r="F1" s="67"/>
      <c r="G1" s="67"/>
      <c r="H1" s="67"/>
      <c r="I1" s="67"/>
    </row>
    <row r="2" spans="1:9" ht="23.25">
      <c r="A2" s="68" t="s">
        <v>795</v>
      </c>
      <c r="B2" s="69"/>
      <c r="C2" s="69"/>
      <c r="D2" s="69"/>
      <c r="E2" s="69"/>
      <c r="F2" s="69"/>
      <c r="G2" s="69"/>
      <c r="H2" s="1024"/>
      <c r="I2" s="67"/>
    </row>
    <row r="3" spans="1:9" ht="15.75">
      <c r="A3" s="290" t="s">
        <v>2255</v>
      </c>
      <c r="B3" s="108"/>
      <c r="C3" s="108"/>
      <c r="D3" s="108"/>
      <c r="E3" s="108"/>
      <c r="F3" s="108"/>
      <c r="G3" s="108"/>
      <c r="H3" s="155"/>
      <c r="I3" s="67"/>
    </row>
    <row r="4" spans="1:9">
      <c r="A4" s="74"/>
      <c r="B4" s="67"/>
      <c r="C4" s="67"/>
      <c r="D4" s="67"/>
      <c r="E4" s="67"/>
      <c r="F4" s="67"/>
      <c r="G4" s="67"/>
      <c r="H4" s="75"/>
      <c r="I4" s="67"/>
    </row>
    <row r="5" spans="1:9">
      <c r="A5" s="74" t="s">
        <v>2256</v>
      </c>
      <c r="B5" s="67"/>
      <c r="C5" s="67"/>
      <c r="D5" s="67"/>
      <c r="E5" s="67"/>
      <c r="F5" s="67"/>
      <c r="G5" s="67"/>
      <c r="H5" s="75"/>
      <c r="I5" s="67"/>
    </row>
    <row r="6" spans="1:9">
      <c r="A6" s="74" t="s">
        <v>2257</v>
      </c>
      <c r="B6" s="67"/>
      <c r="C6" s="67"/>
      <c r="D6" s="67"/>
      <c r="E6" s="67"/>
      <c r="F6" s="67"/>
      <c r="G6" s="67"/>
      <c r="H6" s="75"/>
      <c r="I6" s="67"/>
    </row>
    <row r="7" spans="1:9">
      <c r="A7" s="74"/>
      <c r="B7" s="67"/>
      <c r="C7" s="67"/>
      <c r="D7" s="67"/>
      <c r="E7" s="67"/>
      <c r="F7" s="67"/>
      <c r="G7" s="67"/>
      <c r="H7" s="75"/>
      <c r="I7" s="67"/>
    </row>
    <row r="8" spans="1:9">
      <c r="A8" s="74" t="s">
        <v>2258</v>
      </c>
      <c r="B8" s="67"/>
      <c r="C8" s="67"/>
      <c r="D8" s="67"/>
      <c r="E8" s="67"/>
      <c r="F8" s="67"/>
      <c r="G8" s="67"/>
      <c r="H8" s="75"/>
      <c r="I8" s="67"/>
    </row>
    <row r="9" spans="1:9">
      <c r="A9" s="74"/>
      <c r="B9" s="67"/>
      <c r="C9" s="67"/>
      <c r="D9" s="67"/>
      <c r="E9" s="67"/>
      <c r="F9" s="67"/>
      <c r="G9" s="67"/>
      <c r="H9" s="75"/>
      <c r="I9" s="67"/>
    </row>
    <row r="10" spans="1:9">
      <c r="A10" s="74" t="s">
        <v>1291</v>
      </c>
      <c r="B10" s="67"/>
      <c r="C10" s="67"/>
      <c r="D10" s="67"/>
      <c r="E10" s="67"/>
      <c r="F10" s="67"/>
      <c r="G10" s="67"/>
      <c r="H10" s="75"/>
      <c r="I10" s="67"/>
    </row>
    <row r="11" spans="1:9">
      <c r="A11" s="74"/>
      <c r="B11" s="67"/>
      <c r="C11" s="67"/>
      <c r="D11" s="67"/>
      <c r="E11" s="67"/>
      <c r="F11" s="67"/>
      <c r="G11" s="67"/>
      <c r="H11" s="75"/>
      <c r="I11" s="67"/>
    </row>
    <row r="12" spans="1:9">
      <c r="A12" s="74" t="s">
        <v>1292</v>
      </c>
      <c r="B12" s="67"/>
      <c r="C12" s="67"/>
      <c r="D12" s="67"/>
      <c r="E12" s="67"/>
      <c r="F12" s="67"/>
      <c r="G12" s="67"/>
      <c r="H12" s="75"/>
      <c r="I12" s="67"/>
    </row>
    <row r="13" spans="1:9">
      <c r="A13" s="74" t="s">
        <v>1293</v>
      </c>
      <c r="B13" s="67"/>
      <c r="C13" s="67"/>
      <c r="D13" s="67"/>
      <c r="E13" s="67"/>
      <c r="F13" s="67"/>
      <c r="G13" s="67"/>
      <c r="H13" s="75"/>
      <c r="I13" s="67"/>
    </row>
    <row r="14" spans="1:9">
      <c r="A14" s="216" t="s">
        <v>1294</v>
      </c>
      <c r="B14" s="217"/>
      <c r="C14" s="217"/>
      <c r="D14" s="217"/>
      <c r="E14" s="217"/>
      <c r="F14" s="217"/>
      <c r="G14" s="217"/>
      <c r="H14" s="218"/>
      <c r="I14" s="67"/>
    </row>
    <row r="15" spans="1:9">
      <c r="A15" s="99"/>
      <c r="B15" s="177"/>
      <c r="C15" s="177"/>
      <c r="D15" s="177"/>
      <c r="E15" s="185" t="s">
        <v>46</v>
      </c>
      <c r="F15" s="185" t="s">
        <v>1295</v>
      </c>
      <c r="G15" s="185" t="s">
        <v>1296</v>
      </c>
      <c r="H15" s="75"/>
      <c r="I15" s="67"/>
    </row>
    <row r="16" spans="1:9">
      <c r="A16" s="93" t="s">
        <v>1297</v>
      </c>
      <c r="B16" s="185" t="s">
        <v>625</v>
      </c>
      <c r="C16" s="185" t="s">
        <v>47</v>
      </c>
      <c r="D16" s="185" t="s">
        <v>1298</v>
      </c>
      <c r="E16" s="185" t="s">
        <v>1299</v>
      </c>
      <c r="F16" s="185" t="s">
        <v>1300</v>
      </c>
      <c r="G16" s="185" t="s">
        <v>1301</v>
      </c>
      <c r="H16" s="141" t="s">
        <v>46</v>
      </c>
      <c r="I16" s="67"/>
    </row>
    <row r="17" spans="1:9">
      <c r="A17" s="84" t="s">
        <v>48</v>
      </c>
      <c r="B17" s="291" t="s">
        <v>530</v>
      </c>
      <c r="C17" s="291" t="s">
        <v>531</v>
      </c>
      <c r="D17" s="291" t="s">
        <v>532</v>
      </c>
      <c r="E17" s="291" t="s">
        <v>62</v>
      </c>
      <c r="F17" s="291" t="s">
        <v>63</v>
      </c>
      <c r="G17" s="291" t="s">
        <v>64</v>
      </c>
      <c r="H17" s="292" t="s">
        <v>65</v>
      </c>
      <c r="I17" s="67"/>
    </row>
    <row r="18" spans="1:9" ht="15.95" customHeight="1">
      <c r="A18" s="99"/>
      <c r="B18" s="293" t="s">
        <v>1302</v>
      </c>
      <c r="C18" s="177"/>
      <c r="D18" s="177"/>
      <c r="E18" s="177"/>
      <c r="F18" s="177"/>
      <c r="G18" s="177"/>
      <c r="H18" s="75"/>
      <c r="I18" s="67"/>
    </row>
    <row r="19" spans="1:9" ht="15.95" customHeight="1">
      <c r="A19" s="93" t="s">
        <v>536</v>
      </c>
      <c r="B19" s="177" t="s">
        <v>1303</v>
      </c>
      <c r="C19" s="294">
        <v>947129</v>
      </c>
      <c r="D19" s="295"/>
      <c r="E19" s="295">
        <v>24854</v>
      </c>
      <c r="F19" s="295">
        <v>971983</v>
      </c>
      <c r="G19" s="295">
        <v>971983</v>
      </c>
      <c r="H19" s="296">
        <v>0</v>
      </c>
      <c r="I19" s="67"/>
    </row>
    <row r="20" spans="1:9" ht="15.95" customHeight="1">
      <c r="A20" s="93" t="s">
        <v>1040</v>
      </c>
      <c r="B20" s="177" t="s">
        <v>1304</v>
      </c>
      <c r="C20" s="297">
        <v>2365336</v>
      </c>
      <c r="D20" s="198"/>
      <c r="E20" s="198"/>
      <c r="F20" s="198">
        <v>2365336</v>
      </c>
      <c r="G20" s="198">
        <v>486234</v>
      </c>
      <c r="H20" s="199">
        <v>1879102</v>
      </c>
      <c r="I20" s="67"/>
    </row>
    <row r="21" spans="1:9" ht="15.95" customHeight="1">
      <c r="A21" s="93" t="s">
        <v>1285</v>
      </c>
      <c r="B21" s="177" t="s">
        <v>1305</v>
      </c>
      <c r="C21" s="297">
        <v>0</v>
      </c>
      <c r="D21" s="198"/>
      <c r="E21" s="198"/>
      <c r="F21" s="198">
        <v>0</v>
      </c>
      <c r="G21" s="198">
        <v>0</v>
      </c>
      <c r="H21" s="199">
        <v>0</v>
      </c>
      <c r="I21" s="67"/>
    </row>
    <row r="22" spans="1:9" ht="15.95" customHeight="1">
      <c r="A22" s="93" t="s">
        <v>71</v>
      </c>
      <c r="B22" s="177" t="s">
        <v>1306</v>
      </c>
      <c r="C22" s="297">
        <v>339655</v>
      </c>
      <c r="D22" s="198"/>
      <c r="E22" s="198"/>
      <c r="F22" s="198">
        <v>339655</v>
      </c>
      <c r="G22" s="198">
        <v>336331</v>
      </c>
      <c r="H22" s="199">
        <v>3324</v>
      </c>
      <c r="I22" s="67"/>
    </row>
    <row r="23" spans="1:9" ht="15.95" customHeight="1">
      <c r="A23" s="93" t="s">
        <v>72</v>
      </c>
      <c r="B23" s="177" t="s">
        <v>1307</v>
      </c>
      <c r="C23" s="297">
        <v>0</v>
      </c>
      <c r="D23" s="198"/>
      <c r="E23" s="198"/>
      <c r="F23" s="198">
        <v>0</v>
      </c>
      <c r="G23" s="198">
        <v>0</v>
      </c>
      <c r="H23" s="199">
        <v>0</v>
      </c>
      <c r="I23" s="67"/>
    </row>
    <row r="24" spans="1:9" ht="15.95" customHeight="1">
      <c r="A24" s="93" t="s">
        <v>547</v>
      </c>
      <c r="B24" s="177" t="s">
        <v>1308</v>
      </c>
      <c r="C24" s="298">
        <v>144724</v>
      </c>
      <c r="D24" s="207">
        <v>144724</v>
      </c>
      <c r="E24" s="207"/>
      <c r="F24" s="207">
        <v>0</v>
      </c>
      <c r="G24" s="207">
        <v>0</v>
      </c>
      <c r="H24" s="208">
        <v>0</v>
      </c>
      <c r="I24" s="67"/>
    </row>
    <row r="25" spans="1:9" ht="15.95" customHeight="1">
      <c r="A25" s="93" t="s">
        <v>551</v>
      </c>
      <c r="B25" s="177" t="s">
        <v>1309</v>
      </c>
      <c r="C25" s="297">
        <f t="shared" ref="C25:H25" si="0">SUM(C19:C24)</f>
        <v>3796844</v>
      </c>
      <c r="D25" s="297">
        <f t="shared" si="0"/>
        <v>144724</v>
      </c>
      <c r="E25" s="297">
        <f t="shared" si="0"/>
        <v>24854</v>
      </c>
      <c r="F25" s="297">
        <f t="shared" si="0"/>
        <v>3676974</v>
      </c>
      <c r="G25" s="297">
        <f t="shared" si="0"/>
        <v>1794548</v>
      </c>
      <c r="H25" s="262">
        <f t="shared" si="0"/>
        <v>1882426</v>
      </c>
      <c r="I25" s="67"/>
    </row>
    <row r="26" spans="1:9" ht="15.95" customHeight="1">
      <c r="A26" s="93" t="s">
        <v>2324</v>
      </c>
      <c r="B26" s="177" t="s">
        <v>1310</v>
      </c>
      <c r="C26" s="298">
        <v>3450</v>
      </c>
      <c r="D26" s="207">
        <v>100</v>
      </c>
      <c r="E26" s="207"/>
      <c r="F26" s="207">
        <v>3350</v>
      </c>
      <c r="G26" s="207">
        <v>3329</v>
      </c>
      <c r="H26" s="208">
        <v>21</v>
      </c>
      <c r="I26" s="67"/>
    </row>
    <row r="27" spans="1:9" ht="15.95" customHeight="1">
      <c r="A27" s="93" t="s">
        <v>398</v>
      </c>
      <c r="B27" s="177" t="s">
        <v>1311</v>
      </c>
      <c r="C27" s="298">
        <f t="shared" ref="C27:H27" si="1">C25-C26</f>
        <v>3793394</v>
      </c>
      <c r="D27" s="298">
        <f t="shared" si="1"/>
        <v>144624</v>
      </c>
      <c r="E27" s="298">
        <f t="shared" si="1"/>
        <v>24854</v>
      </c>
      <c r="F27" s="298">
        <f t="shared" si="1"/>
        <v>3673624</v>
      </c>
      <c r="G27" s="298">
        <f t="shared" si="1"/>
        <v>1791219</v>
      </c>
      <c r="H27" s="299">
        <f t="shared" si="1"/>
        <v>1882405</v>
      </c>
      <c r="I27" s="67"/>
    </row>
    <row r="28" spans="1:9" ht="15.95" customHeight="1">
      <c r="A28" s="93" t="s">
        <v>1312</v>
      </c>
      <c r="B28" s="177"/>
      <c r="C28" s="297"/>
      <c r="D28" s="297"/>
      <c r="E28" s="297"/>
      <c r="F28" s="297"/>
      <c r="G28" s="297"/>
      <c r="H28" s="262"/>
      <c r="I28" s="67"/>
    </row>
    <row r="29" spans="1:9" ht="15.95" customHeight="1">
      <c r="A29" s="93" t="s">
        <v>1312</v>
      </c>
      <c r="B29" s="293" t="s">
        <v>1313</v>
      </c>
      <c r="C29" s="297"/>
      <c r="D29" s="297"/>
      <c r="E29" s="297"/>
      <c r="F29" s="297"/>
      <c r="G29" s="297"/>
      <c r="H29" s="262"/>
      <c r="I29" s="67"/>
    </row>
    <row r="30" spans="1:9" ht="15.95" customHeight="1">
      <c r="A30" s="93" t="s">
        <v>73</v>
      </c>
      <c r="B30" s="177" t="s">
        <v>1314</v>
      </c>
      <c r="C30" s="297">
        <v>986636</v>
      </c>
      <c r="D30" s="198">
        <v>80739</v>
      </c>
      <c r="E30" s="198"/>
      <c r="F30" s="198">
        <v>905897</v>
      </c>
      <c r="G30" s="198">
        <v>483477</v>
      </c>
      <c r="H30" s="199">
        <v>422420</v>
      </c>
      <c r="I30" s="67"/>
    </row>
    <row r="31" spans="1:9" ht="15.95" customHeight="1">
      <c r="A31" s="93" t="s">
        <v>74</v>
      </c>
      <c r="B31" s="177" t="s">
        <v>1315</v>
      </c>
      <c r="C31" s="297">
        <v>195756</v>
      </c>
      <c r="D31" s="198">
        <v>1627</v>
      </c>
      <c r="E31" s="198"/>
      <c r="F31" s="198">
        <v>194129</v>
      </c>
      <c r="G31" s="198">
        <v>114886</v>
      </c>
      <c r="H31" s="199">
        <v>79243</v>
      </c>
      <c r="I31" s="67"/>
    </row>
    <row r="32" spans="1:9" ht="15.95" customHeight="1">
      <c r="A32" s="93" t="s">
        <v>75</v>
      </c>
      <c r="B32" s="177" t="s">
        <v>1316</v>
      </c>
      <c r="C32" s="297">
        <v>22109</v>
      </c>
      <c r="D32" s="198">
        <v>187</v>
      </c>
      <c r="E32" s="198"/>
      <c r="F32" s="198">
        <v>21922</v>
      </c>
      <c r="G32" s="198">
        <v>15459</v>
      </c>
      <c r="H32" s="199">
        <v>6463</v>
      </c>
      <c r="I32" s="67"/>
    </row>
    <row r="33" spans="1:9" ht="15.95" customHeight="1">
      <c r="A33" s="93" t="s">
        <v>76</v>
      </c>
      <c r="B33" s="177" t="s">
        <v>1317</v>
      </c>
      <c r="C33" s="297">
        <v>292674</v>
      </c>
      <c r="D33" s="198">
        <v>5774</v>
      </c>
      <c r="E33" s="198"/>
      <c r="F33" s="198">
        <v>286900</v>
      </c>
      <c r="G33" s="198">
        <v>200027</v>
      </c>
      <c r="H33" s="199">
        <v>86873</v>
      </c>
      <c r="I33" s="67"/>
    </row>
    <row r="34" spans="1:9" ht="15.95" customHeight="1">
      <c r="A34" s="93" t="s">
        <v>77</v>
      </c>
      <c r="B34" s="177" t="s">
        <v>1318</v>
      </c>
      <c r="C34" s="297">
        <v>157708</v>
      </c>
      <c r="D34" s="198">
        <v>0</v>
      </c>
      <c r="E34" s="198"/>
      <c r="F34" s="198">
        <v>157708</v>
      </c>
      <c r="G34" s="198">
        <v>3454</v>
      </c>
      <c r="H34" s="199">
        <v>154254</v>
      </c>
      <c r="I34" s="67"/>
    </row>
    <row r="35" spans="1:9" ht="15.95" customHeight="1">
      <c r="A35" s="93" t="s">
        <v>78</v>
      </c>
      <c r="B35" s="177" t="s">
        <v>1319</v>
      </c>
      <c r="C35" s="298">
        <v>1081846</v>
      </c>
      <c r="D35" s="207">
        <v>46145</v>
      </c>
      <c r="E35" s="207"/>
      <c r="F35" s="207">
        <v>1035701</v>
      </c>
      <c r="G35" s="207">
        <v>564871</v>
      </c>
      <c r="H35" s="208">
        <v>470830</v>
      </c>
      <c r="I35" s="67"/>
    </row>
    <row r="36" spans="1:9" ht="15.95" customHeight="1">
      <c r="A36" s="93" t="s">
        <v>79</v>
      </c>
      <c r="B36" s="177" t="s">
        <v>1309</v>
      </c>
      <c r="C36" s="297">
        <f t="shared" ref="C36:H36" si="2">SUM(C30:C35)</f>
        <v>2736729</v>
      </c>
      <c r="D36" s="297">
        <f t="shared" si="2"/>
        <v>134472</v>
      </c>
      <c r="E36" s="297">
        <f t="shared" si="2"/>
        <v>0</v>
      </c>
      <c r="F36" s="297">
        <f t="shared" si="2"/>
        <v>2602257</v>
      </c>
      <c r="G36" s="297">
        <f t="shared" si="2"/>
        <v>1382174</v>
      </c>
      <c r="H36" s="262">
        <f t="shared" si="2"/>
        <v>1220083</v>
      </c>
      <c r="I36" s="67"/>
    </row>
    <row r="37" spans="1:9" ht="15.95" customHeight="1">
      <c r="A37" s="93" t="s">
        <v>80</v>
      </c>
      <c r="B37" s="177" t="s">
        <v>1320</v>
      </c>
      <c r="C37" s="298">
        <v>663716</v>
      </c>
      <c r="D37" s="207">
        <v>17853</v>
      </c>
      <c r="E37" s="207"/>
      <c r="F37" s="207">
        <v>645863</v>
      </c>
      <c r="G37" s="207">
        <v>402566</v>
      </c>
      <c r="H37" s="208">
        <v>243297</v>
      </c>
      <c r="I37" s="67"/>
    </row>
    <row r="38" spans="1:9" ht="15.95" customHeight="1">
      <c r="A38" s="93" t="s">
        <v>81</v>
      </c>
      <c r="B38" s="177" t="s">
        <v>1321</v>
      </c>
      <c r="C38" s="298">
        <f t="shared" ref="C38:H38" si="3">C36+C37</f>
        <v>3400445</v>
      </c>
      <c r="D38" s="298">
        <f t="shared" si="3"/>
        <v>152325</v>
      </c>
      <c r="E38" s="298">
        <f t="shared" si="3"/>
        <v>0</v>
      </c>
      <c r="F38" s="298">
        <f t="shared" si="3"/>
        <v>3248120</v>
      </c>
      <c r="G38" s="298">
        <f t="shared" si="3"/>
        <v>1784740</v>
      </c>
      <c r="H38" s="299">
        <f t="shared" si="3"/>
        <v>1463380</v>
      </c>
      <c r="I38" s="67"/>
    </row>
    <row r="39" spans="1:9" ht="15.95" customHeight="1">
      <c r="A39" s="93" t="s">
        <v>1312</v>
      </c>
      <c r="B39" s="177"/>
      <c r="C39" s="297"/>
      <c r="D39" s="297"/>
      <c r="E39" s="297"/>
      <c r="F39" s="297"/>
      <c r="G39" s="297"/>
      <c r="H39" s="262"/>
      <c r="I39" s="67"/>
    </row>
    <row r="40" spans="1:9" ht="15.95" customHeight="1">
      <c r="A40" s="93" t="s">
        <v>82</v>
      </c>
      <c r="B40" s="177" t="s">
        <v>1322</v>
      </c>
      <c r="C40" s="297">
        <f>C27-C38</f>
        <v>392949</v>
      </c>
      <c r="D40" s="297">
        <f t="shared" ref="D40:H40" si="4">D27-D38</f>
        <v>-7701</v>
      </c>
      <c r="E40" s="297">
        <f t="shared" si="4"/>
        <v>24854</v>
      </c>
      <c r="F40" s="297">
        <f t="shared" si="4"/>
        <v>425504</v>
      </c>
      <c r="G40" s="297">
        <f t="shared" si="4"/>
        <v>6479</v>
      </c>
      <c r="H40" s="297">
        <f t="shared" si="4"/>
        <v>419025</v>
      </c>
      <c r="I40" s="67"/>
    </row>
    <row r="41" spans="1:9" ht="15.95" customHeight="1">
      <c r="A41" s="93" t="s">
        <v>1312</v>
      </c>
      <c r="B41" s="177"/>
      <c r="C41" s="297"/>
      <c r="D41" s="297"/>
      <c r="E41" s="297"/>
      <c r="F41" s="297"/>
      <c r="G41" s="297"/>
      <c r="H41" s="262"/>
      <c r="I41" s="67"/>
    </row>
    <row r="42" spans="1:9" ht="15.95" customHeight="1">
      <c r="A42" s="93" t="s">
        <v>1312</v>
      </c>
      <c r="B42" s="293" t="s">
        <v>1323</v>
      </c>
      <c r="C42" s="297"/>
      <c r="D42" s="297"/>
      <c r="E42" s="297"/>
      <c r="F42" s="297"/>
      <c r="G42" s="297"/>
      <c r="H42" s="262"/>
      <c r="I42" s="67"/>
    </row>
    <row r="43" spans="1:9" ht="15.95" customHeight="1">
      <c r="A43" s="93" t="s">
        <v>83</v>
      </c>
      <c r="B43" s="177" t="s">
        <v>1324</v>
      </c>
      <c r="C43" s="297">
        <v>0</v>
      </c>
      <c r="D43" s="198">
        <v>0</v>
      </c>
      <c r="E43" s="198">
        <v>0</v>
      </c>
      <c r="F43" s="198">
        <v>0</v>
      </c>
      <c r="G43" s="198">
        <v>0</v>
      </c>
      <c r="H43" s="199">
        <v>0</v>
      </c>
      <c r="I43" s="67"/>
    </row>
    <row r="44" spans="1:9" ht="15.95" customHeight="1">
      <c r="A44" s="93" t="s">
        <v>84</v>
      </c>
      <c r="B44" s="177" t="s">
        <v>1325</v>
      </c>
      <c r="C44" s="297">
        <v>11242</v>
      </c>
      <c r="D44" s="198">
        <v>-6125</v>
      </c>
      <c r="E44" s="198">
        <v>8450</v>
      </c>
      <c r="F44" s="198">
        <v>25817</v>
      </c>
      <c r="G44" s="198">
        <v>-68891</v>
      </c>
      <c r="H44" s="199">
        <v>94708</v>
      </c>
      <c r="I44" s="67"/>
    </row>
    <row r="45" spans="1:9" ht="15.95" customHeight="1">
      <c r="A45" s="74"/>
      <c r="B45" s="90" t="s">
        <v>1326</v>
      </c>
      <c r="C45" s="297"/>
      <c r="D45" s="198"/>
      <c r="E45" s="198"/>
      <c r="F45" s="198"/>
      <c r="G45" s="198"/>
      <c r="H45" s="199"/>
      <c r="I45" s="67"/>
    </row>
    <row r="46" spans="1:9" ht="15.95" customHeight="1">
      <c r="A46" s="93" t="s">
        <v>85</v>
      </c>
      <c r="B46" s="177" t="s">
        <v>1327</v>
      </c>
      <c r="C46" s="298">
        <v>0</v>
      </c>
      <c r="D46" s="207"/>
      <c r="E46" s="207"/>
      <c r="F46" s="207">
        <v>0</v>
      </c>
      <c r="G46" s="207">
        <v>0</v>
      </c>
      <c r="H46" s="208">
        <v>0</v>
      </c>
      <c r="I46" s="67"/>
    </row>
    <row r="47" spans="1:9" ht="15.95" customHeight="1">
      <c r="A47" s="93" t="s">
        <v>86</v>
      </c>
      <c r="B47" s="177" t="s">
        <v>1328</v>
      </c>
      <c r="C47" s="297">
        <f t="shared" ref="C47:H47" si="5">SUM(C43:C46)</f>
        <v>11242</v>
      </c>
      <c r="D47" s="297">
        <f t="shared" si="5"/>
        <v>-6125</v>
      </c>
      <c r="E47" s="297">
        <f t="shared" si="5"/>
        <v>8450</v>
      </c>
      <c r="F47" s="297">
        <f t="shared" si="5"/>
        <v>25817</v>
      </c>
      <c r="G47" s="297">
        <f t="shared" si="5"/>
        <v>-68891</v>
      </c>
      <c r="H47" s="262">
        <f t="shared" si="5"/>
        <v>94708</v>
      </c>
      <c r="I47" s="67"/>
    </row>
    <row r="48" spans="1:9" ht="15.95" customHeight="1">
      <c r="A48" s="93" t="s">
        <v>87</v>
      </c>
      <c r="B48" s="177" t="s">
        <v>1329</v>
      </c>
      <c r="C48" s="298">
        <v>320015</v>
      </c>
      <c r="D48" s="207">
        <v>13174</v>
      </c>
      <c r="E48" s="207"/>
      <c r="F48" s="207">
        <v>306841</v>
      </c>
      <c r="G48" s="207">
        <v>180637</v>
      </c>
      <c r="H48" s="208">
        <v>126204</v>
      </c>
      <c r="I48" s="67"/>
    </row>
    <row r="49" spans="1:9" ht="15.95" customHeight="1">
      <c r="A49" s="93" t="s">
        <v>88</v>
      </c>
      <c r="B49" s="177" t="s">
        <v>1330</v>
      </c>
      <c r="C49" s="298">
        <f t="shared" ref="C49:H49" si="6">C47+C48</f>
        <v>331257</v>
      </c>
      <c r="D49" s="298">
        <f t="shared" si="6"/>
        <v>7049</v>
      </c>
      <c r="E49" s="298">
        <f t="shared" si="6"/>
        <v>8450</v>
      </c>
      <c r="F49" s="298">
        <f t="shared" si="6"/>
        <v>332658</v>
      </c>
      <c r="G49" s="298">
        <f t="shared" si="6"/>
        <v>111746</v>
      </c>
      <c r="H49" s="299">
        <f t="shared" si="6"/>
        <v>220912</v>
      </c>
      <c r="I49" s="67"/>
    </row>
    <row r="50" spans="1:9" ht="15.95" customHeight="1">
      <c r="A50" s="99"/>
      <c r="B50" s="177"/>
      <c r="C50" s="297"/>
      <c r="D50" s="297"/>
      <c r="E50" s="297"/>
      <c r="F50" s="297"/>
      <c r="G50" s="297"/>
      <c r="H50" s="262"/>
      <c r="I50" s="67"/>
    </row>
    <row r="51" spans="1:9" ht="15.95" customHeight="1">
      <c r="A51" s="99"/>
      <c r="B51" s="177" t="s">
        <v>1331</v>
      </c>
      <c r="C51" s="198"/>
      <c r="D51" s="198"/>
      <c r="E51" s="198"/>
      <c r="F51" s="198"/>
      <c r="G51" s="198"/>
      <c r="H51" s="199"/>
      <c r="I51" s="67"/>
    </row>
    <row r="52" spans="1:9" ht="15.95" customHeight="1">
      <c r="A52" s="93" t="s">
        <v>2339</v>
      </c>
      <c r="B52" s="177" t="s">
        <v>1332</v>
      </c>
      <c r="C52" s="198">
        <v>0</v>
      </c>
      <c r="D52" s="198">
        <v>0</v>
      </c>
      <c r="E52" s="198">
        <v>0</v>
      </c>
      <c r="F52" s="198">
        <v>0</v>
      </c>
      <c r="G52" s="198">
        <v>0</v>
      </c>
      <c r="H52" s="199">
        <v>0</v>
      </c>
      <c r="I52" s="67"/>
    </row>
    <row r="53" spans="1:9" ht="15.95" customHeight="1">
      <c r="A53" s="99"/>
      <c r="B53" s="177"/>
      <c r="C53" s="297"/>
      <c r="D53" s="297"/>
      <c r="E53" s="297"/>
      <c r="F53" s="297"/>
      <c r="G53" s="297"/>
      <c r="H53" s="262"/>
      <c r="I53" s="67"/>
    </row>
    <row r="54" spans="1:9" ht="15.95" customHeight="1">
      <c r="A54" s="93" t="s">
        <v>2344</v>
      </c>
      <c r="B54" s="177" t="s">
        <v>1333</v>
      </c>
      <c r="C54" s="297">
        <f>C40-C49+C52</f>
        <v>61692</v>
      </c>
      <c r="D54" s="297">
        <f t="shared" ref="D54:H54" si="7">D40-D49+D52</f>
        <v>-14750</v>
      </c>
      <c r="E54" s="297">
        <f t="shared" si="7"/>
        <v>16404</v>
      </c>
      <c r="F54" s="297">
        <f t="shared" si="7"/>
        <v>92846</v>
      </c>
      <c r="G54" s="297">
        <f t="shared" si="7"/>
        <v>-105267</v>
      </c>
      <c r="H54" s="297">
        <f t="shared" si="7"/>
        <v>198113</v>
      </c>
      <c r="I54" s="67"/>
    </row>
    <row r="55" spans="1:9" ht="15.95" customHeight="1">
      <c r="A55" s="99"/>
      <c r="B55" s="177"/>
      <c r="C55" s="297"/>
      <c r="D55" s="297"/>
      <c r="E55" s="297"/>
      <c r="F55" s="297"/>
      <c r="G55" s="297"/>
      <c r="H55" s="262"/>
      <c r="I55" s="67"/>
    </row>
    <row r="56" spans="1:9" ht="15.95" customHeight="1">
      <c r="A56" s="93" t="s">
        <v>2351</v>
      </c>
      <c r="B56" s="177" t="s">
        <v>1334</v>
      </c>
      <c r="C56" s="186">
        <v>0</v>
      </c>
      <c r="D56" s="186">
        <v>0</v>
      </c>
      <c r="E56" s="186">
        <v>0</v>
      </c>
      <c r="F56" s="186">
        <v>0</v>
      </c>
      <c r="G56" s="186">
        <v>0</v>
      </c>
      <c r="H56" s="218">
        <v>0</v>
      </c>
      <c r="I56" s="67"/>
    </row>
    <row r="57" spans="1:9" ht="15.95" customHeight="1">
      <c r="A57" s="99"/>
      <c r="B57" s="177"/>
      <c r="C57" s="177"/>
      <c r="D57" s="177"/>
      <c r="E57" s="177"/>
      <c r="F57" s="177"/>
      <c r="G57" s="177"/>
      <c r="H57" s="75"/>
      <c r="I57" s="67"/>
    </row>
    <row r="58" spans="1:9" ht="15.95" customHeight="1">
      <c r="A58" s="99"/>
      <c r="B58" s="177" t="s">
        <v>1335</v>
      </c>
      <c r="C58" s="177"/>
      <c r="D58" s="177"/>
      <c r="E58" s="177"/>
      <c r="F58" s="177"/>
      <c r="G58" s="177"/>
      <c r="H58" s="75"/>
      <c r="I58" s="67"/>
    </row>
    <row r="59" spans="1:9" ht="15.95" customHeight="1" thickBot="1">
      <c r="A59" s="300" t="s">
        <v>2354</v>
      </c>
      <c r="B59" s="301" t="s">
        <v>1336</v>
      </c>
      <c r="C59" s="302">
        <f t="shared" ref="C59:H59" si="8">C54+C56</f>
        <v>61692</v>
      </c>
      <c r="D59" s="302">
        <f t="shared" si="8"/>
        <v>-14750</v>
      </c>
      <c r="E59" s="302">
        <f t="shared" si="8"/>
        <v>16404</v>
      </c>
      <c r="F59" s="302">
        <f t="shared" si="8"/>
        <v>92846</v>
      </c>
      <c r="G59" s="302">
        <f t="shared" si="8"/>
        <v>-105267</v>
      </c>
      <c r="H59" s="303">
        <f t="shared" si="8"/>
        <v>198113</v>
      </c>
      <c r="I59" s="67" t="s">
        <v>795</v>
      </c>
    </row>
    <row r="60" spans="1:9">
      <c r="A60" s="67" t="s">
        <v>1503</v>
      </c>
      <c r="B60" s="108"/>
      <c r="C60" s="108"/>
      <c r="D60" s="108"/>
      <c r="E60" s="108"/>
      <c r="F60" s="108"/>
      <c r="G60" s="108"/>
      <c r="H60" s="108"/>
      <c r="I60" s="67"/>
    </row>
    <row r="61" spans="1:9">
      <c r="A61" s="135" t="s">
        <v>75</v>
      </c>
      <c r="B61" s="135"/>
      <c r="C61" s="135"/>
      <c r="D61" s="135"/>
      <c r="E61" s="135"/>
      <c r="F61" s="135"/>
      <c r="G61" s="135"/>
      <c r="H61" s="135"/>
      <c r="I61" s="67"/>
    </row>
    <row r="62" spans="1:9">
      <c r="A62" s="67"/>
      <c r="B62" s="67" t="s">
        <v>1337</v>
      </c>
      <c r="C62" s="67"/>
      <c r="D62" s="67"/>
      <c r="E62" s="67"/>
      <c r="F62" s="67"/>
      <c r="G62" s="67"/>
      <c r="H62" s="67"/>
      <c r="I62" s="67"/>
    </row>
    <row r="63" spans="1:9" ht="15.75" thickBot="1">
      <c r="A63" s="66" t="e">
        <v>#REF!</v>
      </c>
      <c r="B63" s="67"/>
      <c r="C63" s="67"/>
      <c r="D63" s="67"/>
      <c r="E63" s="67"/>
      <c r="F63" s="67"/>
      <c r="G63" s="67"/>
      <c r="H63" s="67"/>
      <c r="I63" s="67"/>
    </row>
    <row r="64" spans="1:9">
      <c r="A64" s="68"/>
      <c r="B64" s="69"/>
      <c r="C64" s="69"/>
      <c r="D64" s="69"/>
      <c r="E64" s="69"/>
      <c r="F64" s="69"/>
      <c r="G64" s="69"/>
      <c r="H64" s="70" t="s">
        <v>795</v>
      </c>
      <c r="I64" s="67"/>
    </row>
    <row r="65" spans="1:9" ht="15.75">
      <c r="A65" s="290" t="s">
        <v>2255</v>
      </c>
      <c r="B65" s="108"/>
      <c r="C65" s="108"/>
      <c r="D65" s="108"/>
      <c r="E65" s="108"/>
      <c r="F65" s="108"/>
      <c r="G65" s="108"/>
      <c r="H65" s="155"/>
      <c r="I65" s="67"/>
    </row>
    <row r="66" spans="1:9">
      <c r="A66" s="74"/>
      <c r="B66" s="67"/>
      <c r="C66" s="67"/>
      <c r="D66" s="67"/>
      <c r="E66" s="67"/>
      <c r="F66" s="67"/>
      <c r="G66" s="67"/>
      <c r="H66" s="75"/>
      <c r="I66" s="67"/>
    </row>
    <row r="67" spans="1:9">
      <c r="A67" s="225"/>
      <c r="B67" s="182"/>
      <c r="C67" s="182"/>
      <c r="D67" s="182"/>
      <c r="E67" s="183" t="s">
        <v>46</v>
      </c>
      <c r="F67" s="183" t="s">
        <v>1295</v>
      </c>
      <c r="G67" s="183" t="s">
        <v>1296</v>
      </c>
      <c r="H67" s="304"/>
      <c r="I67" s="67"/>
    </row>
    <row r="68" spans="1:9">
      <c r="A68" s="93" t="s">
        <v>1297</v>
      </c>
      <c r="B68" s="185" t="s">
        <v>625</v>
      </c>
      <c r="C68" s="185" t="s">
        <v>47</v>
      </c>
      <c r="D68" s="185" t="s">
        <v>1298</v>
      </c>
      <c r="E68" s="185" t="s">
        <v>1299</v>
      </c>
      <c r="F68" s="185" t="s">
        <v>1300</v>
      </c>
      <c r="G68" s="185" t="s">
        <v>1301</v>
      </c>
      <c r="H68" s="141" t="s">
        <v>46</v>
      </c>
      <c r="I68" s="67"/>
    </row>
    <row r="69" spans="1:9">
      <c r="A69" s="84" t="s">
        <v>48</v>
      </c>
      <c r="B69" s="291" t="s">
        <v>530</v>
      </c>
      <c r="C69" s="291" t="s">
        <v>531</v>
      </c>
      <c r="D69" s="291" t="s">
        <v>532</v>
      </c>
      <c r="E69" s="291" t="s">
        <v>62</v>
      </c>
      <c r="F69" s="291" t="s">
        <v>63</v>
      </c>
      <c r="G69" s="291" t="s">
        <v>64</v>
      </c>
      <c r="H69" s="292" t="s">
        <v>65</v>
      </c>
      <c r="I69" s="67"/>
    </row>
    <row r="70" spans="1:9" ht="15" customHeight="1">
      <c r="A70" s="93" t="s">
        <v>536</v>
      </c>
      <c r="B70" s="177" t="s">
        <v>1338</v>
      </c>
      <c r="C70" s="295">
        <v>24627596</v>
      </c>
      <c r="D70" s="295">
        <v>479793</v>
      </c>
      <c r="E70" s="295"/>
      <c r="F70" s="295">
        <v>24147803</v>
      </c>
      <c r="G70" s="295">
        <v>14290670</v>
      </c>
      <c r="H70" s="296">
        <v>9857133</v>
      </c>
      <c r="I70" s="67"/>
    </row>
    <row r="71" spans="1:9" ht="15" customHeight="1">
      <c r="A71" s="99"/>
      <c r="B71" s="177"/>
      <c r="C71" s="295"/>
      <c r="D71" s="295"/>
      <c r="E71" s="295"/>
      <c r="F71" s="295"/>
      <c r="G71" s="295"/>
      <c r="H71" s="296"/>
      <c r="I71" s="67"/>
    </row>
    <row r="72" spans="1:9" ht="15" customHeight="1">
      <c r="A72" s="99"/>
      <c r="B72" s="177" t="s">
        <v>1339</v>
      </c>
      <c r="C72" s="198"/>
      <c r="D72" s="198"/>
      <c r="E72" s="198"/>
      <c r="F72" s="198"/>
      <c r="G72" s="198"/>
      <c r="H72" s="199"/>
      <c r="I72" s="67"/>
    </row>
    <row r="73" spans="1:9" ht="15" customHeight="1">
      <c r="A73" s="93" t="s">
        <v>1040</v>
      </c>
      <c r="B73" s="177" t="s">
        <v>1340</v>
      </c>
      <c r="C73" s="198">
        <v>26895</v>
      </c>
      <c r="D73" s="198">
        <v>3968</v>
      </c>
      <c r="E73" s="198"/>
      <c r="F73" s="198">
        <v>22927</v>
      </c>
      <c r="G73" s="198">
        <v>13568</v>
      </c>
      <c r="H73" s="199">
        <v>9359</v>
      </c>
      <c r="I73" s="67"/>
    </row>
    <row r="74" spans="1:9" ht="15" customHeight="1">
      <c r="A74" s="99"/>
      <c r="B74" s="177"/>
      <c r="C74" s="198"/>
      <c r="D74" s="198"/>
      <c r="E74" s="198"/>
      <c r="F74" s="198"/>
      <c r="G74" s="198"/>
      <c r="H74" s="199"/>
      <c r="I74" s="67"/>
    </row>
    <row r="75" spans="1:9" ht="15" customHeight="1">
      <c r="A75" s="99"/>
      <c r="B75" s="177" t="s">
        <v>1341</v>
      </c>
      <c r="C75" s="198"/>
      <c r="D75" s="198"/>
      <c r="E75" s="198"/>
      <c r="F75" s="198"/>
      <c r="G75" s="198"/>
      <c r="H75" s="199"/>
      <c r="I75" s="67"/>
    </row>
    <row r="76" spans="1:9" ht="15" customHeight="1">
      <c r="A76" s="93" t="s">
        <v>1285</v>
      </c>
      <c r="B76" s="177" t="s">
        <v>2285</v>
      </c>
      <c r="C76" s="198">
        <v>0</v>
      </c>
      <c r="D76" s="198">
        <v>0</v>
      </c>
      <c r="E76" s="198"/>
      <c r="F76" s="198">
        <v>0</v>
      </c>
      <c r="G76" s="198">
        <v>0</v>
      </c>
      <c r="H76" s="199">
        <v>0</v>
      </c>
      <c r="I76" s="67"/>
    </row>
    <row r="77" spans="1:9" ht="15" customHeight="1">
      <c r="A77" s="99"/>
      <c r="B77" s="177" t="s">
        <v>795</v>
      </c>
      <c r="C77" s="198"/>
      <c r="D77" s="198"/>
      <c r="E77" s="198"/>
      <c r="F77" s="198"/>
      <c r="G77" s="198"/>
      <c r="H77" s="199"/>
      <c r="I77" s="67"/>
    </row>
    <row r="78" spans="1:9" ht="15" customHeight="1">
      <c r="A78" s="93" t="s">
        <v>71</v>
      </c>
      <c r="B78" s="177" t="s">
        <v>2286</v>
      </c>
      <c r="C78" s="198">
        <v>308195</v>
      </c>
      <c r="D78" s="198">
        <v>29322</v>
      </c>
      <c r="E78" s="198"/>
      <c r="F78" s="198">
        <v>278873</v>
      </c>
      <c r="G78" s="198">
        <v>202741</v>
      </c>
      <c r="H78" s="199">
        <v>76132</v>
      </c>
      <c r="I78" s="67"/>
    </row>
    <row r="79" spans="1:9" ht="15" customHeight="1">
      <c r="A79" s="99"/>
      <c r="B79" s="177" t="s">
        <v>795</v>
      </c>
      <c r="C79" s="198"/>
      <c r="D79" s="198"/>
      <c r="E79" s="198"/>
      <c r="F79" s="198"/>
      <c r="G79" s="198"/>
      <c r="H79" s="199"/>
      <c r="I79" s="67"/>
    </row>
    <row r="80" spans="1:9" ht="15" customHeight="1">
      <c r="A80" s="93" t="s">
        <v>72</v>
      </c>
      <c r="B80" s="177" t="s">
        <v>2287</v>
      </c>
      <c r="C80" s="198">
        <v>163361</v>
      </c>
      <c r="D80" s="198">
        <v>19933</v>
      </c>
      <c r="E80" s="198"/>
      <c r="F80" s="198">
        <v>143428</v>
      </c>
      <c r="G80" s="198">
        <v>84881</v>
      </c>
      <c r="H80" s="199">
        <v>58547</v>
      </c>
      <c r="I80" s="67"/>
    </row>
    <row r="81" spans="1:9" ht="15" customHeight="1">
      <c r="A81" s="99"/>
      <c r="B81" s="177" t="s">
        <v>795</v>
      </c>
      <c r="C81" s="198"/>
      <c r="D81" s="198"/>
      <c r="E81" s="198"/>
      <c r="F81" s="198"/>
      <c r="G81" s="198"/>
      <c r="H81" s="199"/>
      <c r="I81" s="67"/>
    </row>
    <row r="82" spans="1:9" ht="15" customHeight="1">
      <c r="A82" s="93" t="s">
        <v>547</v>
      </c>
      <c r="B82" s="177" t="s">
        <v>2288</v>
      </c>
      <c r="C82" s="198">
        <v>267472</v>
      </c>
      <c r="D82" s="198"/>
      <c r="E82" s="198"/>
      <c r="F82" s="198">
        <v>267472</v>
      </c>
      <c r="G82" s="198">
        <v>143017</v>
      </c>
      <c r="H82" s="199">
        <v>124455</v>
      </c>
      <c r="I82" s="67"/>
    </row>
    <row r="83" spans="1:9" ht="15" customHeight="1">
      <c r="A83" s="99"/>
      <c r="B83" s="177" t="s">
        <v>795</v>
      </c>
      <c r="C83" s="198"/>
      <c r="D83" s="198"/>
      <c r="E83" s="198"/>
      <c r="F83" s="198"/>
      <c r="G83" s="198"/>
      <c r="H83" s="199"/>
      <c r="I83" s="67"/>
    </row>
    <row r="84" spans="1:9" ht="15" customHeight="1">
      <c r="A84" s="93" t="s">
        <v>551</v>
      </c>
      <c r="B84" s="177" t="s">
        <v>2289</v>
      </c>
      <c r="C84" s="198">
        <v>0</v>
      </c>
      <c r="D84" s="198">
        <v>0</v>
      </c>
      <c r="E84" s="198"/>
      <c r="F84" s="198">
        <v>0</v>
      </c>
      <c r="G84" s="198">
        <v>0</v>
      </c>
      <c r="H84" s="199">
        <v>0</v>
      </c>
      <c r="I84" s="67"/>
    </row>
    <row r="85" spans="1:9" ht="15" customHeight="1">
      <c r="A85" s="99"/>
      <c r="B85" s="177" t="s">
        <v>795</v>
      </c>
      <c r="C85" s="198"/>
      <c r="D85" s="198"/>
      <c r="E85" s="198"/>
      <c r="F85" s="198"/>
      <c r="G85" s="198"/>
      <c r="H85" s="199"/>
      <c r="I85" s="67"/>
    </row>
    <row r="86" spans="1:9" ht="15" customHeight="1">
      <c r="A86" s="99"/>
      <c r="B86" s="177" t="s">
        <v>2290</v>
      </c>
      <c r="C86" s="198"/>
      <c r="D86" s="198"/>
      <c r="E86" s="198"/>
      <c r="F86" s="198"/>
      <c r="G86" s="198"/>
      <c r="H86" s="199"/>
      <c r="I86" s="67"/>
    </row>
    <row r="87" spans="1:9" ht="15" customHeight="1">
      <c r="A87" s="93" t="s">
        <v>2324</v>
      </c>
      <c r="B87" s="177" t="s">
        <v>2291</v>
      </c>
      <c r="C87" s="198">
        <v>0</v>
      </c>
      <c r="D87" s="198">
        <v>0</v>
      </c>
      <c r="E87" s="198"/>
      <c r="F87" s="198">
        <v>0</v>
      </c>
      <c r="G87" s="198">
        <v>0</v>
      </c>
      <c r="H87" s="199">
        <v>0</v>
      </c>
      <c r="I87" s="67"/>
    </row>
    <row r="88" spans="1:9" ht="15" customHeight="1">
      <c r="A88" s="99"/>
      <c r="B88" s="177"/>
      <c r="C88" s="198"/>
      <c r="D88" s="198"/>
      <c r="E88" s="198"/>
      <c r="F88" s="198"/>
      <c r="G88" s="198"/>
      <c r="H88" s="199"/>
      <c r="I88" s="67"/>
    </row>
    <row r="89" spans="1:9" ht="15" customHeight="1">
      <c r="A89" s="93" t="s">
        <v>398</v>
      </c>
      <c r="B89" s="177" t="s">
        <v>2292</v>
      </c>
      <c r="C89" s="198">
        <v>-1227003</v>
      </c>
      <c r="D89" s="198"/>
      <c r="E89" s="198"/>
      <c r="F89" s="198">
        <v>-1227003</v>
      </c>
      <c r="G89" s="198">
        <v>-1227003</v>
      </c>
      <c r="H89" s="199">
        <v>0</v>
      </c>
      <c r="I89" s="67"/>
    </row>
    <row r="90" spans="1:9" ht="15" customHeight="1">
      <c r="A90" s="99"/>
      <c r="B90" s="177" t="s">
        <v>795</v>
      </c>
      <c r="C90" s="198"/>
      <c r="D90" s="198"/>
      <c r="E90" s="198"/>
      <c r="F90" s="198"/>
      <c r="G90" s="198"/>
      <c r="H90" s="199"/>
      <c r="I90" s="67"/>
    </row>
    <row r="91" spans="1:9" ht="15" customHeight="1">
      <c r="A91" s="93" t="s">
        <v>73</v>
      </c>
      <c r="B91" s="177" t="s">
        <v>2293</v>
      </c>
      <c r="C91" s="198">
        <v>20167615</v>
      </c>
      <c r="D91" s="198">
        <v>226041</v>
      </c>
      <c r="E91" s="198"/>
      <c r="F91" s="198">
        <v>19941574</v>
      </c>
      <c r="G91" s="198">
        <v>11901131</v>
      </c>
      <c r="H91" s="199">
        <v>8040443</v>
      </c>
      <c r="I91" s="67"/>
    </row>
    <row r="92" spans="1:9" ht="15" customHeight="1">
      <c r="A92" s="99"/>
      <c r="B92" s="177" t="s">
        <v>795</v>
      </c>
      <c r="C92" s="198"/>
      <c r="D92" s="198"/>
      <c r="E92" s="198"/>
      <c r="F92" s="198"/>
      <c r="G92" s="198"/>
      <c r="H92" s="199"/>
      <c r="I92" s="67"/>
    </row>
    <row r="93" spans="1:9" ht="15" customHeight="1">
      <c r="A93" s="93" t="s">
        <v>74</v>
      </c>
      <c r="B93" s="177" t="s">
        <v>2294</v>
      </c>
      <c r="C93" s="198">
        <v>0</v>
      </c>
      <c r="D93" s="198"/>
      <c r="E93" s="198"/>
      <c r="F93" s="198">
        <v>0</v>
      </c>
      <c r="G93" s="198">
        <v>0</v>
      </c>
      <c r="H93" s="199">
        <v>0</v>
      </c>
      <c r="I93" s="67"/>
    </row>
    <row r="94" spans="1:9" ht="15" customHeight="1">
      <c r="A94" s="99"/>
      <c r="B94" s="177" t="s">
        <v>795</v>
      </c>
      <c r="C94" s="198"/>
      <c r="D94" s="198"/>
      <c r="E94" s="198"/>
      <c r="F94" s="198"/>
      <c r="G94" s="198"/>
      <c r="H94" s="199"/>
      <c r="I94" s="67"/>
    </row>
    <row r="95" spans="1:9" ht="15" customHeight="1">
      <c r="A95" s="99"/>
      <c r="B95" s="177" t="s">
        <v>2295</v>
      </c>
      <c r="C95" s="198"/>
      <c r="D95" s="198"/>
      <c r="E95" s="198"/>
      <c r="F95" s="198"/>
      <c r="G95" s="198"/>
      <c r="H95" s="199"/>
      <c r="I95" s="67"/>
    </row>
    <row r="96" spans="1:9" ht="15" customHeight="1">
      <c r="A96" s="93" t="s">
        <v>75</v>
      </c>
      <c r="B96" s="177" t="s">
        <v>2296</v>
      </c>
      <c r="C96" s="198">
        <v>-985770</v>
      </c>
      <c r="D96" s="198">
        <v>0</v>
      </c>
      <c r="E96" s="198"/>
      <c r="F96" s="198">
        <v>-985770</v>
      </c>
      <c r="G96" s="198">
        <v>-753672</v>
      </c>
      <c r="H96" s="199">
        <v>-232098</v>
      </c>
      <c r="I96" s="67"/>
    </row>
    <row r="97" spans="1:9" ht="15" customHeight="1">
      <c r="A97" s="99"/>
      <c r="B97" s="177" t="s">
        <v>795</v>
      </c>
      <c r="C97" s="198"/>
      <c r="D97" s="198"/>
      <c r="E97" s="198"/>
      <c r="F97" s="198"/>
      <c r="G97" s="198"/>
      <c r="H97" s="199"/>
      <c r="I97" s="67"/>
    </row>
    <row r="98" spans="1:9" ht="15" customHeight="1">
      <c r="A98" s="99"/>
      <c r="B98" s="177" t="s">
        <v>2295</v>
      </c>
      <c r="C98" s="198"/>
      <c r="D98" s="198"/>
      <c r="E98" s="198"/>
      <c r="F98" s="198"/>
      <c r="G98" s="198"/>
      <c r="H98" s="199"/>
      <c r="I98" s="67"/>
    </row>
    <row r="99" spans="1:9" ht="15" customHeight="1">
      <c r="A99" s="99"/>
      <c r="B99" s="177" t="s">
        <v>2297</v>
      </c>
      <c r="C99" s="198"/>
      <c r="D99" s="198"/>
      <c r="E99" s="198"/>
      <c r="F99" s="198"/>
      <c r="G99" s="198"/>
      <c r="H99" s="199"/>
      <c r="I99" s="67"/>
    </row>
    <row r="100" spans="1:9" ht="15" customHeight="1">
      <c r="A100" s="93" t="s">
        <v>76</v>
      </c>
      <c r="B100" s="177" t="s">
        <v>2298</v>
      </c>
      <c r="C100" s="198">
        <v>0</v>
      </c>
      <c r="D100" s="198">
        <v>0</v>
      </c>
      <c r="E100" s="198"/>
      <c r="F100" s="198">
        <v>0</v>
      </c>
      <c r="G100" s="198">
        <v>0</v>
      </c>
      <c r="H100" s="199">
        <v>0</v>
      </c>
      <c r="I100" s="67"/>
    </row>
    <row r="101" spans="1:9" ht="15" customHeight="1">
      <c r="A101" s="99"/>
      <c r="B101" s="177" t="s">
        <v>795</v>
      </c>
      <c r="C101" s="198"/>
      <c r="D101" s="198"/>
      <c r="E101" s="198"/>
      <c r="F101" s="198"/>
      <c r="G101" s="198"/>
      <c r="H101" s="199"/>
      <c r="I101" s="67"/>
    </row>
    <row r="102" spans="1:9" ht="15" customHeight="1">
      <c r="A102" s="99"/>
      <c r="B102" s="177" t="s">
        <v>2299</v>
      </c>
      <c r="C102" s="305"/>
      <c r="D102" s="305"/>
      <c r="E102" s="305"/>
      <c r="F102" s="305"/>
      <c r="G102" s="305"/>
      <c r="H102" s="306"/>
      <c r="I102" s="67"/>
    </row>
    <row r="103" spans="1:9" ht="15" customHeight="1" thickBot="1">
      <c r="A103" s="93" t="s">
        <v>77</v>
      </c>
      <c r="B103" s="177" t="s">
        <v>2300</v>
      </c>
      <c r="C103" s="294">
        <f t="shared" ref="C103:H103" si="9">SUM(C70:C89)-SUM(C91:C101)</f>
        <v>4984671</v>
      </c>
      <c r="D103" s="294">
        <f t="shared" si="9"/>
        <v>306975</v>
      </c>
      <c r="E103" s="294">
        <f t="shared" si="9"/>
        <v>0</v>
      </c>
      <c r="F103" s="294">
        <f t="shared" si="9"/>
        <v>4677696</v>
      </c>
      <c r="G103" s="294">
        <f t="shared" si="9"/>
        <v>2360415</v>
      </c>
      <c r="H103" s="307">
        <f t="shared" si="9"/>
        <v>2317281</v>
      </c>
      <c r="I103" s="67"/>
    </row>
    <row r="104" spans="1:9">
      <c r="A104" s="68"/>
      <c r="B104" s="69"/>
      <c r="C104" s="69"/>
      <c r="D104" s="69"/>
      <c r="E104" s="69"/>
      <c r="F104" s="69"/>
      <c r="G104" s="69"/>
      <c r="H104" s="70"/>
      <c r="I104" s="67"/>
    </row>
    <row r="105" spans="1:9">
      <c r="A105" s="74"/>
      <c r="B105" s="67"/>
      <c r="C105" s="67"/>
      <c r="D105" s="67"/>
      <c r="E105" s="67"/>
      <c r="F105" s="67"/>
      <c r="G105" s="67"/>
      <c r="H105" s="75"/>
      <c r="I105" s="67"/>
    </row>
    <row r="106" spans="1:9">
      <c r="A106" s="74"/>
      <c r="B106" s="67"/>
      <c r="C106" s="67"/>
      <c r="D106" s="67"/>
      <c r="E106" s="67"/>
      <c r="F106" s="67"/>
      <c r="G106" s="67"/>
      <c r="H106" s="75"/>
      <c r="I106" s="67"/>
    </row>
    <row r="107" spans="1:9">
      <c r="A107" s="74" t="s">
        <v>795</v>
      </c>
      <c r="B107" s="67" t="s">
        <v>795</v>
      </c>
      <c r="C107" s="67"/>
      <c r="D107" s="67"/>
      <c r="E107" s="67"/>
      <c r="F107" s="67"/>
      <c r="G107" s="67"/>
      <c r="H107" s="75"/>
      <c r="I107" s="67"/>
    </row>
    <row r="108" spans="1:9">
      <c r="A108" s="1025" t="s">
        <v>2889</v>
      </c>
      <c r="B108" s="1026"/>
      <c r="C108" s="1026"/>
      <c r="D108" s="1026"/>
      <c r="E108" s="1026"/>
      <c r="F108" s="1026"/>
      <c r="G108" s="1026"/>
      <c r="H108" s="1027"/>
      <c r="I108" s="67"/>
    </row>
    <row r="109" spans="1:9">
      <c r="A109" s="74"/>
      <c r="B109" s="67"/>
      <c r="C109" s="67"/>
      <c r="D109" s="67"/>
      <c r="E109" s="67"/>
      <c r="F109" s="67"/>
      <c r="G109" s="67"/>
      <c r="H109" s="75"/>
      <c r="I109" s="67"/>
    </row>
    <row r="110" spans="1:9">
      <c r="A110" s="74" t="s">
        <v>1958</v>
      </c>
      <c r="B110" s="67"/>
      <c r="C110" s="67"/>
      <c r="D110" s="67"/>
      <c r="E110" s="67"/>
      <c r="F110" s="67"/>
      <c r="G110" s="67"/>
      <c r="H110" s="75"/>
      <c r="I110" s="67"/>
    </row>
    <row r="111" spans="1:9">
      <c r="A111" s="74"/>
      <c r="B111" s="67"/>
      <c r="C111" s="67"/>
      <c r="D111" s="67"/>
      <c r="E111" s="67"/>
      <c r="F111" s="67"/>
      <c r="G111" s="67"/>
      <c r="H111" s="75"/>
      <c r="I111" s="67"/>
    </row>
    <row r="112" spans="1:9">
      <c r="A112" s="74" t="s">
        <v>1959</v>
      </c>
      <c r="B112" s="67"/>
      <c r="C112" s="67"/>
      <c r="D112" s="67"/>
      <c r="E112" s="67"/>
      <c r="F112" s="67"/>
      <c r="G112" s="67"/>
      <c r="H112" s="75"/>
      <c r="I112" s="67"/>
    </row>
    <row r="113" spans="1:9">
      <c r="A113" s="74"/>
      <c r="B113" s="67"/>
      <c r="C113" s="67"/>
      <c r="D113" s="67"/>
      <c r="E113" s="67"/>
      <c r="F113" s="96" t="s">
        <v>1960</v>
      </c>
      <c r="G113" s="96" t="s">
        <v>1961</v>
      </c>
      <c r="H113" s="75"/>
      <c r="I113" s="67"/>
    </row>
    <row r="114" spans="1:9">
      <c r="A114" s="74"/>
      <c r="B114" s="67"/>
      <c r="C114" s="67"/>
      <c r="D114" s="308" t="s">
        <v>1962</v>
      </c>
      <c r="E114" s="308" t="s">
        <v>1963</v>
      </c>
      <c r="F114" s="308" t="s">
        <v>1964</v>
      </c>
      <c r="G114" s="308" t="s">
        <v>1964</v>
      </c>
      <c r="H114" s="75"/>
      <c r="I114" s="67"/>
    </row>
    <row r="115" spans="1:9">
      <c r="A115" s="74" t="s">
        <v>1965</v>
      </c>
      <c r="B115" s="67"/>
      <c r="C115" s="67"/>
      <c r="D115" s="309">
        <v>40</v>
      </c>
      <c r="E115" s="310">
        <v>0.4</v>
      </c>
      <c r="F115" s="67">
        <v>15</v>
      </c>
      <c r="G115" s="67">
        <v>6</v>
      </c>
      <c r="H115" s="75"/>
      <c r="I115" s="67"/>
    </row>
    <row r="116" spans="1:9">
      <c r="A116" s="74" t="s">
        <v>1966</v>
      </c>
      <c r="B116" s="67"/>
      <c r="C116" s="67"/>
      <c r="D116" s="311">
        <v>60</v>
      </c>
      <c r="E116" s="312">
        <v>0.6</v>
      </c>
      <c r="F116" s="67">
        <v>45</v>
      </c>
      <c r="G116" s="311">
        <v>27</v>
      </c>
      <c r="H116" s="75"/>
      <c r="I116" s="67"/>
    </row>
    <row r="117" spans="1:9">
      <c r="A117" s="74"/>
      <c r="B117" s="67"/>
      <c r="C117" s="67"/>
      <c r="D117" s="313">
        <v>100</v>
      </c>
      <c r="E117" s="314">
        <v>1</v>
      </c>
      <c r="F117" s="67"/>
      <c r="G117" s="315">
        <v>33</v>
      </c>
      <c r="H117" s="75"/>
      <c r="I117" s="67"/>
    </row>
    <row r="118" spans="1:9">
      <c r="A118" s="74"/>
      <c r="B118" s="67"/>
      <c r="C118" s="67"/>
      <c r="D118" s="67"/>
      <c r="E118" s="67"/>
      <c r="F118" s="67"/>
      <c r="G118" s="67"/>
      <c r="H118" s="75"/>
      <c r="I118" s="67"/>
    </row>
    <row r="119" spans="1:9">
      <c r="A119" s="74" t="s">
        <v>1967</v>
      </c>
      <c r="B119" s="67"/>
      <c r="C119" s="67"/>
      <c r="D119" s="67"/>
      <c r="E119" s="67"/>
      <c r="F119" s="67"/>
      <c r="G119" s="67"/>
      <c r="H119" s="75"/>
      <c r="I119" s="67"/>
    </row>
    <row r="120" spans="1:9">
      <c r="A120" s="74"/>
      <c r="B120" s="67"/>
      <c r="C120" s="67"/>
      <c r="D120" s="67"/>
      <c r="E120" s="67"/>
      <c r="F120" s="67"/>
      <c r="G120" s="67"/>
      <c r="H120" s="75"/>
      <c r="I120" s="67"/>
    </row>
    <row r="121" spans="1:9">
      <c r="A121" s="74" t="s">
        <v>1968</v>
      </c>
      <c r="B121" s="67"/>
      <c r="C121" s="67"/>
      <c r="D121" s="67"/>
      <c r="E121" s="67"/>
      <c r="F121" s="67"/>
      <c r="G121" s="67"/>
      <c r="H121" s="75"/>
      <c r="I121" s="67"/>
    </row>
    <row r="122" spans="1:9">
      <c r="A122" s="74"/>
      <c r="B122" s="67"/>
      <c r="C122" s="67"/>
      <c r="D122" s="67"/>
      <c r="E122" s="67"/>
      <c r="F122" s="67"/>
      <c r="G122" s="67"/>
      <c r="H122" s="75"/>
      <c r="I122" s="67"/>
    </row>
    <row r="123" spans="1:9" ht="15.75" thickBot="1">
      <c r="A123" s="163"/>
      <c r="B123" s="104"/>
      <c r="C123" s="104"/>
      <c r="D123" s="104"/>
      <c r="E123" s="104"/>
      <c r="F123" s="104"/>
      <c r="G123" s="104"/>
      <c r="H123" s="145"/>
      <c r="I123" s="67"/>
    </row>
    <row r="124" spans="1:9">
      <c r="A124" s="67"/>
      <c r="B124" s="67"/>
      <c r="C124" s="261"/>
      <c r="D124" s="67"/>
      <c r="E124" s="261"/>
      <c r="F124" s="261"/>
      <c r="G124" s="261"/>
      <c r="H124" s="166" t="s">
        <v>1503</v>
      </c>
      <c r="I124" s="67"/>
    </row>
    <row r="125" spans="1:9">
      <c r="A125" s="316" t="s">
        <v>76</v>
      </c>
      <c r="B125" s="135"/>
      <c r="C125" s="316"/>
      <c r="D125" s="316"/>
      <c r="E125" s="316"/>
      <c r="F125" s="316"/>
      <c r="G125" s="316"/>
      <c r="H125" s="316"/>
      <c r="I125" s="67"/>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U85"/>
  <sheetViews>
    <sheetView topLeftCell="E43" zoomScale="70" zoomScaleNormal="70" workbookViewId="0">
      <selection activeCell="P69" sqref="P69"/>
    </sheetView>
  </sheetViews>
  <sheetFormatPr defaultColWidth="9.77734375" defaultRowHeight="15"/>
  <cols>
    <col min="1" max="1" width="2.77734375" customWidth="1"/>
    <col min="2" max="2" width="11.77734375" customWidth="1"/>
    <col min="3" max="3" width="13.88671875" customWidth="1"/>
    <col min="4" max="4" width="50.77734375" customWidth="1"/>
    <col min="5" max="5" width="40.77734375" customWidth="1"/>
    <col min="6" max="6" width="5.77734375" customWidth="1"/>
    <col min="7" max="7" width="2.77734375" customWidth="1"/>
    <col min="8" max="8" width="35.77734375" customWidth="1"/>
    <col min="9" max="9" width="1.77734375" customWidth="1"/>
    <col min="10" max="10" width="15.77734375" customWidth="1"/>
    <col min="11" max="12" width="2.77734375" customWidth="1"/>
    <col min="13" max="13" width="14.77734375" customWidth="1"/>
    <col min="14" max="14" width="2.77734375" customWidth="1"/>
    <col min="15" max="15" width="1.77734375" customWidth="1"/>
    <col min="16" max="16" width="15.77734375" customWidth="1"/>
    <col min="17" max="18" width="2.77734375" customWidth="1"/>
    <col min="19" max="19" width="15.77734375" customWidth="1"/>
    <col min="20" max="20" width="2.77734375" customWidth="1"/>
  </cols>
  <sheetData>
    <row r="1" spans="1:21" ht="16.899999999999999" customHeight="1" thickBot="1">
      <c r="A1" s="66" t="e">
        <v>#REF!</v>
      </c>
      <c r="B1" s="2"/>
      <c r="C1" s="2"/>
      <c r="D1" s="2"/>
      <c r="E1" s="2"/>
      <c r="F1" s="317" t="e">
        <v>#REF!</v>
      </c>
      <c r="G1" s="2"/>
      <c r="H1" s="2"/>
      <c r="I1" s="2"/>
      <c r="J1" s="2"/>
      <c r="K1" s="2"/>
      <c r="L1" s="2"/>
      <c r="M1" s="2"/>
      <c r="N1" s="2"/>
      <c r="O1" s="2"/>
      <c r="P1" s="2"/>
      <c r="Q1" s="2"/>
      <c r="R1" s="2"/>
      <c r="S1" s="2"/>
      <c r="T1" s="2"/>
      <c r="U1" s="2"/>
    </row>
    <row r="2" spans="1:21" ht="28.5" customHeight="1">
      <c r="A2" s="278"/>
      <c r="B2" s="167"/>
      <c r="C2" s="167"/>
      <c r="D2" s="167"/>
      <c r="E2" s="279"/>
      <c r="F2" s="278"/>
      <c r="G2" s="167"/>
      <c r="H2" s="167"/>
      <c r="I2" s="167"/>
      <c r="J2" s="167"/>
      <c r="K2" s="167"/>
      <c r="L2" s="167"/>
      <c r="M2" s="167"/>
      <c r="N2" s="167"/>
      <c r="O2" s="167"/>
      <c r="P2" s="167"/>
      <c r="Q2" s="167"/>
      <c r="R2" s="167"/>
      <c r="S2" s="1028"/>
      <c r="T2" s="279"/>
      <c r="U2" s="2"/>
    </row>
    <row r="3" spans="1:21" ht="16.899999999999999" customHeight="1">
      <c r="A3" s="158"/>
      <c r="B3" s="170" t="s">
        <v>1969</v>
      </c>
      <c r="C3" s="165"/>
      <c r="D3" s="165"/>
      <c r="E3" s="280"/>
      <c r="F3" s="154" t="s">
        <v>1970</v>
      </c>
      <c r="G3" s="165"/>
      <c r="H3" s="165"/>
      <c r="I3" s="165"/>
      <c r="J3" s="1"/>
      <c r="K3" s="165"/>
      <c r="L3" s="165"/>
      <c r="M3" s="165"/>
      <c r="N3" s="165"/>
      <c r="O3" s="165"/>
      <c r="P3" s="165"/>
      <c r="Q3" s="165"/>
      <c r="R3" s="165"/>
      <c r="S3" s="165"/>
      <c r="T3" s="280"/>
      <c r="U3" s="2"/>
    </row>
    <row r="4" spans="1:21" ht="16.899999999999999" customHeight="1" thickBot="1">
      <c r="A4" s="318"/>
      <c r="B4" s="319"/>
      <c r="C4" s="319"/>
      <c r="D4" s="319"/>
      <c r="E4" s="320"/>
      <c r="F4" s="158"/>
      <c r="G4" s="2"/>
      <c r="H4" s="2"/>
      <c r="I4" s="2"/>
      <c r="J4" s="2"/>
      <c r="K4" s="2"/>
      <c r="L4" s="2"/>
      <c r="M4" s="2"/>
      <c r="N4" s="2"/>
      <c r="O4" s="2"/>
      <c r="P4" s="2"/>
      <c r="Q4" s="2"/>
      <c r="R4" s="2"/>
      <c r="S4" s="2"/>
      <c r="T4" s="282"/>
      <c r="U4" s="2"/>
    </row>
    <row r="5" spans="1:21" ht="16.899999999999999" customHeight="1">
      <c r="A5" s="158"/>
      <c r="B5" s="2"/>
      <c r="C5" s="2"/>
      <c r="D5" s="2"/>
      <c r="E5" s="282"/>
      <c r="F5" s="321"/>
      <c r="G5" s="322"/>
      <c r="H5" s="323"/>
      <c r="I5" s="322"/>
      <c r="J5" s="323"/>
      <c r="K5" s="324"/>
      <c r="L5" s="323"/>
      <c r="M5" s="323"/>
      <c r="N5" s="323"/>
      <c r="O5" s="322"/>
      <c r="P5" s="323"/>
      <c r="Q5" s="324"/>
      <c r="R5" s="323"/>
      <c r="S5" s="323"/>
      <c r="T5" s="325"/>
      <c r="U5" s="2"/>
    </row>
    <row r="6" spans="1:21" ht="16.899999999999999" customHeight="1">
      <c r="A6" s="158"/>
      <c r="B6" s="2"/>
      <c r="C6" s="2"/>
      <c r="D6" s="2"/>
      <c r="E6" s="282"/>
      <c r="F6" s="160" t="s">
        <v>36</v>
      </c>
      <c r="G6" s="326"/>
      <c r="H6" s="2"/>
      <c r="I6" s="326"/>
      <c r="J6" s="327" t="s">
        <v>1971</v>
      </c>
      <c r="K6" s="328"/>
      <c r="L6" s="2"/>
      <c r="M6" s="2"/>
      <c r="N6" s="2"/>
      <c r="O6" s="326"/>
      <c r="P6" s="2"/>
      <c r="Q6" s="328"/>
      <c r="R6" s="2"/>
      <c r="S6" s="2"/>
      <c r="T6" s="282"/>
      <c r="U6" s="2"/>
    </row>
    <row r="7" spans="1:21" ht="16.899999999999999" customHeight="1">
      <c r="A7" s="158"/>
      <c r="B7" s="33" t="s">
        <v>1972</v>
      </c>
      <c r="C7" s="2"/>
      <c r="D7" s="2"/>
      <c r="E7" s="282"/>
      <c r="F7" s="160" t="s">
        <v>48</v>
      </c>
      <c r="G7" s="326"/>
      <c r="H7" s="327" t="s">
        <v>625</v>
      </c>
      <c r="I7" s="326" t="s">
        <v>795</v>
      </c>
      <c r="J7" s="327" t="s">
        <v>1973</v>
      </c>
      <c r="K7" s="328"/>
      <c r="L7" s="2"/>
      <c r="M7" s="2"/>
      <c r="N7" s="2"/>
      <c r="O7" s="326"/>
      <c r="P7" s="327" t="s">
        <v>1974</v>
      </c>
      <c r="Q7" s="328"/>
      <c r="R7" s="2"/>
      <c r="S7" s="2"/>
      <c r="T7" s="282"/>
      <c r="U7" s="2"/>
    </row>
    <row r="8" spans="1:21" ht="16.899999999999999" customHeight="1">
      <c r="A8" s="158"/>
      <c r="B8" s="2"/>
      <c r="C8" s="2"/>
      <c r="D8" s="2"/>
      <c r="E8" s="282"/>
      <c r="F8" s="283"/>
      <c r="G8" s="329"/>
      <c r="H8" s="2" t="s">
        <v>795</v>
      </c>
      <c r="I8" s="326" t="s">
        <v>795</v>
      </c>
      <c r="J8" s="327" t="s">
        <v>530</v>
      </c>
      <c r="K8" s="328"/>
      <c r="L8" s="2"/>
      <c r="M8" s="2"/>
      <c r="N8" s="2"/>
      <c r="O8" s="326"/>
      <c r="P8" s="327" t="s">
        <v>531</v>
      </c>
      <c r="Q8" s="328"/>
      <c r="R8" s="2"/>
      <c r="S8" s="284"/>
      <c r="T8" s="285"/>
      <c r="U8" s="2"/>
    </row>
    <row r="9" spans="1:21" ht="16.899999999999999" customHeight="1">
      <c r="A9" s="158"/>
      <c r="B9" s="2" t="s">
        <v>1975</v>
      </c>
      <c r="C9" s="2" t="s">
        <v>1976</v>
      </c>
      <c r="D9" s="2"/>
      <c r="E9" s="282"/>
      <c r="F9" s="158"/>
      <c r="G9" s="326"/>
      <c r="H9" s="323"/>
      <c r="I9" s="322" t="s">
        <v>795</v>
      </c>
      <c r="J9" s="323" t="s">
        <v>795</v>
      </c>
      <c r="K9" s="324"/>
      <c r="L9" s="323"/>
      <c r="M9" s="323" t="s">
        <v>795</v>
      </c>
      <c r="N9" s="323"/>
      <c r="O9" s="322"/>
      <c r="P9" s="323"/>
      <c r="Q9" s="324"/>
      <c r="R9" s="323"/>
      <c r="S9" s="2"/>
      <c r="T9" s="282"/>
      <c r="U9" s="2"/>
    </row>
    <row r="10" spans="1:21" ht="16.899999999999999" customHeight="1">
      <c r="A10" s="158"/>
      <c r="B10" s="2"/>
      <c r="C10" s="2" t="s">
        <v>1977</v>
      </c>
      <c r="D10" s="2"/>
      <c r="E10" s="282"/>
      <c r="F10" s="160" t="s">
        <v>536</v>
      </c>
      <c r="G10" s="326"/>
      <c r="H10" s="2" t="s">
        <v>1978</v>
      </c>
      <c r="I10" s="330" t="s">
        <v>1979</v>
      </c>
      <c r="J10" s="1002">
        <f>+Sch.9!F59</f>
        <v>92846</v>
      </c>
      <c r="K10" s="328"/>
      <c r="L10" s="2"/>
      <c r="M10" s="2"/>
      <c r="N10" s="2"/>
      <c r="O10" s="330" t="s">
        <v>1979</v>
      </c>
      <c r="P10" s="424">
        <f>Sch.9!G59</f>
        <v>-105267</v>
      </c>
      <c r="Q10" s="328"/>
      <c r="R10" s="2"/>
      <c r="S10" s="2"/>
      <c r="T10" s="282"/>
      <c r="U10" s="2"/>
    </row>
    <row r="11" spans="1:21" ht="16.899999999999999" customHeight="1">
      <c r="A11" s="158"/>
      <c r="B11" s="2"/>
      <c r="C11" s="2" t="s">
        <v>1980</v>
      </c>
      <c r="D11" s="2"/>
      <c r="E11" s="282"/>
      <c r="F11" s="158"/>
      <c r="G11" s="326"/>
      <c r="H11" s="2"/>
      <c r="I11" s="326"/>
      <c r="J11" s="1003" t="s">
        <v>795</v>
      </c>
      <c r="K11" s="328"/>
      <c r="L11" s="2"/>
      <c r="M11" s="2"/>
      <c r="N11" s="2"/>
      <c r="O11" s="326"/>
      <c r="P11" s="2" t="s">
        <v>795</v>
      </c>
      <c r="Q11" s="328"/>
      <c r="R11" s="2"/>
      <c r="S11" s="2"/>
      <c r="T11" s="282"/>
      <c r="U11" s="2"/>
    </row>
    <row r="12" spans="1:21" ht="16.899999999999999" customHeight="1">
      <c r="A12" s="158"/>
      <c r="B12" s="2"/>
      <c r="C12" s="2"/>
      <c r="D12" s="2"/>
      <c r="E12" s="282"/>
      <c r="F12" s="160" t="s">
        <v>1040</v>
      </c>
      <c r="G12" s="326"/>
      <c r="H12" s="2" t="s">
        <v>1981</v>
      </c>
      <c r="I12" s="330" t="s">
        <v>1979</v>
      </c>
      <c r="J12" s="1002">
        <f>Sch.9!F103</f>
        <v>4677696</v>
      </c>
      <c r="K12" s="328"/>
      <c r="L12" s="2"/>
      <c r="M12" s="2"/>
      <c r="N12" s="2"/>
      <c r="O12" s="330" t="s">
        <v>1979</v>
      </c>
      <c r="P12" s="424">
        <f>Sch.9!G103</f>
        <v>2360415</v>
      </c>
      <c r="Q12" s="328"/>
      <c r="R12" s="2"/>
      <c r="S12" s="2"/>
      <c r="T12" s="282"/>
      <c r="U12" s="2"/>
    </row>
    <row r="13" spans="1:21" ht="16.899999999999999" customHeight="1">
      <c r="A13" s="158"/>
      <c r="B13" s="2" t="s">
        <v>1982</v>
      </c>
      <c r="C13" s="2" t="s">
        <v>1976</v>
      </c>
      <c r="D13" s="2"/>
      <c r="E13" s="282"/>
      <c r="F13" s="158"/>
      <c r="G13" s="326"/>
      <c r="H13" s="2"/>
      <c r="I13" s="326"/>
      <c r="J13" s="1003" t="s">
        <v>795</v>
      </c>
      <c r="K13" s="328"/>
      <c r="L13" s="2"/>
      <c r="M13" s="2"/>
      <c r="N13" s="2"/>
      <c r="O13" s="326"/>
      <c r="P13" s="2" t="s">
        <v>795</v>
      </c>
      <c r="Q13" s="328"/>
      <c r="R13" s="2"/>
      <c r="S13" s="2"/>
      <c r="T13" s="282"/>
      <c r="U13" s="2"/>
    </row>
    <row r="14" spans="1:21" ht="16.899999999999999" customHeight="1">
      <c r="A14" s="158"/>
      <c r="B14" s="2"/>
      <c r="C14" s="2" t="s">
        <v>1983</v>
      </c>
      <c r="D14" s="2"/>
      <c r="E14" s="282"/>
      <c r="F14" s="160" t="s">
        <v>1285</v>
      </c>
      <c r="G14" s="326"/>
      <c r="H14" s="2" t="s">
        <v>92</v>
      </c>
      <c r="I14" s="326"/>
      <c r="J14" s="1451">
        <v>1.9900000000000001E-2</v>
      </c>
      <c r="K14" s="328"/>
      <c r="L14" s="2"/>
      <c r="M14" s="2"/>
      <c r="N14" s="2"/>
      <c r="O14" s="326"/>
      <c r="P14" s="331">
        <f>IF(ISERR(P10/P12)," ",P10/P12)</f>
        <v>-4.4596818779748477E-2</v>
      </c>
      <c r="Q14" s="328"/>
      <c r="R14" s="2"/>
      <c r="S14" s="2"/>
      <c r="T14" s="282"/>
      <c r="U14" s="2"/>
    </row>
    <row r="15" spans="1:21" ht="16.899999999999999" customHeight="1">
      <c r="A15" s="158"/>
      <c r="B15" s="2"/>
      <c r="C15" s="2" t="s">
        <v>93</v>
      </c>
      <c r="D15" s="2"/>
      <c r="E15" s="282"/>
      <c r="F15" s="158"/>
      <c r="G15" s="326"/>
      <c r="H15" s="2"/>
      <c r="I15" s="326"/>
      <c r="J15" s="1003" t="s">
        <v>795</v>
      </c>
      <c r="K15" s="328" t="s">
        <v>795</v>
      </c>
      <c r="L15" s="2"/>
      <c r="M15" s="2"/>
      <c r="N15" s="2"/>
      <c r="O15" s="326"/>
      <c r="P15" s="2" t="s">
        <v>795</v>
      </c>
      <c r="Q15" s="328"/>
      <c r="R15" s="2"/>
      <c r="S15" s="2"/>
      <c r="T15" s="282"/>
      <c r="U15" s="2"/>
    </row>
    <row r="16" spans="1:21" ht="16.899999999999999" customHeight="1">
      <c r="A16" s="158"/>
      <c r="B16" s="2"/>
      <c r="C16" s="2"/>
      <c r="D16" s="2"/>
      <c r="E16" s="282"/>
      <c r="F16" s="160" t="s">
        <v>71</v>
      </c>
      <c r="G16" s="326"/>
      <c r="H16" s="2" t="s">
        <v>94</v>
      </c>
      <c r="I16" s="326"/>
      <c r="J16" s="1451">
        <v>1.3100000000000001E-2</v>
      </c>
      <c r="K16" s="328"/>
      <c r="L16" s="2"/>
      <c r="M16" s="2"/>
      <c r="N16" s="2"/>
      <c r="O16" s="326"/>
      <c r="P16" s="331">
        <v>-5.9200000000000003E-2</v>
      </c>
      <c r="Q16" s="328"/>
      <c r="R16" s="2"/>
      <c r="S16" s="2"/>
      <c r="T16" s="282"/>
      <c r="U16" s="2"/>
    </row>
    <row r="17" spans="1:21" ht="16.899999999999999" customHeight="1">
      <c r="A17" s="158"/>
      <c r="B17" s="2" t="s">
        <v>95</v>
      </c>
      <c r="C17" s="2" t="s">
        <v>92</v>
      </c>
      <c r="D17" s="2"/>
      <c r="E17" s="282"/>
      <c r="F17" s="158"/>
      <c r="G17" s="326"/>
      <c r="H17" s="2"/>
      <c r="I17" s="326"/>
      <c r="J17" s="1003" t="s">
        <v>795</v>
      </c>
      <c r="K17" s="328" t="s">
        <v>795</v>
      </c>
      <c r="L17" s="2"/>
      <c r="M17" s="2"/>
      <c r="N17" s="2"/>
      <c r="O17" s="326"/>
      <c r="P17" s="2" t="s">
        <v>795</v>
      </c>
      <c r="Q17" s="328"/>
      <c r="R17" s="2"/>
      <c r="S17" s="2"/>
      <c r="T17" s="282"/>
      <c r="U17" s="2"/>
    </row>
    <row r="18" spans="1:21" ht="16.899999999999999" customHeight="1">
      <c r="A18" s="158"/>
      <c r="B18" s="2"/>
      <c r="C18" s="2" t="s">
        <v>96</v>
      </c>
      <c r="D18" s="2"/>
      <c r="E18" s="282"/>
      <c r="F18" s="160" t="s">
        <v>72</v>
      </c>
      <c r="G18" s="326"/>
      <c r="H18" s="2" t="s">
        <v>97</v>
      </c>
      <c r="I18" s="332" t="s">
        <v>1979</v>
      </c>
      <c r="J18" s="1004">
        <f>((+J12*M31)*0.01)/0.635</f>
        <v>65634.808278403318</v>
      </c>
      <c r="K18" s="333"/>
      <c r="L18" s="2"/>
      <c r="M18" s="2"/>
      <c r="N18" s="2"/>
      <c r="O18" s="332" t="s">
        <v>1979</v>
      </c>
      <c r="P18" s="1450">
        <f>((+P12*M43)*0.01)/0.635</f>
        <v>33120.020194229677</v>
      </c>
      <c r="Q18" s="333"/>
      <c r="R18" s="2"/>
      <c r="S18" s="2"/>
      <c r="T18" s="282"/>
      <c r="U18" s="2"/>
    </row>
    <row r="19" spans="1:21" ht="16.899999999999999" customHeight="1">
      <c r="A19" s="158"/>
      <c r="B19" s="2"/>
      <c r="C19" s="2"/>
      <c r="D19" s="2"/>
      <c r="E19" s="282"/>
      <c r="F19" s="158"/>
      <c r="G19" s="326"/>
      <c r="H19" s="2"/>
      <c r="I19" s="2"/>
      <c r="J19" s="2"/>
      <c r="K19" s="2"/>
      <c r="L19" s="2"/>
      <c r="M19" s="2"/>
      <c r="N19" s="2"/>
      <c r="O19" s="2"/>
      <c r="P19" s="2"/>
      <c r="Q19" s="2"/>
      <c r="R19" s="2"/>
      <c r="S19" s="2"/>
      <c r="T19" s="282"/>
      <c r="U19" s="2"/>
    </row>
    <row r="20" spans="1:21" ht="16.899999999999999" customHeight="1">
      <c r="A20" s="158"/>
      <c r="B20" s="2" t="s">
        <v>98</v>
      </c>
      <c r="C20" s="2" t="s">
        <v>94</v>
      </c>
      <c r="D20" s="2"/>
      <c r="E20" s="282"/>
      <c r="F20" s="158"/>
      <c r="G20" s="329"/>
      <c r="H20" s="284" t="s">
        <v>99</v>
      </c>
      <c r="I20" s="284"/>
      <c r="J20" s="284"/>
      <c r="K20" s="284"/>
      <c r="L20" s="284"/>
      <c r="M20" s="284"/>
      <c r="N20" s="284"/>
      <c r="O20" s="284"/>
      <c r="P20" s="284"/>
      <c r="Q20" s="284"/>
      <c r="R20" s="284"/>
      <c r="S20" s="284"/>
      <c r="T20" s="285"/>
      <c r="U20" s="2"/>
    </row>
    <row r="21" spans="1:21" ht="16.899999999999999" customHeight="1">
      <c r="A21" s="158"/>
      <c r="B21" s="2"/>
      <c r="C21" s="2" t="s">
        <v>100</v>
      </c>
      <c r="D21" s="2"/>
      <c r="E21" s="282"/>
      <c r="F21" s="158"/>
      <c r="G21" s="326"/>
      <c r="H21" s="2"/>
      <c r="I21" s="2"/>
      <c r="J21" s="2"/>
      <c r="K21" s="2"/>
      <c r="L21" s="2"/>
      <c r="M21" s="2"/>
      <c r="N21" s="2"/>
      <c r="O21" s="2"/>
      <c r="P21" s="2"/>
      <c r="Q21" s="2"/>
      <c r="R21" s="2"/>
      <c r="S21" s="2"/>
      <c r="T21" s="282"/>
      <c r="U21" s="2"/>
    </row>
    <row r="22" spans="1:21" ht="16.899999999999999" customHeight="1">
      <c r="A22" s="158"/>
      <c r="B22" s="2"/>
      <c r="C22" s="2" t="s">
        <v>101</v>
      </c>
      <c r="D22" s="2"/>
      <c r="E22" s="282"/>
      <c r="F22" s="158"/>
      <c r="G22" s="326"/>
      <c r="H22" s="170" t="s">
        <v>102</v>
      </c>
      <c r="I22" s="170"/>
      <c r="J22" s="170"/>
      <c r="K22" s="170"/>
      <c r="L22" s="170"/>
      <c r="M22" s="170"/>
      <c r="N22" s="170"/>
      <c r="O22" s="170"/>
      <c r="P22" s="170"/>
      <c r="Q22" s="170"/>
      <c r="R22" s="170"/>
      <c r="S22" s="170"/>
      <c r="T22" s="334"/>
      <c r="U22" s="2"/>
    </row>
    <row r="23" spans="1:21" ht="16.899999999999999" customHeight="1">
      <c r="A23" s="158"/>
      <c r="B23" s="2"/>
      <c r="C23" s="2"/>
      <c r="D23" s="2"/>
      <c r="E23" s="282"/>
      <c r="F23" s="158"/>
      <c r="G23" s="329"/>
      <c r="H23" s="284"/>
      <c r="I23" s="284"/>
      <c r="J23" s="284"/>
      <c r="K23" s="284"/>
      <c r="L23" s="284"/>
      <c r="M23" s="284"/>
      <c r="N23" s="284"/>
      <c r="O23" s="284"/>
      <c r="P23" s="284"/>
      <c r="Q23" s="284"/>
      <c r="R23" s="284"/>
      <c r="S23" s="284"/>
      <c r="T23" s="285"/>
      <c r="U23" s="2"/>
    </row>
    <row r="24" spans="1:21" ht="16.899999999999999" customHeight="1">
      <c r="A24" s="158"/>
      <c r="B24" s="2"/>
      <c r="C24" s="2"/>
      <c r="D24" s="2"/>
      <c r="E24" s="282"/>
      <c r="F24" s="158"/>
      <c r="G24" s="326"/>
      <c r="H24" s="2"/>
      <c r="I24" s="326"/>
      <c r="J24" s="2"/>
      <c r="K24" s="328"/>
      <c r="L24" s="2"/>
      <c r="M24" s="2"/>
      <c r="N24" s="328"/>
      <c r="O24" s="2"/>
      <c r="P24" s="2"/>
      <c r="Q24" s="2"/>
      <c r="R24" s="326"/>
      <c r="S24" s="2"/>
      <c r="T24" s="282"/>
      <c r="U24" s="2"/>
    </row>
    <row r="25" spans="1:21" ht="16.899999999999999" customHeight="1">
      <c r="A25" s="158"/>
      <c r="B25" s="33" t="s">
        <v>103</v>
      </c>
      <c r="C25" s="2"/>
      <c r="D25" s="2"/>
      <c r="E25" s="282"/>
      <c r="F25" s="158"/>
      <c r="G25" s="326"/>
      <c r="H25" s="327" t="s">
        <v>625</v>
      </c>
      <c r="I25" s="326"/>
      <c r="J25" s="327" t="s">
        <v>1962</v>
      </c>
      <c r="K25" s="328"/>
      <c r="L25" s="2"/>
      <c r="M25" s="327" t="s">
        <v>104</v>
      </c>
      <c r="N25" s="328"/>
      <c r="O25" s="2"/>
      <c r="P25" s="327" t="s">
        <v>105</v>
      </c>
      <c r="Q25" s="2"/>
      <c r="R25" s="326"/>
      <c r="S25" s="327" t="s">
        <v>106</v>
      </c>
      <c r="T25" s="282"/>
      <c r="U25" s="2"/>
    </row>
    <row r="26" spans="1:21" ht="16.899999999999999" customHeight="1">
      <c r="A26" s="158"/>
      <c r="B26" s="2"/>
      <c r="C26" s="2"/>
      <c r="D26" s="165"/>
      <c r="E26" s="280"/>
      <c r="F26" s="158"/>
      <c r="G26" s="329"/>
      <c r="H26" s="284"/>
      <c r="I26" s="329"/>
      <c r="J26" s="335" t="s">
        <v>530</v>
      </c>
      <c r="K26" s="333"/>
      <c r="L26" s="284"/>
      <c r="M26" s="335" t="s">
        <v>531</v>
      </c>
      <c r="N26" s="333"/>
      <c r="O26" s="284"/>
      <c r="P26" s="335" t="s">
        <v>532</v>
      </c>
      <c r="Q26" s="284"/>
      <c r="R26" s="329"/>
      <c r="S26" s="335" t="s">
        <v>62</v>
      </c>
      <c r="T26" s="285"/>
      <c r="U26" s="2"/>
    </row>
    <row r="27" spans="1:21" ht="16.899999999999999" customHeight="1">
      <c r="A27" s="158"/>
      <c r="B27" s="2" t="s">
        <v>107</v>
      </c>
      <c r="C27" s="974" t="s">
        <v>2890</v>
      </c>
      <c r="D27" s="165"/>
      <c r="E27" s="280"/>
      <c r="F27" s="160" t="s">
        <v>547</v>
      </c>
      <c r="G27" s="326"/>
      <c r="H27" s="2" t="s">
        <v>108</v>
      </c>
      <c r="I27" s="330" t="s">
        <v>1979</v>
      </c>
      <c r="J27" s="390">
        <f>Sch.11!E95</f>
        <v>874372</v>
      </c>
      <c r="K27" s="336"/>
      <c r="L27" s="159"/>
      <c r="M27" s="337">
        <f>IF(ISERR(J27/J$32)," ",J27/J$32)</f>
        <v>0.1090035937182299</v>
      </c>
      <c r="N27" s="336"/>
      <c r="O27" s="159"/>
      <c r="P27" s="337">
        <v>7.4999999999999997E-2</v>
      </c>
      <c r="Q27" s="159"/>
      <c r="R27" s="326"/>
      <c r="S27" s="338">
        <f>M27*P27</f>
        <v>8.1752695288672423E-3</v>
      </c>
      <c r="T27" s="282"/>
      <c r="U27" s="2"/>
    </row>
    <row r="28" spans="1:21" ht="16.899999999999999" customHeight="1">
      <c r="A28" s="158"/>
      <c r="B28" s="2"/>
      <c r="C28" s="974" t="s">
        <v>109</v>
      </c>
      <c r="D28" s="165"/>
      <c r="E28" s="280"/>
      <c r="F28" s="160" t="s">
        <v>551</v>
      </c>
      <c r="G28" s="326"/>
      <c r="H28" s="2" t="s">
        <v>110</v>
      </c>
      <c r="I28" s="326"/>
      <c r="J28" s="390">
        <v>0</v>
      </c>
      <c r="K28" s="336"/>
      <c r="L28" s="159"/>
      <c r="M28" s="337">
        <f>IF(ISERR(J28/J$32)," ",J28/J$32)</f>
        <v>0</v>
      </c>
      <c r="N28" s="336"/>
      <c r="O28" s="159"/>
      <c r="P28" s="337">
        <v>0</v>
      </c>
      <c r="Q28" s="159"/>
      <c r="R28" s="326"/>
      <c r="S28" s="338">
        <f>M28*P28</f>
        <v>0</v>
      </c>
      <c r="T28" s="282"/>
      <c r="U28" s="2"/>
    </row>
    <row r="29" spans="1:21" ht="16.899999999999999" customHeight="1">
      <c r="A29" s="158"/>
      <c r="B29" s="2"/>
      <c r="C29" s="974" t="s">
        <v>111</v>
      </c>
      <c r="D29" s="165"/>
      <c r="E29" s="280"/>
      <c r="F29" s="160" t="s">
        <v>2324</v>
      </c>
      <c r="G29" s="326"/>
      <c r="H29" s="2" t="s">
        <v>112</v>
      </c>
      <c r="I29" s="326"/>
      <c r="J29" s="390">
        <v>0</v>
      </c>
      <c r="K29" s="336"/>
      <c r="L29" s="159"/>
      <c r="M29" s="337">
        <f>IF(ISERR(J29/J$32)," ",J29/J$32)</f>
        <v>0</v>
      </c>
      <c r="N29" s="336"/>
      <c r="O29" s="159"/>
      <c r="P29" s="337">
        <v>0</v>
      </c>
      <c r="Q29" s="159"/>
      <c r="R29" s="326"/>
      <c r="S29" s="338">
        <f>M29*P29</f>
        <v>0</v>
      </c>
      <c r="T29" s="282"/>
      <c r="U29" s="2"/>
    </row>
    <row r="30" spans="1:21" ht="16.899999999999999" customHeight="1">
      <c r="A30" s="158"/>
      <c r="B30" s="2"/>
      <c r="C30" s="165"/>
      <c r="D30" s="165"/>
      <c r="E30" s="280"/>
      <c r="F30" s="160" t="s">
        <v>398</v>
      </c>
      <c r="G30" s="326"/>
      <c r="H30" s="2" t="s">
        <v>113</v>
      </c>
      <c r="I30" s="326"/>
      <c r="J30" s="390">
        <f>Sch.11!E107</f>
        <v>0</v>
      </c>
      <c r="K30" s="336"/>
      <c r="L30" s="159"/>
      <c r="M30" s="337">
        <f>IF(ISERR(J30/J$32)," ",J30/J$32)</f>
        <v>0</v>
      </c>
      <c r="N30" s="336"/>
      <c r="O30" s="159"/>
      <c r="P30" s="337">
        <v>0</v>
      </c>
      <c r="Q30" s="159"/>
      <c r="R30" s="326"/>
      <c r="S30" s="338">
        <f>M30*P30</f>
        <v>0</v>
      </c>
      <c r="T30" s="282"/>
      <c r="U30" s="339"/>
    </row>
    <row r="31" spans="1:21" ht="16.899999999999999" customHeight="1">
      <c r="A31" s="158"/>
      <c r="B31" s="2" t="s">
        <v>114</v>
      </c>
      <c r="C31" s="6" t="s">
        <v>115</v>
      </c>
      <c r="D31" s="165"/>
      <c r="E31" s="280"/>
      <c r="F31" s="160" t="s">
        <v>73</v>
      </c>
      <c r="G31" s="326"/>
      <c r="H31" s="2" t="s">
        <v>116</v>
      </c>
      <c r="I31" s="326"/>
      <c r="J31" s="390">
        <v>7147125</v>
      </c>
      <c r="K31" s="336"/>
      <c r="L31" s="159"/>
      <c r="M31" s="337">
        <f>J31/J32</f>
        <v>0.89099640628177013</v>
      </c>
      <c r="N31" s="336"/>
      <c r="O31" s="159"/>
      <c r="P31" s="340">
        <v>1.3100000000000001E-2</v>
      </c>
      <c r="Q31" s="159"/>
      <c r="R31" s="326"/>
      <c r="S31" s="338">
        <v>1.17E-2</v>
      </c>
      <c r="T31" s="282"/>
      <c r="U31" s="2"/>
    </row>
    <row r="32" spans="1:21" ht="16.899999999999999" customHeight="1">
      <c r="A32" s="158"/>
      <c r="B32" s="2"/>
      <c r="C32" s="165"/>
      <c r="D32" s="165"/>
      <c r="E32" s="280"/>
      <c r="F32" s="160" t="s">
        <v>74</v>
      </c>
      <c r="G32" s="341"/>
      <c r="H32" s="342" t="s">
        <v>47</v>
      </c>
      <c r="I32" s="343" t="s">
        <v>1979</v>
      </c>
      <c r="J32" s="1005">
        <f>SUM(J27:J31)</f>
        <v>8021497</v>
      </c>
      <c r="K32" s="344"/>
      <c r="L32" s="345"/>
      <c r="M32" s="346">
        <f>SUM(M27:M31)</f>
        <v>1</v>
      </c>
      <c r="N32" s="344"/>
      <c r="O32" s="323"/>
      <c r="P32" s="347"/>
      <c r="Q32" s="323"/>
      <c r="R32" s="341"/>
      <c r="S32" s="348">
        <f>SUM(S27:S31)</f>
        <v>1.9875269528867243E-2</v>
      </c>
      <c r="T32" s="349"/>
      <c r="U32" s="2"/>
    </row>
    <row r="33" spans="1:21" ht="16.899999999999999" customHeight="1">
      <c r="A33" s="158"/>
      <c r="B33" s="1029" t="s">
        <v>117</v>
      </c>
      <c r="C33" s="1030" t="s">
        <v>118</v>
      </c>
      <c r="D33" s="1031"/>
      <c r="E33" s="1032"/>
      <c r="F33" s="158"/>
      <c r="G33" s="326"/>
      <c r="H33" s="2"/>
      <c r="I33" s="165"/>
      <c r="J33" s="165"/>
      <c r="K33" s="165"/>
      <c r="L33" s="165"/>
      <c r="M33" s="165"/>
      <c r="N33" s="165"/>
      <c r="O33" s="165"/>
      <c r="P33" s="165"/>
      <c r="Q33" s="165"/>
      <c r="R33" s="165"/>
      <c r="S33" s="165"/>
      <c r="T33" s="282"/>
      <c r="U33" s="2"/>
    </row>
    <row r="34" spans="1:21" ht="16.899999999999999" customHeight="1">
      <c r="A34" s="158"/>
      <c r="B34" s="1029"/>
      <c r="C34" s="1030" t="s">
        <v>2891</v>
      </c>
      <c r="D34" s="1031"/>
      <c r="E34" s="1032"/>
      <c r="F34" s="158"/>
      <c r="G34" s="326"/>
      <c r="H34" s="170" t="s">
        <v>119</v>
      </c>
      <c r="I34" s="170"/>
      <c r="J34" s="170"/>
      <c r="K34" s="170"/>
      <c r="L34" s="170"/>
      <c r="M34" s="170"/>
      <c r="N34" s="170"/>
      <c r="O34" s="170"/>
      <c r="P34" s="170"/>
      <c r="Q34" s="170"/>
      <c r="R34" s="170"/>
      <c r="S34" s="170"/>
      <c r="T34" s="334"/>
      <c r="U34" s="2"/>
    </row>
    <row r="35" spans="1:21" ht="16.899999999999999" customHeight="1">
      <c r="A35" s="158"/>
      <c r="B35" s="1029"/>
      <c r="C35" s="1030" t="s">
        <v>2892</v>
      </c>
      <c r="D35" s="1031"/>
      <c r="E35" s="1032"/>
      <c r="F35" s="158"/>
      <c r="G35" s="329"/>
      <c r="H35" s="284"/>
      <c r="I35" s="284"/>
      <c r="J35" s="284"/>
      <c r="K35" s="284"/>
      <c r="L35" s="284"/>
      <c r="M35" s="284"/>
      <c r="N35" s="284"/>
      <c r="O35" s="284"/>
      <c r="P35" s="284"/>
      <c r="Q35" s="284"/>
      <c r="R35" s="284"/>
      <c r="S35" s="284"/>
      <c r="T35" s="285"/>
      <c r="U35" s="2"/>
    </row>
    <row r="36" spans="1:21" ht="16.899999999999999" customHeight="1">
      <c r="A36" s="158"/>
      <c r="B36" s="1029"/>
      <c r="C36" s="1030" t="s">
        <v>120</v>
      </c>
      <c r="D36" s="1031"/>
      <c r="E36" s="1032"/>
      <c r="F36" s="158"/>
      <c r="G36" s="326"/>
      <c r="H36" s="2"/>
      <c r="I36" s="326"/>
      <c r="J36" s="2"/>
      <c r="K36" s="328"/>
      <c r="L36" s="2"/>
      <c r="M36" s="2"/>
      <c r="N36" s="328"/>
      <c r="O36" s="2"/>
      <c r="P36" s="2"/>
      <c r="Q36" s="2"/>
      <c r="R36" s="326"/>
      <c r="S36" s="2"/>
      <c r="T36" s="282"/>
      <c r="U36" s="2"/>
    </row>
    <row r="37" spans="1:21" ht="16.899999999999999" customHeight="1">
      <c r="A37" s="158"/>
      <c r="B37" s="2"/>
      <c r="C37" s="165"/>
      <c r="D37" s="165"/>
      <c r="E37" s="280"/>
      <c r="F37" s="158"/>
      <c r="G37" s="326"/>
      <c r="H37" s="327" t="s">
        <v>625</v>
      </c>
      <c r="I37" s="326"/>
      <c r="J37" s="327" t="s">
        <v>1962</v>
      </c>
      <c r="K37" s="328"/>
      <c r="L37" s="2"/>
      <c r="M37" s="327" t="s">
        <v>104</v>
      </c>
      <c r="N37" s="328"/>
      <c r="O37" s="2"/>
      <c r="P37" s="327" t="s">
        <v>105</v>
      </c>
      <c r="Q37" s="2"/>
      <c r="R37" s="326"/>
      <c r="S37" s="327" t="s">
        <v>106</v>
      </c>
      <c r="T37" s="282"/>
      <c r="U37" s="2"/>
    </row>
    <row r="38" spans="1:21" ht="16.899999999999999" customHeight="1">
      <c r="A38" s="158"/>
      <c r="B38" s="2" t="s">
        <v>121</v>
      </c>
      <c r="C38" s="6" t="s">
        <v>1342</v>
      </c>
      <c r="E38" s="979"/>
      <c r="F38" s="158"/>
      <c r="G38" s="329"/>
      <c r="H38" s="284"/>
      <c r="I38" s="329"/>
      <c r="J38" s="335" t="s">
        <v>530</v>
      </c>
      <c r="K38" s="333"/>
      <c r="L38" s="284"/>
      <c r="M38" s="335" t="s">
        <v>531</v>
      </c>
      <c r="N38" s="333"/>
      <c r="O38" s="284"/>
      <c r="P38" s="335" t="s">
        <v>532</v>
      </c>
      <c r="Q38" s="284"/>
      <c r="R38" s="329"/>
      <c r="S38" s="335" t="s">
        <v>62</v>
      </c>
      <c r="T38" s="285"/>
      <c r="U38" s="2"/>
    </row>
    <row r="39" spans="1:21" ht="16.899999999999999" customHeight="1">
      <c r="A39" s="158"/>
      <c r="B39" s="2"/>
      <c r="C39" s="6" t="s">
        <v>1343</v>
      </c>
      <c r="E39" s="979"/>
      <c r="F39" s="160" t="s">
        <v>75</v>
      </c>
      <c r="G39" s="326"/>
      <c r="H39" s="2" t="s">
        <v>108</v>
      </c>
      <c r="I39" s="330" t="s">
        <v>1979</v>
      </c>
      <c r="J39" s="390">
        <f>J27</f>
        <v>874372</v>
      </c>
      <c r="K39" s="328"/>
      <c r="L39" s="2"/>
      <c r="M39" s="340">
        <f>+J39/J44</f>
        <v>0.1090035937182299</v>
      </c>
      <c r="N39" s="328"/>
      <c r="O39" s="2"/>
      <c r="P39" s="337">
        <v>7.4999999999999997E-2</v>
      </c>
      <c r="Q39" s="2"/>
      <c r="R39" s="326"/>
      <c r="S39" s="338">
        <f>M39*P39</f>
        <v>8.1752695288672423E-3</v>
      </c>
      <c r="T39" s="282"/>
      <c r="U39" s="2"/>
    </row>
    <row r="40" spans="1:21" ht="16.899999999999999" customHeight="1">
      <c r="A40" s="158"/>
      <c r="B40" s="2"/>
      <c r="C40" s="6" t="s">
        <v>1114</v>
      </c>
      <c r="E40" s="979"/>
      <c r="F40" s="160" t="s">
        <v>76</v>
      </c>
      <c r="G40" s="326"/>
      <c r="H40" s="2" t="s">
        <v>110</v>
      </c>
      <c r="I40" s="326"/>
      <c r="J40" s="390">
        <f>J28</f>
        <v>0</v>
      </c>
      <c r="K40" s="328"/>
      <c r="L40" s="2"/>
      <c r="M40" s="340">
        <v>0</v>
      </c>
      <c r="N40" s="328"/>
      <c r="O40" s="2"/>
      <c r="P40" s="337">
        <v>0</v>
      </c>
      <c r="Q40" s="2"/>
      <c r="R40" s="326"/>
      <c r="S40" s="338">
        <f>M40*P40</f>
        <v>0</v>
      </c>
      <c r="T40" s="282"/>
      <c r="U40" s="2"/>
    </row>
    <row r="41" spans="1:21" ht="16.899999999999999" customHeight="1">
      <c r="A41" s="158"/>
      <c r="B41" s="2"/>
      <c r="C41" s="6" t="s">
        <v>1115</v>
      </c>
      <c r="E41" s="979"/>
      <c r="F41" s="160" t="s">
        <v>77</v>
      </c>
      <c r="G41" s="326"/>
      <c r="H41" s="2" t="s">
        <v>112</v>
      </c>
      <c r="I41" s="326"/>
      <c r="J41" s="390">
        <f t="shared" ref="J41:J42" si="0">J29</f>
        <v>0</v>
      </c>
      <c r="K41" s="328"/>
      <c r="L41" s="2"/>
      <c r="M41" s="340">
        <v>0</v>
      </c>
      <c r="N41" s="328"/>
      <c r="O41" s="2"/>
      <c r="P41" s="337">
        <v>0</v>
      </c>
      <c r="Q41" s="2"/>
      <c r="R41" s="326"/>
      <c r="S41" s="338">
        <f>M41*P41</f>
        <v>0</v>
      </c>
      <c r="T41" s="282"/>
      <c r="U41" s="2"/>
    </row>
    <row r="42" spans="1:21" ht="16.899999999999999" customHeight="1">
      <c r="A42" s="158"/>
      <c r="B42" s="2"/>
      <c r="C42" s="6" t="s">
        <v>1116</v>
      </c>
      <c r="E42" s="979"/>
      <c r="F42" s="160" t="s">
        <v>78</v>
      </c>
      <c r="G42" s="326"/>
      <c r="H42" s="2" t="s">
        <v>113</v>
      </c>
      <c r="I42" s="326"/>
      <c r="J42" s="390">
        <f t="shared" si="0"/>
        <v>0</v>
      </c>
      <c r="K42" s="328"/>
      <c r="L42" s="2"/>
      <c r="M42" s="340">
        <v>0</v>
      </c>
      <c r="N42" s="328"/>
      <c r="O42" s="2"/>
      <c r="P42" s="337">
        <v>0</v>
      </c>
      <c r="Q42" s="2"/>
      <c r="R42" s="326"/>
      <c r="S42" s="338">
        <f>M42*P42</f>
        <v>0</v>
      </c>
      <c r="T42" s="282"/>
      <c r="U42" s="2"/>
    </row>
    <row r="43" spans="1:21" ht="16.899999999999999" customHeight="1">
      <c r="A43" s="158"/>
      <c r="B43" s="2"/>
      <c r="C43" s="6" t="s">
        <v>1117</v>
      </c>
      <c r="E43" s="979"/>
      <c r="F43" s="160" t="s">
        <v>79</v>
      </c>
      <c r="G43" s="326"/>
      <c r="H43" s="2" t="s">
        <v>116</v>
      </c>
      <c r="I43" s="326"/>
      <c r="J43" s="390">
        <f>J31</f>
        <v>7147125</v>
      </c>
      <c r="K43" s="328"/>
      <c r="L43" s="2"/>
      <c r="M43" s="340">
        <f>+J43/J44</f>
        <v>0.89099640628177013</v>
      </c>
      <c r="N43" s="328"/>
      <c r="O43" s="2"/>
      <c r="P43" s="340">
        <v>-5.9200000000000003E-2</v>
      </c>
      <c r="Q43" s="2"/>
      <c r="R43" s="326"/>
      <c r="S43" s="338">
        <f>M43*P43</f>
        <v>-5.2746987251880796E-2</v>
      </c>
      <c r="T43" s="282"/>
      <c r="U43" s="2"/>
    </row>
    <row r="44" spans="1:21" ht="16.899999999999999" customHeight="1">
      <c r="A44" s="158"/>
      <c r="B44" s="2"/>
      <c r="C44" s="6"/>
      <c r="E44" s="979"/>
      <c r="F44" s="160"/>
      <c r="G44" s="341"/>
      <c r="H44" s="342" t="s">
        <v>47</v>
      </c>
      <c r="I44" s="343" t="s">
        <v>1979</v>
      </c>
      <c r="J44" s="1005">
        <f>SUM(J39:J43)</f>
        <v>8021497</v>
      </c>
      <c r="K44" s="344"/>
      <c r="L44" s="345"/>
      <c r="M44" s="346">
        <f>SUM(M39:M43)</f>
        <v>1</v>
      </c>
      <c r="N44" s="344"/>
      <c r="O44" s="323"/>
      <c r="P44" s="347"/>
      <c r="Q44" s="323"/>
      <c r="R44" s="341"/>
      <c r="S44" s="346">
        <f>SUM(S39:S43)</f>
        <v>-4.4571717723013556E-2</v>
      </c>
      <c r="T44" s="349"/>
      <c r="U44" s="2"/>
    </row>
    <row r="45" spans="1:21" ht="16.899999999999999" customHeight="1">
      <c r="A45" s="158"/>
      <c r="B45" s="33" t="s">
        <v>1118</v>
      </c>
      <c r="E45" s="979"/>
      <c r="F45" s="158"/>
      <c r="G45" s="2"/>
      <c r="H45" s="2"/>
      <c r="I45" s="2"/>
      <c r="J45" s="2"/>
      <c r="K45" s="2"/>
      <c r="L45" s="2"/>
      <c r="M45" s="2"/>
      <c r="N45" s="2"/>
      <c r="O45" s="2"/>
      <c r="P45" s="2"/>
      <c r="Q45" s="2"/>
      <c r="R45" s="2"/>
      <c r="S45" s="2"/>
      <c r="T45" s="282"/>
      <c r="U45" s="2"/>
    </row>
    <row r="46" spans="1:21" ht="16.899999999999999" customHeight="1">
      <c r="A46" s="158"/>
      <c r="B46" s="2"/>
      <c r="C46" s="6" t="s">
        <v>1119</v>
      </c>
      <c r="E46" s="979"/>
      <c r="F46" s="158"/>
      <c r="G46" s="2"/>
      <c r="H46" s="2"/>
      <c r="I46" s="2"/>
      <c r="J46" s="2"/>
      <c r="K46" s="2"/>
      <c r="L46" s="2"/>
      <c r="M46" s="2"/>
      <c r="N46" s="2"/>
      <c r="O46" s="2"/>
      <c r="P46" s="2"/>
      <c r="Q46" s="2"/>
      <c r="R46" s="2"/>
      <c r="S46" s="2"/>
      <c r="T46" s="282"/>
      <c r="U46" s="2"/>
    </row>
    <row r="47" spans="1:21" ht="16.899999999999999" customHeight="1">
      <c r="A47" s="158"/>
      <c r="B47" s="2"/>
      <c r="C47" s="6" t="s">
        <v>1120</v>
      </c>
      <c r="E47" s="979"/>
      <c r="F47" s="158"/>
      <c r="G47" s="2"/>
      <c r="H47" s="2"/>
      <c r="I47" s="2"/>
      <c r="J47" s="2"/>
      <c r="K47" s="2"/>
      <c r="L47" s="2"/>
      <c r="M47" s="2"/>
      <c r="N47" s="2"/>
      <c r="O47" s="2"/>
      <c r="P47" s="2"/>
      <c r="Q47" s="2"/>
      <c r="R47" s="2"/>
      <c r="S47" s="2"/>
      <c r="T47" s="282"/>
      <c r="U47" s="2"/>
    </row>
    <row r="48" spans="1:21" ht="16.899999999999999" customHeight="1">
      <c r="A48" s="158"/>
      <c r="B48" s="2"/>
      <c r="C48" s="6" t="s">
        <v>1121</v>
      </c>
      <c r="E48" s="979"/>
      <c r="F48" s="158"/>
      <c r="G48" s="2"/>
      <c r="H48" s="2"/>
      <c r="I48" s="165"/>
      <c r="J48" s="165"/>
      <c r="K48" s="165"/>
      <c r="L48" s="165"/>
      <c r="M48" s="165"/>
      <c r="N48" s="165"/>
      <c r="O48" s="165"/>
      <c r="P48" s="165"/>
      <c r="Q48" s="165"/>
      <c r="R48" s="165"/>
      <c r="S48" s="165"/>
      <c r="T48" s="282"/>
      <c r="U48" s="2"/>
    </row>
    <row r="49" spans="1:21" ht="16.899999999999999" customHeight="1">
      <c r="A49" s="158"/>
      <c r="B49" s="2"/>
      <c r="C49" s="6"/>
      <c r="E49" s="979"/>
      <c r="F49" s="158"/>
      <c r="G49" s="2"/>
      <c r="H49" s="2"/>
      <c r="I49" s="165"/>
      <c r="J49" s="165"/>
      <c r="K49" s="165"/>
      <c r="L49" s="165"/>
      <c r="M49" s="165"/>
      <c r="N49" s="165"/>
      <c r="O49" s="165"/>
      <c r="P49" s="165"/>
      <c r="Q49" s="165"/>
      <c r="R49" s="165"/>
      <c r="S49" s="165"/>
      <c r="T49" s="282"/>
      <c r="U49" s="2"/>
    </row>
    <row r="50" spans="1:21" ht="16.899999999999999" customHeight="1">
      <c r="A50" s="158"/>
      <c r="B50" s="2"/>
      <c r="C50" s="2"/>
      <c r="E50" s="979"/>
      <c r="F50" s="158"/>
      <c r="G50" s="2"/>
      <c r="H50" s="2"/>
      <c r="I50" s="165"/>
      <c r="J50" s="165"/>
      <c r="K50" s="165"/>
      <c r="L50" s="165"/>
      <c r="M50" s="165"/>
      <c r="N50" s="165"/>
      <c r="O50" s="165"/>
      <c r="P50" s="165"/>
      <c r="Q50" s="165"/>
      <c r="R50" s="165"/>
      <c r="S50" s="165"/>
      <c r="T50" s="282"/>
      <c r="U50" s="2"/>
    </row>
    <row r="51" spans="1:21" ht="16.899999999999999" customHeight="1">
      <c r="A51" s="158"/>
      <c r="B51" s="2" t="s">
        <v>1122</v>
      </c>
      <c r="C51" s="6" t="s">
        <v>1123</v>
      </c>
      <c r="E51" s="979"/>
      <c r="F51" s="158"/>
      <c r="G51" s="974" t="s">
        <v>1124</v>
      </c>
      <c r="I51" s="2"/>
      <c r="J51" s="2"/>
      <c r="K51" s="2"/>
      <c r="L51" s="2"/>
      <c r="M51" s="2"/>
      <c r="N51" s="2"/>
      <c r="O51" s="2"/>
      <c r="P51" s="2"/>
      <c r="Q51" s="2"/>
      <c r="R51" s="2"/>
      <c r="S51" s="2"/>
      <c r="T51" s="282"/>
      <c r="U51" s="2"/>
    </row>
    <row r="52" spans="1:21" ht="16.899999999999999" customHeight="1">
      <c r="A52" s="158"/>
      <c r="B52" s="2"/>
      <c r="C52" s="2"/>
      <c r="E52" s="979"/>
      <c r="F52" s="158"/>
      <c r="G52" s="974" t="s">
        <v>1125</v>
      </c>
      <c r="I52" s="2"/>
      <c r="J52" s="2"/>
      <c r="K52" s="2"/>
      <c r="L52" s="2"/>
      <c r="M52" s="2"/>
      <c r="N52" s="2"/>
      <c r="O52" s="2"/>
      <c r="P52" s="2"/>
      <c r="Q52" s="2"/>
      <c r="R52" s="2"/>
      <c r="S52" s="2"/>
      <c r="T52" s="282"/>
      <c r="U52" s="2"/>
    </row>
    <row r="53" spans="1:21" ht="16.899999999999999" customHeight="1">
      <c r="A53" s="158"/>
      <c r="B53" s="2" t="s">
        <v>107</v>
      </c>
      <c r="C53" s="974" t="s">
        <v>1126</v>
      </c>
      <c r="E53" s="979"/>
      <c r="F53" s="158"/>
      <c r="G53" s="1033" t="s">
        <v>2893</v>
      </c>
      <c r="I53" s="2"/>
      <c r="J53" s="2"/>
      <c r="K53" s="2"/>
      <c r="L53" s="2"/>
      <c r="M53" s="2"/>
      <c r="N53" s="2"/>
      <c r="O53" s="2"/>
      <c r="P53" s="2"/>
      <c r="Q53" s="2"/>
      <c r="R53" s="2"/>
      <c r="S53" s="2"/>
      <c r="T53" s="282"/>
      <c r="U53" s="2"/>
    </row>
    <row r="54" spans="1:21" ht="16.899999999999999" customHeight="1">
      <c r="A54" s="158"/>
      <c r="B54" s="2"/>
      <c r="C54" s="974" t="s">
        <v>1127</v>
      </c>
      <c r="E54" s="979"/>
      <c r="F54" s="158"/>
      <c r="G54" s="974" t="s">
        <v>1128</v>
      </c>
      <c r="I54" s="2"/>
      <c r="J54" s="2"/>
      <c r="K54" s="2"/>
      <c r="L54" s="2"/>
      <c r="M54" s="2"/>
      <c r="N54" s="2"/>
      <c r="O54" s="2"/>
      <c r="P54" s="2"/>
      <c r="Q54" s="2"/>
      <c r="R54" s="2"/>
      <c r="S54" s="2"/>
      <c r="T54" s="282"/>
      <c r="U54" s="2"/>
    </row>
    <row r="55" spans="1:21" ht="16.899999999999999" customHeight="1">
      <c r="A55" s="158"/>
      <c r="B55" s="2"/>
      <c r="C55" s="974" t="s">
        <v>1129</v>
      </c>
      <c r="E55" s="979"/>
      <c r="F55" s="158"/>
      <c r="G55" s="974" t="s">
        <v>1130</v>
      </c>
      <c r="H55" s="165"/>
      <c r="I55" s="2"/>
      <c r="J55" s="2"/>
      <c r="K55" s="2"/>
      <c r="L55" s="2"/>
      <c r="M55" s="2"/>
      <c r="N55" s="2"/>
      <c r="O55" s="2"/>
      <c r="P55" s="2"/>
      <c r="Q55" s="2"/>
      <c r="R55" s="2"/>
      <c r="S55" s="2"/>
      <c r="T55" s="282"/>
      <c r="U55" s="2"/>
    </row>
    <row r="56" spans="1:21" ht="16.899999999999999" customHeight="1">
      <c r="A56" s="158"/>
      <c r="B56" s="2" t="s">
        <v>795</v>
      </c>
      <c r="C56" s="165"/>
      <c r="E56" s="979"/>
      <c r="F56" s="158"/>
      <c r="G56" s="2"/>
      <c r="H56" s="2"/>
      <c r="I56" s="2"/>
      <c r="J56" s="2"/>
      <c r="K56" s="2"/>
      <c r="L56" s="2"/>
      <c r="M56" s="2"/>
      <c r="N56" s="2"/>
      <c r="O56" s="2"/>
      <c r="P56" s="2"/>
      <c r="Q56" s="2"/>
      <c r="R56" s="2"/>
      <c r="S56" s="2"/>
      <c r="T56" s="282"/>
      <c r="U56" s="2"/>
    </row>
    <row r="57" spans="1:21" ht="16.899999999999999" customHeight="1">
      <c r="A57" s="158"/>
      <c r="B57" s="2" t="s">
        <v>114</v>
      </c>
      <c r="C57" s="974" t="s">
        <v>1131</v>
      </c>
      <c r="E57" s="979"/>
      <c r="F57" s="158"/>
      <c r="G57" s="2" t="s">
        <v>1132</v>
      </c>
      <c r="H57" s="2"/>
      <c r="I57" s="2"/>
      <c r="J57" s="2"/>
      <c r="K57" s="2"/>
      <c r="L57" s="2"/>
      <c r="M57" s="2"/>
      <c r="N57" s="2"/>
      <c r="O57" s="2"/>
      <c r="P57" s="2"/>
      <c r="Q57" s="2"/>
      <c r="R57" s="2"/>
      <c r="S57" s="2"/>
      <c r="T57" s="282"/>
      <c r="U57" s="2"/>
    </row>
    <row r="58" spans="1:21" ht="16.899999999999999" customHeight="1">
      <c r="A58" s="158"/>
      <c r="B58" s="2"/>
      <c r="C58" s="974" t="s">
        <v>1133</v>
      </c>
      <c r="E58" s="979"/>
      <c r="F58" s="158"/>
      <c r="G58" s="2"/>
      <c r="H58" s="2"/>
      <c r="I58" s="2"/>
      <c r="J58" s="2"/>
      <c r="K58" s="2"/>
      <c r="L58" s="2"/>
      <c r="M58" s="2"/>
      <c r="N58" s="2"/>
      <c r="O58" s="2"/>
      <c r="P58" s="2"/>
      <c r="Q58" s="2"/>
      <c r="R58" s="2"/>
      <c r="S58" s="2"/>
      <c r="T58" s="282"/>
      <c r="U58" s="2"/>
    </row>
    <row r="59" spans="1:21" ht="16.899999999999999" customHeight="1">
      <c r="A59" s="158"/>
      <c r="B59" s="2"/>
      <c r="C59" s="974" t="s">
        <v>1129</v>
      </c>
      <c r="E59" s="979"/>
      <c r="F59" s="158"/>
      <c r="G59" s="2"/>
      <c r="H59" s="2"/>
      <c r="I59" s="2"/>
      <c r="J59" s="2"/>
      <c r="K59" s="2"/>
      <c r="L59" s="2"/>
      <c r="M59" s="2"/>
      <c r="N59" s="2"/>
      <c r="O59" s="2"/>
      <c r="P59" s="2"/>
      <c r="Q59" s="2"/>
      <c r="R59" s="2"/>
      <c r="S59" s="2"/>
      <c r="T59" s="282"/>
      <c r="U59" s="2"/>
    </row>
    <row r="60" spans="1:21" ht="16.899999999999999" customHeight="1">
      <c r="A60" s="158"/>
      <c r="B60" s="2"/>
      <c r="C60" s="165"/>
      <c r="E60" s="979"/>
      <c r="F60" s="158"/>
      <c r="G60" s="2"/>
      <c r="H60" s="2"/>
      <c r="I60" s="2"/>
      <c r="J60" s="2"/>
      <c r="K60" s="2"/>
      <c r="L60" s="2"/>
      <c r="M60" s="2"/>
      <c r="N60" s="2"/>
      <c r="O60" s="2"/>
      <c r="P60" s="2"/>
      <c r="Q60" s="2"/>
      <c r="R60" s="2"/>
      <c r="S60" s="2"/>
      <c r="T60" s="282"/>
      <c r="U60" s="2"/>
    </row>
    <row r="61" spans="1:21" ht="16.899999999999999" customHeight="1">
      <c r="A61" s="158"/>
      <c r="B61" s="2"/>
      <c r="C61" s="165"/>
      <c r="E61" s="979"/>
      <c r="F61" s="158"/>
      <c r="G61" s="2"/>
      <c r="H61" s="2"/>
      <c r="I61" s="2"/>
      <c r="J61" s="2"/>
      <c r="K61" s="2"/>
      <c r="L61" s="2"/>
      <c r="M61" s="2"/>
      <c r="N61" s="2"/>
      <c r="O61" s="2"/>
      <c r="P61" s="2"/>
      <c r="Q61" s="2"/>
      <c r="R61" s="2"/>
      <c r="S61" s="2"/>
      <c r="T61" s="282"/>
      <c r="U61" s="2"/>
    </row>
    <row r="62" spans="1:21" ht="16.899999999999999" customHeight="1">
      <c r="A62" s="158"/>
      <c r="B62" s="2"/>
      <c r="C62" s="165"/>
      <c r="E62" s="979"/>
      <c r="F62" s="158"/>
      <c r="G62" s="2"/>
      <c r="H62" s="2"/>
      <c r="I62" s="2"/>
      <c r="J62" s="2"/>
      <c r="K62" s="2"/>
      <c r="L62" s="2"/>
      <c r="M62" s="2"/>
      <c r="N62" s="2"/>
      <c r="O62" s="2"/>
      <c r="P62" s="2"/>
      <c r="Q62" s="2"/>
      <c r="R62" s="2"/>
      <c r="S62" s="2"/>
      <c r="T62" s="282"/>
      <c r="U62" s="2"/>
    </row>
    <row r="63" spans="1:21" ht="16.899999999999999" customHeight="1">
      <c r="A63" s="158"/>
      <c r="B63" s="2"/>
      <c r="C63" s="165"/>
      <c r="E63" s="979"/>
      <c r="F63" s="158"/>
      <c r="G63" s="2"/>
      <c r="H63" s="2"/>
      <c r="I63" s="2"/>
      <c r="J63" s="2"/>
      <c r="K63" s="2"/>
      <c r="L63" s="2"/>
      <c r="M63" s="2"/>
      <c r="N63" s="2"/>
      <c r="O63" s="2"/>
      <c r="P63" s="2"/>
      <c r="Q63" s="2"/>
      <c r="R63" s="2"/>
      <c r="S63" s="2"/>
      <c r="T63" s="282"/>
      <c r="U63" s="2"/>
    </row>
    <row r="64" spans="1:21" ht="16.899999999999999" customHeight="1">
      <c r="A64" s="158"/>
      <c r="B64" s="2"/>
      <c r="C64" s="165"/>
      <c r="E64" s="979"/>
      <c r="F64" s="158"/>
      <c r="G64" s="2"/>
      <c r="H64" s="2"/>
      <c r="I64" s="2"/>
      <c r="J64" s="2"/>
      <c r="K64" s="2"/>
      <c r="L64" s="2"/>
      <c r="M64" s="2"/>
      <c r="N64" s="2"/>
      <c r="O64" s="2"/>
      <c r="P64" s="2"/>
      <c r="Q64" s="2"/>
      <c r="R64" s="2"/>
      <c r="S64" s="2"/>
      <c r="T64" s="282"/>
      <c r="U64" s="2"/>
    </row>
    <row r="65" spans="1:21" ht="16.899999999999999" customHeight="1" thickBot="1">
      <c r="A65" s="318"/>
      <c r="B65" s="319"/>
      <c r="C65" s="319"/>
      <c r="D65" s="1006"/>
      <c r="E65" s="1007"/>
      <c r="F65" s="318"/>
      <c r="G65" s="319"/>
      <c r="H65" s="319"/>
      <c r="I65" s="319"/>
      <c r="J65" s="319"/>
      <c r="K65" s="319"/>
      <c r="L65" s="319"/>
      <c r="M65" s="319"/>
      <c r="N65" s="319"/>
      <c r="O65" s="319"/>
      <c r="P65" s="319"/>
      <c r="Q65" s="319"/>
      <c r="R65" s="319"/>
      <c r="S65" s="319"/>
      <c r="T65" s="320"/>
      <c r="U65" s="2"/>
    </row>
    <row r="66" spans="1:21" ht="16.899999999999999" customHeight="1">
      <c r="A66" s="2" t="s">
        <v>1503</v>
      </c>
      <c r="B66" s="2"/>
      <c r="C66" s="2"/>
      <c r="D66" s="2"/>
      <c r="E66" s="2"/>
      <c r="F66" s="2"/>
      <c r="G66" s="2"/>
      <c r="H66" s="2"/>
      <c r="I66" s="2"/>
      <c r="J66" s="2"/>
      <c r="K66" s="2"/>
      <c r="L66" s="2"/>
      <c r="M66" s="2"/>
      <c r="N66" s="2"/>
      <c r="O66" s="2"/>
      <c r="P66" s="2"/>
      <c r="Q66" s="2"/>
      <c r="R66" s="2"/>
      <c r="S66" s="350" t="s">
        <v>1503</v>
      </c>
      <c r="T66" s="2"/>
      <c r="U66" s="2"/>
    </row>
    <row r="67" spans="1:21" ht="16.899999999999999" customHeight="1">
      <c r="A67" s="165" t="s">
        <v>77</v>
      </c>
      <c r="B67" s="165"/>
      <c r="C67" s="165"/>
      <c r="D67" s="165"/>
      <c r="E67" s="165"/>
      <c r="F67" s="165" t="s">
        <v>78</v>
      </c>
      <c r="G67" s="165"/>
      <c r="H67" s="165"/>
      <c r="I67" s="165"/>
      <c r="J67" s="165"/>
      <c r="K67" s="165"/>
      <c r="L67" s="165"/>
      <c r="M67" s="165"/>
      <c r="N67" s="165"/>
      <c r="O67" s="165"/>
      <c r="P67" s="165"/>
      <c r="Q67" s="165"/>
      <c r="R67" s="165"/>
      <c r="S67" s="165"/>
      <c r="T67" s="165"/>
      <c r="U67" s="2"/>
    </row>
    <row r="68" spans="1:21" ht="16.899999999999999" customHeight="1">
      <c r="A68" s="2"/>
      <c r="B68" s="2"/>
      <c r="C68" s="2"/>
      <c r="D68" s="2"/>
      <c r="E68" s="2"/>
      <c r="F68" s="2"/>
      <c r="G68" s="2"/>
      <c r="H68" s="2"/>
      <c r="I68" s="2"/>
      <c r="J68" s="2"/>
      <c r="K68" s="2"/>
      <c r="L68" s="2"/>
      <c r="M68" s="2"/>
      <c r="N68" s="2"/>
      <c r="O68" s="2"/>
      <c r="P68" s="2"/>
      <c r="Q68" s="2"/>
      <c r="R68" s="2"/>
      <c r="S68" s="2"/>
      <c r="T68" s="2"/>
      <c r="U68" s="2"/>
    </row>
    <row r="69" spans="1:21">
      <c r="A69" s="2"/>
      <c r="B69" s="2"/>
      <c r="C69" s="2"/>
      <c r="D69" s="2"/>
      <c r="E69" s="2"/>
    </row>
    <row r="70" spans="1:21">
      <c r="A70" s="2"/>
      <c r="B70" s="2"/>
      <c r="C70" s="2"/>
      <c r="D70" s="2"/>
      <c r="E70" s="2"/>
    </row>
    <row r="71" spans="1:21">
      <c r="A71" s="2"/>
      <c r="B71" s="2"/>
      <c r="C71" s="2"/>
      <c r="D71" s="2"/>
      <c r="E71" s="2"/>
    </row>
    <row r="72" spans="1:21">
      <c r="A72" s="2"/>
      <c r="B72" s="2"/>
      <c r="C72" s="2"/>
      <c r="D72" s="2"/>
      <c r="E72" s="2"/>
    </row>
    <row r="73" spans="1:21">
      <c r="A73" s="2"/>
      <c r="B73" s="2"/>
      <c r="C73" s="2"/>
      <c r="D73" s="2"/>
      <c r="E73" s="2"/>
    </row>
    <row r="74" spans="1:21">
      <c r="A74" s="2"/>
      <c r="B74" s="2"/>
      <c r="C74" s="2"/>
      <c r="D74" s="2"/>
      <c r="E74" s="2"/>
    </row>
    <row r="75" spans="1:21">
      <c r="A75" s="2"/>
      <c r="B75" s="2"/>
      <c r="C75" s="2"/>
      <c r="D75" s="2"/>
      <c r="E75" s="2"/>
    </row>
    <row r="76" spans="1:21">
      <c r="A76" s="2"/>
      <c r="B76" s="2"/>
      <c r="C76" s="2"/>
      <c r="D76" s="2"/>
      <c r="E76" s="2"/>
    </row>
    <row r="77" spans="1:21">
      <c r="A77" s="2"/>
      <c r="B77" s="2"/>
      <c r="C77" s="2"/>
      <c r="D77" s="2"/>
      <c r="E77" s="2"/>
    </row>
    <row r="78" spans="1:21">
      <c r="A78" s="2"/>
      <c r="B78" s="2"/>
      <c r="C78" s="2"/>
      <c r="D78" s="2"/>
      <c r="E78" s="2"/>
    </row>
    <row r="79" spans="1:21">
      <c r="A79" s="2"/>
      <c r="B79" s="2"/>
      <c r="C79" s="2"/>
      <c r="D79" s="2"/>
      <c r="E79" s="2"/>
    </row>
    <row r="80" spans="1:21">
      <c r="A80" s="2"/>
      <c r="B80" s="2"/>
      <c r="C80" s="2"/>
      <c r="D80" s="2"/>
      <c r="E80" s="2"/>
    </row>
    <row r="81" spans="1:5">
      <c r="A81" s="2"/>
      <c r="B81" s="2"/>
      <c r="C81" s="2"/>
      <c r="D81" s="2"/>
      <c r="E81" s="2"/>
    </row>
    <row r="82" spans="1:5">
      <c r="A82" s="2"/>
      <c r="B82" s="2"/>
      <c r="C82" s="2"/>
      <c r="D82" s="2"/>
      <c r="E82" s="2"/>
    </row>
    <row r="83" spans="1:5">
      <c r="A83" s="2"/>
      <c r="B83" s="2"/>
      <c r="C83" s="2"/>
      <c r="D83" s="2"/>
      <c r="E83" s="2"/>
    </row>
    <row r="84" spans="1:5">
      <c r="A84" s="2"/>
      <c r="B84" s="2"/>
      <c r="C84" s="2"/>
      <c r="D84" s="2"/>
      <c r="E84" s="2"/>
    </row>
    <row r="85" spans="1:5">
      <c r="A85" s="2"/>
      <c r="B85" s="2"/>
      <c r="C85" s="2"/>
      <c r="D85" s="2"/>
      <c r="E85" s="2"/>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sheetPr transitionEvaluation="1"/>
  <dimension ref="A1:IV249"/>
  <sheetViews>
    <sheetView tabSelected="1" defaultGridColor="0" colorId="22" zoomScaleNormal="100" workbookViewId="0">
      <selection activeCell="E11" sqref="E11"/>
    </sheetView>
  </sheetViews>
  <sheetFormatPr defaultColWidth="9.77734375" defaultRowHeight="15"/>
  <cols>
    <col min="1" max="1" width="4.77734375" style="2" customWidth="1"/>
    <col min="2" max="2" width="8.77734375" style="6" customWidth="1"/>
    <col min="3" max="3" width="33" style="2" customWidth="1"/>
    <col min="4" max="4" width="4.77734375" style="2" customWidth="1"/>
    <col min="5" max="6" width="15.77734375" style="2" customWidth="1"/>
    <col min="7" max="7" width="12.77734375" style="2" customWidth="1"/>
    <col min="8" max="16384" width="9.77734375" style="2"/>
  </cols>
  <sheetData>
    <row r="1" spans="1:256" ht="15.75" thickBot="1">
      <c r="A1" s="2" t="str">
        <f>'Data Sheet'!A50</f>
        <v>Annual Report of THE MIDDLEBURGH TELEPHONE COMPANY                                                                 For the period ending DECEMBER 31, 2013</v>
      </c>
      <c r="B1" s="351"/>
      <c r="C1" s="319"/>
      <c r="D1" s="319"/>
      <c r="E1" s="319"/>
      <c r="F1" s="319"/>
      <c r="G1" s="319"/>
    </row>
    <row r="2" spans="1:256" ht="19.899999999999999" customHeight="1">
      <c r="A2" s="352" t="s">
        <v>1134</v>
      </c>
      <c r="B2" s="353"/>
      <c r="C2" s="353"/>
      <c r="D2" s="367"/>
      <c r="E2" s="353"/>
      <c r="F2" s="353"/>
      <c r="G2" s="354"/>
    </row>
    <row r="3" spans="1:256" ht="19.899999999999999" customHeight="1">
      <c r="A3" s="71" t="s">
        <v>1135</v>
      </c>
      <c r="B3" s="72"/>
      <c r="C3" s="72"/>
      <c r="D3" s="72"/>
      <c r="E3" s="72"/>
      <c r="F3" s="72"/>
      <c r="G3" s="73"/>
    </row>
    <row r="4" spans="1:256" ht="18.95" customHeight="1">
      <c r="A4" s="158" t="s">
        <v>1136</v>
      </c>
      <c r="G4" s="282"/>
    </row>
    <row r="5" spans="1:256" ht="18.95" customHeight="1">
      <c r="A5" s="283" t="s">
        <v>1137</v>
      </c>
      <c r="B5" s="356"/>
      <c r="C5" s="284"/>
      <c r="D5" s="284"/>
      <c r="E5" s="284"/>
      <c r="F5" s="284"/>
      <c r="G5" s="285"/>
    </row>
    <row r="6" spans="1:256" ht="13.9" customHeight="1">
      <c r="A6" s="1346"/>
      <c r="B6" s="265"/>
      <c r="C6" s="1347"/>
      <c r="D6" s="247" t="s">
        <v>1138</v>
      </c>
      <c r="E6" s="247" t="s">
        <v>1139</v>
      </c>
      <c r="F6" s="247" t="s">
        <v>1139</v>
      </c>
      <c r="G6" s="94" t="s">
        <v>1140</v>
      </c>
      <c r="I6" s="1347"/>
      <c r="J6" s="1347"/>
      <c r="K6" s="1347"/>
      <c r="L6" s="1347"/>
      <c r="M6" s="1347"/>
      <c r="N6" s="1347"/>
      <c r="O6" s="1347"/>
      <c r="P6" s="1347"/>
      <c r="Q6" s="1347"/>
      <c r="R6" s="1347"/>
      <c r="S6" s="1347"/>
      <c r="T6" s="1347"/>
      <c r="U6" s="1347"/>
      <c r="V6" s="1347"/>
      <c r="W6" s="1347"/>
      <c r="X6" s="1347"/>
      <c r="Y6" s="1347"/>
      <c r="Z6" s="1347"/>
      <c r="AA6" s="1347"/>
      <c r="AB6" s="1347"/>
      <c r="AC6" s="1347"/>
      <c r="AD6" s="1347"/>
      <c r="AE6" s="1347"/>
      <c r="AF6" s="1347"/>
      <c r="AG6" s="1347"/>
      <c r="AH6" s="1347"/>
      <c r="AI6" s="1347"/>
      <c r="AJ6" s="1347"/>
      <c r="AK6" s="1347"/>
      <c r="AL6" s="1347"/>
      <c r="AM6" s="1347"/>
      <c r="AN6" s="1347"/>
      <c r="AO6" s="1347"/>
      <c r="AP6" s="1347"/>
      <c r="AQ6" s="1347"/>
      <c r="AR6" s="1347"/>
      <c r="AS6" s="1347"/>
      <c r="AT6" s="1347"/>
      <c r="AU6" s="1347"/>
      <c r="AV6" s="1347"/>
      <c r="AW6" s="1347"/>
      <c r="AX6" s="1347"/>
      <c r="AY6" s="1347"/>
      <c r="AZ6" s="1347"/>
      <c r="BA6" s="1347"/>
      <c r="BB6" s="1347"/>
      <c r="BC6" s="1347"/>
      <c r="BD6" s="1347"/>
      <c r="BE6" s="1347"/>
      <c r="BF6" s="1347"/>
      <c r="BG6" s="1347"/>
      <c r="BH6" s="1347"/>
      <c r="BI6" s="1347"/>
      <c r="BJ6" s="1347"/>
      <c r="BK6" s="1347"/>
      <c r="BL6" s="1347"/>
      <c r="BM6" s="1347"/>
      <c r="BN6" s="1347"/>
      <c r="BO6" s="1347"/>
      <c r="BP6" s="1347"/>
      <c r="BQ6" s="1347"/>
      <c r="BR6" s="1347"/>
      <c r="BS6" s="1347"/>
      <c r="BT6" s="1347"/>
      <c r="BU6" s="1347"/>
      <c r="BV6" s="1347"/>
      <c r="BW6" s="1347"/>
      <c r="BX6" s="1347"/>
      <c r="BY6" s="1347"/>
      <c r="BZ6" s="1347"/>
      <c r="CA6" s="1347"/>
      <c r="CB6" s="1347"/>
      <c r="CC6" s="1347"/>
      <c r="CD6" s="1347"/>
      <c r="CE6" s="1347"/>
      <c r="CF6" s="1347"/>
      <c r="CG6" s="1347"/>
      <c r="CH6" s="1347"/>
      <c r="CI6" s="1347"/>
      <c r="CJ6" s="1347"/>
      <c r="CK6" s="1347"/>
      <c r="CL6" s="1347"/>
      <c r="CM6" s="1347"/>
      <c r="CN6" s="1347"/>
      <c r="CO6" s="1347"/>
      <c r="CP6" s="1347"/>
      <c r="CQ6" s="1347"/>
      <c r="CR6" s="1347"/>
      <c r="CS6" s="1347"/>
      <c r="CT6" s="1347"/>
      <c r="CU6" s="1347"/>
      <c r="CV6" s="1347"/>
      <c r="CW6" s="1347"/>
      <c r="CX6" s="1347"/>
      <c r="CY6" s="1347"/>
      <c r="CZ6" s="1347"/>
      <c r="DA6" s="1347"/>
      <c r="DB6" s="1347"/>
      <c r="DC6" s="1347"/>
      <c r="DD6" s="1347"/>
      <c r="DE6" s="1347"/>
      <c r="DF6" s="1347"/>
      <c r="DG6" s="1347"/>
      <c r="DH6" s="1347"/>
      <c r="DI6" s="1347"/>
      <c r="DJ6" s="1347"/>
      <c r="DK6" s="1347"/>
      <c r="DL6" s="1347"/>
      <c r="DM6" s="1347"/>
      <c r="DN6" s="1347"/>
      <c r="DO6" s="1347"/>
      <c r="DP6" s="1347"/>
      <c r="DQ6" s="1347"/>
      <c r="DR6" s="1347"/>
      <c r="DS6" s="1347"/>
      <c r="DT6" s="1347"/>
      <c r="DU6" s="1347"/>
      <c r="DV6" s="1347"/>
      <c r="DW6" s="1347"/>
      <c r="DX6" s="1347"/>
      <c r="DY6" s="1347"/>
      <c r="DZ6" s="1347"/>
      <c r="EA6" s="1347"/>
      <c r="EB6" s="1347"/>
      <c r="EC6" s="1347"/>
      <c r="ED6" s="1347"/>
      <c r="EE6" s="1347"/>
      <c r="EF6" s="1347"/>
      <c r="EG6" s="1347"/>
      <c r="EH6" s="1347"/>
      <c r="EI6" s="1347"/>
      <c r="EJ6" s="1347"/>
      <c r="EK6" s="1347"/>
      <c r="EL6" s="1347"/>
      <c r="EM6" s="1347"/>
      <c r="EN6" s="1347"/>
      <c r="EO6" s="1347"/>
      <c r="EP6" s="1347"/>
      <c r="EQ6" s="1347"/>
      <c r="ER6" s="1347"/>
      <c r="ES6" s="1347"/>
      <c r="ET6" s="1347"/>
      <c r="EU6" s="1347"/>
      <c r="EV6" s="1347"/>
      <c r="EW6" s="1347"/>
      <c r="EX6" s="1347"/>
      <c r="EY6" s="1347"/>
      <c r="EZ6" s="1347"/>
      <c r="FA6" s="1347"/>
      <c r="FB6" s="1347"/>
      <c r="FC6" s="1347"/>
      <c r="FD6" s="1347"/>
      <c r="FE6" s="1347"/>
      <c r="FF6" s="1347"/>
      <c r="FG6" s="1347"/>
      <c r="FH6" s="1347"/>
      <c r="FI6" s="1347"/>
      <c r="FJ6" s="1347"/>
      <c r="FK6" s="1347"/>
      <c r="FL6" s="1347"/>
      <c r="FM6" s="1347"/>
      <c r="FN6" s="1347"/>
      <c r="FO6" s="1347"/>
      <c r="FP6" s="1347"/>
      <c r="FQ6" s="1347"/>
      <c r="FR6" s="1347"/>
      <c r="FS6" s="1347"/>
      <c r="FT6" s="1347"/>
      <c r="FU6" s="1347"/>
      <c r="FV6" s="1347"/>
      <c r="FW6" s="1347"/>
      <c r="FX6" s="1347"/>
      <c r="FY6" s="1347"/>
      <c r="FZ6" s="1347"/>
      <c r="GA6" s="1347"/>
      <c r="GB6" s="1347"/>
      <c r="GC6" s="1347"/>
      <c r="GD6" s="1347"/>
      <c r="GE6" s="1347"/>
      <c r="GF6" s="1347"/>
      <c r="GG6" s="1347"/>
      <c r="GH6" s="1347"/>
      <c r="GI6" s="1347"/>
      <c r="GJ6" s="1347"/>
      <c r="GK6" s="1347"/>
      <c r="GL6" s="1347"/>
      <c r="GM6" s="1347"/>
      <c r="GN6" s="1347"/>
      <c r="GO6" s="1347"/>
      <c r="GP6" s="1347"/>
      <c r="GQ6" s="1347"/>
      <c r="GR6" s="1347"/>
      <c r="GS6" s="1347"/>
      <c r="GT6" s="1347"/>
      <c r="GU6" s="1347"/>
      <c r="GV6" s="1347"/>
      <c r="GW6" s="1347"/>
      <c r="GX6" s="1347"/>
      <c r="GY6" s="1347"/>
      <c r="GZ6" s="1347"/>
      <c r="HA6" s="1347"/>
      <c r="HB6" s="1347"/>
      <c r="HC6" s="1347"/>
      <c r="HD6" s="1347"/>
      <c r="HE6" s="1347"/>
      <c r="HF6" s="1347"/>
      <c r="HG6" s="1347"/>
      <c r="HH6" s="1347"/>
      <c r="HI6" s="1347"/>
      <c r="HJ6" s="1347"/>
      <c r="HK6" s="1347"/>
      <c r="HL6" s="1347"/>
      <c r="HM6" s="1347"/>
      <c r="HN6" s="1347"/>
      <c r="HO6" s="1347"/>
      <c r="HP6" s="1347"/>
      <c r="HQ6" s="1347"/>
      <c r="HR6" s="1347"/>
      <c r="HS6" s="1347"/>
      <c r="HT6" s="1347"/>
      <c r="HU6" s="1347"/>
      <c r="HV6" s="1347"/>
      <c r="HW6" s="1347"/>
      <c r="HX6" s="1347"/>
      <c r="HY6" s="1347"/>
      <c r="HZ6" s="1347"/>
      <c r="IA6" s="1347"/>
      <c r="IB6" s="1347"/>
      <c r="IC6" s="1347"/>
      <c r="ID6" s="1347"/>
      <c r="IE6" s="1347"/>
      <c r="IF6" s="1347"/>
      <c r="IG6" s="1347"/>
      <c r="IH6" s="1347"/>
      <c r="II6" s="1347"/>
      <c r="IJ6" s="1347"/>
      <c r="IK6" s="1347"/>
      <c r="IL6" s="1347"/>
      <c r="IM6" s="1347"/>
      <c r="IN6" s="1347"/>
      <c r="IO6" s="1347"/>
      <c r="IP6" s="1347"/>
      <c r="IQ6" s="1347"/>
      <c r="IR6" s="1347"/>
      <c r="IS6" s="1347"/>
      <c r="IT6" s="1347"/>
      <c r="IU6" s="1347"/>
      <c r="IV6" s="1347"/>
    </row>
    <row r="7" spans="1:256" ht="13.9" customHeight="1">
      <c r="A7" s="1346"/>
      <c r="B7" s="265"/>
      <c r="C7" s="1347"/>
      <c r="D7" s="247" t="s">
        <v>529</v>
      </c>
      <c r="E7" s="247" t="s">
        <v>1141</v>
      </c>
      <c r="F7" s="247" t="s">
        <v>2786</v>
      </c>
      <c r="G7" s="94" t="s">
        <v>2787</v>
      </c>
      <c r="I7" s="1347"/>
      <c r="J7" s="1347"/>
      <c r="K7" s="1347"/>
      <c r="L7" s="1347"/>
      <c r="M7" s="1347"/>
      <c r="N7" s="1347"/>
      <c r="O7" s="1347"/>
      <c r="P7" s="1347"/>
      <c r="Q7" s="1347"/>
      <c r="R7" s="1347"/>
      <c r="S7" s="1347"/>
      <c r="T7" s="1347"/>
      <c r="U7" s="1347"/>
      <c r="V7" s="1347"/>
      <c r="W7" s="1347"/>
      <c r="X7" s="1347"/>
      <c r="Y7" s="1347"/>
      <c r="Z7" s="1347"/>
      <c r="AA7" s="1347"/>
      <c r="AB7" s="1347"/>
      <c r="AC7" s="1347"/>
      <c r="AD7" s="1347"/>
      <c r="AE7" s="1347"/>
      <c r="AF7" s="1347"/>
      <c r="AG7" s="1347"/>
      <c r="AH7" s="1347"/>
      <c r="AI7" s="1347"/>
      <c r="AJ7" s="1347"/>
      <c r="AK7" s="1347"/>
      <c r="AL7" s="1347"/>
      <c r="AM7" s="1347"/>
      <c r="AN7" s="1347"/>
      <c r="AO7" s="1347"/>
      <c r="AP7" s="1347"/>
      <c r="AQ7" s="1347"/>
      <c r="AR7" s="1347"/>
      <c r="AS7" s="1347"/>
      <c r="AT7" s="1347"/>
      <c r="AU7" s="1347"/>
      <c r="AV7" s="1347"/>
      <c r="AW7" s="1347"/>
      <c r="AX7" s="1347"/>
      <c r="AY7" s="1347"/>
      <c r="AZ7" s="1347"/>
      <c r="BA7" s="1347"/>
      <c r="BB7" s="1347"/>
      <c r="BC7" s="1347"/>
      <c r="BD7" s="1347"/>
      <c r="BE7" s="1347"/>
      <c r="BF7" s="1347"/>
      <c r="BG7" s="1347"/>
      <c r="BH7" s="1347"/>
      <c r="BI7" s="1347"/>
      <c r="BJ7" s="1347"/>
      <c r="BK7" s="1347"/>
      <c r="BL7" s="1347"/>
      <c r="BM7" s="1347"/>
      <c r="BN7" s="1347"/>
      <c r="BO7" s="1347"/>
      <c r="BP7" s="1347"/>
      <c r="BQ7" s="1347"/>
      <c r="BR7" s="1347"/>
      <c r="BS7" s="1347"/>
      <c r="BT7" s="1347"/>
      <c r="BU7" s="1347"/>
      <c r="BV7" s="1347"/>
      <c r="BW7" s="1347"/>
      <c r="BX7" s="1347"/>
      <c r="BY7" s="1347"/>
      <c r="BZ7" s="1347"/>
      <c r="CA7" s="1347"/>
      <c r="CB7" s="1347"/>
      <c r="CC7" s="1347"/>
      <c r="CD7" s="1347"/>
      <c r="CE7" s="1347"/>
      <c r="CF7" s="1347"/>
      <c r="CG7" s="1347"/>
      <c r="CH7" s="1347"/>
      <c r="CI7" s="1347"/>
      <c r="CJ7" s="1347"/>
      <c r="CK7" s="1347"/>
      <c r="CL7" s="1347"/>
      <c r="CM7" s="1347"/>
      <c r="CN7" s="1347"/>
      <c r="CO7" s="1347"/>
      <c r="CP7" s="1347"/>
      <c r="CQ7" s="1347"/>
      <c r="CR7" s="1347"/>
      <c r="CS7" s="1347"/>
      <c r="CT7" s="1347"/>
      <c r="CU7" s="1347"/>
      <c r="CV7" s="1347"/>
      <c r="CW7" s="1347"/>
      <c r="CX7" s="1347"/>
      <c r="CY7" s="1347"/>
      <c r="CZ7" s="1347"/>
      <c r="DA7" s="1347"/>
      <c r="DB7" s="1347"/>
      <c r="DC7" s="1347"/>
      <c r="DD7" s="1347"/>
      <c r="DE7" s="1347"/>
      <c r="DF7" s="1347"/>
      <c r="DG7" s="1347"/>
      <c r="DH7" s="1347"/>
      <c r="DI7" s="1347"/>
      <c r="DJ7" s="1347"/>
      <c r="DK7" s="1347"/>
      <c r="DL7" s="1347"/>
      <c r="DM7" s="1347"/>
      <c r="DN7" s="1347"/>
      <c r="DO7" s="1347"/>
      <c r="DP7" s="1347"/>
      <c r="DQ7" s="1347"/>
      <c r="DR7" s="1347"/>
      <c r="DS7" s="1347"/>
      <c r="DT7" s="1347"/>
      <c r="DU7" s="1347"/>
      <c r="DV7" s="1347"/>
      <c r="DW7" s="1347"/>
      <c r="DX7" s="1347"/>
      <c r="DY7" s="1347"/>
      <c r="DZ7" s="1347"/>
      <c r="EA7" s="1347"/>
      <c r="EB7" s="1347"/>
      <c r="EC7" s="1347"/>
      <c r="ED7" s="1347"/>
      <c r="EE7" s="1347"/>
      <c r="EF7" s="1347"/>
      <c r="EG7" s="1347"/>
      <c r="EH7" s="1347"/>
      <c r="EI7" s="1347"/>
      <c r="EJ7" s="1347"/>
      <c r="EK7" s="1347"/>
      <c r="EL7" s="1347"/>
      <c r="EM7" s="1347"/>
      <c r="EN7" s="1347"/>
      <c r="EO7" s="1347"/>
      <c r="EP7" s="1347"/>
      <c r="EQ7" s="1347"/>
      <c r="ER7" s="1347"/>
      <c r="ES7" s="1347"/>
      <c r="ET7" s="1347"/>
      <c r="EU7" s="1347"/>
      <c r="EV7" s="1347"/>
      <c r="EW7" s="1347"/>
      <c r="EX7" s="1347"/>
      <c r="EY7" s="1347"/>
      <c r="EZ7" s="1347"/>
      <c r="FA7" s="1347"/>
      <c r="FB7" s="1347"/>
      <c r="FC7" s="1347"/>
      <c r="FD7" s="1347"/>
      <c r="FE7" s="1347"/>
      <c r="FF7" s="1347"/>
      <c r="FG7" s="1347"/>
      <c r="FH7" s="1347"/>
      <c r="FI7" s="1347"/>
      <c r="FJ7" s="1347"/>
      <c r="FK7" s="1347"/>
      <c r="FL7" s="1347"/>
      <c r="FM7" s="1347"/>
      <c r="FN7" s="1347"/>
      <c r="FO7" s="1347"/>
      <c r="FP7" s="1347"/>
      <c r="FQ7" s="1347"/>
      <c r="FR7" s="1347"/>
      <c r="FS7" s="1347"/>
      <c r="FT7" s="1347"/>
      <c r="FU7" s="1347"/>
      <c r="FV7" s="1347"/>
      <c r="FW7" s="1347"/>
      <c r="FX7" s="1347"/>
      <c r="FY7" s="1347"/>
      <c r="FZ7" s="1347"/>
      <c r="GA7" s="1347"/>
      <c r="GB7" s="1347"/>
      <c r="GC7" s="1347"/>
      <c r="GD7" s="1347"/>
      <c r="GE7" s="1347"/>
      <c r="GF7" s="1347"/>
      <c r="GG7" s="1347"/>
      <c r="GH7" s="1347"/>
      <c r="GI7" s="1347"/>
      <c r="GJ7" s="1347"/>
      <c r="GK7" s="1347"/>
      <c r="GL7" s="1347"/>
      <c r="GM7" s="1347"/>
      <c r="GN7" s="1347"/>
      <c r="GO7" s="1347"/>
      <c r="GP7" s="1347"/>
      <c r="GQ7" s="1347"/>
      <c r="GR7" s="1347"/>
      <c r="GS7" s="1347"/>
      <c r="GT7" s="1347"/>
      <c r="GU7" s="1347"/>
      <c r="GV7" s="1347"/>
      <c r="GW7" s="1347"/>
      <c r="GX7" s="1347"/>
      <c r="GY7" s="1347"/>
      <c r="GZ7" s="1347"/>
      <c r="HA7" s="1347"/>
      <c r="HB7" s="1347"/>
      <c r="HC7" s="1347"/>
      <c r="HD7" s="1347"/>
      <c r="HE7" s="1347"/>
      <c r="HF7" s="1347"/>
      <c r="HG7" s="1347"/>
      <c r="HH7" s="1347"/>
      <c r="HI7" s="1347"/>
      <c r="HJ7" s="1347"/>
      <c r="HK7" s="1347"/>
      <c r="HL7" s="1347"/>
      <c r="HM7" s="1347"/>
      <c r="HN7" s="1347"/>
      <c r="HO7" s="1347"/>
      <c r="HP7" s="1347"/>
      <c r="HQ7" s="1347"/>
      <c r="HR7" s="1347"/>
      <c r="HS7" s="1347"/>
      <c r="HT7" s="1347"/>
      <c r="HU7" s="1347"/>
      <c r="HV7" s="1347"/>
      <c r="HW7" s="1347"/>
      <c r="HX7" s="1347"/>
      <c r="HY7" s="1347"/>
      <c r="HZ7" s="1347"/>
      <c r="IA7" s="1347"/>
      <c r="IB7" s="1347"/>
      <c r="IC7" s="1347"/>
      <c r="ID7" s="1347"/>
      <c r="IE7" s="1347"/>
      <c r="IF7" s="1347"/>
      <c r="IG7" s="1347"/>
      <c r="IH7" s="1347"/>
      <c r="II7" s="1347"/>
      <c r="IJ7" s="1347"/>
      <c r="IK7" s="1347"/>
      <c r="IL7" s="1347"/>
      <c r="IM7" s="1347"/>
      <c r="IN7" s="1347"/>
      <c r="IO7" s="1347"/>
      <c r="IP7" s="1347"/>
      <c r="IQ7" s="1347"/>
      <c r="IR7" s="1347"/>
      <c r="IS7" s="1347"/>
      <c r="IT7" s="1347"/>
      <c r="IU7" s="1347"/>
      <c r="IV7" s="1347"/>
    </row>
    <row r="8" spans="1:256" ht="13.9" customHeight="1">
      <c r="A8" s="98" t="s">
        <v>36</v>
      </c>
      <c r="B8" s="265"/>
      <c r="C8" s="96" t="s">
        <v>2788</v>
      </c>
      <c r="D8" s="247" t="s">
        <v>48</v>
      </c>
      <c r="E8" s="247" t="s">
        <v>53</v>
      </c>
      <c r="F8" s="247" t="s">
        <v>53</v>
      </c>
      <c r="G8" s="94" t="s">
        <v>2789</v>
      </c>
      <c r="I8" s="1347"/>
      <c r="J8" s="1347"/>
      <c r="K8" s="1347"/>
      <c r="L8" s="1347"/>
      <c r="M8" s="1347"/>
      <c r="N8" s="1347"/>
      <c r="O8" s="1347"/>
      <c r="P8" s="1347"/>
      <c r="Q8" s="1347"/>
      <c r="R8" s="1347"/>
      <c r="S8" s="1347"/>
      <c r="T8" s="1347"/>
      <c r="U8" s="1347"/>
      <c r="V8" s="1347"/>
      <c r="W8" s="1347"/>
      <c r="X8" s="1347"/>
      <c r="Y8" s="1347"/>
      <c r="Z8" s="1347"/>
      <c r="AA8" s="1347"/>
      <c r="AB8" s="1347"/>
      <c r="AC8" s="1347"/>
      <c r="AD8" s="1347"/>
      <c r="AE8" s="1347"/>
      <c r="AF8" s="1347"/>
      <c r="AG8" s="1347"/>
      <c r="AH8" s="1347"/>
      <c r="AI8" s="1347"/>
      <c r="AJ8" s="1347"/>
      <c r="AK8" s="1347"/>
      <c r="AL8" s="1347"/>
      <c r="AM8" s="1347"/>
      <c r="AN8" s="1347"/>
      <c r="AO8" s="1347"/>
      <c r="AP8" s="1347"/>
      <c r="AQ8" s="1347"/>
      <c r="AR8" s="1347"/>
      <c r="AS8" s="1347"/>
      <c r="AT8" s="1347"/>
      <c r="AU8" s="1347"/>
      <c r="AV8" s="1347"/>
      <c r="AW8" s="1347"/>
      <c r="AX8" s="1347"/>
      <c r="AY8" s="1347"/>
      <c r="AZ8" s="1347"/>
      <c r="BA8" s="1347"/>
      <c r="BB8" s="1347"/>
      <c r="BC8" s="1347"/>
      <c r="BD8" s="1347"/>
      <c r="BE8" s="1347"/>
      <c r="BF8" s="1347"/>
      <c r="BG8" s="1347"/>
      <c r="BH8" s="1347"/>
      <c r="BI8" s="1347"/>
      <c r="BJ8" s="1347"/>
      <c r="BK8" s="1347"/>
      <c r="BL8" s="1347"/>
      <c r="BM8" s="1347"/>
      <c r="BN8" s="1347"/>
      <c r="BO8" s="1347"/>
      <c r="BP8" s="1347"/>
      <c r="BQ8" s="1347"/>
      <c r="BR8" s="1347"/>
      <c r="BS8" s="1347"/>
      <c r="BT8" s="1347"/>
      <c r="BU8" s="1347"/>
      <c r="BV8" s="1347"/>
      <c r="BW8" s="1347"/>
      <c r="BX8" s="1347"/>
      <c r="BY8" s="1347"/>
      <c r="BZ8" s="1347"/>
      <c r="CA8" s="1347"/>
      <c r="CB8" s="1347"/>
      <c r="CC8" s="1347"/>
      <c r="CD8" s="1347"/>
      <c r="CE8" s="1347"/>
      <c r="CF8" s="1347"/>
      <c r="CG8" s="1347"/>
      <c r="CH8" s="1347"/>
      <c r="CI8" s="1347"/>
      <c r="CJ8" s="1347"/>
      <c r="CK8" s="1347"/>
      <c r="CL8" s="1347"/>
      <c r="CM8" s="1347"/>
      <c r="CN8" s="1347"/>
      <c r="CO8" s="1347"/>
      <c r="CP8" s="1347"/>
      <c r="CQ8" s="1347"/>
      <c r="CR8" s="1347"/>
      <c r="CS8" s="1347"/>
      <c r="CT8" s="1347"/>
      <c r="CU8" s="1347"/>
      <c r="CV8" s="1347"/>
      <c r="CW8" s="1347"/>
      <c r="CX8" s="1347"/>
      <c r="CY8" s="1347"/>
      <c r="CZ8" s="1347"/>
      <c r="DA8" s="1347"/>
      <c r="DB8" s="1347"/>
      <c r="DC8" s="1347"/>
      <c r="DD8" s="1347"/>
      <c r="DE8" s="1347"/>
      <c r="DF8" s="1347"/>
      <c r="DG8" s="1347"/>
      <c r="DH8" s="1347"/>
      <c r="DI8" s="1347"/>
      <c r="DJ8" s="1347"/>
      <c r="DK8" s="1347"/>
      <c r="DL8" s="1347"/>
      <c r="DM8" s="1347"/>
      <c r="DN8" s="1347"/>
      <c r="DO8" s="1347"/>
      <c r="DP8" s="1347"/>
      <c r="DQ8" s="1347"/>
      <c r="DR8" s="1347"/>
      <c r="DS8" s="1347"/>
      <c r="DT8" s="1347"/>
      <c r="DU8" s="1347"/>
      <c r="DV8" s="1347"/>
      <c r="DW8" s="1347"/>
      <c r="DX8" s="1347"/>
      <c r="DY8" s="1347"/>
      <c r="DZ8" s="1347"/>
      <c r="EA8" s="1347"/>
      <c r="EB8" s="1347"/>
      <c r="EC8" s="1347"/>
      <c r="ED8" s="1347"/>
      <c r="EE8" s="1347"/>
      <c r="EF8" s="1347"/>
      <c r="EG8" s="1347"/>
      <c r="EH8" s="1347"/>
      <c r="EI8" s="1347"/>
      <c r="EJ8" s="1347"/>
      <c r="EK8" s="1347"/>
      <c r="EL8" s="1347"/>
      <c r="EM8" s="1347"/>
      <c r="EN8" s="1347"/>
      <c r="EO8" s="1347"/>
      <c r="EP8" s="1347"/>
      <c r="EQ8" s="1347"/>
      <c r="ER8" s="1347"/>
      <c r="ES8" s="1347"/>
      <c r="ET8" s="1347"/>
      <c r="EU8" s="1347"/>
      <c r="EV8" s="1347"/>
      <c r="EW8" s="1347"/>
      <c r="EX8" s="1347"/>
      <c r="EY8" s="1347"/>
      <c r="EZ8" s="1347"/>
      <c r="FA8" s="1347"/>
      <c r="FB8" s="1347"/>
      <c r="FC8" s="1347"/>
      <c r="FD8" s="1347"/>
      <c r="FE8" s="1347"/>
      <c r="FF8" s="1347"/>
      <c r="FG8" s="1347"/>
      <c r="FH8" s="1347"/>
      <c r="FI8" s="1347"/>
      <c r="FJ8" s="1347"/>
      <c r="FK8" s="1347"/>
      <c r="FL8" s="1347"/>
      <c r="FM8" s="1347"/>
      <c r="FN8" s="1347"/>
      <c r="FO8" s="1347"/>
      <c r="FP8" s="1347"/>
      <c r="FQ8" s="1347"/>
      <c r="FR8" s="1347"/>
      <c r="FS8" s="1347"/>
      <c r="FT8" s="1347"/>
      <c r="FU8" s="1347"/>
      <c r="FV8" s="1347"/>
      <c r="FW8" s="1347"/>
      <c r="FX8" s="1347"/>
      <c r="FY8" s="1347"/>
      <c r="FZ8" s="1347"/>
      <c r="GA8" s="1347"/>
      <c r="GB8" s="1347"/>
      <c r="GC8" s="1347"/>
      <c r="GD8" s="1347"/>
      <c r="GE8" s="1347"/>
      <c r="GF8" s="1347"/>
      <c r="GG8" s="1347"/>
      <c r="GH8" s="1347"/>
      <c r="GI8" s="1347"/>
      <c r="GJ8" s="1347"/>
      <c r="GK8" s="1347"/>
      <c r="GL8" s="1347"/>
      <c r="GM8" s="1347"/>
      <c r="GN8" s="1347"/>
      <c r="GO8" s="1347"/>
      <c r="GP8" s="1347"/>
      <c r="GQ8" s="1347"/>
      <c r="GR8" s="1347"/>
      <c r="GS8" s="1347"/>
      <c r="GT8" s="1347"/>
      <c r="GU8" s="1347"/>
      <c r="GV8" s="1347"/>
      <c r="GW8" s="1347"/>
      <c r="GX8" s="1347"/>
      <c r="GY8" s="1347"/>
      <c r="GZ8" s="1347"/>
      <c r="HA8" s="1347"/>
      <c r="HB8" s="1347"/>
      <c r="HC8" s="1347"/>
      <c r="HD8" s="1347"/>
      <c r="HE8" s="1347"/>
      <c r="HF8" s="1347"/>
      <c r="HG8" s="1347"/>
      <c r="HH8" s="1347"/>
      <c r="HI8" s="1347"/>
      <c r="HJ8" s="1347"/>
      <c r="HK8" s="1347"/>
      <c r="HL8" s="1347"/>
      <c r="HM8" s="1347"/>
      <c r="HN8" s="1347"/>
      <c r="HO8" s="1347"/>
      <c r="HP8" s="1347"/>
      <c r="HQ8" s="1347"/>
      <c r="HR8" s="1347"/>
      <c r="HS8" s="1347"/>
      <c r="HT8" s="1347"/>
      <c r="HU8" s="1347"/>
      <c r="HV8" s="1347"/>
      <c r="HW8" s="1347"/>
      <c r="HX8" s="1347"/>
      <c r="HY8" s="1347"/>
      <c r="HZ8" s="1347"/>
      <c r="IA8" s="1347"/>
      <c r="IB8" s="1347"/>
      <c r="IC8" s="1347"/>
      <c r="ID8" s="1347"/>
      <c r="IE8" s="1347"/>
      <c r="IF8" s="1347"/>
      <c r="IG8" s="1347"/>
      <c r="IH8" s="1347"/>
      <c r="II8" s="1347"/>
      <c r="IJ8" s="1347"/>
      <c r="IK8" s="1347"/>
      <c r="IL8" s="1347"/>
      <c r="IM8" s="1347"/>
      <c r="IN8" s="1347"/>
      <c r="IO8" s="1347"/>
      <c r="IP8" s="1347"/>
      <c r="IQ8" s="1347"/>
      <c r="IR8" s="1347"/>
      <c r="IS8" s="1347"/>
      <c r="IT8" s="1347"/>
      <c r="IU8" s="1347"/>
      <c r="IV8" s="1347"/>
    </row>
    <row r="9" spans="1:256" ht="13.9" customHeight="1">
      <c r="A9" s="98" t="s">
        <v>48</v>
      </c>
      <c r="B9" s="265"/>
      <c r="C9" s="96" t="s">
        <v>530</v>
      </c>
      <c r="D9" s="247" t="s">
        <v>531</v>
      </c>
      <c r="E9" s="247" t="s">
        <v>532</v>
      </c>
      <c r="F9" s="247" t="s">
        <v>62</v>
      </c>
      <c r="G9" s="94" t="s">
        <v>63</v>
      </c>
      <c r="I9" s="1347"/>
      <c r="J9" s="1347"/>
      <c r="K9" s="1347"/>
      <c r="L9" s="1347"/>
      <c r="M9" s="1347"/>
      <c r="N9" s="1347"/>
      <c r="O9" s="1347"/>
      <c r="P9" s="1347"/>
      <c r="Q9" s="1347"/>
      <c r="R9" s="1347"/>
      <c r="S9" s="1347"/>
      <c r="T9" s="1347"/>
      <c r="U9" s="1347"/>
      <c r="V9" s="1347"/>
      <c r="W9" s="1347"/>
      <c r="X9" s="1347"/>
      <c r="Y9" s="1347"/>
      <c r="Z9" s="1347"/>
      <c r="AA9" s="1347"/>
      <c r="AB9" s="1347"/>
      <c r="AC9" s="1347"/>
      <c r="AD9" s="1347"/>
      <c r="AE9" s="1347"/>
      <c r="AF9" s="1347"/>
      <c r="AG9" s="1347"/>
      <c r="AH9" s="1347"/>
      <c r="AI9" s="1347"/>
      <c r="AJ9" s="1347"/>
      <c r="AK9" s="1347"/>
      <c r="AL9" s="1347"/>
      <c r="AM9" s="1347"/>
      <c r="AN9" s="1347"/>
      <c r="AO9" s="1347"/>
      <c r="AP9" s="1347"/>
      <c r="AQ9" s="1347"/>
      <c r="AR9" s="1347"/>
      <c r="AS9" s="1347"/>
      <c r="AT9" s="1347"/>
      <c r="AU9" s="1347"/>
      <c r="AV9" s="1347"/>
      <c r="AW9" s="1347"/>
      <c r="AX9" s="1347"/>
      <c r="AY9" s="1347"/>
      <c r="AZ9" s="1347"/>
      <c r="BA9" s="1347"/>
      <c r="BB9" s="1347"/>
      <c r="BC9" s="1347"/>
      <c r="BD9" s="1347"/>
      <c r="BE9" s="1347"/>
      <c r="BF9" s="1347"/>
      <c r="BG9" s="1347"/>
      <c r="BH9" s="1347"/>
      <c r="BI9" s="1347"/>
      <c r="BJ9" s="1347"/>
      <c r="BK9" s="1347"/>
      <c r="BL9" s="1347"/>
      <c r="BM9" s="1347"/>
      <c r="BN9" s="1347"/>
      <c r="BO9" s="1347"/>
      <c r="BP9" s="1347"/>
      <c r="BQ9" s="1347"/>
      <c r="BR9" s="1347"/>
      <c r="BS9" s="1347"/>
      <c r="BT9" s="1347"/>
      <c r="BU9" s="1347"/>
      <c r="BV9" s="1347"/>
      <c r="BW9" s="1347"/>
      <c r="BX9" s="1347"/>
      <c r="BY9" s="1347"/>
      <c r="BZ9" s="1347"/>
      <c r="CA9" s="1347"/>
      <c r="CB9" s="1347"/>
      <c r="CC9" s="1347"/>
      <c r="CD9" s="1347"/>
      <c r="CE9" s="1347"/>
      <c r="CF9" s="1347"/>
      <c r="CG9" s="1347"/>
      <c r="CH9" s="1347"/>
      <c r="CI9" s="1347"/>
      <c r="CJ9" s="1347"/>
      <c r="CK9" s="1347"/>
      <c r="CL9" s="1347"/>
      <c r="CM9" s="1347"/>
      <c r="CN9" s="1347"/>
      <c r="CO9" s="1347"/>
      <c r="CP9" s="1347"/>
      <c r="CQ9" s="1347"/>
      <c r="CR9" s="1347"/>
      <c r="CS9" s="1347"/>
      <c r="CT9" s="1347"/>
      <c r="CU9" s="1347"/>
      <c r="CV9" s="1347"/>
      <c r="CW9" s="1347"/>
      <c r="CX9" s="1347"/>
      <c r="CY9" s="1347"/>
      <c r="CZ9" s="1347"/>
      <c r="DA9" s="1347"/>
      <c r="DB9" s="1347"/>
      <c r="DC9" s="1347"/>
      <c r="DD9" s="1347"/>
      <c r="DE9" s="1347"/>
      <c r="DF9" s="1347"/>
      <c r="DG9" s="1347"/>
      <c r="DH9" s="1347"/>
      <c r="DI9" s="1347"/>
      <c r="DJ9" s="1347"/>
      <c r="DK9" s="1347"/>
      <c r="DL9" s="1347"/>
      <c r="DM9" s="1347"/>
      <c r="DN9" s="1347"/>
      <c r="DO9" s="1347"/>
      <c r="DP9" s="1347"/>
      <c r="DQ9" s="1347"/>
      <c r="DR9" s="1347"/>
      <c r="DS9" s="1347"/>
      <c r="DT9" s="1347"/>
      <c r="DU9" s="1347"/>
      <c r="DV9" s="1347"/>
      <c r="DW9" s="1347"/>
      <c r="DX9" s="1347"/>
      <c r="DY9" s="1347"/>
      <c r="DZ9" s="1347"/>
      <c r="EA9" s="1347"/>
      <c r="EB9" s="1347"/>
      <c r="EC9" s="1347"/>
      <c r="ED9" s="1347"/>
      <c r="EE9" s="1347"/>
      <c r="EF9" s="1347"/>
      <c r="EG9" s="1347"/>
      <c r="EH9" s="1347"/>
      <c r="EI9" s="1347"/>
      <c r="EJ9" s="1347"/>
      <c r="EK9" s="1347"/>
      <c r="EL9" s="1347"/>
      <c r="EM9" s="1347"/>
      <c r="EN9" s="1347"/>
      <c r="EO9" s="1347"/>
      <c r="EP9" s="1347"/>
      <c r="EQ9" s="1347"/>
      <c r="ER9" s="1347"/>
      <c r="ES9" s="1347"/>
      <c r="ET9" s="1347"/>
      <c r="EU9" s="1347"/>
      <c r="EV9" s="1347"/>
      <c r="EW9" s="1347"/>
      <c r="EX9" s="1347"/>
      <c r="EY9" s="1347"/>
      <c r="EZ9" s="1347"/>
      <c r="FA9" s="1347"/>
      <c r="FB9" s="1347"/>
      <c r="FC9" s="1347"/>
      <c r="FD9" s="1347"/>
      <c r="FE9" s="1347"/>
      <c r="FF9" s="1347"/>
      <c r="FG9" s="1347"/>
      <c r="FH9" s="1347"/>
      <c r="FI9" s="1347"/>
      <c r="FJ9" s="1347"/>
      <c r="FK9" s="1347"/>
      <c r="FL9" s="1347"/>
      <c r="FM9" s="1347"/>
      <c r="FN9" s="1347"/>
      <c r="FO9" s="1347"/>
      <c r="FP9" s="1347"/>
      <c r="FQ9" s="1347"/>
      <c r="FR9" s="1347"/>
      <c r="FS9" s="1347"/>
      <c r="FT9" s="1347"/>
      <c r="FU9" s="1347"/>
      <c r="FV9" s="1347"/>
      <c r="FW9" s="1347"/>
      <c r="FX9" s="1347"/>
      <c r="FY9" s="1347"/>
      <c r="FZ9" s="1347"/>
      <c r="GA9" s="1347"/>
      <c r="GB9" s="1347"/>
      <c r="GC9" s="1347"/>
      <c r="GD9" s="1347"/>
      <c r="GE9" s="1347"/>
      <c r="GF9" s="1347"/>
      <c r="GG9" s="1347"/>
      <c r="GH9" s="1347"/>
      <c r="GI9" s="1347"/>
      <c r="GJ9" s="1347"/>
      <c r="GK9" s="1347"/>
      <c r="GL9" s="1347"/>
      <c r="GM9" s="1347"/>
      <c r="GN9" s="1347"/>
      <c r="GO9" s="1347"/>
      <c r="GP9" s="1347"/>
      <c r="GQ9" s="1347"/>
      <c r="GR9" s="1347"/>
      <c r="GS9" s="1347"/>
      <c r="GT9" s="1347"/>
      <c r="GU9" s="1347"/>
      <c r="GV9" s="1347"/>
      <c r="GW9" s="1347"/>
      <c r="GX9" s="1347"/>
      <c r="GY9" s="1347"/>
      <c r="GZ9" s="1347"/>
      <c r="HA9" s="1347"/>
      <c r="HB9" s="1347"/>
      <c r="HC9" s="1347"/>
      <c r="HD9" s="1347"/>
      <c r="HE9" s="1347"/>
      <c r="HF9" s="1347"/>
      <c r="HG9" s="1347"/>
      <c r="HH9" s="1347"/>
      <c r="HI9" s="1347"/>
      <c r="HJ9" s="1347"/>
      <c r="HK9" s="1347"/>
      <c r="HL9" s="1347"/>
      <c r="HM9" s="1347"/>
      <c r="HN9" s="1347"/>
      <c r="HO9" s="1347"/>
      <c r="HP9" s="1347"/>
      <c r="HQ9" s="1347"/>
      <c r="HR9" s="1347"/>
      <c r="HS9" s="1347"/>
      <c r="HT9" s="1347"/>
      <c r="HU9" s="1347"/>
      <c r="HV9" s="1347"/>
      <c r="HW9" s="1347"/>
      <c r="HX9" s="1347"/>
      <c r="HY9" s="1347"/>
      <c r="HZ9" s="1347"/>
      <c r="IA9" s="1347"/>
      <c r="IB9" s="1347"/>
      <c r="IC9" s="1347"/>
      <c r="ID9" s="1347"/>
      <c r="IE9" s="1347"/>
      <c r="IF9" s="1347"/>
      <c r="IG9" s="1347"/>
      <c r="IH9" s="1347"/>
      <c r="II9" s="1347"/>
      <c r="IJ9" s="1347"/>
      <c r="IK9" s="1347"/>
      <c r="IL9" s="1347"/>
      <c r="IM9" s="1347"/>
      <c r="IN9" s="1347"/>
      <c r="IO9" s="1347"/>
      <c r="IP9" s="1347"/>
      <c r="IQ9" s="1347"/>
      <c r="IR9" s="1347"/>
      <c r="IS9" s="1347"/>
      <c r="IT9" s="1347"/>
      <c r="IU9" s="1347"/>
      <c r="IV9" s="1347"/>
    </row>
    <row r="10" spans="1:256" ht="13.9" customHeight="1">
      <c r="A10" s="358"/>
      <c r="B10" s="324"/>
      <c r="C10" s="359" t="s">
        <v>2790</v>
      </c>
      <c r="D10" s="322"/>
      <c r="E10" s="322"/>
      <c r="F10" s="322"/>
      <c r="G10" s="360"/>
    </row>
    <row r="11" spans="1:256" ht="12.95" customHeight="1">
      <c r="A11" s="93" t="s">
        <v>536</v>
      </c>
      <c r="B11" s="1348" t="s">
        <v>2791</v>
      </c>
      <c r="C11" s="1347" t="s">
        <v>2792</v>
      </c>
      <c r="D11" s="1349" t="s">
        <v>2793</v>
      </c>
      <c r="E11" s="1350">
        <v>300220</v>
      </c>
      <c r="F11" s="1350">
        <v>535578</v>
      </c>
      <c r="G11" s="1351">
        <f t="shared" ref="G11:G31" si="0">E11-F11</f>
        <v>-235358</v>
      </c>
      <c r="I11" s="1347"/>
      <c r="J11" s="1347"/>
      <c r="K11" s="1347"/>
      <c r="L11" s="1347"/>
      <c r="M11" s="1347"/>
      <c r="N11" s="1347"/>
      <c r="O11" s="1347"/>
      <c r="P11" s="1347"/>
      <c r="Q11" s="1347"/>
      <c r="R11" s="1347"/>
      <c r="S11" s="1347"/>
      <c r="T11" s="1347"/>
      <c r="U11" s="1347"/>
      <c r="V11" s="1347"/>
      <c r="W11" s="1347"/>
      <c r="X11" s="1347"/>
      <c r="Y11" s="1347"/>
      <c r="Z11" s="1347"/>
      <c r="AA11" s="1347"/>
      <c r="AB11" s="1347"/>
      <c r="AC11" s="1347"/>
      <c r="AD11" s="1347"/>
      <c r="AE11" s="1347"/>
      <c r="AF11" s="1347"/>
      <c r="AG11" s="1347"/>
      <c r="AH11" s="1347"/>
      <c r="AI11" s="1347"/>
      <c r="AJ11" s="1347"/>
      <c r="AK11" s="1347"/>
      <c r="AL11" s="1347"/>
      <c r="AM11" s="1347"/>
      <c r="AN11" s="1347"/>
      <c r="AO11" s="1347"/>
      <c r="AP11" s="1347"/>
      <c r="AQ11" s="1347"/>
      <c r="AR11" s="1347"/>
      <c r="AS11" s="1347"/>
      <c r="AT11" s="1347"/>
      <c r="AU11" s="1347"/>
      <c r="AV11" s="1347"/>
      <c r="AW11" s="1347"/>
      <c r="AX11" s="1347"/>
      <c r="AY11" s="1347"/>
      <c r="AZ11" s="1347"/>
      <c r="BA11" s="1347"/>
      <c r="BB11" s="1347"/>
      <c r="BC11" s="1347"/>
      <c r="BD11" s="1347"/>
      <c r="BE11" s="1347"/>
      <c r="BF11" s="1347"/>
      <c r="BG11" s="1347"/>
      <c r="BH11" s="1347"/>
      <c r="BI11" s="1347"/>
      <c r="BJ11" s="1347"/>
      <c r="BK11" s="1347"/>
      <c r="BL11" s="1347"/>
      <c r="BM11" s="1347"/>
      <c r="BN11" s="1347"/>
      <c r="BO11" s="1347"/>
      <c r="BP11" s="1347"/>
      <c r="BQ11" s="1347"/>
      <c r="BR11" s="1347"/>
      <c r="BS11" s="1347"/>
      <c r="BT11" s="1347"/>
      <c r="BU11" s="1347"/>
      <c r="BV11" s="1347"/>
      <c r="BW11" s="1347"/>
      <c r="BX11" s="1347"/>
      <c r="BY11" s="1347"/>
      <c r="BZ11" s="1347"/>
      <c r="CA11" s="1347"/>
      <c r="CB11" s="1347"/>
      <c r="CC11" s="1347"/>
      <c r="CD11" s="1347"/>
      <c r="CE11" s="1347"/>
      <c r="CF11" s="1347"/>
      <c r="CG11" s="1347"/>
      <c r="CH11" s="1347"/>
      <c r="CI11" s="1347"/>
      <c r="CJ11" s="1347"/>
      <c r="CK11" s="1347"/>
      <c r="CL11" s="1347"/>
      <c r="CM11" s="1347"/>
      <c r="CN11" s="1347"/>
      <c r="CO11" s="1347"/>
      <c r="CP11" s="1347"/>
      <c r="CQ11" s="1347"/>
      <c r="CR11" s="1347"/>
      <c r="CS11" s="1347"/>
      <c r="CT11" s="1347"/>
      <c r="CU11" s="1347"/>
      <c r="CV11" s="1347"/>
      <c r="CW11" s="1347"/>
      <c r="CX11" s="1347"/>
      <c r="CY11" s="1347"/>
      <c r="CZ11" s="1347"/>
      <c r="DA11" s="1347"/>
      <c r="DB11" s="1347"/>
      <c r="DC11" s="1347"/>
      <c r="DD11" s="1347"/>
      <c r="DE11" s="1347"/>
      <c r="DF11" s="1347"/>
      <c r="DG11" s="1347"/>
      <c r="DH11" s="1347"/>
      <c r="DI11" s="1347"/>
      <c r="DJ11" s="1347"/>
      <c r="DK11" s="1347"/>
      <c r="DL11" s="1347"/>
      <c r="DM11" s="1347"/>
      <c r="DN11" s="1347"/>
      <c r="DO11" s="1347"/>
      <c r="DP11" s="1347"/>
      <c r="DQ11" s="1347"/>
      <c r="DR11" s="1347"/>
      <c r="DS11" s="1347"/>
      <c r="DT11" s="1347"/>
      <c r="DU11" s="1347"/>
      <c r="DV11" s="1347"/>
      <c r="DW11" s="1347"/>
      <c r="DX11" s="1347"/>
      <c r="DY11" s="1347"/>
      <c r="DZ11" s="1347"/>
      <c r="EA11" s="1347"/>
      <c r="EB11" s="1347"/>
      <c r="EC11" s="1347"/>
      <c r="ED11" s="1347"/>
      <c r="EE11" s="1347"/>
      <c r="EF11" s="1347"/>
      <c r="EG11" s="1347"/>
      <c r="EH11" s="1347"/>
      <c r="EI11" s="1347"/>
      <c r="EJ11" s="1347"/>
      <c r="EK11" s="1347"/>
      <c r="EL11" s="1347"/>
      <c r="EM11" s="1347"/>
      <c r="EN11" s="1347"/>
      <c r="EO11" s="1347"/>
      <c r="EP11" s="1347"/>
      <c r="EQ11" s="1347"/>
      <c r="ER11" s="1347"/>
      <c r="ES11" s="1347"/>
      <c r="ET11" s="1347"/>
      <c r="EU11" s="1347"/>
      <c r="EV11" s="1347"/>
      <c r="EW11" s="1347"/>
      <c r="EX11" s="1347"/>
      <c r="EY11" s="1347"/>
      <c r="EZ11" s="1347"/>
      <c r="FA11" s="1347"/>
      <c r="FB11" s="1347"/>
      <c r="FC11" s="1347"/>
      <c r="FD11" s="1347"/>
      <c r="FE11" s="1347"/>
      <c r="FF11" s="1347"/>
      <c r="FG11" s="1347"/>
      <c r="FH11" s="1347"/>
      <c r="FI11" s="1347"/>
      <c r="FJ11" s="1347"/>
      <c r="FK11" s="1347"/>
      <c r="FL11" s="1347"/>
      <c r="FM11" s="1347"/>
      <c r="FN11" s="1347"/>
      <c r="FO11" s="1347"/>
      <c r="FP11" s="1347"/>
      <c r="FQ11" s="1347"/>
      <c r="FR11" s="1347"/>
      <c r="FS11" s="1347"/>
      <c r="FT11" s="1347"/>
      <c r="FU11" s="1347"/>
      <c r="FV11" s="1347"/>
      <c r="FW11" s="1347"/>
      <c r="FX11" s="1347"/>
      <c r="FY11" s="1347"/>
      <c r="FZ11" s="1347"/>
      <c r="GA11" s="1347"/>
      <c r="GB11" s="1347"/>
      <c r="GC11" s="1347"/>
      <c r="GD11" s="1347"/>
      <c r="GE11" s="1347"/>
      <c r="GF11" s="1347"/>
      <c r="GG11" s="1347"/>
      <c r="GH11" s="1347"/>
      <c r="GI11" s="1347"/>
      <c r="GJ11" s="1347"/>
      <c r="GK11" s="1347"/>
      <c r="GL11" s="1347"/>
      <c r="GM11" s="1347"/>
      <c r="GN11" s="1347"/>
      <c r="GO11" s="1347"/>
      <c r="GP11" s="1347"/>
      <c r="GQ11" s="1347"/>
      <c r="GR11" s="1347"/>
      <c r="GS11" s="1347"/>
      <c r="GT11" s="1347"/>
      <c r="GU11" s="1347"/>
      <c r="GV11" s="1347"/>
      <c r="GW11" s="1347"/>
      <c r="GX11" s="1347"/>
      <c r="GY11" s="1347"/>
      <c r="GZ11" s="1347"/>
      <c r="HA11" s="1347"/>
      <c r="HB11" s="1347"/>
      <c r="HC11" s="1347"/>
      <c r="HD11" s="1347"/>
      <c r="HE11" s="1347"/>
      <c r="HF11" s="1347"/>
      <c r="HG11" s="1347"/>
      <c r="HH11" s="1347"/>
      <c r="HI11" s="1347"/>
      <c r="HJ11" s="1347"/>
      <c r="HK11" s="1347"/>
      <c r="HL11" s="1347"/>
      <c r="HM11" s="1347"/>
      <c r="HN11" s="1347"/>
      <c r="HO11" s="1347"/>
      <c r="HP11" s="1347"/>
      <c r="HQ11" s="1347"/>
      <c r="HR11" s="1347"/>
      <c r="HS11" s="1347"/>
      <c r="HT11" s="1347"/>
      <c r="HU11" s="1347"/>
      <c r="HV11" s="1347"/>
      <c r="HW11" s="1347"/>
      <c r="HX11" s="1347"/>
      <c r="HY11" s="1347"/>
      <c r="HZ11" s="1347"/>
      <c r="IA11" s="1347"/>
      <c r="IB11" s="1347"/>
      <c r="IC11" s="1347"/>
      <c r="ID11" s="1347"/>
      <c r="IE11" s="1347"/>
      <c r="IF11" s="1347"/>
      <c r="IG11" s="1347"/>
      <c r="IH11" s="1347"/>
      <c r="II11" s="1347"/>
      <c r="IJ11" s="1347"/>
      <c r="IK11" s="1347"/>
      <c r="IL11" s="1347"/>
      <c r="IM11" s="1347"/>
      <c r="IN11" s="1347"/>
      <c r="IO11" s="1347"/>
      <c r="IP11" s="1347"/>
      <c r="IQ11" s="1347"/>
      <c r="IR11" s="1347"/>
      <c r="IS11" s="1347"/>
      <c r="IT11" s="1347"/>
      <c r="IU11" s="1347"/>
      <c r="IV11" s="1347"/>
    </row>
    <row r="12" spans="1:256" ht="12.95" customHeight="1">
      <c r="A12" s="93" t="s">
        <v>1040</v>
      </c>
      <c r="B12" s="1348" t="s">
        <v>2794</v>
      </c>
      <c r="C12" s="1347" t="s">
        <v>2795</v>
      </c>
      <c r="D12" s="1349" t="s">
        <v>2793</v>
      </c>
      <c r="E12" s="1352">
        <v>0</v>
      </c>
      <c r="F12" s="1352">
        <v>0</v>
      </c>
      <c r="G12" s="1353">
        <f t="shared" si="0"/>
        <v>0</v>
      </c>
      <c r="I12" s="1347"/>
      <c r="J12" s="1347"/>
      <c r="K12" s="1347"/>
      <c r="L12" s="1347"/>
      <c r="M12" s="1347"/>
      <c r="N12" s="1347"/>
      <c r="O12" s="1347"/>
      <c r="P12" s="1347"/>
      <c r="Q12" s="1347"/>
      <c r="R12" s="1347"/>
      <c r="S12" s="1347"/>
      <c r="T12" s="1347"/>
      <c r="U12" s="1347"/>
      <c r="V12" s="1347"/>
      <c r="W12" s="1347"/>
      <c r="X12" s="1347"/>
      <c r="Y12" s="1347"/>
      <c r="Z12" s="1347"/>
      <c r="AA12" s="1347"/>
      <c r="AB12" s="1347"/>
      <c r="AC12" s="1347"/>
      <c r="AD12" s="1347"/>
      <c r="AE12" s="1347"/>
      <c r="AF12" s="1347"/>
      <c r="AG12" s="1347"/>
      <c r="AH12" s="1347"/>
      <c r="AI12" s="1347"/>
      <c r="AJ12" s="1347"/>
      <c r="AK12" s="1347"/>
      <c r="AL12" s="1347"/>
      <c r="AM12" s="1347"/>
      <c r="AN12" s="1347"/>
      <c r="AO12" s="1347"/>
      <c r="AP12" s="1347"/>
      <c r="AQ12" s="1347"/>
      <c r="AR12" s="1347"/>
      <c r="AS12" s="1347"/>
      <c r="AT12" s="1347"/>
      <c r="AU12" s="1347"/>
      <c r="AV12" s="1347"/>
      <c r="AW12" s="1347"/>
      <c r="AX12" s="1347"/>
      <c r="AY12" s="1347"/>
      <c r="AZ12" s="1347"/>
      <c r="BA12" s="1347"/>
      <c r="BB12" s="1347"/>
      <c r="BC12" s="1347"/>
      <c r="BD12" s="1347"/>
      <c r="BE12" s="1347"/>
      <c r="BF12" s="1347"/>
      <c r="BG12" s="1347"/>
      <c r="BH12" s="1347"/>
      <c r="BI12" s="1347"/>
      <c r="BJ12" s="1347"/>
      <c r="BK12" s="1347"/>
      <c r="BL12" s="1347"/>
      <c r="BM12" s="1347"/>
      <c r="BN12" s="1347"/>
      <c r="BO12" s="1347"/>
      <c r="BP12" s="1347"/>
      <c r="BQ12" s="1347"/>
      <c r="BR12" s="1347"/>
      <c r="BS12" s="1347"/>
      <c r="BT12" s="1347"/>
      <c r="BU12" s="1347"/>
      <c r="BV12" s="1347"/>
      <c r="BW12" s="1347"/>
      <c r="BX12" s="1347"/>
      <c r="BY12" s="1347"/>
      <c r="BZ12" s="1347"/>
      <c r="CA12" s="1347"/>
      <c r="CB12" s="1347"/>
      <c r="CC12" s="1347"/>
      <c r="CD12" s="1347"/>
      <c r="CE12" s="1347"/>
      <c r="CF12" s="1347"/>
      <c r="CG12" s="1347"/>
      <c r="CH12" s="1347"/>
      <c r="CI12" s="1347"/>
      <c r="CJ12" s="1347"/>
      <c r="CK12" s="1347"/>
      <c r="CL12" s="1347"/>
      <c r="CM12" s="1347"/>
      <c r="CN12" s="1347"/>
      <c r="CO12" s="1347"/>
      <c r="CP12" s="1347"/>
      <c r="CQ12" s="1347"/>
      <c r="CR12" s="1347"/>
      <c r="CS12" s="1347"/>
      <c r="CT12" s="1347"/>
      <c r="CU12" s="1347"/>
      <c r="CV12" s="1347"/>
      <c r="CW12" s="1347"/>
      <c r="CX12" s="1347"/>
      <c r="CY12" s="1347"/>
      <c r="CZ12" s="1347"/>
      <c r="DA12" s="1347"/>
      <c r="DB12" s="1347"/>
      <c r="DC12" s="1347"/>
      <c r="DD12" s="1347"/>
      <c r="DE12" s="1347"/>
      <c r="DF12" s="1347"/>
      <c r="DG12" s="1347"/>
      <c r="DH12" s="1347"/>
      <c r="DI12" s="1347"/>
      <c r="DJ12" s="1347"/>
      <c r="DK12" s="1347"/>
      <c r="DL12" s="1347"/>
      <c r="DM12" s="1347"/>
      <c r="DN12" s="1347"/>
      <c r="DO12" s="1347"/>
      <c r="DP12" s="1347"/>
      <c r="DQ12" s="1347"/>
      <c r="DR12" s="1347"/>
      <c r="DS12" s="1347"/>
      <c r="DT12" s="1347"/>
      <c r="DU12" s="1347"/>
      <c r="DV12" s="1347"/>
      <c r="DW12" s="1347"/>
      <c r="DX12" s="1347"/>
      <c r="DY12" s="1347"/>
      <c r="DZ12" s="1347"/>
      <c r="EA12" s="1347"/>
      <c r="EB12" s="1347"/>
      <c r="EC12" s="1347"/>
      <c r="ED12" s="1347"/>
      <c r="EE12" s="1347"/>
      <c r="EF12" s="1347"/>
      <c r="EG12" s="1347"/>
      <c r="EH12" s="1347"/>
      <c r="EI12" s="1347"/>
      <c r="EJ12" s="1347"/>
      <c r="EK12" s="1347"/>
      <c r="EL12" s="1347"/>
      <c r="EM12" s="1347"/>
      <c r="EN12" s="1347"/>
      <c r="EO12" s="1347"/>
      <c r="EP12" s="1347"/>
      <c r="EQ12" s="1347"/>
      <c r="ER12" s="1347"/>
      <c r="ES12" s="1347"/>
      <c r="ET12" s="1347"/>
      <c r="EU12" s="1347"/>
      <c r="EV12" s="1347"/>
      <c r="EW12" s="1347"/>
      <c r="EX12" s="1347"/>
      <c r="EY12" s="1347"/>
      <c r="EZ12" s="1347"/>
      <c r="FA12" s="1347"/>
      <c r="FB12" s="1347"/>
      <c r="FC12" s="1347"/>
      <c r="FD12" s="1347"/>
      <c r="FE12" s="1347"/>
      <c r="FF12" s="1347"/>
      <c r="FG12" s="1347"/>
      <c r="FH12" s="1347"/>
      <c r="FI12" s="1347"/>
      <c r="FJ12" s="1347"/>
      <c r="FK12" s="1347"/>
      <c r="FL12" s="1347"/>
      <c r="FM12" s="1347"/>
      <c r="FN12" s="1347"/>
      <c r="FO12" s="1347"/>
      <c r="FP12" s="1347"/>
      <c r="FQ12" s="1347"/>
      <c r="FR12" s="1347"/>
      <c r="FS12" s="1347"/>
      <c r="FT12" s="1347"/>
      <c r="FU12" s="1347"/>
      <c r="FV12" s="1347"/>
      <c r="FW12" s="1347"/>
      <c r="FX12" s="1347"/>
      <c r="FY12" s="1347"/>
      <c r="FZ12" s="1347"/>
      <c r="GA12" s="1347"/>
      <c r="GB12" s="1347"/>
      <c r="GC12" s="1347"/>
      <c r="GD12" s="1347"/>
      <c r="GE12" s="1347"/>
      <c r="GF12" s="1347"/>
      <c r="GG12" s="1347"/>
      <c r="GH12" s="1347"/>
      <c r="GI12" s="1347"/>
      <c r="GJ12" s="1347"/>
      <c r="GK12" s="1347"/>
      <c r="GL12" s="1347"/>
      <c r="GM12" s="1347"/>
      <c r="GN12" s="1347"/>
      <c r="GO12" s="1347"/>
      <c r="GP12" s="1347"/>
      <c r="GQ12" s="1347"/>
      <c r="GR12" s="1347"/>
      <c r="GS12" s="1347"/>
      <c r="GT12" s="1347"/>
      <c r="GU12" s="1347"/>
      <c r="GV12" s="1347"/>
      <c r="GW12" s="1347"/>
      <c r="GX12" s="1347"/>
      <c r="GY12" s="1347"/>
      <c r="GZ12" s="1347"/>
      <c r="HA12" s="1347"/>
      <c r="HB12" s="1347"/>
      <c r="HC12" s="1347"/>
      <c r="HD12" s="1347"/>
      <c r="HE12" s="1347"/>
      <c r="HF12" s="1347"/>
      <c r="HG12" s="1347"/>
      <c r="HH12" s="1347"/>
      <c r="HI12" s="1347"/>
      <c r="HJ12" s="1347"/>
      <c r="HK12" s="1347"/>
      <c r="HL12" s="1347"/>
      <c r="HM12" s="1347"/>
      <c r="HN12" s="1347"/>
      <c r="HO12" s="1347"/>
      <c r="HP12" s="1347"/>
      <c r="HQ12" s="1347"/>
      <c r="HR12" s="1347"/>
      <c r="HS12" s="1347"/>
      <c r="HT12" s="1347"/>
      <c r="HU12" s="1347"/>
      <c r="HV12" s="1347"/>
      <c r="HW12" s="1347"/>
      <c r="HX12" s="1347"/>
      <c r="HY12" s="1347"/>
      <c r="HZ12" s="1347"/>
      <c r="IA12" s="1347"/>
      <c r="IB12" s="1347"/>
      <c r="IC12" s="1347"/>
      <c r="ID12" s="1347"/>
      <c r="IE12" s="1347"/>
      <c r="IF12" s="1347"/>
      <c r="IG12" s="1347"/>
      <c r="IH12" s="1347"/>
      <c r="II12" s="1347"/>
      <c r="IJ12" s="1347"/>
      <c r="IK12" s="1347"/>
      <c r="IL12" s="1347"/>
      <c r="IM12" s="1347"/>
      <c r="IN12" s="1347"/>
      <c r="IO12" s="1347"/>
      <c r="IP12" s="1347"/>
      <c r="IQ12" s="1347"/>
      <c r="IR12" s="1347"/>
      <c r="IS12" s="1347"/>
      <c r="IT12" s="1347"/>
      <c r="IU12" s="1347"/>
      <c r="IV12" s="1347"/>
    </row>
    <row r="13" spans="1:256" ht="12.95" customHeight="1">
      <c r="A13" s="93" t="s">
        <v>1285</v>
      </c>
      <c r="B13" s="1348" t="s">
        <v>2796</v>
      </c>
      <c r="C13" s="1347" t="s">
        <v>2830</v>
      </c>
      <c r="D13" s="1349" t="s">
        <v>2793</v>
      </c>
      <c r="E13" s="1352">
        <v>740</v>
      </c>
      <c r="F13" s="1352">
        <v>740</v>
      </c>
      <c r="G13" s="1353">
        <f t="shared" si="0"/>
        <v>0</v>
      </c>
      <c r="I13" s="1347"/>
      <c r="J13" s="1347"/>
      <c r="K13" s="1347"/>
      <c r="L13" s="1347"/>
      <c r="M13" s="1347"/>
      <c r="N13" s="1347"/>
      <c r="O13" s="1347"/>
      <c r="P13" s="1347"/>
      <c r="Q13" s="1347"/>
      <c r="R13" s="1347"/>
      <c r="S13" s="1347"/>
      <c r="T13" s="1347"/>
      <c r="U13" s="1347"/>
      <c r="V13" s="1347"/>
      <c r="W13" s="1347"/>
      <c r="X13" s="1347"/>
      <c r="Y13" s="1347"/>
      <c r="Z13" s="1347"/>
      <c r="AA13" s="1347"/>
      <c r="AB13" s="1347"/>
      <c r="AC13" s="1347"/>
      <c r="AD13" s="1347"/>
      <c r="AE13" s="1347"/>
      <c r="AF13" s="1347"/>
      <c r="AG13" s="1347"/>
      <c r="AH13" s="1347"/>
      <c r="AI13" s="1347"/>
      <c r="AJ13" s="1347"/>
      <c r="AK13" s="1347"/>
      <c r="AL13" s="1347"/>
      <c r="AM13" s="1347"/>
      <c r="AN13" s="1347"/>
      <c r="AO13" s="1347"/>
      <c r="AP13" s="1347"/>
      <c r="AQ13" s="1347"/>
      <c r="AR13" s="1347"/>
      <c r="AS13" s="1347"/>
      <c r="AT13" s="1347"/>
      <c r="AU13" s="1347"/>
      <c r="AV13" s="1347"/>
      <c r="AW13" s="1347"/>
      <c r="AX13" s="1347"/>
      <c r="AY13" s="1347"/>
      <c r="AZ13" s="1347"/>
      <c r="BA13" s="1347"/>
      <c r="BB13" s="1347"/>
      <c r="BC13" s="1347"/>
      <c r="BD13" s="1347"/>
      <c r="BE13" s="1347"/>
      <c r="BF13" s="1347"/>
      <c r="BG13" s="1347"/>
      <c r="BH13" s="1347"/>
      <c r="BI13" s="1347"/>
      <c r="BJ13" s="1347"/>
      <c r="BK13" s="1347"/>
      <c r="BL13" s="1347"/>
      <c r="BM13" s="1347"/>
      <c r="BN13" s="1347"/>
      <c r="BO13" s="1347"/>
      <c r="BP13" s="1347"/>
      <c r="BQ13" s="1347"/>
      <c r="BR13" s="1347"/>
      <c r="BS13" s="1347"/>
      <c r="BT13" s="1347"/>
      <c r="BU13" s="1347"/>
      <c r="BV13" s="1347"/>
      <c r="BW13" s="1347"/>
      <c r="BX13" s="1347"/>
      <c r="BY13" s="1347"/>
      <c r="BZ13" s="1347"/>
      <c r="CA13" s="1347"/>
      <c r="CB13" s="1347"/>
      <c r="CC13" s="1347"/>
      <c r="CD13" s="1347"/>
      <c r="CE13" s="1347"/>
      <c r="CF13" s="1347"/>
      <c r="CG13" s="1347"/>
      <c r="CH13" s="1347"/>
      <c r="CI13" s="1347"/>
      <c r="CJ13" s="1347"/>
      <c r="CK13" s="1347"/>
      <c r="CL13" s="1347"/>
      <c r="CM13" s="1347"/>
      <c r="CN13" s="1347"/>
      <c r="CO13" s="1347"/>
      <c r="CP13" s="1347"/>
      <c r="CQ13" s="1347"/>
      <c r="CR13" s="1347"/>
      <c r="CS13" s="1347"/>
      <c r="CT13" s="1347"/>
      <c r="CU13" s="1347"/>
      <c r="CV13" s="1347"/>
      <c r="CW13" s="1347"/>
      <c r="CX13" s="1347"/>
      <c r="CY13" s="1347"/>
      <c r="CZ13" s="1347"/>
      <c r="DA13" s="1347"/>
      <c r="DB13" s="1347"/>
      <c r="DC13" s="1347"/>
      <c r="DD13" s="1347"/>
      <c r="DE13" s="1347"/>
      <c r="DF13" s="1347"/>
      <c r="DG13" s="1347"/>
      <c r="DH13" s="1347"/>
      <c r="DI13" s="1347"/>
      <c r="DJ13" s="1347"/>
      <c r="DK13" s="1347"/>
      <c r="DL13" s="1347"/>
      <c r="DM13" s="1347"/>
      <c r="DN13" s="1347"/>
      <c r="DO13" s="1347"/>
      <c r="DP13" s="1347"/>
      <c r="DQ13" s="1347"/>
      <c r="DR13" s="1347"/>
      <c r="DS13" s="1347"/>
      <c r="DT13" s="1347"/>
      <c r="DU13" s="1347"/>
      <c r="DV13" s="1347"/>
      <c r="DW13" s="1347"/>
      <c r="DX13" s="1347"/>
      <c r="DY13" s="1347"/>
      <c r="DZ13" s="1347"/>
      <c r="EA13" s="1347"/>
      <c r="EB13" s="1347"/>
      <c r="EC13" s="1347"/>
      <c r="ED13" s="1347"/>
      <c r="EE13" s="1347"/>
      <c r="EF13" s="1347"/>
      <c r="EG13" s="1347"/>
      <c r="EH13" s="1347"/>
      <c r="EI13" s="1347"/>
      <c r="EJ13" s="1347"/>
      <c r="EK13" s="1347"/>
      <c r="EL13" s="1347"/>
      <c r="EM13" s="1347"/>
      <c r="EN13" s="1347"/>
      <c r="EO13" s="1347"/>
      <c r="EP13" s="1347"/>
      <c r="EQ13" s="1347"/>
      <c r="ER13" s="1347"/>
      <c r="ES13" s="1347"/>
      <c r="ET13" s="1347"/>
      <c r="EU13" s="1347"/>
      <c r="EV13" s="1347"/>
      <c r="EW13" s="1347"/>
      <c r="EX13" s="1347"/>
      <c r="EY13" s="1347"/>
      <c r="EZ13" s="1347"/>
      <c r="FA13" s="1347"/>
      <c r="FB13" s="1347"/>
      <c r="FC13" s="1347"/>
      <c r="FD13" s="1347"/>
      <c r="FE13" s="1347"/>
      <c r="FF13" s="1347"/>
      <c r="FG13" s="1347"/>
      <c r="FH13" s="1347"/>
      <c r="FI13" s="1347"/>
      <c r="FJ13" s="1347"/>
      <c r="FK13" s="1347"/>
      <c r="FL13" s="1347"/>
      <c r="FM13" s="1347"/>
      <c r="FN13" s="1347"/>
      <c r="FO13" s="1347"/>
      <c r="FP13" s="1347"/>
      <c r="FQ13" s="1347"/>
      <c r="FR13" s="1347"/>
      <c r="FS13" s="1347"/>
      <c r="FT13" s="1347"/>
      <c r="FU13" s="1347"/>
      <c r="FV13" s="1347"/>
      <c r="FW13" s="1347"/>
      <c r="FX13" s="1347"/>
      <c r="FY13" s="1347"/>
      <c r="FZ13" s="1347"/>
      <c r="GA13" s="1347"/>
      <c r="GB13" s="1347"/>
      <c r="GC13" s="1347"/>
      <c r="GD13" s="1347"/>
      <c r="GE13" s="1347"/>
      <c r="GF13" s="1347"/>
      <c r="GG13" s="1347"/>
      <c r="GH13" s="1347"/>
      <c r="GI13" s="1347"/>
      <c r="GJ13" s="1347"/>
      <c r="GK13" s="1347"/>
      <c r="GL13" s="1347"/>
      <c r="GM13" s="1347"/>
      <c r="GN13" s="1347"/>
      <c r="GO13" s="1347"/>
      <c r="GP13" s="1347"/>
      <c r="GQ13" s="1347"/>
      <c r="GR13" s="1347"/>
      <c r="GS13" s="1347"/>
      <c r="GT13" s="1347"/>
      <c r="GU13" s="1347"/>
      <c r="GV13" s="1347"/>
      <c r="GW13" s="1347"/>
      <c r="GX13" s="1347"/>
      <c r="GY13" s="1347"/>
      <c r="GZ13" s="1347"/>
      <c r="HA13" s="1347"/>
      <c r="HB13" s="1347"/>
      <c r="HC13" s="1347"/>
      <c r="HD13" s="1347"/>
      <c r="HE13" s="1347"/>
      <c r="HF13" s="1347"/>
      <c r="HG13" s="1347"/>
      <c r="HH13" s="1347"/>
      <c r="HI13" s="1347"/>
      <c r="HJ13" s="1347"/>
      <c r="HK13" s="1347"/>
      <c r="HL13" s="1347"/>
      <c r="HM13" s="1347"/>
      <c r="HN13" s="1347"/>
      <c r="HO13" s="1347"/>
      <c r="HP13" s="1347"/>
      <c r="HQ13" s="1347"/>
      <c r="HR13" s="1347"/>
      <c r="HS13" s="1347"/>
      <c r="HT13" s="1347"/>
      <c r="HU13" s="1347"/>
      <c r="HV13" s="1347"/>
      <c r="HW13" s="1347"/>
      <c r="HX13" s="1347"/>
      <c r="HY13" s="1347"/>
      <c r="HZ13" s="1347"/>
      <c r="IA13" s="1347"/>
      <c r="IB13" s="1347"/>
      <c r="IC13" s="1347"/>
      <c r="ID13" s="1347"/>
      <c r="IE13" s="1347"/>
      <c r="IF13" s="1347"/>
      <c r="IG13" s="1347"/>
      <c r="IH13" s="1347"/>
      <c r="II13" s="1347"/>
      <c r="IJ13" s="1347"/>
      <c r="IK13" s="1347"/>
      <c r="IL13" s="1347"/>
      <c r="IM13" s="1347"/>
      <c r="IN13" s="1347"/>
      <c r="IO13" s="1347"/>
      <c r="IP13" s="1347"/>
      <c r="IQ13" s="1347"/>
      <c r="IR13" s="1347"/>
      <c r="IS13" s="1347"/>
      <c r="IT13" s="1347"/>
      <c r="IU13" s="1347"/>
      <c r="IV13" s="1347"/>
    </row>
    <row r="14" spans="1:256" ht="12.95" customHeight="1">
      <c r="A14" s="93" t="s">
        <v>71</v>
      </c>
      <c r="B14" s="1348" t="s">
        <v>2831</v>
      </c>
      <c r="C14" s="1347" t="s">
        <v>1434</v>
      </c>
      <c r="D14" s="1349" t="s">
        <v>2793</v>
      </c>
      <c r="E14" s="1352">
        <v>544000</v>
      </c>
      <c r="F14" s="1352">
        <v>543000</v>
      </c>
      <c r="G14" s="1353">
        <f t="shared" si="0"/>
        <v>1000</v>
      </c>
      <c r="I14" s="1347"/>
      <c r="J14" s="1347"/>
      <c r="K14" s="1347"/>
      <c r="L14" s="1347"/>
      <c r="M14" s="1347"/>
      <c r="N14" s="1347"/>
      <c r="O14" s="1347"/>
      <c r="P14" s="1347"/>
      <c r="Q14" s="1347"/>
      <c r="R14" s="1347"/>
      <c r="S14" s="1347"/>
      <c r="T14" s="1347"/>
      <c r="U14" s="1347"/>
      <c r="V14" s="1347"/>
      <c r="W14" s="1347"/>
      <c r="X14" s="1347"/>
      <c r="Y14" s="1347"/>
      <c r="Z14" s="1347"/>
      <c r="AA14" s="1347"/>
      <c r="AB14" s="1347"/>
      <c r="AC14" s="1347"/>
      <c r="AD14" s="1347"/>
      <c r="AE14" s="1347"/>
      <c r="AF14" s="1347"/>
      <c r="AG14" s="1347"/>
      <c r="AH14" s="1347"/>
      <c r="AI14" s="1347"/>
      <c r="AJ14" s="1347"/>
      <c r="AK14" s="1347"/>
      <c r="AL14" s="1347"/>
      <c r="AM14" s="1347"/>
      <c r="AN14" s="1347"/>
      <c r="AO14" s="1347"/>
      <c r="AP14" s="1347"/>
      <c r="AQ14" s="1347"/>
      <c r="AR14" s="1347"/>
      <c r="AS14" s="1347"/>
      <c r="AT14" s="1347"/>
      <c r="AU14" s="1347"/>
      <c r="AV14" s="1347"/>
      <c r="AW14" s="1347"/>
      <c r="AX14" s="1347"/>
      <c r="AY14" s="1347"/>
      <c r="AZ14" s="1347"/>
      <c r="BA14" s="1347"/>
      <c r="BB14" s="1347"/>
      <c r="BC14" s="1347"/>
      <c r="BD14" s="1347"/>
      <c r="BE14" s="1347"/>
      <c r="BF14" s="1347"/>
      <c r="BG14" s="1347"/>
      <c r="BH14" s="1347"/>
      <c r="BI14" s="1347"/>
      <c r="BJ14" s="1347"/>
      <c r="BK14" s="1347"/>
      <c r="BL14" s="1347"/>
      <c r="BM14" s="1347"/>
      <c r="BN14" s="1347"/>
      <c r="BO14" s="1347"/>
      <c r="BP14" s="1347"/>
      <c r="BQ14" s="1347"/>
      <c r="BR14" s="1347"/>
      <c r="BS14" s="1347"/>
      <c r="BT14" s="1347"/>
      <c r="BU14" s="1347"/>
      <c r="BV14" s="1347"/>
      <c r="BW14" s="1347"/>
      <c r="BX14" s="1347"/>
      <c r="BY14" s="1347"/>
      <c r="BZ14" s="1347"/>
      <c r="CA14" s="1347"/>
      <c r="CB14" s="1347"/>
      <c r="CC14" s="1347"/>
      <c r="CD14" s="1347"/>
      <c r="CE14" s="1347"/>
      <c r="CF14" s="1347"/>
      <c r="CG14" s="1347"/>
      <c r="CH14" s="1347"/>
      <c r="CI14" s="1347"/>
      <c r="CJ14" s="1347"/>
      <c r="CK14" s="1347"/>
      <c r="CL14" s="1347"/>
      <c r="CM14" s="1347"/>
      <c r="CN14" s="1347"/>
      <c r="CO14" s="1347"/>
      <c r="CP14" s="1347"/>
      <c r="CQ14" s="1347"/>
      <c r="CR14" s="1347"/>
      <c r="CS14" s="1347"/>
      <c r="CT14" s="1347"/>
      <c r="CU14" s="1347"/>
      <c r="CV14" s="1347"/>
      <c r="CW14" s="1347"/>
      <c r="CX14" s="1347"/>
      <c r="CY14" s="1347"/>
      <c r="CZ14" s="1347"/>
      <c r="DA14" s="1347"/>
      <c r="DB14" s="1347"/>
      <c r="DC14" s="1347"/>
      <c r="DD14" s="1347"/>
      <c r="DE14" s="1347"/>
      <c r="DF14" s="1347"/>
      <c r="DG14" s="1347"/>
      <c r="DH14" s="1347"/>
      <c r="DI14" s="1347"/>
      <c r="DJ14" s="1347"/>
      <c r="DK14" s="1347"/>
      <c r="DL14" s="1347"/>
      <c r="DM14" s="1347"/>
      <c r="DN14" s="1347"/>
      <c r="DO14" s="1347"/>
      <c r="DP14" s="1347"/>
      <c r="DQ14" s="1347"/>
      <c r="DR14" s="1347"/>
      <c r="DS14" s="1347"/>
      <c r="DT14" s="1347"/>
      <c r="DU14" s="1347"/>
      <c r="DV14" s="1347"/>
      <c r="DW14" s="1347"/>
      <c r="DX14" s="1347"/>
      <c r="DY14" s="1347"/>
      <c r="DZ14" s="1347"/>
      <c r="EA14" s="1347"/>
      <c r="EB14" s="1347"/>
      <c r="EC14" s="1347"/>
      <c r="ED14" s="1347"/>
      <c r="EE14" s="1347"/>
      <c r="EF14" s="1347"/>
      <c r="EG14" s="1347"/>
      <c r="EH14" s="1347"/>
      <c r="EI14" s="1347"/>
      <c r="EJ14" s="1347"/>
      <c r="EK14" s="1347"/>
      <c r="EL14" s="1347"/>
      <c r="EM14" s="1347"/>
      <c r="EN14" s="1347"/>
      <c r="EO14" s="1347"/>
      <c r="EP14" s="1347"/>
      <c r="EQ14" s="1347"/>
      <c r="ER14" s="1347"/>
      <c r="ES14" s="1347"/>
      <c r="ET14" s="1347"/>
      <c r="EU14" s="1347"/>
      <c r="EV14" s="1347"/>
      <c r="EW14" s="1347"/>
      <c r="EX14" s="1347"/>
      <c r="EY14" s="1347"/>
      <c r="EZ14" s="1347"/>
      <c r="FA14" s="1347"/>
      <c r="FB14" s="1347"/>
      <c r="FC14" s="1347"/>
      <c r="FD14" s="1347"/>
      <c r="FE14" s="1347"/>
      <c r="FF14" s="1347"/>
      <c r="FG14" s="1347"/>
      <c r="FH14" s="1347"/>
      <c r="FI14" s="1347"/>
      <c r="FJ14" s="1347"/>
      <c r="FK14" s="1347"/>
      <c r="FL14" s="1347"/>
      <c r="FM14" s="1347"/>
      <c r="FN14" s="1347"/>
      <c r="FO14" s="1347"/>
      <c r="FP14" s="1347"/>
      <c r="FQ14" s="1347"/>
      <c r="FR14" s="1347"/>
      <c r="FS14" s="1347"/>
      <c r="FT14" s="1347"/>
      <c r="FU14" s="1347"/>
      <c r="FV14" s="1347"/>
      <c r="FW14" s="1347"/>
      <c r="FX14" s="1347"/>
      <c r="FY14" s="1347"/>
      <c r="FZ14" s="1347"/>
      <c r="GA14" s="1347"/>
      <c r="GB14" s="1347"/>
      <c r="GC14" s="1347"/>
      <c r="GD14" s="1347"/>
      <c r="GE14" s="1347"/>
      <c r="GF14" s="1347"/>
      <c r="GG14" s="1347"/>
      <c r="GH14" s="1347"/>
      <c r="GI14" s="1347"/>
      <c r="GJ14" s="1347"/>
      <c r="GK14" s="1347"/>
      <c r="GL14" s="1347"/>
      <c r="GM14" s="1347"/>
      <c r="GN14" s="1347"/>
      <c r="GO14" s="1347"/>
      <c r="GP14" s="1347"/>
      <c r="GQ14" s="1347"/>
      <c r="GR14" s="1347"/>
      <c r="GS14" s="1347"/>
      <c r="GT14" s="1347"/>
      <c r="GU14" s="1347"/>
      <c r="GV14" s="1347"/>
      <c r="GW14" s="1347"/>
      <c r="GX14" s="1347"/>
      <c r="GY14" s="1347"/>
      <c r="GZ14" s="1347"/>
      <c r="HA14" s="1347"/>
      <c r="HB14" s="1347"/>
      <c r="HC14" s="1347"/>
      <c r="HD14" s="1347"/>
      <c r="HE14" s="1347"/>
      <c r="HF14" s="1347"/>
      <c r="HG14" s="1347"/>
      <c r="HH14" s="1347"/>
      <c r="HI14" s="1347"/>
      <c r="HJ14" s="1347"/>
      <c r="HK14" s="1347"/>
      <c r="HL14" s="1347"/>
      <c r="HM14" s="1347"/>
      <c r="HN14" s="1347"/>
      <c r="HO14" s="1347"/>
      <c r="HP14" s="1347"/>
      <c r="HQ14" s="1347"/>
      <c r="HR14" s="1347"/>
      <c r="HS14" s="1347"/>
      <c r="HT14" s="1347"/>
      <c r="HU14" s="1347"/>
      <c r="HV14" s="1347"/>
      <c r="HW14" s="1347"/>
      <c r="HX14" s="1347"/>
      <c r="HY14" s="1347"/>
      <c r="HZ14" s="1347"/>
      <c r="IA14" s="1347"/>
      <c r="IB14" s="1347"/>
      <c r="IC14" s="1347"/>
      <c r="ID14" s="1347"/>
      <c r="IE14" s="1347"/>
      <c r="IF14" s="1347"/>
      <c r="IG14" s="1347"/>
      <c r="IH14" s="1347"/>
      <c r="II14" s="1347"/>
      <c r="IJ14" s="1347"/>
      <c r="IK14" s="1347"/>
      <c r="IL14" s="1347"/>
      <c r="IM14" s="1347"/>
      <c r="IN14" s="1347"/>
      <c r="IO14" s="1347"/>
      <c r="IP14" s="1347"/>
      <c r="IQ14" s="1347"/>
      <c r="IR14" s="1347"/>
      <c r="IS14" s="1347"/>
      <c r="IT14" s="1347"/>
      <c r="IU14" s="1347"/>
      <c r="IV14" s="1347"/>
    </row>
    <row r="15" spans="1:256" ht="12.95" customHeight="1">
      <c r="A15" s="93" t="s">
        <v>72</v>
      </c>
      <c r="B15" s="1348" t="s">
        <v>2832</v>
      </c>
      <c r="C15" s="1347" t="s">
        <v>2833</v>
      </c>
      <c r="D15" s="247" t="s">
        <v>2077</v>
      </c>
      <c r="E15" s="1345">
        <v>107235</v>
      </c>
      <c r="F15" s="1352">
        <v>113537</v>
      </c>
      <c r="G15" s="1353">
        <f t="shared" si="0"/>
        <v>-6302</v>
      </c>
      <c r="I15" s="1347"/>
      <c r="J15" s="1347"/>
      <c r="K15" s="1347"/>
      <c r="L15" s="1347"/>
      <c r="M15" s="1347"/>
      <c r="N15" s="1347"/>
      <c r="O15" s="1347"/>
      <c r="P15" s="1347"/>
      <c r="Q15" s="1347"/>
      <c r="R15" s="1347"/>
      <c r="S15" s="1347"/>
      <c r="T15" s="1347"/>
      <c r="U15" s="1347"/>
      <c r="V15" s="1347"/>
      <c r="W15" s="1347"/>
      <c r="X15" s="1347"/>
      <c r="Y15" s="1347"/>
      <c r="Z15" s="1347"/>
      <c r="AA15" s="1347"/>
      <c r="AB15" s="1347"/>
      <c r="AC15" s="1347"/>
      <c r="AD15" s="1347"/>
      <c r="AE15" s="1347"/>
      <c r="AF15" s="1347"/>
      <c r="AG15" s="1347"/>
      <c r="AH15" s="1347"/>
      <c r="AI15" s="1347"/>
      <c r="AJ15" s="1347"/>
      <c r="AK15" s="1347"/>
      <c r="AL15" s="1347"/>
      <c r="AM15" s="1347"/>
      <c r="AN15" s="1347"/>
      <c r="AO15" s="1347"/>
      <c r="AP15" s="1347"/>
      <c r="AQ15" s="1347"/>
      <c r="AR15" s="1347"/>
      <c r="AS15" s="1347"/>
      <c r="AT15" s="1347"/>
      <c r="AU15" s="1347"/>
      <c r="AV15" s="1347"/>
      <c r="AW15" s="1347"/>
      <c r="AX15" s="1347"/>
      <c r="AY15" s="1347"/>
      <c r="AZ15" s="1347"/>
      <c r="BA15" s="1347"/>
      <c r="BB15" s="1347"/>
      <c r="BC15" s="1347"/>
      <c r="BD15" s="1347"/>
      <c r="BE15" s="1347"/>
      <c r="BF15" s="1347"/>
      <c r="BG15" s="1347"/>
      <c r="BH15" s="1347"/>
      <c r="BI15" s="1347"/>
      <c r="BJ15" s="1347"/>
      <c r="BK15" s="1347"/>
      <c r="BL15" s="1347"/>
      <c r="BM15" s="1347"/>
      <c r="BN15" s="1347"/>
      <c r="BO15" s="1347"/>
      <c r="BP15" s="1347"/>
      <c r="BQ15" s="1347"/>
      <c r="BR15" s="1347"/>
      <c r="BS15" s="1347"/>
      <c r="BT15" s="1347"/>
      <c r="BU15" s="1347"/>
      <c r="BV15" s="1347"/>
      <c r="BW15" s="1347"/>
      <c r="BX15" s="1347"/>
      <c r="BY15" s="1347"/>
      <c r="BZ15" s="1347"/>
      <c r="CA15" s="1347"/>
      <c r="CB15" s="1347"/>
      <c r="CC15" s="1347"/>
      <c r="CD15" s="1347"/>
      <c r="CE15" s="1347"/>
      <c r="CF15" s="1347"/>
      <c r="CG15" s="1347"/>
      <c r="CH15" s="1347"/>
      <c r="CI15" s="1347"/>
      <c r="CJ15" s="1347"/>
      <c r="CK15" s="1347"/>
      <c r="CL15" s="1347"/>
      <c r="CM15" s="1347"/>
      <c r="CN15" s="1347"/>
      <c r="CO15" s="1347"/>
      <c r="CP15" s="1347"/>
      <c r="CQ15" s="1347"/>
      <c r="CR15" s="1347"/>
      <c r="CS15" s="1347"/>
      <c r="CT15" s="1347"/>
      <c r="CU15" s="1347"/>
      <c r="CV15" s="1347"/>
      <c r="CW15" s="1347"/>
      <c r="CX15" s="1347"/>
      <c r="CY15" s="1347"/>
      <c r="CZ15" s="1347"/>
      <c r="DA15" s="1347"/>
      <c r="DB15" s="1347"/>
      <c r="DC15" s="1347"/>
      <c r="DD15" s="1347"/>
      <c r="DE15" s="1347"/>
      <c r="DF15" s="1347"/>
      <c r="DG15" s="1347"/>
      <c r="DH15" s="1347"/>
      <c r="DI15" s="1347"/>
      <c r="DJ15" s="1347"/>
      <c r="DK15" s="1347"/>
      <c r="DL15" s="1347"/>
      <c r="DM15" s="1347"/>
      <c r="DN15" s="1347"/>
      <c r="DO15" s="1347"/>
      <c r="DP15" s="1347"/>
      <c r="DQ15" s="1347"/>
      <c r="DR15" s="1347"/>
      <c r="DS15" s="1347"/>
      <c r="DT15" s="1347"/>
      <c r="DU15" s="1347"/>
      <c r="DV15" s="1347"/>
      <c r="DW15" s="1347"/>
      <c r="DX15" s="1347"/>
      <c r="DY15" s="1347"/>
      <c r="DZ15" s="1347"/>
      <c r="EA15" s="1347"/>
      <c r="EB15" s="1347"/>
      <c r="EC15" s="1347"/>
      <c r="ED15" s="1347"/>
      <c r="EE15" s="1347"/>
      <c r="EF15" s="1347"/>
      <c r="EG15" s="1347"/>
      <c r="EH15" s="1347"/>
      <c r="EI15" s="1347"/>
      <c r="EJ15" s="1347"/>
      <c r="EK15" s="1347"/>
      <c r="EL15" s="1347"/>
      <c r="EM15" s="1347"/>
      <c r="EN15" s="1347"/>
      <c r="EO15" s="1347"/>
      <c r="EP15" s="1347"/>
      <c r="EQ15" s="1347"/>
      <c r="ER15" s="1347"/>
      <c r="ES15" s="1347"/>
      <c r="ET15" s="1347"/>
      <c r="EU15" s="1347"/>
      <c r="EV15" s="1347"/>
      <c r="EW15" s="1347"/>
      <c r="EX15" s="1347"/>
      <c r="EY15" s="1347"/>
      <c r="EZ15" s="1347"/>
      <c r="FA15" s="1347"/>
      <c r="FB15" s="1347"/>
      <c r="FC15" s="1347"/>
      <c r="FD15" s="1347"/>
      <c r="FE15" s="1347"/>
      <c r="FF15" s="1347"/>
      <c r="FG15" s="1347"/>
      <c r="FH15" s="1347"/>
      <c r="FI15" s="1347"/>
      <c r="FJ15" s="1347"/>
      <c r="FK15" s="1347"/>
      <c r="FL15" s="1347"/>
      <c r="FM15" s="1347"/>
      <c r="FN15" s="1347"/>
      <c r="FO15" s="1347"/>
      <c r="FP15" s="1347"/>
      <c r="FQ15" s="1347"/>
      <c r="FR15" s="1347"/>
      <c r="FS15" s="1347"/>
      <c r="FT15" s="1347"/>
      <c r="FU15" s="1347"/>
      <c r="FV15" s="1347"/>
      <c r="FW15" s="1347"/>
      <c r="FX15" s="1347"/>
      <c r="FY15" s="1347"/>
      <c r="FZ15" s="1347"/>
      <c r="GA15" s="1347"/>
      <c r="GB15" s="1347"/>
      <c r="GC15" s="1347"/>
      <c r="GD15" s="1347"/>
      <c r="GE15" s="1347"/>
      <c r="GF15" s="1347"/>
      <c r="GG15" s="1347"/>
      <c r="GH15" s="1347"/>
      <c r="GI15" s="1347"/>
      <c r="GJ15" s="1347"/>
      <c r="GK15" s="1347"/>
      <c r="GL15" s="1347"/>
      <c r="GM15" s="1347"/>
      <c r="GN15" s="1347"/>
      <c r="GO15" s="1347"/>
      <c r="GP15" s="1347"/>
      <c r="GQ15" s="1347"/>
      <c r="GR15" s="1347"/>
      <c r="GS15" s="1347"/>
      <c r="GT15" s="1347"/>
      <c r="GU15" s="1347"/>
      <c r="GV15" s="1347"/>
      <c r="GW15" s="1347"/>
      <c r="GX15" s="1347"/>
      <c r="GY15" s="1347"/>
      <c r="GZ15" s="1347"/>
      <c r="HA15" s="1347"/>
      <c r="HB15" s="1347"/>
      <c r="HC15" s="1347"/>
      <c r="HD15" s="1347"/>
      <c r="HE15" s="1347"/>
      <c r="HF15" s="1347"/>
      <c r="HG15" s="1347"/>
      <c r="HH15" s="1347"/>
      <c r="HI15" s="1347"/>
      <c r="HJ15" s="1347"/>
      <c r="HK15" s="1347"/>
      <c r="HL15" s="1347"/>
      <c r="HM15" s="1347"/>
      <c r="HN15" s="1347"/>
      <c r="HO15" s="1347"/>
      <c r="HP15" s="1347"/>
      <c r="HQ15" s="1347"/>
      <c r="HR15" s="1347"/>
      <c r="HS15" s="1347"/>
      <c r="HT15" s="1347"/>
      <c r="HU15" s="1347"/>
      <c r="HV15" s="1347"/>
      <c r="HW15" s="1347"/>
      <c r="HX15" s="1347"/>
      <c r="HY15" s="1347"/>
      <c r="HZ15" s="1347"/>
      <c r="IA15" s="1347"/>
      <c r="IB15" s="1347"/>
      <c r="IC15" s="1347"/>
      <c r="ID15" s="1347"/>
      <c r="IE15" s="1347"/>
      <c r="IF15" s="1347"/>
      <c r="IG15" s="1347"/>
      <c r="IH15" s="1347"/>
      <c r="II15" s="1347"/>
      <c r="IJ15" s="1347"/>
      <c r="IK15" s="1347"/>
      <c r="IL15" s="1347"/>
      <c r="IM15" s="1347"/>
      <c r="IN15" s="1347"/>
      <c r="IO15" s="1347"/>
      <c r="IP15" s="1347"/>
      <c r="IQ15" s="1347"/>
      <c r="IR15" s="1347"/>
      <c r="IS15" s="1347"/>
      <c r="IT15" s="1347"/>
      <c r="IU15" s="1347"/>
      <c r="IV15" s="1347"/>
    </row>
    <row r="16" spans="1:256" ht="12.95" customHeight="1">
      <c r="A16" s="93" t="s">
        <v>547</v>
      </c>
      <c r="B16" s="1348" t="s">
        <v>2834</v>
      </c>
      <c r="C16" s="1347" t="s">
        <v>2835</v>
      </c>
      <c r="D16" s="247" t="s">
        <v>2077</v>
      </c>
      <c r="E16" s="1345">
        <v>3306</v>
      </c>
      <c r="F16" s="1345">
        <v>4119</v>
      </c>
      <c r="G16" s="1353">
        <f t="shared" si="0"/>
        <v>-813</v>
      </c>
      <c r="I16" s="1347"/>
      <c r="J16" s="1347"/>
      <c r="K16" s="1347"/>
      <c r="L16" s="1347"/>
      <c r="M16" s="1347"/>
      <c r="N16" s="1347"/>
      <c r="O16" s="1347"/>
      <c r="P16" s="1347"/>
      <c r="Q16" s="1347"/>
      <c r="R16" s="1347"/>
      <c r="S16" s="1347"/>
      <c r="T16" s="1347"/>
      <c r="U16" s="1347"/>
      <c r="V16" s="1347"/>
      <c r="W16" s="1347"/>
      <c r="X16" s="1347"/>
      <c r="Y16" s="1347"/>
      <c r="Z16" s="1347"/>
      <c r="AA16" s="1347"/>
      <c r="AB16" s="1347"/>
      <c r="AC16" s="1347"/>
      <c r="AD16" s="1347"/>
      <c r="AE16" s="1347"/>
      <c r="AF16" s="1347"/>
      <c r="AG16" s="1347"/>
      <c r="AH16" s="1347"/>
      <c r="AI16" s="1347"/>
      <c r="AJ16" s="1347"/>
      <c r="AK16" s="1347"/>
      <c r="AL16" s="1347"/>
      <c r="AM16" s="1347"/>
      <c r="AN16" s="1347"/>
      <c r="AO16" s="1347"/>
      <c r="AP16" s="1347"/>
      <c r="AQ16" s="1347"/>
      <c r="AR16" s="1347"/>
      <c r="AS16" s="1347"/>
      <c r="AT16" s="1347"/>
      <c r="AU16" s="1347"/>
      <c r="AV16" s="1347"/>
      <c r="AW16" s="1347"/>
      <c r="AX16" s="1347"/>
      <c r="AY16" s="1347"/>
      <c r="AZ16" s="1347"/>
      <c r="BA16" s="1347"/>
      <c r="BB16" s="1347"/>
      <c r="BC16" s="1347"/>
      <c r="BD16" s="1347"/>
      <c r="BE16" s="1347"/>
      <c r="BF16" s="1347"/>
      <c r="BG16" s="1347"/>
      <c r="BH16" s="1347"/>
      <c r="BI16" s="1347"/>
      <c r="BJ16" s="1347"/>
      <c r="BK16" s="1347"/>
      <c r="BL16" s="1347"/>
      <c r="BM16" s="1347"/>
      <c r="BN16" s="1347"/>
      <c r="BO16" s="1347"/>
      <c r="BP16" s="1347"/>
      <c r="BQ16" s="1347"/>
      <c r="BR16" s="1347"/>
      <c r="BS16" s="1347"/>
      <c r="BT16" s="1347"/>
      <c r="BU16" s="1347"/>
      <c r="BV16" s="1347"/>
      <c r="BW16" s="1347"/>
      <c r="BX16" s="1347"/>
      <c r="BY16" s="1347"/>
      <c r="BZ16" s="1347"/>
      <c r="CA16" s="1347"/>
      <c r="CB16" s="1347"/>
      <c r="CC16" s="1347"/>
      <c r="CD16" s="1347"/>
      <c r="CE16" s="1347"/>
      <c r="CF16" s="1347"/>
      <c r="CG16" s="1347"/>
      <c r="CH16" s="1347"/>
      <c r="CI16" s="1347"/>
      <c r="CJ16" s="1347"/>
      <c r="CK16" s="1347"/>
      <c r="CL16" s="1347"/>
      <c r="CM16" s="1347"/>
      <c r="CN16" s="1347"/>
      <c r="CO16" s="1347"/>
      <c r="CP16" s="1347"/>
      <c r="CQ16" s="1347"/>
      <c r="CR16" s="1347"/>
      <c r="CS16" s="1347"/>
      <c r="CT16" s="1347"/>
      <c r="CU16" s="1347"/>
      <c r="CV16" s="1347"/>
      <c r="CW16" s="1347"/>
      <c r="CX16" s="1347"/>
      <c r="CY16" s="1347"/>
      <c r="CZ16" s="1347"/>
      <c r="DA16" s="1347"/>
      <c r="DB16" s="1347"/>
      <c r="DC16" s="1347"/>
      <c r="DD16" s="1347"/>
      <c r="DE16" s="1347"/>
      <c r="DF16" s="1347"/>
      <c r="DG16" s="1347"/>
      <c r="DH16" s="1347"/>
      <c r="DI16" s="1347"/>
      <c r="DJ16" s="1347"/>
      <c r="DK16" s="1347"/>
      <c r="DL16" s="1347"/>
      <c r="DM16" s="1347"/>
      <c r="DN16" s="1347"/>
      <c r="DO16" s="1347"/>
      <c r="DP16" s="1347"/>
      <c r="DQ16" s="1347"/>
      <c r="DR16" s="1347"/>
      <c r="DS16" s="1347"/>
      <c r="DT16" s="1347"/>
      <c r="DU16" s="1347"/>
      <c r="DV16" s="1347"/>
      <c r="DW16" s="1347"/>
      <c r="DX16" s="1347"/>
      <c r="DY16" s="1347"/>
      <c r="DZ16" s="1347"/>
      <c r="EA16" s="1347"/>
      <c r="EB16" s="1347"/>
      <c r="EC16" s="1347"/>
      <c r="ED16" s="1347"/>
      <c r="EE16" s="1347"/>
      <c r="EF16" s="1347"/>
      <c r="EG16" s="1347"/>
      <c r="EH16" s="1347"/>
      <c r="EI16" s="1347"/>
      <c r="EJ16" s="1347"/>
      <c r="EK16" s="1347"/>
      <c r="EL16" s="1347"/>
      <c r="EM16" s="1347"/>
      <c r="EN16" s="1347"/>
      <c r="EO16" s="1347"/>
      <c r="EP16" s="1347"/>
      <c r="EQ16" s="1347"/>
      <c r="ER16" s="1347"/>
      <c r="ES16" s="1347"/>
      <c r="ET16" s="1347"/>
      <c r="EU16" s="1347"/>
      <c r="EV16" s="1347"/>
      <c r="EW16" s="1347"/>
      <c r="EX16" s="1347"/>
      <c r="EY16" s="1347"/>
      <c r="EZ16" s="1347"/>
      <c r="FA16" s="1347"/>
      <c r="FB16" s="1347"/>
      <c r="FC16" s="1347"/>
      <c r="FD16" s="1347"/>
      <c r="FE16" s="1347"/>
      <c r="FF16" s="1347"/>
      <c r="FG16" s="1347"/>
      <c r="FH16" s="1347"/>
      <c r="FI16" s="1347"/>
      <c r="FJ16" s="1347"/>
      <c r="FK16" s="1347"/>
      <c r="FL16" s="1347"/>
      <c r="FM16" s="1347"/>
      <c r="FN16" s="1347"/>
      <c r="FO16" s="1347"/>
      <c r="FP16" s="1347"/>
      <c r="FQ16" s="1347"/>
      <c r="FR16" s="1347"/>
      <c r="FS16" s="1347"/>
      <c r="FT16" s="1347"/>
      <c r="FU16" s="1347"/>
      <c r="FV16" s="1347"/>
      <c r="FW16" s="1347"/>
      <c r="FX16" s="1347"/>
      <c r="FY16" s="1347"/>
      <c r="FZ16" s="1347"/>
      <c r="GA16" s="1347"/>
      <c r="GB16" s="1347"/>
      <c r="GC16" s="1347"/>
      <c r="GD16" s="1347"/>
      <c r="GE16" s="1347"/>
      <c r="GF16" s="1347"/>
      <c r="GG16" s="1347"/>
      <c r="GH16" s="1347"/>
      <c r="GI16" s="1347"/>
      <c r="GJ16" s="1347"/>
      <c r="GK16" s="1347"/>
      <c r="GL16" s="1347"/>
      <c r="GM16" s="1347"/>
      <c r="GN16" s="1347"/>
      <c r="GO16" s="1347"/>
      <c r="GP16" s="1347"/>
      <c r="GQ16" s="1347"/>
      <c r="GR16" s="1347"/>
      <c r="GS16" s="1347"/>
      <c r="GT16" s="1347"/>
      <c r="GU16" s="1347"/>
      <c r="GV16" s="1347"/>
      <c r="GW16" s="1347"/>
      <c r="GX16" s="1347"/>
      <c r="GY16" s="1347"/>
      <c r="GZ16" s="1347"/>
      <c r="HA16" s="1347"/>
      <c r="HB16" s="1347"/>
      <c r="HC16" s="1347"/>
      <c r="HD16" s="1347"/>
      <c r="HE16" s="1347"/>
      <c r="HF16" s="1347"/>
      <c r="HG16" s="1347"/>
      <c r="HH16" s="1347"/>
      <c r="HI16" s="1347"/>
      <c r="HJ16" s="1347"/>
      <c r="HK16" s="1347"/>
      <c r="HL16" s="1347"/>
      <c r="HM16" s="1347"/>
      <c r="HN16" s="1347"/>
      <c r="HO16" s="1347"/>
      <c r="HP16" s="1347"/>
      <c r="HQ16" s="1347"/>
      <c r="HR16" s="1347"/>
      <c r="HS16" s="1347"/>
      <c r="HT16" s="1347"/>
      <c r="HU16" s="1347"/>
      <c r="HV16" s="1347"/>
      <c r="HW16" s="1347"/>
      <c r="HX16" s="1347"/>
      <c r="HY16" s="1347"/>
      <c r="HZ16" s="1347"/>
      <c r="IA16" s="1347"/>
      <c r="IB16" s="1347"/>
      <c r="IC16" s="1347"/>
      <c r="ID16" s="1347"/>
      <c r="IE16" s="1347"/>
      <c r="IF16" s="1347"/>
      <c r="IG16" s="1347"/>
      <c r="IH16" s="1347"/>
      <c r="II16" s="1347"/>
      <c r="IJ16" s="1347"/>
      <c r="IK16" s="1347"/>
      <c r="IL16" s="1347"/>
      <c r="IM16" s="1347"/>
      <c r="IN16" s="1347"/>
      <c r="IO16" s="1347"/>
      <c r="IP16" s="1347"/>
      <c r="IQ16" s="1347"/>
      <c r="IR16" s="1347"/>
      <c r="IS16" s="1347"/>
      <c r="IT16" s="1347"/>
      <c r="IU16" s="1347"/>
      <c r="IV16" s="1347"/>
    </row>
    <row r="17" spans="1:256" ht="12.95" customHeight="1">
      <c r="A17" s="93" t="s">
        <v>551</v>
      </c>
      <c r="B17" s="1348" t="s">
        <v>2836</v>
      </c>
      <c r="C17" s="1347" t="s">
        <v>2837</v>
      </c>
      <c r="D17" s="247" t="s">
        <v>2081</v>
      </c>
      <c r="E17" s="1345">
        <v>106177</v>
      </c>
      <c r="F17" s="1345">
        <v>112300</v>
      </c>
      <c r="G17" s="1353">
        <f t="shared" si="0"/>
        <v>-6123</v>
      </c>
      <c r="I17" s="1347"/>
      <c r="J17" s="1347"/>
      <c r="K17" s="1347"/>
      <c r="L17" s="1347"/>
      <c r="M17" s="1347"/>
      <c r="N17" s="1347"/>
      <c r="O17" s="1347"/>
      <c r="P17" s="1347"/>
      <c r="Q17" s="1347"/>
      <c r="R17" s="1347"/>
      <c r="S17" s="1347"/>
      <c r="T17" s="1347"/>
      <c r="U17" s="1347"/>
      <c r="V17" s="1347"/>
      <c r="W17" s="1347"/>
      <c r="X17" s="1347"/>
      <c r="Y17" s="1347"/>
      <c r="Z17" s="1347"/>
      <c r="AA17" s="1347"/>
      <c r="AB17" s="1347"/>
      <c r="AC17" s="1347"/>
      <c r="AD17" s="1347"/>
      <c r="AE17" s="1347"/>
      <c r="AF17" s="1347"/>
      <c r="AG17" s="1347"/>
      <c r="AH17" s="1347"/>
      <c r="AI17" s="1347"/>
      <c r="AJ17" s="1347"/>
      <c r="AK17" s="1347"/>
      <c r="AL17" s="1347"/>
      <c r="AM17" s="1347"/>
      <c r="AN17" s="1347"/>
      <c r="AO17" s="1347"/>
      <c r="AP17" s="1347"/>
      <c r="AQ17" s="1347"/>
      <c r="AR17" s="1347"/>
      <c r="AS17" s="1347"/>
      <c r="AT17" s="1347"/>
      <c r="AU17" s="1347"/>
      <c r="AV17" s="1347"/>
      <c r="AW17" s="1347"/>
      <c r="AX17" s="1347"/>
      <c r="AY17" s="1347"/>
      <c r="AZ17" s="1347"/>
      <c r="BA17" s="1347"/>
      <c r="BB17" s="1347"/>
      <c r="BC17" s="1347"/>
      <c r="BD17" s="1347"/>
      <c r="BE17" s="1347"/>
      <c r="BF17" s="1347"/>
      <c r="BG17" s="1347"/>
      <c r="BH17" s="1347"/>
      <c r="BI17" s="1347"/>
      <c r="BJ17" s="1347"/>
      <c r="BK17" s="1347"/>
      <c r="BL17" s="1347"/>
      <c r="BM17" s="1347"/>
      <c r="BN17" s="1347"/>
      <c r="BO17" s="1347"/>
      <c r="BP17" s="1347"/>
      <c r="BQ17" s="1347"/>
      <c r="BR17" s="1347"/>
      <c r="BS17" s="1347"/>
      <c r="BT17" s="1347"/>
      <c r="BU17" s="1347"/>
      <c r="BV17" s="1347"/>
      <c r="BW17" s="1347"/>
      <c r="BX17" s="1347"/>
      <c r="BY17" s="1347"/>
      <c r="BZ17" s="1347"/>
      <c r="CA17" s="1347"/>
      <c r="CB17" s="1347"/>
      <c r="CC17" s="1347"/>
      <c r="CD17" s="1347"/>
      <c r="CE17" s="1347"/>
      <c r="CF17" s="1347"/>
      <c r="CG17" s="1347"/>
      <c r="CH17" s="1347"/>
      <c r="CI17" s="1347"/>
      <c r="CJ17" s="1347"/>
      <c r="CK17" s="1347"/>
      <c r="CL17" s="1347"/>
      <c r="CM17" s="1347"/>
      <c r="CN17" s="1347"/>
      <c r="CO17" s="1347"/>
      <c r="CP17" s="1347"/>
      <c r="CQ17" s="1347"/>
      <c r="CR17" s="1347"/>
      <c r="CS17" s="1347"/>
      <c r="CT17" s="1347"/>
      <c r="CU17" s="1347"/>
      <c r="CV17" s="1347"/>
      <c r="CW17" s="1347"/>
      <c r="CX17" s="1347"/>
      <c r="CY17" s="1347"/>
      <c r="CZ17" s="1347"/>
      <c r="DA17" s="1347"/>
      <c r="DB17" s="1347"/>
      <c r="DC17" s="1347"/>
      <c r="DD17" s="1347"/>
      <c r="DE17" s="1347"/>
      <c r="DF17" s="1347"/>
      <c r="DG17" s="1347"/>
      <c r="DH17" s="1347"/>
      <c r="DI17" s="1347"/>
      <c r="DJ17" s="1347"/>
      <c r="DK17" s="1347"/>
      <c r="DL17" s="1347"/>
      <c r="DM17" s="1347"/>
      <c r="DN17" s="1347"/>
      <c r="DO17" s="1347"/>
      <c r="DP17" s="1347"/>
      <c r="DQ17" s="1347"/>
      <c r="DR17" s="1347"/>
      <c r="DS17" s="1347"/>
      <c r="DT17" s="1347"/>
      <c r="DU17" s="1347"/>
      <c r="DV17" s="1347"/>
      <c r="DW17" s="1347"/>
      <c r="DX17" s="1347"/>
      <c r="DY17" s="1347"/>
      <c r="DZ17" s="1347"/>
      <c r="EA17" s="1347"/>
      <c r="EB17" s="1347"/>
      <c r="EC17" s="1347"/>
      <c r="ED17" s="1347"/>
      <c r="EE17" s="1347"/>
      <c r="EF17" s="1347"/>
      <c r="EG17" s="1347"/>
      <c r="EH17" s="1347"/>
      <c r="EI17" s="1347"/>
      <c r="EJ17" s="1347"/>
      <c r="EK17" s="1347"/>
      <c r="EL17" s="1347"/>
      <c r="EM17" s="1347"/>
      <c r="EN17" s="1347"/>
      <c r="EO17" s="1347"/>
      <c r="EP17" s="1347"/>
      <c r="EQ17" s="1347"/>
      <c r="ER17" s="1347"/>
      <c r="ES17" s="1347"/>
      <c r="ET17" s="1347"/>
      <c r="EU17" s="1347"/>
      <c r="EV17" s="1347"/>
      <c r="EW17" s="1347"/>
      <c r="EX17" s="1347"/>
      <c r="EY17" s="1347"/>
      <c r="EZ17" s="1347"/>
      <c r="FA17" s="1347"/>
      <c r="FB17" s="1347"/>
      <c r="FC17" s="1347"/>
      <c r="FD17" s="1347"/>
      <c r="FE17" s="1347"/>
      <c r="FF17" s="1347"/>
      <c r="FG17" s="1347"/>
      <c r="FH17" s="1347"/>
      <c r="FI17" s="1347"/>
      <c r="FJ17" s="1347"/>
      <c r="FK17" s="1347"/>
      <c r="FL17" s="1347"/>
      <c r="FM17" s="1347"/>
      <c r="FN17" s="1347"/>
      <c r="FO17" s="1347"/>
      <c r="FP17" s="1347"/>
      <c r="FQ17" s="1347"/>
      <c r="FR17" s="1347"/>
      <c r="FS17" s="1347"/>
      <c r="FT17" s="1347"/>
      <c r="FU17" s="1347"/>
      <c r="FV17" s="1347"/>
      <c r="FW17" s="1347"/>
      <c r="FX17" s="1347"/>
      <c r="FY17" s="1347"/>
      <c r="FZ17" s="1347"/>
      <c r="GA17" s="1347"/>
      <c r="GB17" s="1347"/>
      <c r="GC17" s="1347"/>
      <c r="GD17" s="1347"/>
      <c r="GE17" s="1347"/>
      <c r="GF17" s="1347"/>
      <c r="GG17" s="1347"/>
      <c r="GH17" s="1347"/>
      <c r="GI17" s="1347"/>
      <c r="GJ17" s="1347"/>
      <c r="GK17" s="1347"/>
      <c r="GL17" s="1347"/>
      <c r="GM17" s="1347"/>
      <c r="GN17" s="1347"/>
      <c r="GO17" s="1347"/>
      <c r="GP17" s="1347"/>
      <c r="GQ17" s="1347"/>
      <c r="GR17" s="1347"/>
      <c r="GS17" s="1347"/>
      <c r="GT17" s="1347"/>
      <c r="GU17" s="1347"/>
      <c r="GV17" s="1347"/>
      <c r="GW17" s="1347"/>
      <c r="GX17" s="1347"/>
      <c r="GY17" s="1347"/>
      <c r="GZ17" s="1347"/>
      <c r="HA17" s="1347"/>
      <c r="HB17" s="1347"/>
      <c r="HC17" s="1347"/>
      <c r="HD17" s="1347"/>
      <c r="HE17" s="1347"/>
      <c r="HF17" s="1347"/>
      <c r="HG17" s="1347"/>
      <c r="HH17" s="1347"/>
      <c r="HI17" s="1347"/>
      <c r="HJ17" s="1347"/>
      <c r="HK17" s="1347"/>
      <c r="HL17" s="1347"/>
      <c r="HM17" s="1347"/>
      <c r="HN17" s="1347"/>
      <c r="HO17" s="1347"/>
      <c r="HP17" s="1347"/>
      <c r="HQ17" s="1347"/>
      <c r="HR17" s="1347"/>
      <c r="HS17" s="1347"/>
      <c r="HT17" s="1347"/>
      <c r="HU17" s="1347"/>
      <c r="HV17" s="1347"/>
      <c r="HW17" s="1347"/>
      <c r="HX17" s="1347"/>
      <c r="HY17" s="1347"/>
      <c r="HZ17" s="1347"/>
      <c r="IA17" s="1347"/>
      <c r="IB17" s="1347"/>
      <c r="IC17" s="1347"/>
      <c r="ID17" s="1347"/>
      <c r="IE17" s="1347"/>
      <c r="IF17" s="1347"/>
      <c r="IG17" s="1347"/>
      <c r="IH17" s="1347"/>
      <c r="II17" s="1347"/>
      <c r="IJ17" s="1347"/>
      <c r="IK17" s="1347"/>
      <c r="IL17" s="1347"/>
      <c r="IM17" s="1347"/>
      <c r="IN17" s="1347"/>
      <c r="IO17" s="1347"/>
      <c r="IP17" s="1347"/>
      <c r="IQ17" s="1347"/>
      <c r="IR17" s="1347"/>
      <c r="IS17" s="1347"/>
      <c r="IT17" s="1347"/>
      <c r="IU17" s="1347"/>
      <c r="IV17" s="1347"/>
    </row>
    <row r="18" spans="1:256" ht="12.95" customHeight="1">
      <c r="A18" s="93" t="s">
        <v>2324</v>
      </c>
      <c r="B18" s="1348" t="s">
        <v>2838</v>
      </c>
      <c r="C18" s="1347" t="s">
        <v>2839</v>
      </c>
      <c r="D18" s="247" t="s">
        <v>2081</v>
      </c>
      <c r="E18" s="1345">
        <v>186190</v>
      </c>
      <c r="F18" s="1345">
        <v>226530</v>
      </c>
      <c r="G18" s="1353">
        <f t="shared" si="0"/>
        <v>-40340</v>
      </c>
      <c r="I18" s="1347"/>
      <c r="J18" s="1347"/>
      <c r="K18" s="1347"/>
      <c r="L18" s="1347"/>
      <c r="M18" s="1347"/>
      <c r="N18" s="1347"/>
      <c r="O18" s="1347"/>
      <c r="P18" s="1347"/>
      <c r="Q18" s="1347"/>
      <c r="R18" s="1347"/>
      <c r="S18" s="1347"/>
      <c r="T18" s="1347"/>
      <c r="U18" s="1347"/>
      <c r="V18" s="1347"/>
      <c r="W18" s="1347"/>
      <c r="X18" s="1347"/>
      <c r="Y18" s="1347"/>
      <c r="Z18" s="1347"/>
      <c r="AA18" s="1347"/>
      <c r="AB18" s="1347"/>
      <c r="AC18" s="1347"/>
      <c r="AD18" s="1347"/>
      <c r="AE18" s="1347"/>
      <c r="AF18" s="1347"/>
      <c r="AG18" s="1347"/>
      <c r="AH18" s="1347"/>
      <c r="AI18" s="1347"/>
      <c r="AJ18" s="1347"/>
      <c r="AK18" s="1347"/>
      <c r="AL18" s="1347"/>
      <c r="AM18" s="1347"/>
      <c r="AN18" s="1347"/>
      <c r="AO18" s="1347"/>
      <c r="AP18" s="1347"/>
      <c r="AQ18" s="1347"/>
      <c r="AR18" s="1347"/>
      <c r="AS18" s="1347"/>
      <c r="AT18" s="1347"/>
      <c r="AU18" s="1347"/>
      <c r="AV18" s="1347"/>
      <c r="AW18" s="1347"/>
      <c r="AX18" s="1347"/>
      <c r="AY18" s="1347"/>
      <c r="AZ18" s="1347"/>
      <c r="BA18" s="1347"/>
      <c r="BB18" s="1347"/>
      <c r="BC18" s="1347"/>
      <c r="BD18" s="1347"/>
      <c r="BE18" s="1347"/>
      <c r="BF18" s="1347"/>
      <c r="BG18" s="1347"/>
      <c r="BH18" s="1347"/>
      <c r="BI18" s="1347"/>
      <c r="BJ18" s="1347"/>
      <c r="BK18" s="1347"/>
      <c r="BL18" s="1347"/>
      <c r="BM18" s="1347"/>
      <c r="BN18" s="1347"/>
      <c r="BO18" s="1347"/>
      <c r="BP18" s="1347"/>
      <c r="BQ18" s="1347"/>
      <c r="BR18" s="1347"/>
      <c r="BS18" s="1347"/>
      <c r="BT18" s="1347"/>
      <c r="BU18" s="1347"/>
      <c r="BV18" s="1347"/>
      <c r="BW18" s="1347"/>
      <c r="BX18" s="1347"/>
      <c r="BY18" s="1347"/>
      <c r="BZ18" s="1347"/>
      <c r="CA18" s="1347"/>
      <c r="CB18" s="1347"/>
      <c r="CC18" s="1347"/>
      <c r="CD18" s="1347"/>
      <c r="CE18" s="1347"/>
      <c r="CF18" s="1347"/>
      <c r="CG18" s="1347"/>
      <c r="CH18" s="1347"/>
      <c r="CI18" s="1347"/>
      <c r="CJ18" s="1347"/>
      <c r="CK18" s="1347"/>
      <c r="CL18" s="1347"/>
      <c r="CM18" s="1347"/>
      <c r="CN18" s="1347"/>
      <c r="CO18" s="1347"/>
      <c r="CP18" s="1347"/>
      <c r="CQ18" s="1347"/>
      <c r="CR18" s="1347"/>
      <c r="CS18" s="1347"/>
      <c r="CT18" s="1347"/>
      <c r="CU18" s="1347"/>
      <c r="CV18" s="1347"/>
      <c r="CW18" s="1347"/>
      <c r="CX18" s="1347"/>
      <c r="CY18" s="1347"/>
      <c r="CZ18" s="1347"/>
      <c r="DA18" s="1347"/>
      <c r="DB18" s="1347"/>
      <c r="DC18" s="1347"/>
      <c r="DD18" s="1347"/>
      <c r="DE18" s="1347"/>
      <c r="DF18" s="1347"/>
      <c r="DG18" s="1347"/>
      <c r="DH18" s="1347"/>
      <c r="DI18" s="1347"/>
      <c r="DJ18" s="1347"/>
      <c r="DK18" s="1347"/>
      <c r="DL18" s="1347"/>
      <c r="DM18" s="1347"/>
      <c r="DN18" s="1347"/>
      <c r="DO18" s="1347"/>
      <c r="DP18" s="1347"/>
      <c r="DQ18" s="1347"/>
      <c r="DR18" s="1347"/>
      <c r="DS18" s="1347"/>
      <c r="DT18" s="1347"/>
      <c r="DU18" s="1347"/>
      <c r="DV18" s="1347"/>
      <c r="DW18" s="1347"/>
      <c r="DX18" s="1347"/>
      <c r="DY18" s="1347"/>
      <c r="DZ18" s="1347"/>
      <c r="EA18" s="1347"/>
      <c r="EB18" s="1347"/>
      <c r="EC18" s="1347"/>
      <c r="ED18" s="1347"/>
      <c r="EE18" s="1347"/>
      <c r="EF18" s="1347"/>
      <c r="EG18" s="1347"/>
      <c r="EH18" s="1347"/>
      <c r="EI18" s="1347"/>
      <c r="EJ18" s="1347"/>
      <c r="EK18" s="1347"/>
      <c r="EL18" s="1347"/>
      <c r="EM18" s="1347"/>
      <c r="EN18" s="1347"/>
      <c r="EO18" s="1347"/>
      <c r="EP18" s="1347"/>
      <c r="EQ18" s="1347"/>
      <c r="ER18" s="1347"/>
      <c r="ES18" s="1347"/>
      <c r="ET18" s="1347"/>
      <c r="EU18" s="1347"/>
      <c r="EV18" s="1347"/>
      <c r="EW18" s="1347"/>
      <c r="EX18" s="1347"/>
      <c r="EY18" s="1347"/>
      <c r="EZ18" s="1347"/>
      <c r="FA18" s="1347"/>
      <c r="FB18" s="1347"/>
      <c r="FC18" s="1347"/>
      <c r="FD18" s="1347"/>
      <c r="FE18" s="1347"/>
      <c r="FF18" s="1347"/>
      <c r="FG18" s="1347"/>
      <c r="FH18" s="1347"/>
      <c r="FI18" s="1347"/>
      <c r="FJ18" s="1347"/>
      <c r="FK18" s="1347"/>
      <c r="FL18" s="1347"/>
      <c r="FM18" s="1347"/>
      <c r="FN18" s="1347"/>
      <c r="FO18" s="1347"/>
      <c r="FP18" s="1347"/>
      <c r="FQ18" s="1347"/>
      <c r="FR18" s="1347"/>
      <c r="FS18" s="1347"/>
      <c r="FT18" s="1347"/>
      <c r="FU18" s="1347"/>
      <c r="FV18" s="1347"/>
      <c r="FW18" s="1347"/>
      <c r="FX18" s="1347"/>
      <c r="FY18" s="1347"/>
      <c r="FZ18" s="1347"/>
      <c r="GA18" s="1347"/>
      <c r="GB18" s="1347"/>
      <c r="GC18" s="1347"/>
      <c r="GD18" s="1347"/>
      <c r="GE18" s="1347"/>
      <c r="GF18" s="1347"/>
      <c r="GG18" s="1347"/>
      <c r="GH18" s="1347"/>
      <c r="GI18" s="1347"/>
      <c r="GJ18" s="1347"/>
      <c r="GK18" s="1347"/>
      <c r="GL18" s="1347"/>
      <c r="GM18" s="1347"/>
      <c r="GN18" s="1347"/>
      <c r="GO18" s="1347"/>
      <c r="GP18" s="1347"/>
      <c r="GQ18" s="1347"/>
      <c r="GR18" s="1347"/>
      <c r="GS18" s="1347"/>
      <c r="GT18" s="1347"/>
      <c r="GU18" s="1347"/>
      <c r="GV18" s="1347"/>
      <c r="GW18" s="1347"/>
      <c r="GX18" s="1347"/>
      <c r="GY18" s="1347"/>
      <c r="GZ18" s="1347"/>
      <c r="HA18" s="1347"/>
      <c r="HB18" s="1347"/>
      <c r="HC18" s="1347"/>
      <c r="HD18" s="1347"/>
      <c r="HE18" s="1347"/>
      <c r="HF18" s="1347"/>
      <c r="HG18" s="1347"/>
      <c r="HH18" s="1347"/>
      <c r="HI18" s="1347"/>
      <c r="HJ18" s="1347"/>
      <c r="HK18" s="1347"/>
      <c r="HL18" s="1347"/>
      <c r="HM18" s="1347"/>
      <c r="HN18" s="1347"/>
      <c r="HO18" s="1347"/>
      <c r="HP18" s="1347"/>
      <c r="HQ18" s="1347"/>
      <c r="HR18" s="1347"/>
      <c r="HS18" s="1347"/>
      <c r="HT18" s="1347"/>
      <c r="HU18" s="1347"/>
      <c r="HV18" s="1347"/>
      <c r="HW18" s="1347"/>
      <c r="HX18" s="1347"/>
      <c r="HY18" s="1347"/>
      <c r="HZ18" s="1347"/>
      <c r="IA18" s="1347"/>
      <c r="IB18" s="1347"/>
      <c r="IC18" s="1347"/>
      <c r="ID18" s="1347"/>
      <c r="IE18" s="1347"/>
      <c r="IF18" s="1347"/>
      <c r="IG18" s="1347"/>
      <c r="IH18" s="1347"/>
      <c r="II18" s="1347"/>
      <c r="IJ18" s="1347"/>
      <c r="IK18" s="1347"/>
      <c r="IL18" s="1347"/>
      <c r="IM18" s="1347"/>
      <c r="IN18" s="1347"/>
      <c r="IO18" s="1347"/>
      <c r="IP18" s="1347"/>
      <c r="IQ18" s="1347"/>
      <c r="IR18" s="1347"/>
      <c r="IS18" s="1347"/>
      <c r="IT18" s="1347"/>
      <c r="IU18" s="1347"/>
      <c r="IV18" s="1347"/>
    </row>
    <row r="19" spans="1:256" ht="12.95" customHeight="1">
      <c r="A19" s="93" t="s">
        <v>398</v>
      </c>
      <c r="B19" s="1348" t="s">
        <v>2840</v>
      </c>
      <c r="C19" s="1347" t="s">
        <v>2841</v>
      </c>
      <c r="D19" s="247" t="s">
        <v>2084</v>
      </c>
      <c r="E19" s="1345">
        <v>0</v>
      </c>
      <c r="F19" s="1345">
        <v>0</v>
      </c>
      <c r="G19" s="1353">
        <f t="shared" si="0"/>
        <v>0</v>
      </c>
      <c r="I19" s="1347"/>
      <c r="J19" s="1347"/>
      <c r="K19" s="1347"/>
      <c r="L19" s="1347"/>
      <c r="M19" s="1347"/>
      <c r="N19" s="1347"/>
      <c r="O19" s="1347"/>
      <c r="P19" s="1347"/>
      <c r="Q19" s="1347"/>
      <c r="R19" s="1347"/>
      <c r="S19" s="1347"/>
      <c r="T19" s="1347"/>
      <c r="U19" s="1347"/>
      <c r="V19" s="1347"/>
      <c r="W19" s="1347"/>
      <c r="X19" s="1347"/>
      <c r="Y19" s="1347"/>
      <c r="Z19" s="1347"/>
      <c r="AA19" s="1347"/>
      <c r="AB19" s="1347"/>
      <c r="AC19" s="1347"/>
      <c r="AD19" s="1347"/>
      <c r="AE19" s="1347"/>
      <c r="AF19" s="1347"/>
      <c r="AG19" s="1347"/>
      <c r="AH19" s="1347"/>
      <c r="AI19" s="1347"/>
      <c r="AJ19" s="1347"/>
      <c r="AK19" s="1347"/>
      <c r="AL19" s="1347"/>
      <c r="AM19" s="1347"/>
      <c r="AN19" s="1347"/>
      <c r="AO19" s="1347"/>
      <c r="AP19" s="1347"/>
      <c r="AQ19" s="1347"/>
      <c r="AR19" s="1347"/>
      <c r="AS19" s="1347"/>
      <c r="AT19" s="1347"/>
      <c r="AU19" s="1347"/>
      <c r="AV19" s="1347"/>
      <c r="AW19" s="1347"/>
      <c r="AX19" s="1347"/>
      <c r="AY19" s="1347"/>
      <c r="AZ19" s="1347"/>
      <c r="BA19" s="1347"/>
      <c r="BB19" s="1347"/>
      <c r="BC19" s="1347"/>
      <c r="BD19" s="1347"/>
      <c r="BE19" s="1347"/>
      <c r="BF19" s="1347"/>
      <c r="BG19" s="1347"/>
      <c r="BH19" s="1347"/>
      <c r="BI19" s="1347"/>
      <c r="BJ19" s="1347"/>
      <c r="BK19" s="1347"/>
      <c r="BL19" s="1347"/>
      <c r="BM19" s="1347"/>
      <c r="BN19" s="1347"/>
      <c r="BO19" s="1347"/>
      <c r="BP19" s="1347"/>
      <c r="BQ19" s="1347"/>
      <c r="BR19" s="1347"/>
      <c r="BS19" s="1347"/>
      <c r="BT19" s="1347"/>
      <c r="BU19" s="1347"/>
      <c r="BV19" s="1347"/>
      <c r="BW19" s="1347"/>
      <c r="BX19" s="1347"/>
      <c r="BY19" s="1347"/>
      <c r="BZ19" s="1347"/>
      <c r="CA19" s="1347"/>
      <c r="CB19" s="1347"/>
      <c r="CC19" s="1347"/>
      <c r="CD19" s="1347"/>
      <c r="CE19" s="1347"/>
      <c r="CF19" s="1347"/>
      <c r="CG19" s="1347"/>
      <c r="CH19" s="1347"/>
      <c r="CI19" s="1347"/>
      <c r="CJ19" s="1347"/>
      <c r="CK19" s="1347"/>
      <c r="CL19" s="1347"/>
      <c r="CM19" s="1347"/>
      <c r="CN19" s="1347"/>
      <c r="CO19" s="1347"/>
      <c r="CP19" s="1347"/>
      <c r="CQ19" s="1347"/>
      <c r="CR19" s="1347"/>
      <c r="CS19" s="1347"/>
      <c r="CT19" s="1347"/>
      <c r="CU19" s="1347"/>
      <c r="CV19" s="1347"/>
      <c r="CW19" s="1347"/>
      <c r="CX19" s="1347"/>
      <c r="CY19" s="1347"/>
      <c r="CZ19" s="1347"/>
      <c r="DA19" s="1347"/>
      <c r="DB19" s="1347"/>
      <c r="DC19" s="1347"/>
      <c r="DD19" s="1347"/>
      <c r="DE19" s="1347"/>
      <c r="DF19" s="1347"/>
      <c r="DG19" s="1347"/>
      <c r="DH19" s="1347"/>
      <c r="DI19" s="1347"/>
      <c r="DJ19" s="1347"/>
      <c r="DK19" s="1347"/>
      <c r="DL19" s="1347"/>
      <c r="DM19" s="1347"/>
      <c r="DN19" s="1347"/>
      <c r="DO19" s="1347"/>
      <c r="DP19" s="1347"/>
      <c r="DQ19" s="1347"/>
      <c r="DR19" s="1347"/>
      <c r="DS19" s="1347"/>
      <c r="DT19" s="1347"/>
      <c r="DU19" s="1347"/>
      <c r="DV19" s="1347"/>
      <c r="DW19" s="1347"/>
      <c r="DX19" s="1347"/>
      <c r="DY19" s="1347"/>
      <c r="DZ19" s="1347"/>
      <c r="EA19" s="1347"/>
      <c r="EB19" s="1347"/>
      <c r="EC19" s="1347"/>
      <c r="ED19" s="1347"/>
      <c r="EE19" s="1347"/>
      <c r="EF19" s="1347"/>
      <c r="EG19" s="1347"/>
      <c r="EH19" s="1347"/>
      <c r="EI19" s="1347"/>
      <c r="EJ19" s="1347"/>
      <c r="EK19" s="1347"/>
      <c r="EL19" s="1347"/>
      <c r="EM19" s="1347"/>
      <c r="EN19" s="1347"/>
      <c r="EO19" s="1347"/>
      <c r="EP19" s="1347"/>
      <c r="EQ19" s="1347"/>
      <c r="ER19" s="1347"/>
      <c r="ES19" s="1347"/>
      <c r="ET19" s="1347"/>
      <c r="EU19" s="1347"/>
      <c r="EV19" s="1347"/>
      <c r="EW19" s="1347"/>
      <c r="EX19" s="1347"/>
      <c r="EY19" s="1347"/>
      <c r="EZ19" s="1347"/>
      <c r="FA19" s="1347"/>
      <c r="FB19" s="1347"/>
      <c r="FC19" s="1347"/>
      <c r="FD19" s="1347"/>
      <c r="FE19" s="1347"/>
      <c r="FF19" s="1347"/>
      <c r="FG19" s="1347"/>
      <c r="FH19" s="1347"/>
      <c r="FI19" s="1347"/>
      <c r="FJ19" s="1347"/>
      <c r="FK19" s="1347"/>
      <c r="FL19" s="1347"/>
      <c r="FM19" s="1347"/>
      <c r="FN19" s="1347"/>
      <c r="FO19" s="1347"/>
      <c r="FP19" s="1347"/>
      <c r="FQ19" s="1347"/>
      <c r="FR19" s="1347"/>
      <c r="FS19" s="1347"/>
      <c r="FT19" s="1347"/>
      <c r="FU19" s="1347"/>
      <c r="FV19" s="1347"/>
      <c r="FW19" s="1347"/>
      <c r="FX19" s="1347"/>
      <c r="FY19" s="1347"/>
      <c r="FZ19" s="1347"/>
      <c r="GA19" s="1347"/>
      <c r="GB19" s="1347"/>
      <c r="GC19" s="1347"/>
      <c r="GD19" s="1347"/>
      <c r="GE19" s="1347"/>
      <c r="GF19" s="1347"/>
      <c r="GG19" s="1347"/>
      <c r="GH19" s="1347"/>
      <c r="GI19" s="1347"/>
      <c r="GJ19" s="1347"/>
      <c r="GK19" s="1347"/>
      <c r="GL19" s="1347"/>
      <c r="GM19" s="1347"/>
      <c r="GN19" s="1347"/>
      <c r="GO19" s="1347"/>
      <c r="GP19" s="1347"/>
      <c r="GQ19" s="1347"/>
      <c r="GR19" s="1347"/>
      <c r="GS19" s="1347"/>
      <c r="GT19" s="1347"/>
      <c r="GU19" s="1347"/>
      <c r="GV19" s="1347"/>
      <c r="GW19" s="1347"/>
      <c r="GX19" s="1347"/>
      <c r="GY19" s="1347"/>
      <c r="GZ19" s="1347"/>
      <c r="HA19" s="1347"/>
      <c r="HB19" s="1347"/>
      <c r="HC19" s="1347"/>
      <c r="HD19" s="1347"/>
      <c r="HE19" s="1347"/>
      <c r="HF19" s="1347"/>
      <c r="HG19" s="1347"/>
      <c r="HH19" s="1347"/>
      <c r="HI19" s="1347"/>
      <c r="HJ19" s="1347"/>
      <c r="HK19" s="1347"/>
      <c r="HL19" s="1347"/>
      <c r="HM19" s="1347"/>
      <c r="HN19" s="1347"/>
      <c r="HO19" s="1347"/>
      <c r="HP19" s="1347"/>
      <c r="HQ19" s="1347"/>
      <c r="HR19" s="1347"/>
      <c r="HS19" s="1347"/>
      <c r="HT19" s="1347"/>
      <c r="HU19" s="1347"/>
      <c r="HV19" s="1347"/>
      <c r="HW19" s="1347"/>
      <c r="HX19" s="1347"/>
      <c r="HY19" s="1347"/>
      <c r="HZ19" s="1347"/>
      <c r="IA19" s="1347"/>
      <c r="IB19" s="1347"/>
      <c r="IC19" s="1347"/>
      <c r="ID19" s="1347"/>
      <c r="IE19" s="1347"/>
      <c r="IF19" s="1347"/>
      <c r="IG19" s="1347"/>
      <c r="IH19" s="1347"/>
      <c r="II19" s="1347"/>
      <c r="IJ19" s="1347"/>
      <c r="IK19" s="1347"/>
      <c r="IL19" s="1347"/>
      <c r="IM19" s="1347"/>
      <c r="IN19" s="1347"/>
      <c r="IO19" s="1347"/>
      <c r="IP19" s="1347"/>
      <c r="IQ19" s="1347"/>
      <c r="IR19" s="1347"/>
      <c r="IS19" s="1347"/>
      <c r="IT19" s="1347"/>
      <c r="IU19" s="1347"/>
      <c r="IV19" s="1347"/>
    </row>
    <row r="20" spans="1:256" ht="12.95" customHeight="1">
      <c r="A20" s="93" t="s">
        <v>73</v>
      </c>
      <c r="B20" s="1348" t="s">
        <v>2842</v>
      </c>
      <c r="C20" s="1347" t="s">
        <v>2843</v>
      </c>
      <c r="D20" s="247" t="s">
        <v>2090</v>
      </c>
      <c r="E20" s="1345">
        <v>0</v>
      </c>
      <c r="F20" s="1345">
        <v>0</v>
      </c>
      <c r="G20" s="1353">
        <f t="shared" si="0"/>
        <v>0</v>
      </c>
      <c r="I20" s="1347"/>
      <c r="J20" s="1347"/>
      <c r="K20" s="1347"/>
      <c r="L20" s="1347"/>
      <c r="M20" s="1347"/>
      <c r="N20" s="1347"/>
      <c r="O20" s="1347"/>
      <c r="P20" s="1347"/>
      <c r="Q20" s="1347"/>
      <c r="R20" s="1347"/>
      <c r="S20" s="1347"/>
      <c r="T20" s="1347"/>
      <c r="U20" s="1347"/>
      <c r="V20" s="1347"/>
      <c r="W20" s="1347"/>
      <c r="X20" s="1347"/>
      <c r="Y20" s="1347"/>
      <c r="Z20" s="1347"/>
      <c r="AA20" s="1347"/>
      <c r="AB20" s="1347"/>
      <c r="AC20" s="1347"/>
      <c r="AD20" s="1347"/>
      <c r="AE20" s="1347"/>
      <c r="AF20" s="1347"/>
      <c r="AG20" s="1347"/>
      <c r="AH20" s="1347"/>
      <c r="AI20" s="1347"/>
      <c r="AJ20" s="1347"/>
      <c r="AK20" s="1347"/>
      <c r="AL20" s="1347"/>
      <c r="AM20" s="1347"/>
      <c r="AN20" s="1347"/>
      <c r="AO20" s="1347"/>
      <c r="AP20" s="1347"/>
      <c r="AQ20" s="1347"/>
      <c r="AR20" s="1347"/>
      <c r="AS20" s="1347"/>
      <c r="AT20" s="1347"/>
      <c r="AU20" s="1347"/>
      <c r="AV20" s="1347"/>
      <c r="AW20" s="1347"/>
      <c r="AX20" s="1347"/>
      <c r="AY20" s="1347"/>
      <c r="AZ20" s="1347"/>
      <c r="BA20" s="1347"/>
      <c r="BB20" s="1347"/>
      <c r="BC20" s="1347"/>
      <c r="BD20" s="1347"/>
      <c r="BE20" s="1347"/>
      <c r="BF20" s="1347"/>
      <c r="BG20" s="1347"/>
      <c r="BH20" s="1347"/>
      <c r="BI20" s="1347"/>
      <c r="BJ20" s="1347"/>
      <c r="BK20" s="1347"/>
      <c r="BL20" s="1347"/>
      <c r="BM20" s="1347"/>
      <c r="BN20" s="1347"/>
      <c r="BO20" s="1347"/>
      <c r="BP20" s="1347"/>
      <c r="BQ20" s="1347"/>
      <c r="BR20" s="1347"/>
      <c r="BS20" s="1347"/>
      <c r="BT20" s="1347"/>
      <c r="BU20" s="1347"/>
      <c r="BV20" s="1347"/>
      <c r="BW20" s="1347"/>
      <c r="BX20" s="1347"/>
      <c r="BY20" s="1347"/>
      <c r="BZ20" s="1347"/>
      <c r="CA20" s="1347"/>
      <c r="CB20" s="1347"/>
      <c r="CC20" s="1347"/>
      <c r="CD20" s="1347"/>
      <c r="CE20" s="1347"/>
      <c r="CF20" s="1347"/>
      <c r="CG20" s="1347"/>
      <c r="CH20" s="1347"/>
      <c r="CI20" s="1347"/>
      <c r="CJ20" s="1347"/>
      <c r="CK20" s="1347"/>
      <c r="CL20" s="1347"/>
      <c r="CM20" s="1347"/>
      <c r="CN20" s="1347"/>
      <c r="CO20" s="1347"/>
      <c r="CP20" s="1347"/>
      <c r="CQ20" s="1347"/>
      <c r="CR20" s="1347"/>
      <c r="CS20" s="1347"/>
      <c r="CT20" s="1347"/>
      <c r="CU20" s="1347"/>
      <c r="CV20" s="1347"/>
      <c r="CW20" s="1347"/>
      <c r="CX20" s="1347"/>
      <c r="CY20" s="1347"/>
      <c r="CZ20" s="1347"/>
      <c r="DA20" s="1347"/>
      <c r="DB20" s="1347"/>
      <c r="DC20" s="1347"/>
      <c r="DD20" s="1347"/>
      <c r="DE20" s="1347"/>
      <c r="DF20" s="1347"/>
      <c r="DG20" s="1347"/>
      <c r="DH20" s="1347"/>
      <c r="DI20" s="1347"/>
      <c r="DJ20" s="1347"/>
      <c r="DK20" s="1347"/>
      <c r="DL20" s="1347"/>
      <c r="DM20" s="1347"/>
      <c r="DN20" s="1347"/>
      <c r="DO20" s="1347"/>
      <c r="DP20" s="1347"/>
      <c r="DQ20" s="1347"/>
      <c r="DR20" s="1347"/>
      <c r="DS20" s="1347"/>
      <c r="DT20" s="1347"/>
      <c r="DU20" s="1347"/>
      <c r="DV20" s="1347"/>
      <c r="DW20" s="1347"/>
      <c r="DX20" s="1347"/>
      <c r="DY20" s="1347"/>
      <c r="DZ20" s="1347"/>
      <c r="EA20" s="1347"/>
      <c r="EB20" s="1347"/>
      <c r="EC20" s="1347"/>
      <c r="ED20" s="1347"/>
      <c r="EE20" s="1347"/>
      <c r="EF20" s="1347"/>
      <c r="EG20" s="1347"/>
      <c r="EH20" s="1347"/>
      <c r="EI20" s="1347"/>
      <c r="EJ20" s="1347"/>
      <c r="EK20" s="1347"/>
      <c r="EL20" s="1347"/>
      <c r="EM20" s="1347"/>
      <c r="EN20" s="1347"/>
      <c r="EO20" s="1347"/>
      <c r="EP20" s="1347"/>
      <c r="EQ20" s="1347"/>
      <c r="ER20" s="1347"/>
      <c r="ES20" s="1347"/>
      <c r="ET20" s="1347"/>
      <c r="EU20" s="1347"/>
      <c r="EV20" s="1347"/>
      <c r="EW20" s="1347"/>
      <c r="EX20" s="1347"/>
      <c r="EY20" s="1347"/>
      <c r="EZ20" s="1347"/>
      <c r="FA20" s="1347"/>
      <c r="FB20" s="1347"/>
      <c r="FC20" s="1347"/>
      <c r="FD20" s="1347"/>
      <c r="FE20" s="1347"/>
      <c r="FF20" s="1347"/>
      <c r="FG20" s="1347"/>
      <c r="FH20" s="1347"/>
      <c r="FI20" s="1347"/>
      <c r="FJ20" s="1347"/>
      <c r="FK20" s="1347"/>
      <c r="FL20" s="1347"/>
      <c r="FM20" s="1347"/>
      <c r="FN20" s="1347"/>
      <c r="FO20" s="1347"/>
      <c r="FP20" s="1347"/>
      <c r="FQ20" s="1347"/>
      <c r="FR20" s="1347"/>
      <c r="FS20" s="1347"/>
      <c r="FT20" s="1347"/>
      <c r="FU20" s="1347"/>
      <c r="FV20" s="1347"/>
      <c r="FW20" s="1347"/>
      <c r="FX20" s="1347"/>
      <c r="FY20" s="1347"/>
      <c r="FZ20" s="1347"/>
      <c r="GA20" s="1347"/>
      <c r="GB20" s="1347"/>
      <c r="GC20" s="1347"/>
      <c r="GD20" s="1347"/>
      <c r="GE20" s="1347"/>
      <c r="GF20" s="1347"/>
      <c r="GG20" s="1347"/>
      <c r="GH20" s="1347"/>
      <c r="GI20" s="1347"/>
      <c r="GJ20" s="1347"/>
      <c r="GK20" s="1347"/>
      <c r="GL20" s="1347"/>
      <c r="GM20" s="1347"/>
      <c r="GN20" s="1347"/>
      <c r="GO20" s="1347"/>
      <c r="GP20" s="1347"/>
      <c r="GQ20" s="1347"/>
      <c r="GR20" s="1347"/>
      <c r="GS20" s="1347"/>
      <c r="GT20" s="1347"/>
      <c r="GU20" s="1347"/>
      <c r="GV20" s="1347"/>
      <c r="GW20" s="1347"/>
      <c r="GX20" s="1347"/>
      <c r="GY20" s="1347"/>
      <c r="GZ20" s="1347"/>
      <c r="HA20" s="1347"/>
      <c r="HB20" s="1347"/>
      <c r="HC20" s="1347"/>
      <c r="HD20" s="1347"/>
      <c r="HE20" s="1347"/>
      <c r="HF20" s="1347"/>
      <c r="HG20" s="1347"/>
      <c r="HH20" s="1347"/>
      <c r="HI20" s="1347"/>
      <c r="HJ20" s="1347"/>
      <c r="HK20" s="1347"/>
      <c r="HL20" s="1347"/>
      <c r="HM20" s="1347"/>
      <c r="HN20" s="1347"/>
      <c r="HO20" s="1347"/>
      <c r="HP20" s="1347"/>
      <c r="HQ20" s="1347"/>
      <c r="HR20" s="1347"/>
      <c r="HS20" s="1347"/>
      <c r="HT20" s="1347"/>
      <c r="HU20" s="1347"/>
      <c r="HV20" s="1347"/>
      <c r="HW20" s="1347"/>
      <c r="HX20" s="1347"/>
      <c r="HY20" s="1347"/>
      <c r="HZ20" s="1347"/>
      <c r="IA20" s="1347"/>
      <c r="IB20" s="1347"/>
      <c r="IC20" s="1347"/>
      <c r="ID20" s="1347"/>
      <c r="IE20" s="1347"/>
      <c r="IF20" s="1347"/>
      <c r="IG20" s="1347"/>
      <c r="IH20" s="1347"/>
      <c r="II20" s="1347"/>
      <c r="IJ20" s="1347"/>
      <c r="IK20" s="1347"/>
      <c r="IL20" s="1347"/>
      <c r="IM20" s="1347"/>
      <c r="IN20" s="1347"/>
      <c r="IO20" s="1347"/>
      <c r="IP20" s="1347"/>
      <c r="IQ20" s="1347"/>
      <c r="IR20" s="1347"/>
      <c r="IS20" s="1347"/>
      <c r="IT20" s="1347"/>
      <c r="IU20" s="1347"/>
      <c r="IV20" s="1347"/>
    </row>
    <row r="21" spans="1:256" ht="12.95" customHeight="1">
      <c r="A21" s="93" t="s">
        <v>74</v>
      </c>
      <c r="B21" s="1348" t="s">
        <v>2844</v>
      </c>
      <c r="C21" s="1347" t="s">
        <v>2845</v>
      </c>
      <c r="D21" s="247" t="s">
        <v>2090</v>
      </c>
      <c r="E21" s="1345">
        <v>0</v>
      </c>
      <c r="F21" s="1345">
        <v>0</v>
      </c>
      <c r="G21" s="1353">
        <f t="shared" si="0"/>
        <v>0</v>
      </c>
      <c r="I21" s="1347"/>
      <c r="J21" s="1347"/>
      <c r="K21" s="1347"/>
      <c r="L21" s="1347"/>
      <c r="M21" s="1347"/>
      <c r="N21" s="1347"/>
      <c r="O21" s="1347"/>
      <c r="P21" s="1347"/>
      <c r="Q21" s="1347"/>
      <c r="R21" s="1347"/>
      <c r="S21" s="1347"/>
      <c r="T21" s="1347"/>
      <c r="U21" s="1347"/>
      <c r="V21" s="1347"/>
      <c r="W21" s="1347"/>
      <c r="X21" s="1347"/>
      <c r="Y21" s="1347"/>
      <c r="Z21" s="1347"/>
      <c r="AA21" s="1347"/>
      <c r="AB21" s="1347"/>
      <c r="AC21" s="1347"/>
      <c r="AD21" s="1347"/>
      <c r="AE21" s="1347"/>
      <c r="AF21" s="1347"/>
      <c r="AG21" s="1347"/>
      <c r="AH21" s="1347"/>
      <c r="AI21" s="1347"/>
      <c r="AJ21" s="1347"/>
      <c r="AK21" s="1347"/>
      <c r="AL21" s="1347"/>
      <c r="AM21" s="1347"/>
      <c r="AN21" s="1347"/>
      <c r="AO21" s="1347"/>
      <c r="AP21" s="1347"/>
      <c r="AQ21" s="1347"/>
      <c r="AR21" s="1347"/>
      <c r="AS21" s="1347"/>
      <c r="AT21" s="1347"/>
      <c r="AU21" s="1347"/>
      <c r="AV21" s="1347"/>
      <c r="AW21" s="1347"/>
      <c r="AX21" s="1347"/>
      <c r="AY21" s="1347"/>
      <c r="AZ21" s="1347"/>
      <c r="BA21" s="1347"/>
      <c r="BB21" s="1347"/>
      <c r="BC21" s="1347"/>
      <c r="BD21" s="1347"/>
      <c r="BE21" s="1347"/>
      <c r="BF21" s="1347"/>
      <c r="BG21" s="1347"/>
      <c r="BH21" s="1347"/>
      <c r="BI21" s="1347"/>
      <c r="BJ21" s="1347"/>
      <c r="BK21" s="1347"/>
      <c r="BL21" s="1347"/>
      <c r="BM21" s="1347"/>
      <c r="BN21" s="1347"/>
      <c r="BO21" s="1347"/>
      <c r="BP21" s="1347"/>
      <c r="BQ21" s="1347"/>
      <c r="BR21" s="1347"/>
      <c r="BS21" s="1347"/>
      <c r="BT21" s="1347"/>
      <c r="BU21" s="1347"/>
      <c r="BV21" s="1347"/>
      <c r="BW21" s="1347"/>
      <c r="BX21" s="1347"/>
      <c r="BY21" s="1347"/>
      <c r="BZ21" s="1347"/>
      <c r="CA21" s="1347"/>
      <c r="CB21" s="1347"/>
      <c r="CC21" s="1347"/>
      <c r="CD21" s="1347"/>
      <c r="CE21" s="1347"/>
      <c r="CF21" s="1347"/>
      <c r="CG21" s="1347"/>
      <c r="CH21" s="1347"/>
      <c r="CI21" s="1347"/>
      <c r="CJ21" s="1347"/>
      <c r="CK21" s="1347"/>
      <c r="CL21" s="1347"/>
      <c r="CM21" s="1347"/>
      <c r="CN21" s="1347"/>
      <c r="CO21" s="1347"/>
      <c r="CP21" s="1347"/>
      <c r="CQ21" s="1347"/>
      <c r="CR21" s="1347"/>
      <c r="CS21" s="1347"/>
      <c r="CT21" s="1347"/>
      <c r="CU21" s="1347"/>
      <c r="CV21" s="1347"/>
      <c r="CW21" s="1347"/>
      <c r="CX21" s="1347"/>
      <c r="CY21" s="1347"/>
      <c r="CZ21" s="1347"/>
      <c r="DA21" s="1347"/>
      <c r="DB21" s="1347"/>
      <c r="DC21" s="1347"/>
      <c r="DD21" s="1347"/>
      <c r="DE21" s="1347"/>
      <c r="DF21" s="1347"/>
      <c r="DG21" s="1347"/>
      <c r="DH21" s="1347"/>
      <c r="DI21" s="1347"/>
      <c r="DJ21" s="1347"/>
      <c r="DK21" s="1347"/>
      <c r="DL21" s="1347"/>
      <c r="DM21" s="1347"/>
      <c r="DN21" s="1347"/>
      <c r="DO21" s="1347"/>
      <c r="DP21" s="1347"/>
      <c r="DQ21" s="1347"/>
      <c r="DR21" s="1347"/>
      <c r="DS21" s="1347"/>
      <c r="DT21" s="1347"/>
      <c r="DU21" s="1347"/>
      <c r="DV21" s="1347"/>
      <c r="DW21" s="1347"/>
      <c r="DX21" s="1347"/>
      <c r="DY21" s="1347"/>
      <c r="DZ21" s="1347"/>
      <c r="EA21" s="1347"/>
      <c r="EB21" s="1347"/>
      <c r="EC21" s="1347"/>
      <c r="ED21" s="1347"/>
      <c r="EE21" s="1347"/>
      <c r="EF21" s="1347"/>
      <c r="EG21" s="1347"/>
      <c r="EH21" s="1347"/>
      <c r="EI21" s="1347"/>
      <c r="EJ21" s="1347"/>
      <c r="EK21" s="1347"/>
      <c r="EL21" s="1347"/>
      <c r="EM21" s="1347"/>
      <c r="EN21" s="1347"/>
      <c r="EO21" s="1347"/>
      <c r="EP21" s="1347"/>
      <c r="EQ21" s="1347"/>
      <c r="ER21" s="1347"/>
      <c r="ES21" s="1347"/>
      <c r="ET21" s="1347"/>
      <c r="EU21" s="1347"/>
      <c r="EV21" s="1347"/>
      <c r="EW21" s="1347"/>
      <c r="EX21" s="1347"/>
      <c r="EY21" s="1347"/>
      <c r="EZ21" s="1347"/>
      <c r="FA21" s="1347"/>
      <c r="FB21" s="1347"/>
      <c r="FC21" s="1347"/>
      <c r="FD21" s="1347"/>
      <c r="FE21" s="1347"/>
      <c r="FF21" s="1347"/>
      <c r="FG21" s="1347"/>
      <c r="FH21" s="1347"/>
      <c r="FI21" s="1347"/>
      <c r="FJ21" s="1347"/>
      <c r="FK21" s="1347"/>
      <c r="FL21" s="1347"/>
      <c r="FM21" s="1347"/>
      <c r="FN21" s="1347"/>
      <c r="FO21" s="1347"/>
      <c r="FP21" s="1347"/>
      <c r="FQ21" s="1347"/>
      <c r="FR21" s="1347"/>
      <c r="FS21" s="1347"/>
      <c r="FT21" s="1347"/>
      <c r="FU21" s="1347"/>
      <c r="FV21" s="1347"/>
      <c r="FW21" s="1347"/>
      <c r="FX21" s="1347"/>
      <c r="FY21" s="1347"/>
      <c r="FZ21" s="1347"/>
      <c r="GA21" s="1347"/>
      <c r="GB21" s="1347"/>
      <c r="GC21" s="1347"/>
      <c r="GD21" s="1347"/>
      <c r="GE21" s="1347"/>
      <c r="GF21" s="1347"/>
      <c r="GG21" s="1347"/>
      <c r="GH21" s="1347"/>
      <c r="GI21" s="1347"/>
      <c r="GJ21" s="1347"/>
      <c r="GK21" s="1347"/>
      <c r="GL21" s="1347"/>
      <c r="GM21" s="1347"/>
      <c r="GN21" s="1347"/>
      <c r="GO21" s="1347"/>
      <c r="GP21" s="1347"/>
      <c r="GQ21" s="1347"/>
      <c r="GR21" s="1347"/>
      <c r="GS21" s="1347"/>
      <c r="GT21" s="1347"/>
      <c r="GU21" s="1347"/>
      <c r="GV21" s="1347"/>
      <c r="GW21" s="1347"/>
      <c r="GX21" s="1347"/>
      <c r="GY21" s="1347"/>
      <c r="GZ21" s="1347"/>
      <c r="HA21" s="1347"/>
      <c r="HB21" s="1347"/>
      <c r="HC21" s="1347"/>
      <c r="HD21" s="1347"/>
      <c r="HE21" s="1347"/>
      <c r="HF21" s="1347"/>
      <c r="HG21" s="1347"/>
      <c r="HH21" s="1347"/>
      <c r="HI21" s="1347"/>
      <c r="HJ21" s="1347"/>
      <c r="HK21" s="1347"/>
      <c r="HL21" s="1347"/>
      <c r="HM21" s="1347"/>
      <c r="HN21" s="1347"/>
      <c r="HO21" s="1347"/>
      <c r="HP21" s="1347"/>
      <c r="HQ21" s="1347"/>
      <c r="HR21" s="1347"/>
      <c r="HS21" s="1347"/>
      <c r="HT21" s="1347"/>
      <c r="HU21" s="1347"/>
      <c r="HV21" s="1347"/>
      <c r="HW21" s="1347"/>
      <c r="HX21" s="1347"/>
      <c r="HY21" s="1347"/>
      <c r="HZ21" s="1347"/>
      <c r="IA21" s="1347"/>
      <c r="IB21" s="1347"/>
      <c r="IC21" s="1347"/>
      <c r="ID21" s="1347"/>
      <c r="IE21" s="1347"/>
      <c r="IF21" s="1347"/>
      <c r="IG21" s="1347"/>
      <c r="IH21" s="1347"/>
      <c r="II21" s="1347"/>
      <c r="IJ21" s="1347"/>
      <c r="IK21" s="1347"/>
      <c r="IL21" s="1347"/>
      <c r="IM21" s="1347"/>
      <c r="IN21" s="1347"/>
      <c r="IO21" s="1347"/>
      <c r="IP21" s="1347"/>
      <c r="IQ21" s="1347"/>
      <c r="IR21" s="1347"/>
      <c r="IS21" s="1347"/>
      <c r="IT21" s="1347"/>
      <c r="IU21" s="1347"/>
      <c r="IV21" s="1347"/>
    </row>
    <row r="22" spans="1:256" ht="12.95" customHeight="1">
      <c r="A22" s="93" t="s">
        <v>75</v>
      </c>
      <c r="B22" s="1348" t="s">
        <v>2846</v>
      </c>
      <c r="C22" s="1347" t="s">
        <v>2847</v>
      </c>
      <c r="D22" s="247" t="s">
        <v>2090</v>
      </c>
      <c r="E22" s="1345">
        <v>0</v>
      </c>
      <c r="F22" s="1345">
        <v>0</v>
      </c>
      <c r="G22" s="1353">
        <f t="shared" si="0"/>
        <v>0</v>
      </c>
      <c r="I22" s="1347"/>
      <c r="J22" s="1347"/>
      <c r="K22" s="1347"/>
      <c r="L22" s="1347"/>
      <c r="M22" s="1347"/>
      <c r="N22" s="1347"/>
      <c r="O22" s="1347"/>
      <c r="P22" s="1347"/>
      <c r="Q22" s="1347"/>
      <c r="R22" s="1347"/>
      <c r="S22" s="1347"/>
      <c r="T22" s="1347"/>
      <c r="U22" s="1347"/>
      <c r="V22" s="1347"/>
      <c r="W22" s="1347"/>
      <c r="X22" s="1347"/>
      <c r="Y22" s="1347"/>
      <c r="Z22" s="1347"/>
      <c r="AA22" s="1347"/>
      <c r="AB22" s="1347"/>
      <c r="AC22" s="1347"/>
      <c r="AD22" s="1347"/>
      <c r="AE22" s="1347"/>
      <c r="AF22" s="1347"/>
      <c r="AG22" s="1347"/>
      <c r="AH22" s="1347"/>
      <c r="AI22" s="1347"/>
      <c r="AJ22" s="1347"/>
      <c r="AK22" s="1347"/>
      <c r="AL22" s="1347"/>
      <c r="AM22" s="1347"/>
      <c r="AN22" s="1347"/>
      <c r="AO22" s="1347"/>
      <c r="AP22" s="1347"/>
      <c r="AQ22" s="1347"/>
      <c r="AR22" s="1347"/>
      <c r="AS22" s="1347"/>
      <c r="AT22" s="1347"/>
      <c r="AU22" s="1347"/>
      <c r="AV22" s="1347"/>
      <c r="AW22" s="1347"/>
      <c r="AX22" s="1347"/>
      <c r="AY22" s="1347"/>
      <c r="AZ22" s="1347"/>
      <c r="BA22" s="1347"/>
      <c r="BB22" s="1347"/>
      <c r="BC22" s="1347"/>
      <c r="BD22" s="1347"/>
      <c r="BE22" s="1347"/>
      <c r="BF22" s="1347"/>
      <c r="BG22" s="1347"/>
      <c r="BH22" s="1347"/>
      <c r="BI22" s="1347"/>
      <c r="BJ22" s="1347"/>
      <c r="BK22" s="1347"/>
      <c r="BL22" s="1347"/>
      <c r="BM22" s="1347"/>
      <c r="BN22" s="1347"/>
      <c r="BO22" s="1347"/>
      <c r="BP22" s="1347"/>
      <c r="BQ22" s="1347"/>
      <c r="BR22" s="1347"/>
      <c r="BS22" s="1347"/>
      <c r="BT22" s="1347"/>
      <c r="BU22" s="1347"/>
      <c r="BV22" s="1347"/>
      <c r="BW22" s="1347"/>
      <c r="BX22" s="1347"/>
      <c r="BY22" s="1347"/>
      <c r="BZ22" s="1347"/>
      <c r="CA22" s="1347"/>
      <c r="CB22" s="1347"/>
      <c r="CC22" s="1347"/>
      <c r="CD22" s="1347"/>
      <c r="CE22" s="1347"/>
      <c r="CF22" s="1347"/>
      <c r="CG22" s="1347"/>
      <c r="CH22" s="1347"/>
      <c r="CI22" s="1347"/>
      <c r="CJ22" s="1347"/>
      <c r="CK22" s="1347"/>
      <c r="CL22" s="1347"/>
      <c r="CM22" s="1347"/>
      <c r="CN22" s="1347"/>
      <c r="CO22" s="1347"/>
      <c r="CP22" s="1347"/>
      <c r="CQ22" s="1347"/>
      <c r="CR22" s="1347"/>
      <c r="CS22" s="1347"/>
      <c r="CT22" s="1347"/>
      <c r="CU22" s="1347"/>
      <c r="CV22" s="1347"/>
      <c r="CW22" s="1347"/>
      <c r="CX22" s="1347"/>
      <c r="CY22" s="1347"/>
      <c r="CZ22" s="1347"/>
      <c r="DA22" s="1347"/>
      <c r="DB22" s="1347"/>
      <c r="DC22" s="1347"/>
      <c r="DD22" s="1347"/>
      <c r="DE22" s="1347"/>
      <c r="DF22" s="1347"/>
      <c r="DG22" s="1347"/>
      <c r="DH22" s="1347"/>
      <c r="DI22" s="1347"/>
      <c r="DJ22" s="1347"/>
      <c r="DK22" s="1347"/>
      <c r="DL22" s="1347"/>
      <c r="DM22" s="1347"/>
      <c r="DN22" s="1347"/>
      <c r="DO22" s="1347"/>
      <c r="DP22" s="1347"/>
      <c r="DQ22" s="1347"/>
      <c r="DR22" s="1347"/>
      <c r="DS22" s="1347"/>
      <c r="DT22" s="1347"/>
      <c r="DU22" s="1347"/>
      <c r="DV22" s="1347"/>
      <c r="DW22" s="1347"/>
      <c r="DX22" s="1347"/>
      <c r="DY22" s="1347"/>
      <c r="DZ22" s="1347"/>
      <c r="EA22" s="1347"/>
      <c r="EB22" s="1347"/>
      <c r="EC22" s="1347"/>
      <c r="ED22" s="1347"/>
      <c r="EE22" s="1347"/>
      <c r="EF22" s="1347"/>
      <c r="EG22" s="1347"/>
      <c r="EH22" s="1347"/>
      <c r="EI22" s="1347"/>
      <c r="EJ22" s="1347"/>
      <c r="EK22" s="1347"/>
      <c r="EL22" s="1347"/>
      <c r="EM22" s="1347"/>
      <c r="EN22" s="1347"/>
      <c r="EO22" s="1347"/>
      <c r="EP22" s="1347"/>
      <c r="EQ22" s="1347"/>
      <c r="ER22" s="1347"/>
      <c r="ES22" s="1347"/>
      <c r="ET22" s="1347"/>
      <c r="EU22" s="1347"/>
      <c r="EV22" s="1347"/>
      <c r="EW22" s="1347"/>
      <c r="EX22" s="1347"/>
      <c r="EY22" s="1347"/>
      <c r="EZ22" s="1347"/>
      <c r="FA22" s="1347"/>
      <c r="FB22" s="1347"/>
      <c r="FC22" s="1347"/>
      <c r="FD22" s="1347"/>
      <c r="FE22" s="1347"/>
      <c r="FF22" s="1347"/>
      <c r="FG22" s="1347"/>
      <c r="FH22" s="1347"/>
      <c r="FI22" s="1347"/>
      <c r="FJ22" s="1347"/>
      <c r="FK22" s="1347"/>
      <c r="FL22" s="1347"/>
      <c r="FM22" s="1347"/>
      <c r="FN22" s="1347"/>
      <c r="FO22" s="1347"/>
      <c r="FP22" s="1347"/>
      <c r="FQ22" s="1347"/>
      <c r="FR22" s="1347"/>
      <c r="FS22" s="1347"/>
      <c r="FT22" s="1347"/>
      <c r="FU22" s="1347"/>
      <c r="FV22" s="1347"/>
      <c r="FW22" s="1347"/>
      <c r="FX22" s="1347"/>
      <c r="FY22" s="1347"/>
      <c r="FZ22" s="1347"/>
      <c r="GA22" s="1347"/>
      <c r="GB22" s="1347"/>
      <c r="GC22" s="1347"/>
      <c r="GD22" s="1347"/>
      <c r="GE22" s="1347"/>
      <c r="GF22" s="1347"/>
      <c r="GG22" s="1347"/>
      <c r="GH22" s="1347"/>
      <c r="GI22" s="1347"/>
      <c r="GJ22" s="1347"/>
      <c r="GK22" s="1347"/>
      <c r="GL22" s="1347"/>
      <c r="GM22" s="1347"/>
      <c r="GN22" s="1347"/>
      <c r="GO22" s="1347"/>
      <c r="GP22" s="1347"/>
      <c r="GQ22" s="1347"/>
      <c r="GR22" s="1347"/>
      <c r="GS22" s="1347"/>
      <c r="GT22" s="1347"/>
      <c r="GU22" s="1347"/>
      <c r="GV22" s="1347"/>
      <c r="GW22" s="1347"/>
      <c r="GX22" s="1347"/>
      <c r="GY22" s="1347"/>
      <c r="GZ22" s="1347"/>
      <c r="HA22" s="1347"/>
      <c r="HB22" s="1347"/>
      <c r="HC22" s="1347"/>
      <c r="HD22" s="1347"/>
      <c r="HE22" s="1347"/>
      <c r="HF22" s="1347"/>
      <c r="HG22" s="1347"/>
      <c r="HH22" s="1347"/>
      <c r="HI22" s="1347"/>
      <c r="HJ22" s="1347"/>
      <c r="HK22" s="1347"/>
      <c r="HL22" s="1347"/>
      <c r="HM22" s="1347"/>
      <c r="HN22" s="1347"/>
      <c r="HO22" s="1347"/>
      <c r="HP22" s="1347"/>
      <c r="HQ22" s="1347"/>
      <c r="HR22" s="1347"/>
      <c r="HS22" s="1347"/>
      <c r="HT22" s="1347"/>
      <c r="HU22" s="1347"/>
      <c r="HV22" s="1347"/>
      <c r="HW22" s="1347"/>
      <c r="HX22" s="1347"/>
      <c r="HY22" s="1347"/>
      <c r="HZ22" s="1347"/>
      <c r="IA22" s="1347"/>
      <c r="IB22" s="1347"/>
      <c r="IC22" s="1347"/>
      <c r="ID22" s="1347"/>
      <c r="IE22" s="1347"/>
      <c r="IF22" s="1347"/>
      <c r="IG22" s="1347"/>
      <c r="IH22" s="1347"/>
      <c r="II22" s="1347"/>
      <c r="IJ22" s="1347"/>
      <c r="IK22" s="1347"/>
      <c r="IL22" s="1347"/>
      <c r="IM22" s="1347"/>
      <c r="IN22" s="1347"/>
      <c r="IO22" s="1347"/>
      <c r="IP22" s="1347"/>
      <c r="IQ22" s="1347"/>
      <c r="IR22" s="1347"/>
      <c r="IS22" s="1347"/>
      <c r="IT22" s="1347"/>
      <c r="IU22" s="1347"/>
      <c r="IV22" s="1347"/>
    </row>
    <row r="23" spans="1:256" ht="12.95" customHeight="1">
      <c r="A23" s="93" t="s">
        <v>76</v>
      </c>
      <c r="B23" s="1348" t="s">
        <v>2848</v>
      </c>
      <c r="C23" s="1347" t="s">
        <v>2849</v>
      </c>
      <c r="D23" s="247" t="s">
        <v>2793</v>
      </c>
      <c r="E23" s="1352">
        <v>357</v>
      </c>
      <c r="F23" s="1352">
        <v>531</v>
      </c>
      <c r="G23" s="1353">
        <f t="shared" si="0"/>
        <v>-174</v>
      </c>
      <c r="I23" s="1347"/>
      <c r="J23" s="1347"/>
      <c r="K23" s="1347"/>
      <c r="L23" s="1347"/>
      <c r="M23" s="1347"/>
      <c r="N23" s="1347"/>
      <c r="O23" s="1347"/>
      <c r="P23" s="1347"/>
      <c r="Q23" s="1347"/>
      <c r="R23" s="1347"/>
      <c r="S23" s="1347"/>
      <c r="T23" s="1347"/>
      <c r="U23" s="1347"/>
      <c r="V23" s="1347"/>
      <c r="W23" s="1347"/>
      <c r="X23" s="1347"/>
      <c r="Y23" s="1347"/>
      <c r="Z23" s="1347"/>
      <c r="AA23" s="1347"/>
      <c r="AB23" s="1347"/>
      <c r="AC23" s="1347"/>
      <c r="AD23" s="1347"/>
      <c r="AE23" s="1347"/>
      <c r="AF23" s="1347"/>
      <c r="AG23" s="1347"/>
      <c r="AH23" s="1347"/>
      <c r="AI23" s="1347"/>
      <c r="AJ23" s="1347"/>
      <c r="AK23" s="1347"/>
      <c r="AL23" s="1347"/>
      <c r="AM23" s="1347"/>
      <c r="AN23" s="1347"/>
      <c r="AO23" s="1347"/>
      <c r="AP23" s="1347"/>
      <c r="AQ23" s="1347"/>
      <c r="AR23" s="1347"/>
      <c r="AS23" s="1347"/>
      <c r="AT23" s="1347"/>
      <c r="AU23" s="1347"/>
      <c r="AV23" s="1347"/>
      <c r="AW23" s="1347"/>
      <c r="AX23" s="1347"/>
      <c r="AY23" s="1347"/>
      <c r="AZ23" s="1347"/>
      <c r="BA23" s="1347"/>
      <c r="BB23" s="1347"/>
      <c r="BC23" s="1347"/>
      <c r="BD23" s="1347"/>
      <c r="BE23" s="1347"/>
      <c r="BF23" s="1347"/>
      <c r="BG23" s="1347"/>
      <c r="BH23" s="1347"/>
      <c r="BI23" s="1347"/>
      <c r="BJ23" s="1347"/>
      <c r="BK23" s="1347"/>
      <c r="BL23" s="1347"/>
      <c r="BM23" s="1347"/>
      <c r="BN23" s="1347"/>
      <c r="BO23" s="1347"/>
      <c r="BP23" s="1347"/>
      <c r="BQ23" s="1347"/>
      <c r="BR23" s="1347"/>
      <c r="BS23" s="1347"/>
      <c r="BT23" s="1347"/>
      <c r="BU23" s="1347"/>
      <c r="BV23" s="1347"/>
      <c r="BW23" s="1347"/>
      <c r="BX23" s="1347"/>
      <c r="BY23" s="1347"/>
      <c r="BZ23" s="1347"/>
      <c r="CA23" s="1347"/>
      <c r="CB23" s="1347"/>
      <c r="CC23" s="1347"/>
      <c r="CD23" s="1347"/>
      <c r="CE23" s="1347"/>
      <c r="CF23" s="1347"/>
      <c r="CG23" s="1347"/>
      <c r="CH23" s="1347"/>
      <c r="CI23" s="1347"/>
      <c r="CJ23" s="1347"/>
      <c r="CK23" s="1347"/>
      <c r="CL23" s="1347"/>
      <c r="CM23" s="1347"/>
      <c r="CN23" s="1347"/>
      <c r="CO23" s="1347"/>
      <c r="CP23" s="1347"/>
      <c r="CQ23" s="1347"/>
      <c r="CR23" s="1347"/>
      <c r="CS23" s="1347"/>
      <c r="CT23" s="1347"/>
      <c r="CU23" s="1347"/>
      <c r="CV23" s="1347"/>
      <c r="CW23" s="1347"/>
      <c r="CX23" s="1347"/>
      <c r="CY23" s="1347"/>
      <c r="CZ23" s="1347"/>
      <c r="DA23" s="1347"/>
      <c r="DB23" s="1347"/>
      <c r="DC23" s="1347"/>
      <c r="DD23" s="1347"/>
      <c r="DE23" s="1347"/>
      <c r="DF23" s="1347"/>
      <c r="DG23" s="1347"/>
      <c r="DH23" s="1347"/>
      <c r="DI23" s="1347"/>
      <c r="DJ23" s="1347"/>
      <c r="DK23" s="1347"/>
      <c r="DL23" s="1347"/>
      <c r="DM23" s="1347"/>
      <c r="DN23" s="1347"/>
      <c r="DO23" s="1347"/>
      <c r="DP23" s="1347"/>
      <c r="DQ23" s="1347"/>
      <c r="DR23" s="1347"/>
      <c r="DS23" s="1347"/>
      <c r="DT23" s="1347"/>
      <c r="DU23" s="1347"/>
      <c r="DV23" s="1347"/>
      <c r="DW23" s="1347"/>
      <c r="DX23" s="1347"/>
      <c r="DY23" s="1347"/>
      <c r="DZ23" s="1347"/>
      <c r="EA23" s="1347"/>
      <c r="EB23" s="1347"/>
      <c r="EC23" s="1347"/>
      <c r="ED23" s="1347"/>
      <c r="EE23" s="1347"/>
      <c r="EF23" s="1347"/>
      <c r="EG23" s="1347"/>
      <c r="EH23" s="1347"/>
      <c r="EI23" s="1347"/>
      <c r="EJ23" s="1347"/>
      <c r="EK23" s="1347"/>
      <c r="EL23" s="1347"/>
      <c r="EM23" s="1347"/>
      <c r="EN23" s="1347"/>
      <c r="EO23" s="1347"/>
      <c r="EP23" s="1347"/>
      <c r="EQ23" s="1347"/>
      <c r="ER23" s="1347"/>
      <c r="ES23" s="1347"/>
      <c r="ET23" s="1347"/>
      <c r="EU23" s="1347"/>
      <c r="EV23" s="1347"/>
      <c r="EW23" s="1347"/>
      <c r="EX23" s="1347"/>
      <c r="EY23" s="1347"/>
      <c r="EZ23" s="1347"/>
      <c r="FA23" s="1347"/>
      <c r="FB23" s="1347"/>
      <c r="FC23" s="1347"/>
      <c r="FD23" s="1347"/>
      <c r="FE23" s="1347"/>
      <c r="FF23" s="1347"/>
      <c r="FG23" s="1347"/>
      <c r="FH23" s="1347"/>
      <c r="FI23" s="1347"/>
      <c r="FJ23" s="1347"/>
      <c r="FK23" s="1347"/>
      <c r="FL23" s="1347"/>
      <c r="FM23" s="1347"/>
      <c r="FN23" s="1347"/>
      <c r="FO23" s="1347"/>
      <c r="FP23" s="1347"/>
      <c r="FQ23" s="1347"/>
      <c r="FR23" s="1347"/>
      <c r="FS23" s="1347"/>
      <c r="FT23" s="1347"/>
      <c r="FU23" s="1347"/>
      <c r="FV23" s="1347"/>
      <c r="FW23" s="1347"/>
      <c r="FX23" s="1347"/>
      <c r="FY23" s="1347"/>
      <c r="FZ23" s="1347"/>
      <c r="GA23" s="1347"/>
      <c r="GB23" s="1347"/>
      <c r="GC23" s="1347"/>
      <c r="GD23" s="1347"/>
      <c r="GE23" s="1347"/>
      <c r="GF23" s="1347"/>
      <c r="GG23" s="1347"/>
      <c r="GH23" s="1347"/>
      <c r="GI23" s="1347"/>
      <c r="GJ23" s="1347"/>
      <c r="GK23" s="1347"/>
      <c r="GL23" s="1347"/>
      <c r="GM23" s="1347"/>
      <c r="GN23" s="1347"/>
      <c r="GO23" s="1347"/>
      <c r="GP23" s="1347"/>
      <c r="GQ23" s="1347"/>
      <c r="GR23" s="1347"/>
      <c r="GS23" s="1347"/>
      <c r="GT23" s="1347"/>
      <c r="GU23" s="1347"/>
      <c r="GV23" s="1347"/>
      <c r="GW23" s="1347"/>
      <c r="GX23" s="1347"/>
      <c r="GY23" s="1347"/>
      <c r="GZ23" s="1347"/>
      <c r="HA23" s="1347"/>
      <c r="HB23" s="1347"/>
      <c r="HC23" s="1347"/>
      <c r="HD23" s="1347"/>
      <c r="HE23" s="1347"/>
      <c r="HF23" s="1347"/>
      <c r="HG23" s="1347"/>
      <c r="HH23" s="1347"/>
      <c r="HI23" s="1347"/>
      <c r="HJ23" s="1347"/>
      <c r="HK23" s="1347"/>
      <c r="HL23" s="1347"/>
      <c r="HM23" s="1347"/>
      <c r="HN23" s="1347"/>
      <c r="HO23" s="1347"/>
      <c r="HP23" s="1347"/>
      <c r="HQ23" s="1347"/>
      <c r="HR23" s="1347"/>
      <c r="HS23" s="1347"/>
      <c r="HT23" s="1347"/>
      <c r="HU23" s="1347"/>
      <c r="HV23" s="1347"/>
      <c r="HW23" s="1347"/>
      <c r="HX23" s="1347"/>
      <c r="HY23" s="1347"/>
      <c r="HZ23" s="1347"/>
      <c r="IA23" s="1347"/>
      <c r="IB23" s="1347"/>
      <c r="IC23" s="1347"/>
      <c r="ID23" s="1347"/>
      <c r="IE23" s="1347"/>
      <c r="IF23" s="1347"/>
      <c r="IG23" s="1347"/>
      <c r="IH23" s="1347"/>
      <c r="II23" s="1347"/>
      <c r="IJ23" s="1347"/>
      <c r="IK23" s="1347"/>
      <c r="IL23" s="1347"/>
      <c r="IM23" s="1347"/>
      <c r="IN23" s="1347"/>
      <c r="IO23" s="1347"/>
      <c r="IP23" s="1347"/>
      <c r="IQ23" s="1347"/>
      <c r="IR23" s="1347"/>
      <c r="IS23" s="1347"/>
      <c r="IT23" s="1347"/>
      <c r="IU23" s="1347"/>
      <c r="IV23" s="1347"/>
    </row>
    <row r="24" spans="1:256" ht="12.95" customHeight="1">
      <c r="A24" s="93" t="s">
        <v>77</v>
      </c>
      <c r="B24" s="1348" t="s">
        <v>2850</v>
      </c>
      <c r="C24" s="1347" t="s">
        <v>2851</v>
      </c>
      <c r="D24" s="247" t="s">
        <v>2094</v>
      </c>
      <c r="E24" s="1345">
        <v>308195</v>
      </c>
      <c r="F24" s="1345">
        <v>271057</v>
      </c>
      <c r="G24" s="1353">
        <f t="shared" si="0"/>
        <v>37138</v>
      </c>
      <c r="I24" s="1347"/>
      <c r="J24" s="1347"/>
      <c r="K24" s="1347"/>
      <c r="L24" s="1347"/>
      <c r="M24" s="1347"/>
      <c r="N24" s="1347"/>
      <c r="O24" s="1347"/>
      <c r="P24" s="1347"/>
      <c r="Q24" s="1347"/>
      <c r="R24" s="1347"/>
      <c r="S24" s="1347"/>
      <c r="T24" s="1347"/>
      <c r="U24" s="1347"/>
      <c r="V24" s="1347"/>
      <c r="W24" s="1347"/>
      <c r="X24" s="1347"/>
      <c r="Y24" s="1347"/>
      <c r="Z24" s="1347"/>
      <c r="AA24" s="1347"/>
      <c r="AB24" s="1347"/>
      <c r="AC24" s="1347"/>
      <c r="AD24" s="1347"/>
      <c r="AE24" s="1347"/>
      <c r="AF24" s="1347"/>
      <c r="AG24" s="1347"/>
      <c r="AH24" s="1347"/>
      <c r="AI24" s="1347"/>
      <c r="AJ24" s="1347"/>
      <c r="AK24" s="1347"/>
      <c r="AL24" s="1347"/>
      <c r="AM24" s="1347"/>
      <c r="AN24" s="1347"/>
      <c r="AO24" s="1347"/>
      <c r="AP24" s="1347"/>
      <c r="AQ24" s="1347"/>
      <c r="AR24" s="1347"/>
      <c r="AS24" s="1347"/>
      <c r="AT24" s="1347"/>
      <c r="AU24" s="1347"/>
      <c r="AV24" s="1347"/>
      <c r="AW24" s="1347"/>
      <c r="AX24" s="1347"/>
      <c r="AY24" s="1347"/>
      <c r="AZ24" s="1347"/>
      <c r="BA24" s="1347"/>
      <c r="BB24" s="1347"/>
      <c r="BC24" s="1347"/>
      <c r="BD24" s="1347"/>
      <c r="BE24" s="1347"/>
      <c r="BF24" s="1347"/>
      <c r="BG24" s="1347"/>
      <c r="BH24" s="1347"/>
      <c r="BI24" s="1347"/>
      <c r="BJ24" s="1347"/>
      <c r="BK24" s="1347"/>
      <c r="BL24" s="1347"/>
      <c r="BM24" s="1347"/>
      <c r="BN24" s="1347"/>
      <c r="BO24" s="1347"/>
      <c r="BP24" s="1347"/>
      <c r="BQ24" s="1347"/>
      <c r="BR24" s="1347"/>
      <c r="BS24" s="1347"/>
      <c r="BT24" s="1347"/>
      <c r="BU24" s="1347"/>
      <c r="BV24" s="1347"/>
      <c r="BW24" s="1347"/>
      <c r="BX24" s="1347"/>
      <c r="BY24" s="1347"/>
      <c r="BZ24" s="1347"/>
      <c r="CA24" s="1347"/>
      <c r="CB24" s="1347"/>
      <c r="CC24" s="1347"/>
      <c r="CD24" s="1347"/>
      <c r="CE24" s="1347"/>
      <c r="CF24" s="1347"/>
      <c r="CG24" s="1347"/>
      <c r="CH24" s="1347"/>
      <c r="CI24" s="1347"/>
      <c r="CJ24" s="1347"/>
      <c r="CK24" s="1347"/>
      <c r="CL24" s="1347"/>
      <c r="CM24" s="1347"/>
      <c r="CN24" s="1347"/>
      <c r="CO24" s="1347"/>
      <c r="CP24" s="1347"/>
      <c r="CQ24" s="1347"/>
      <c r="CR24" s="1347"/>
      <c r="CS24" s="1347"/>
      <c r="CT24" s="1347"/>
      <c r="CU24" s="1347"/>
      <c r="CV24" s="1347"/>
      <c r="CW24" s="1347"/>
      <c r="CX24" s="1347"/>
      <c r="CY24" s="1347"/>
      <c r="CZ24" s="1347"/>
      <c r="DA24" s="1347"/>
      <c r="DB24" s="1347"/>
      <c r="DC24" s="1347"/>
      <c r="DD24" s="1347"/>
      <c r="DE24" s="1347"/>
      <c r="DF24" s="1347"/>
      <c r="DG24" s="1347"/>
      <c r="DH24" s="1347"/>
      <c r="DI24" s="1347"/>
      <c r="DJ24" s="1347"/>
      <c r="DK24" s="1347"/>
      <c r="DL24" s="1347"/>
      <c r="DM24" s="1347"/>
      <c r="DN24" s="1347"/>
      <c r="DO24" s="1347"/>
      <c r="DP24" s="1347"/>
      <c r="DQ24" s="1347"/>
      <c r="DR24" s="1347"/>
      <c r="DS24" s="1347"/>
      <c r="DT24" s="1347"/>
      <c r="DU24" s="1347"/>
      <c r="DV24" s="1347"/>
      <c r="DW24" s="1347"/>
      <c r="DX24" s="1347"/>
      <c r="DY24" s="1347"/>
      <c r="DZ24" s="1347"/>
      <c r="EA24" s="1347"/>
      <c r="EB24" s="1347"/>
      <c r="EC24" s="1347"/>
      <c r="ED24" s="1347"/>
      <c r="EE24" s="1347"/>
      <c r="EF24" s="1347"/>
      <c r="EG24" s="1347"/>
      <c r="EH24" s="1347"/>
      <c r="EI24" s="1347"/>
      <c r="EJ24" s="1347"/>
      <c r="EK24" s="1347"/>
      <c r="EL24" s="1347"/>
      <c r="EM24" s="1347"/>
      <c r="EN24" s="1347"/>
      <c r="EO24" s="1347"/>
      <c r="EP24" s="1347"/>
      <c r="EQ24" s="1347"/>
      <c r="ER24" s="1347"/>
      <c r="ES24" s="1347"/>
      <c r="ET24" s="1347"/>
      <c r="EU24" s="1347"/>
      <c r="EV24" s="1347"/>
      <c r="EW24" s="1347"/>
      <c r="EX24" s="1347"/>
      <c r="EY24" s="1347"/>
      <c r="EZ24" s="1347"/>
      <c r="FA24" s="1347"/>
      <c r="FB24" s="1347"/>
      <c r="FC24" s="1347"/>
      <c r="FD24" s="1347"/>
      <c r="FE24" s="1347"/>
      <c r="FF24" s="1347"/>
      <c r="FG24" s="1347"/>
      <c r="FH24" s="1347"/>
      <c r="FI24" s="1347"/>
      <c r="FJ24" s="1347"/>
      <c r="FK24" s="1347"/>
      <c r="FL24" s="1347"/>
      <c r="FM24" s="1347"/>
      <c r="FN24" s="1347"/>
      <c r="FO24" s="1347"/>
      <c r="FP24" s="1347"/>
      <c r="FQ24" s="1347"/>
      <c r="FR24" s="1347"/>
      <c r="FS24" s="1347"/>
      <c r="FT24" s="1347"/>
      <c r="FU24" s="1347"/>
      <c r="FV24" s="1347"/>
      <c r="FW24" s="1347"/>
      <c r="FX24" s="1347"/>
      <c r="FY24" s="1347"/>
      <c r="FZ24" s="1347"/>
      <c r="GA24" s="1347"/>
      <c r="GB24" s="1347"/>
      <c r="GC24" s="1347"/>
      <c r="GD24" s="1347"/>
      <c r="GE24" s="1347"/>
      <c r="GF24" s="1347"/>
      <c r="GG24" s="1347"/>
      <c r="GH24" s="1347"/>
      <c r="GI24" s="1347"/>
      <c r="GJ24" s="1347"/>
      <c r="GK24" s="1347"/>
      <c r="GL24" s="1347"/>
      <c r="GM24" s="1347"/>
      <c r="GN24" s="1347"/>
      <c r="GO24" s="1347"/>
      <c r="GP24" s="1347"/>
      <c r="GQ24" s="1347"/>
      <c r="GR24" s="1347"/>
      <c r="GS24" s="1347"/>
      <c r="GT24" s="1347"/>
      <c r="GU24" s="1347"/>
      <c r="GV24" s="1347"/>
      <c r="GW24" s="1347"/>
      <c r="GX24" s="1347"/>
      <c r="GY24" s="1347"/>
      <c r="GZ24" s="1347"/>
      <c r="HA24" s="1347"/>
      <c r="HB24" s="1347"/>
      <c r="HC24" s="1347"/>
      <c r="HD24" s="1347"/>
      <c r="HE24" s="1347"/>
      <c r="HF24" s="1347"/>
      <c r="HG24" s="1347"/>
      <c r="HH24" s="1347"/>
      <c r="HI24" s="1347"/>
      <c r="HJ24" s="1347"/>
      <c r="HK24" s="1347"/>
      <c r="HL24" s="1347"/>
      <c r="HM24" s="1347"/>
      <c r="HN24" s="1347"/>
      <c r="HO24" s="1347"/>
      <c r="HP24" s="1347"/>
      <c r="HQ24" s="1347"/>
      <c r="HR24" s="1347"/>
      <c r="HS24" s="1347"/>
      <c r="HT24" s="1347"/>
      <c r="HU24" s="1347"/>
      <c r="HV24" s="1347"/>
      <c r="HW24" s="1347"/>
      <c r="HX24" s="1347"/>
      <c r="HY24" s="1347"/>
      <c r="HZ24" s="1347"/>
      <c r="IA24" s="1347"/>
      <c r="IB24" s="1347"/>
      <c r="IC24" s="1347"/>
      <c r="ID24" s="1347"/>
      <c r="IE24" s="1347"/>
      <c r="IF24" s="1347"/>
      <c r="IG24" s="1347"/>
      <c r="IH24" s="1347"/>
      <c r="II24" s="1347"/>
      <c r="IJ24" s="1347"/>
      <c r="IK24" s="1347"/>
      <c r="IL24" s="1347"/>
      <c r="IM24" s="1347"/>
      <c r="IN24" s="1347"/>
      <c r="IO24" s="1347"/>
      <c r="IP24" s="1347"/>
      <c r="IQ24" s="1347"/>
      <c r="IR24" s="1347"/>
      <c r="IS24" s="1347"/>
      <c r="IT24" s="1347"/>
      <c r="IU24" s="1347"/>
      <c r="IV24" s="1347"/>
    </row>
    <row r="25" spans="1:256" ht="12.95" customHeight="1">
      <c r="A25" s="93" t="s">
        <v>78</v>
      </c>
      <c r="B25" s="1348" t="s">
        <v>2852</v>
      </c>
      <c r="C25" s="1347" t="s">
        <v>2853</v>
      </c>
      <c r="D25" s="247" t="s">
        <v>2793</v>
      </c>
      <c r="E25" s="1352">
        <v>0</v>
      </c>
      <c r="F25" s="1352">
        <v>0</v>
      </c>
      <c r="G25" s="1353">
        <f t="shared" si="0"/>
        <v>0</v>
      </c>
      <c r="I25" s="1347"/>
      <c r="J25" s="1347"/>
      <c r="K25" s="1347"/>
      <c r="L25" s="1347"/>
      <c r="M25" s="1347"/>
      <c r="N25" s="1347"/>
      <c r="O25" s="1347"/>
      <c r="P25" s="1347"/>
      <c r="Q25" s="1347"/>
      <c r="R25" s="1347"/>
      <c r="S25" s="1347"/>
      <c r="T25" s="1347"/>
      <c r="U25" s="1347"/>
      <c r="V25" s="1347"/>
      <c r="W25" s="1347"/>
      <c r="X25" s="1347"/>
      <c r="Y25" s="1347"/>
      <c r="Z25" s="1347"/>
      <c r="AA25" s="1347"/>
      <c r="AB25" s="1347"/>
      <c r="AC25" s="1347"/>
      <c r="AD25" s="1347"/>
      <c r="AE25" s="1347"/>
      <c r="AF25" s="1347"/>
      <c r="AG25" s="1347"/>
      <c r="AH25" s="1347"/>
      <c r="AI25" s="1347"/>
      <c r="AJ25" s="1347"/>
      <c r="AK25" s="1347"/>
      <c r="AL25" s="1347"/>
      <c r="AM25" s="1347"/>
      <c r="AN25" s="1347"/>
      <c r="AO25" s="1347"/>
      <c r="AP25" s="1347"/>
      <c r="AQ25" s="1347"/>
      <c r="AR25" s="1347"/>
      <c r="AS25" s="1347"/>
      <c r="AT25" s="1347"/>
      <c r="AU25" s="1347"/>
      <c r="AV25" s="1347"/>
      <c r="AW25" s="1347"/>
      <c r="AX25" s="1347"/>
      <c r="AY25" s="1347"/>
      <c r="AZ25" s="1347"/>
      <c r="BA25" s="1347"/>
      <c r="BB25" s="1347"/>
      <c r="BC25" s="1347"/>
      <c r="BD25" s="1347"/>
      <c r="BE25" s="1347"/>
      <c r="BF25" s="1347"/>
      <c r="BG25" s="1347"/>
      <c r="BH25" s="1347"/>
      <c r="BI25" s="1347"/>
      <c r="BJ25" s="1347"/>
      <c r="BK25" s="1347"/>
      <c r="BL25" s="1347"/>
      <c r="BM25" s="1347"/>
      <c r="BN25" s="1347"/>
      <c r="BO25" s="1347"/>
      <c r="BP25" s="1347"/>
      <c r="BQ25" s="1347"/>
      <c r="BR25" s="1347"/>
      <c r="BS25" s="1347"/>
      <c r="BT25" s="1347"/>
      <c r="BU25" s="1347"/>
      <c r="BV25" s="1347"/>
      <c r="BW25" s="1347"/>
      <c r="BX25" s="1347"/>
      <c r="BY25" s="1347"/>
      <c r="BZ25" s="1347"/>
      <c r="CA25" s="1347"/>
      <c r="CB25" s="1347"/>
      <c r="CC25" s="1347"/>
      <c r="CD25" s="1347"/>
      <c r="CE25" s="1347"/>
      <c r="CF25" s="1347"/>
      <c r="CG25" s="1347"/>
      <c r="CH25" s="1347"/>
      <c r="CI25" s="1347"/>
      <c r="CJ25" s="1347"/>
      <c r="CK25" s="1347"/>
      <c r="CL25" s="1347"/>
      <c r="CM25" s="1347"/>
      <c r="CN25" s="1347"/>
      <c r="CO25" s="1347"/>
      <c r="CP25" s="1347"/>
      <c r="CQ25" s="1347"/>
      <c r="CR25" s="1347"/>
      <c r="CS25" s="1347"/>
      <c r="CT25" s="1347"/>
      <c r="CU25" s="1347"/>
      <c r="CV25" s="1347"/>
      <c r="CW25" s="1347"/>
      <c r="CX25" s="1347"/>
      <c r="CY25" s="1347"/>
      <c r="CZ25" s="1347"/>
      <c r="DA25" s="1347"/>
      <c r="DB25" s="1347"/>
      <c r="DC25" s="1347"/>
      <c r="DD25" s="1347"/>
      <c r="DE25" s="1347"/>
      <c r="DF25" s="1347"/>
      <c r="DG25" s="1347"/>
      <c r="DH25" s="1347"/>
      <c r="DI25" s="1347"/>
      <c r="DJ25" s="1347"/>
      <c r="DK25" s="1347"/>
      <c r="DL25" s="1347"/>
      <c r="DM25" s="1347"/>
      <c r="DN25" s="1347"/>
      <c r="DO25" s="1347"/>
      <c r="DP25" s="1347"/>
      <c r="DQ25" s="1347"/>
      <c r="DR25" s="1347"/>
      <c r="DS25" s="1347"/>
      <c r="DT25" s="1347"/>
      <c r="DU25" s="1347"/>
      <c r="DV25" s="1347"/>
      <c r="DW25" s="1347"/>
      <c r="DX25" s="1347"/>
      <c r="DY25" s="1347"/>
      <c r="DZ25" s="1347"/>
      <c r="EA25" s="1347"/>
      <c r="EB25" s="1347"/>
      <c r="EC25" s="1347"/>
      <c r="ED25" s="1347"/>
      <c r="EE25" s="1347"/>
      <c r="EF25" s="1347"/>
      <c r="EG25" s="1347"/>
      <c r="EH25" s="1347"/>
      <c r="EI25" s="1347"/>
      <c r="EJ25" s="1347"/>
      <c r="EK25" s="1347"/>
      <c r="EL25" s="1347"/>
      <c r="EM25" s="1347"/>
      <c r="EN25" s="1347"/>
      <c r="EO25" s="1347"/>
      <c r="EP25" s="1347"/>
      <c r="EQ25" s="1347"/>
      <c r="ER25" s="1347"/>
      <c r="ES25" s="1347"/>
      <c r="ET25" s="1347"/>
      <c r="EU25" s="1347"/>
      <c r="EV25" s="1347"/>
      <c r="EW25" s="1347"/>
      <c r="EX25" s="1347"/>
      <c r="EY25" s="1347"/>
      <c r="EZ25" s="1347"/>
      <c r="FA25" s="1347"/>
      <c r="FB25" s="1347"/>
      <c r="FC25" s="1347"/>
      <c r="FD25" s="1347"/>
      <c r="FE25" s="1347"/>
      <c r="FF25" s="1347"/>
      <c r="FG25" s="1347"/>
      <c r="FH25" s="1347"/>
      <c r="FI25" s="1347"/>
      <c r="FJ25" s="1347"/>
      <c r="FK25" s="1347"/>
      <c r="FL25" s="1347"/>
      <c r="FM25" s="1347"/>
      <c r="FN25" s="1347"/>
      <c r="FO25" s="1347"/>
      <c r="FP25" s="1347"/>
      <c r="FQ25" s="1347"/>
      <c r="FR25" s="1347"/>
      <c r="FS25" s="1347"/>
      <c r="FT25" s="1347"/>
      <c r="FU25" s="1347"/>
      <c r="FV25" s="1347"/>
      <c r="FW25" s="1347"/>
      <c r="FX25" s="1347"/>
      <c r="FY25" s="1347"/>
      <c r="FZ25" s="1347"/>
      <c r="GA25" s="1347"/>
      <c r="GB25" s="1347"/>
      <c r="GC25" s="1347"/>
      <c r="GD25" s="1347"/>
      <c r="GE25" s="1347"/>
      <c r="GF25" s="1347"/>
      <c r="GG25" s="1347"/>
      <c r="GH25" s="1347"/>
      <c r="GI25" s="1347"/>
      <c r="GJ25" s="1347"/>
      <c r="GK25" s="1347"/>
      <c r="GL25" s="1347"/>
      <c r="GM25" s="1347"/>
      <c r="GN25" s="1347"/>
      <c r="GO25" s="1347"/>
      <c r="GP25" s="1347"/>
      <c r="GQ25" s="1347"/>
      <c r="GR25" s="1347"/>
      <c r="GS25" s="1347"/>
      <c r="GT25" s="1347"/>
      <c r="GU25" s="1347"/>
      <c r="GV25" s="1347"/>
      <c r="GW25" s="1347"/>
      <c r="GX25" s="1347"/>
      <c r="GY25" s="1347"/>
      <c r="GZ25" s="1347"/>
      <c r="HA25" s="1347"/>
      <c r="HB25" s="1347"/>
      <c r="HC25" s="1347"/>
      <c r="HD25" s="1347"/>
      <c r="HE25" s="1347"/>
      <c r="HF25" s="1347"/>
      <c r="HG25" s="1347"/>
      <c r="HH25" s="1347"/>
      <c r="HI25" s="1347"/>
      <c r="HJ25" s="1347"/>
      <c r="HK25" s="1347"/>
      <c r="HL25" s="1347"/>
      <c r="HM25" s="1347"/>
      <c r="HN25" s="1347"/>
      <c r="HO25" s="1347"/>
      <c r="HP25" s="1347"/>
      <c r="HQ25" s="1347"/>
      <c r="HR25" s="1347"/>
      <c r="HS25" s="1347"/>
      <c r="HT25" s="1347"/>
      <c r="HU25" s="1347"/>
      <c r="HV25" s="1347"/>
      <c r="HW25" s="1347"/>
      <c r="HX25" s="1347"/>
      <c r="HY25" s="1347"/>
      <c r="HZ25" s="1347"/>
      <c r="IA25" s="1347"/>
      <c r="IB25" s="1347"/>
      <c r="IC25" s="1347"/>
      <c r="ID25" s="1347"/>
      <c r="IE25" s="1347"/>
      <c r="IF25" s="1347"/>
      <c r="IG25" s="1347"/>
      <c r="IH25" s="1347"/>
      <c r="II25" s="1347"/>
      <c r="IJ25" s="1347"/>
      <c r="IK25" s="1347"/>
      <c r="IL25" s="1347"/>
      <c r="IM25" s="1347"/>
      <c r="IN25" s="1347"/>
      <c r="IO25" s="1347"/>
      <c r="IP25" s="1347"/>
      <c r="IQ25" s="1347"/>
      <c r="IR25" s="1347"/>
      <c r="IS25" s="1347"/>
      <c r="IT25" s="1347"/>
      <c r="IU25" s="1347"/>
      <c r="IV25" s="1347"/>
    </row>
    <row r="26" spans="1:256" ht="12.95" customHeight="1">
      <c r="A26" s="93" t="s">
        <v>79</v>
      </c>
      <c r="B26" s="1348" t="s">
        <v>2854</v>
      </c>
      <c r="C26" s="1347" t="s">
        <v>2855</v>
      </c>
      <c r="D26" s="247" t="s">
        <v>2098</v>
      </c>
      <c r="E26" s="1345">
        <v>75242</v>
      </c>
      <c r="F26" s="1345">
        <v>69296</v>
      </c>
      <c r="G26" s="1353">
        <f t="shared" si="0"/>
        <v>5946</v>
      </c>
      <c r="I26" s="1347"/>
      <c r="J26" s="1347"/>
      <c r="K26" s="1347"/>
      <c r="L26" s="1347"/>
      <c r="M26" s="1347"/>
      <c r="N26" s="1347"/>
      <c r="O26" s="1347"/>
      <c r="P26" s="1347"/>
      <c r="Q26" s="1347"/>
      <c r="R26" s="1347"/>
      <c r="S26" s="1347"/>
      <c r="T26" s="1347"/>
      <c r="U26" s="1347"/>
      <c r="V26" s="1347"/>
      <c r="W26" s="1347"/>
      <c r="X26" s="1347"/>
      <c r="Y26" s="1347"/>
      <c r="Z26" s="1347"/>
      <c r="AA26" s="1347"/>
      <c r="AB26" s="1347"/>
      <c r="AC26" s="1347"/>
      <c r="AD26" s="1347"/>
      <c r="AE26" s="1347"/>
      <c r="AF26" s="1347"/>
      <c r="AG26" s="1347"/>
      <c r="AH26" s="1347"/>
      <c r="AI26" s="1347"/>
      <c r="AJ26" s="1347"/>
      <c r="AK26" s="1347"/>
      <c r="AL26" s="1347"/>
      <c r="AM26" s="1347"/>
      <c r="AN26" s="1347"/>
      <c r="AO26" s="1347"/>
      <c r="AP26" s="1347"/>
      <c r="AQ26" s="1347"/>
      <c r="AR26" s="1347"/>
      <c r="AS26" s="1347"/>
      <c r="AT26" s="1347"/>
      <c r="AU26" s="1347"/>
      <c r="AV26" s="1347"/>
      <c r="AW26" s="1347"/>
      <c r="AX26" s="1347"/>
      <c r="AY26" s="1347"/>
      <c r="AZ26" s="1347"/>
      <c r="BA26" s="1347"/>
      <c r="BB26" s="1347"/>
      <c r="BC26" s="1347"/>
      <c r="BD26" s="1347"/>
      <c r="BE26" s="1347"/>
      <c r="BF26" s="1347"/>
      <c r="BG26" s="1347"/>
      <c r="BH26" s="1347"/>
      <c r="BI26" s="1347"/>
      <c r="BJ26" s="1347"/>
      <c r="BK26" s="1347"/>
      <c r="BL26" s="1347"/>
      <c r="BM26" s="1347"/>
      <c r="BN26" s="1347"/>
      <c r="BO26" s="1347"/>
      <c r="BP26" s="1347"/>
      <c r="BQ26" s="1347"/>
      <c r="BR26" s="1347"/>
      <c r="BS26" s="1347"/>
      <c r="BT26" s="1347"/>
      <c r="BU26" s="1347"/>
      <c r="BV26" s="1347"/>
      <c r="BW26" s="1347"/>
      <c r="BX26" s="1347"/>
      <c r="BY26" s="1347"/>
      <c r="BZ26" s="1347"/>
      <c r="CA26" s="1347"/>
      <c r="CB26" s="1347"/>
      <c r="CC26" s="1347"/>
      <c r="CD26" s="1347"/>
      <c r="CE26" s="1347"/>
      <c r="CF26" s="1347"/>
      <c r="CG26" s="1347"/>
      <c r="CH26" s="1347"/>
      <c r="CI26" s="1347"/>
      <c r="CJ26" s="1347"/>
      <c r="CK26" s="1347"/>
      <c r="CL26" s="1347"/>
      <c r="CM26" s="1347"/>
      <c r="CN26" s="1347"/>
      <c r="CO26" s="1347"/>
      <c r="CP26" s="1347"/>
      <c r="CQ26" s="1347"/>
      <c r="CR26" s="1347"/>
      <c r="CS26" s="1347"/>
      <c r="CT26" s="1347"/>
      <c r="CU26" s="1347"/>
      <c r="CV26" s="1347"/>
      <c r="CW26" s="1347"/>
      <c r="CX26" s="1347"/>
      <c r="CY26" s="1347"/>
      <c r="CZ26" s="1347"/>
      <c r="DA26" s="1347"/>
      <c r="DB26" s="1347"/>
      <c r="DC26" s="1347"/>
      <c r="DD26" s="1347"/>
      <c r="DE26" s="1347"/>
      <c r="DF26" s="1347"/>
      <c r="DG26" s="1347"/>
      <c r="DH26" s="1347"/>
      <c r="DI26" s="1347"/>
      <c r="DJ26" s="1347"/>
      <c r="DK26" s="1347"/>
      <c r="DL26" s="1347"/>
      <c r="DM26" s="1347"/>
      <c r="DN26" s="1347"/>
      <c r="DO26" s="1347"/>
      <c r="DP26" s="1347"/>
      <c r="DQ26" s="1347"/>
      <c r="DR26" s="1347"/>
      <c r="DS26" s="1347"/>
      <c r="DT26" s="1347"/>
      <c r="DU26" s="1347"/>
      <c r="DV26" s="1347"/>
      <c r="DW26" s="1347"/>
      <c r="DX26" s="1347"/>
      <c r="DY26" s="1347"/>
      <c r="DZ26" s="1347"/>
      <c r="EA26" s="1347"/>
      <c r="EB26" s="1347"/>
      <c r="EC26" s="1347"/>
      <c r="ED26" s="1347"/>
      <c r="EE26" s="1347"/>
      <c r="EF26" s="1347"/>
      <c r="EG26" s="1347"/>
      <c r="EH26" s="1347"/>
      <c r="EI26" s="1347"/>
      <c r="EJ26" s="1347"/>
      <c r="EK26" s="1347"/>
      <c r="EL26" s="1347"/>
      <c r="EM26" s="1347"/>
      <c r="EN26" s="1347"/>
      <c r="EO26" s="1347"/>
      <c r="EP26" s="1347"/>
      <c r="EQ26" s="1347"/>
      <c r="ER26" s="1347"/>
      <c r="ES26" s="1347"/>
      <c r="ET26" s="1347"/>
      <c r="EU26" s="1347"/>
      <c r="EV26" s="1347"/>
      <c r="EW26" s="1347"/>
      <c r="EX26" s="1347"/>
      <c r="EY26" s="1347"/>
      <c r="EZ26" s="1347"/>
      <c r="FA26" s="1347"/>
      <c r="FB26" s="1347"/>
      <c r="FC26" s="1347"/>
      <c r="FD26" s="1347"/>
      <c r="FE26" s="1347"/>
      <c r="FF26" s="1347"/>
      <c r="FG26" s="1347"/>
      <c r="FH26" s="1347"/>
      <c r="FI26" s="1347"/>
      <c r="FJ26" s="1347"/>
      <c r="FK26" s="1347"/>
      <c r="FL26" s="1347"/>
      <c r="FM26" s="1347"/>
      <c r="FN26" s="1347"/>
      <c r="FO26" s="1347"/>
      <c r="FP26" s="1347"/>
      <c r="FQ26" s="1347"/>
      <c r="FR26" s="1347"/>
      <c r="FS26" s="1347"/>
      <c r="FT26" s="1347"/>
      <c r="FU26" s="1347"/>
      <c r="FV26" s="1347"/>
      <c r="FW26" s="1347"/>
      <c r="FX26" s="1347"/>
      <c r="FY26" s="1347"/>
      <c r="FZ26" s="1347"/>
      <c r="GA26" s="1347"/>
      <c r="GB26" s="1347"/>
      <c r="GC26" s="1347"/>
      <c r="GD26" s="1347"/>
      <c r="GE26" s="1347"/>
      <c r="GF26" s="1347"/>
      <c r="GG26" s="1347"/>
      <c r="GH26" s="1347"/>
      <c r="GI26" s="1347"/>
      <c r="GJ26" s="1347"/>
      <c r="GK26" s="1347"/>
      <c r="GL26" s="1347"/>
      <c r="GM26" s="1347"/>
      <c r="GN26" s="1347"/>
      <c r="GO26" s="1347"/>
      <c r="GP26" s="1347"/>
      <c r="GQ26" s="1347"/>
      <c r="GR26" s="1347"/>
      <c r="GS26" s="1347"/>
      <c r="GT26" s="1347"/>
      <c r="GU26" s="1347"/>
      <c r="GV26" s="1347"/>
      <c r="GW26" s="1347"/>
      <c r="GX26" s="1347"/>
      <c r="GY26" s="1347"/>
      <c r="GZ26" s="1347"/>
      <c r="HA26" s="1347"/>
      <c r="HB26" s="1347"/>
      <c r="HC26" s="1347"/>
      <c r="HD26" s="1347"/>
      <c r="HE26" s="1347"/>
      <c r="HF26" s="1347"/>
      <c r="HG26" s="1347"/>
      <c r="HH26" s="1347"/>
      <c r="HI26" s="1347"/>
      <c r="HJ26" s="1347"/>
      <c r="HK26" s="1347"/>
      <c r="HL26" s="1347"/>
      <c r="HM26" s="1347"/>
      <c r="HN26" s="1347"/>
      <c r="HO26" s="1347"/>
      <c r="HP26" s="1347"/>
      <c r="HQ26" s="1347"/>
      <c r="HR26" s="1347"/>
      <c r="HS26" s="1347"/>
      <c r="HT26" s="1347"/>
      <c r="HU26" s="1347"/>
      <c r="HV26" s="1347"/>
      <c r="HW26" s="1347"/>
      <c r="HX26" s="1347"/>
      <c r="HY26" s="1347"/>
      <c r="HZ26" s="1347"/>
      <c r="IA26" s="1347"/>
      <c r="IB26" s="1347"/>
      <c r="IC26" s="1347"/>
      <c r="ID26" s="1347"/>
      <c r="IE26" s="1347"/>
      <c r="IF26" s="1347"/>
      <c r="IG26" s="1347"/>
      <c r="IH26" s="1347"/>
      <c r="II26" s="1347"/>
      <c r="IJ26" s="1347"/>
      <c r="IK26" s="1347"/>
      <c r="IL26" s="1347"/>
      <c r="IM26" s="1347"/>
      <c r="IN26" s="1347"/>
      <c r="IO26" s="1347"/>
      <c r="IP26" s="1347"/>
      <c r="IQ26" s="1347"/>
      <c r="IR26" s="1347"/>
      <c r="IS26" s="1347"/>
      <c r="IT26" s="1347"/>
      <c r="IU26" s="1347"/>
      <c r="IV26" s="1347"/>
    </row>
    <row r="27" spans="1:256" ht="12.95" customHeight="1">
      <c r="A27" s="93" t="s">
        <v>80</v>
      </c>
      <c r="B27" s="1348" t="s">
        <v>2856</v>
      </c>
      <c r="C27" s="1347" t="s">
        <v>2857</v>
      </c>
      <c r="D27" s="247" t="s">
        <v>2793</v>
      </c>
      <c r="E27" s="1352">
        <v>62259</v>
      </c>
      <c r="F27" s="1352">
        <v>60917</v>
      </c>
      <c r="G27" s="1353">
        <f t="shared" si="0"/>
        <v>1342</v>
      </c>
      <c r="I27" s="1347"/>
      <c r="J27" s="1347"/>
      <c r="K27" s="1347"/>
      <c r="L27" s="1347"/>
      <c r="M27" s="1347"/>
      <c r="N27" s="1347"/>
      <c r="O27" s="1347"/>
      <c r="P27" s="1347"/>
      <c r="Q27" s="1347"/>
      <c r="R27" s="1347"/>
      <c r="S27" s="1347"/>
      <c r="T27" s="1347"/>
      <c r="U27" s="1347"/>
      <c r="V27" s="1347"/>
      <c r="W27" s="1347"/>
      <c r="X27" s="1347"/>
      <c r="Y27" s="1347"/>
      <c r="Z27" s="1347"/>
      <c r="AA27" s="1347"/>
      <c r="AB27" s="1347"/>
      <c r="AC27" s="1347"/>
      <c r="AD27" s="1347"/>
      <c r="AE27" s="1347"/>
      <c r="AF27" s="1347"/>
      <c r="AG27" s="1347"/>
      <c r="AH27" s="1347"/>
      <c r="AI27" s="1347"/>
      <c r="AJ27" s="1347"/>
      <c r="AK27" s="1347"/>
      <c r="AL27" s="1347"/>
      <c r="AM27" s="1347"/>
      <c r="AN27" s="1347"/>
      <c r="AO27" s="1347"/>
      <c r="AP27" s="1347"/>
      <c r="AQ27" s="1347"/>
      <c r="AR27" s="1347"/>
      <c r="AS27" s="1347"/>
      <c r="AT27" s="1347"/>
      <c r="AU27" s="1347"/>
      <c r="AV27" s="1347"/>
      <c r="AW27" s="1347"/>
      <c r="AX27" s="1347"/>
      <c r="AY27" s="1347"/>
      <c r="AZ27" s="1347"/>
      <c r="BA27" s="1347"/>
      <c r="BB27" s="1347"/>
      <c r="BC27" s="1347"/>
      <c r="BD27" s="1347"/>
      <c r="BE27" s="1347"/>
      <c r="BF27" s="1347"/>
      <c r="BG27" s="1347"/>
      <c r="BH27" s="1347"/>
      <c r="BI27" s="1347"/>
      <c r="BJ27" s="1347"/>
      <c r="BK27" s="1347"/>
      <c r="BL27" s="1347"/>
      <c r="BM27" s="1347"/>
      <c r="BN27" s="1347"/>
      <c r="BO27" s="1347"/>
      <c r="BP27" s="1347"/>
      <c r="BQ27" s="1347"/>
      <c r="BR27" s="1347"/>
      <c r="BS27" s="1347"/>
      <c r="BT27" s="1347"/>
      <c r="BU27" s="1347"/>
      <c r="BV27" s="1347"/>
      <c r="BW27" s="1347"/>
      <c r="BX27" s="1347"/>
      <c r="BY27" s="1347"/>
      <c r="BZ27" s="1347"/>
      <c r="CA27" s="1347"/>
      <c r="CB27" s="1347"/>
      <c r="CC27" s="1347"/>
      <c r="CD27" s="1347"/>
      <c r="CE27" s="1347"/>
      <c r="CF27" s="1347"/>
      <c r="CG27" s="1347"/>
      <c r="CH27" s="1347"/>
      <c r="CI27" s="1347"/>
      <c r="CJ27" s="1347"/>
      <c r="CK27" s="1347"/>
      <c r="CL27" s="1347"/>
      <c r="CM27" s="1347"/>
      <c r="CN27" s="1347"/>
      <c r="CO27" s="1347"/>
      <c r="CP27" s="1347"/>
      <c r="CQ27" s="1347"/>
      <c r="CR27" s="1347"/>
      <c r="CS27" s="1347"/>
      <c r="CT27" s="1347"/>
      <c r="CU27" s="1347"/>
      <c r="CV27" s="1347"/>
      <c r="CW27" s="1347"/>
      <c r="CX27" s="1347"/>
      <c r="CY27" s="1347"/>
      <c r="CZ27" s="1347"/>
      <c r="DA27" s="1347"/>
      <c r="DB27" s="1347"/>
      <c r="DC27" s="1347"/>
      <c r="DD27" s="1347"/>
      <c r="DE27" s="1347"/>
      <c r="DF27" s="1347"/>
      <c r="DG27" s="1347"/>
      <c r="DH27" s="1347"/>
      <c r="DI27" s="1347"/>
      <c r="DJ27" s="1347"/>
      <c r="DK27" s="1347"/>
      <c r="DL27" s="1347"/>
      <c r="DM27" s="1347"/>
      <c r="DN27" s="1347"/>
      <c r="DO27" s="1347"/>
      <c r="DP27" s="1347"/>
      <c r="DQ27" s="1347"/>
      <c r="DR27" s="1347"/>
      <c r="DS27" s="1347"/>
      <c r="DT27" s="1347"/>
      <c r="DU27" s="1347"/>
      <c r="DV27" s="1347"/>
      <c r="DW27" s="1347"/>
      <c r="DX27" s="1347"/>
      <c r="DY27" s="1347"/>
      <c r="DZ27" s="1347"/>
      <c r="EA27" s="1347"/>
      <c r="EB27" s="1347"/>
      <c r="EC27" s="1347"/>
      <c r="ED27" s="1347"/>
      <c r="EE27" s="1347"/>
      <c r="EF27" s="1347"/>
      <c r="EG27" s="1347"/>
      <c r="EH27" s="1347"/>
      <c r="EI27" s="1347"/>
      <c r="EJ27" s="1347"/>
      <c r="EK27" s="1347"/>
      <c r="EL27" s="1347"/>
      <c r="EM27" s="1347"/>
      <c r="EN27" s="1347"/>
      <c r="EO27" s="1347"/>
      <c r="EP27" s="1347"/>
      <c r="EQ27" s="1347"/>
      <c r="ER27" s="1347"/>
      <c r="ES27" s="1347"/>
      <c r="ET27" s="1347"/>
      <c r="EU27" s="1347"/>
      <c r="EV27" s="1347"/>
      <c r="EW27" s="1347"/>
      <c r="EX27" s="1347"/>
      <c r="EY27" s="1347"/>
      <c r="EZ27" s="1347"/>
      <c r="FA27" s="1347"/>
      <c r="FB27" s="1347"/>
      <c r="FC27" s="1347"/>
      <c r="FD27" s="1347"/>
      <c r="FE27" s="1347"/>
      <c r="FF27" s="1347"/>
      <c r="FG27" s="1347"/>
      <c r="FH27" s="1347"/>
      <c r="FI27" s="1347"/>
      <c r="FJ27" s="1347"/>
      <c r="FK27" s="1347"/>
      <c r="FL27" s="1347"/>
      <c r="FM27" s="1347"/>
      <c r="FN27" s="1347"/>
      <c r="FO27" s="1347"/>
      <c r="FP27" s="1347"/>
      <c r="FQ27" s="1347"/>
      <c r="FR27" s="1347"/>
      <c r="FS27" s="1347"/>
      <c r="FT27" s="1347"/>
      <c r="FU27" s="1347"/>
      <c r="FV27" s="1347"/>
      <c r="FW27" s="1347"/>
      <c r="FX27" s="1347"/>
      <c r="FY27" s="1347"/>
      <c r="FZ27" s="1347"/>
      <c r="GA27" s="1347"/>
      <c r="GB27" s="1347"/>
      <c r="GC27" s="1347"/>
      <c r="GD27" s="1347"/>
      <c r="GE27" s="1347"/>
      <c r="GF27" s="1347"/>
      <c r="GG27" s="1347"/>
      <c r="GH27" s="1347"/>
      <c r="GI27" s="1347"/>
      <c r="GJ27" s="1347"/>
      <c r="GK27" s="1347"/>
      <c r="GL27" s="1347"/>
      <c r="GM27" s="1347"/>
      <c r="GN27" s="1347"/>
      <c r="GO27" s="1347"/>
      <c r="GP27" s="1347"/>
      <c r="GQ27" s="1347"/>
      <c r="GR27" s="1347"/>
      <c r="GS27" s="1347"/>
      <c r="GT27" s="1347"/>
      <c r="GU27" s="1347"/>
      <c r="GV27" s="1347"/>
      <c r="GW27" s="1347"/>
      <c r="GX27" s="1347"/>
      <c r="GY27" s="1347"/>
      <c r="GZ27" s="1347"/>
      <c r="HA27" s="1347"/>
      <c r="HB27" s="1347"/>
      <c r="HC27" s="1347"/>
      <c r="HD27" s="1347"/>
      <c r="HE27" s="1347"/>
      <c r="HF27" s="1347"/>
      <c r="HG27" s="1347"/>
      <c r="HH27" s="1347"/>
      <c r="HI27" s="1347"/>
      <c r="HJ27" s="1347"/>
      <c r="HK27" s="1347"/>
      <c r="HL27" s="1347"/>
      <c r="HM27" s="1347"/>
      <c r="HN27" s="1347"/>
      <c r="HO27" s="1347"/>
      <c r="HP27" s="1347"/>
      <c r="HQ27" s="1347"/>
      <c r="HR27" s="1347"/>
      <c r="HS27" s="1347"/>
      <c r="HT27" s="1347"/>
      <c r="HU27" s="1347"/>
      <c r="HV27" s="1347"/>
      <c r="HW27" s="1347"/>
      <c r="HX27" s="1347"/>
      <c r="HY27" s="1347"/>
      <c r="HZ27" s="1347"/>
      <c r="IA27" s="1347"/>
      <c r="IB27" s="1347"/>
      <c r="IC27" s="1347"/>
      <c r="ID27" s="1347"/>
      <c r="IE27" s="1347"/>
      <c r="IF27" s="1347"/>
      <c r="IG27" s="1347"/>
      <c r="IH27" s="1347"/>
      <c r="II27" s="1347"/>
      <c r="IJ27" s="1347"/>
      <c r="IK27" s="1347"/>
      <c r="IL27" s="1347"/>
      <c r="IM27" s="1347"/>
      <c r="IN27" s="1347"/>
      <c r="IO27" s="1347"/>
      <c r="IP27" s="1347"/>
      <c r="IQ27" s="1347"/>
      <c r="IR27" s="1347"/>
      <c r="IS27" s="1347"/>
      <c r="IT27" s="1347"/>
      <c r="IU27" s="1347"/>
      <c r="IV27" s="1347"/>
    </row>
    <row r="28" spans="1:256" ht="12.95" customHeight="1">
      <c r="A28" s="93" t="s">
        <v>81</v>
      </c>
      <c r="B28" s="1348" t="s">
        <v>2858</v>
      </c>
      <c r="C28" s="1347" t="s">
        <v>2859</v>
      </c>
      <c r="D28" s="247" t="s">
        <v>2793</v>
      </c>
      <c r="E28" s="1352">
        <v>0</v>
      </c>
      <c r="F28" s="1352">
        <v>0</v>
      </c>
      <c r="G28" s="1353">
        <f t="shared" si="0"/>
        <v>0</v>
      </c>
      <c r="I28" s="1347"/>
      <c r="J28" s="1347"/>
      <c r="K28" s="1347"/>
      <c r="L28" s="1347"/>
      <c r="M28" s="1347"/>
      <c r="N28" s="1347"/>
      <c r="O28" s="1347"/>
      <c r="P28" s="1347"/>
      <c r="Q28" s="1347"/>
      <c r="R28" s="1347"/>
      <c r="S28" s="1347"/>
      <c r="T28" s="1347"/>
      <c r="U28" s="1347"/>
      <c r="V28" s="1347"/>
      <c r="W28" s="1347"/>
      <c r="X28" s="1347"/>
      <c r="Y28" s="1347"/>
      <c r="Z28" s="1347"/>
      <c r="AA28" s="1347"/>
      <c r="AB28" s="1347"/>
      <c r="AC28" s="1347"/>
      <c r="AD28" s="1347"/>
      <c r="AE28" s="1347"/>
      <c r="AF28" s="1347"/>
      <c r="AG28" s="1347"/>
      <c r="AH28" s="1347"/>
      <c r="AI28" s="1347"/>
      <c r="AJ28" s="1347"/>
      <c r="AK28" s="1347"/>
      <c r="AL28" s="1347"/>
      <c r="AM28" s="1347"/>
      <c r="AN28" s="1347"/>
      <c r="AO28" s="1347"/>
      <c r="AP28" s="1347"/>
      <c r="AQ28" s="1347"/>
      <c r="AR28" s="1347"/>
      <c r="AS28" s="1347"/>
      <c r="AT28" s="1347"/>
      <c r="AU28" s="1347"/>
      <c r="AV28" s="1347"/>
      <c r="AW28" s="1347"/>
      <c r="AX28" s="1347"/>
      <c r="AY28" s="1347"/>
      <c r="AZ28" s="1347"/>
      <c r="BA28" s="1347"/>
      <c r="BB28" s="1347"/>
      <c r="BC28" s="1347"/>
      <c r="BD28" s="1347"/>
      <c r="BE28" s="1347"/>
      <c r="BF28" s="1347"/>
      <c r="BG28" s="1347"/>
      <c r="BH28" s="1347"/>
      <c r="BI28" s="1347"/>
      <c r="BJ28" s="1347"/>
      <c r="BK28" s="1347"/>
      <c r="BL28" s="1347"/>
      <c r="BM28" s="1347"/>
      <c r="BN28" s="1347"/>
      <c r="BO28" s="1347"/>
      <c r="BP28" s="1347"/>
      <c r="BQ28" s="1347"/>
      <c r="BR28" s="1347"/>
      <c r="BS28" s="1347"/>
      <c r="BT28" s="1347"/>
      <c r="BU28" s="1347"/>
      <c r="BV28" s="1347"/>
      <c r="BW28" s="1347"/>
      <c r="BX28" s="1347"/>
      <c r="BY28" s="1347"/>
      <c r="BZ28" s="1347"/>
      <c r="CA28" s="1347"/>
      <c r="CB28" s="1347"/>
      <c r="CC28" s="1347"/>
      <c r="CD28" s="1347"/>
      <c r="CE28" s="1347"/>
      <c r="CF28" s="1347"/>
      <c r="CG28" s="1347"/>
      <c r="CH28" s="1347"/>
      <c r="CI28" s="1347"/>
      <c r="CJ28" s="1347"/>
      <c r="CK28" s="1347"/>
      <c r="CL28" s="1347"/>
      <c r="CM28" s="1347"/>
      <c r="CN28" s="1347"/>
      <c r="CO28" s="1347"/>
      <c r="CP28" s="1347"/>
      <c r="CQ28" s="1347"/>
      <c r="CR28" s="1347"/>
      <c r="CS28" s="1347"/>
      <c r="CT28" s="1347"/>
      <c r="CU28" s="1347"/>
      <c r="CV28" s="1347"/>
      <c r="CW28" s="1347"/>
      <c r="CX28" s="1347"/>
      <c r="CY28" s="1347"/>
      <c r="CZ28" s="1347"/>
      <c r="DA28" s="1347"/>
      <c r="DB28" s="1347"/>
      <c r="DC28" s="1347"/>
      <c r="DD28" s="1347"/>
      <c r="DE28" s="1347"/>
      <c r="DF28" s="1347"/>
      <c r="DG28" s="1347"/>
      <c r="DH28" s="1347"/>
      <c r="DI28" s="1347"/>
      <c r="DJ28" s="1347"/>
      <c r="DK28" s="1347"/>
      <c r="DL28" s="1347"/>
      <c r="DM28" s="1347"/>
      <c r="DN28" s="1347"/>
      <c r="DO28" s="1347"/>
      <c r="DP28" s="1347"/>
      <c r="DQ28" s="1347"/>
      <c r="DR28" s="1347"/>
      <c r="DS28" s="1347"/>
      <c r="DT28" s="1347"/>
      <c r="DU28" s="1347"/>
      <c r="DV28" s="1347"/>
      <c r="DW28" s="1347"/>
      <c r="DX28" s="1347"/>
      <c r="DY28" s="1347"/>
      <c r="DZ28" s="1347"/>
      <c r="EA28" s="1347"/>
      <c r="EB28" s="1347"/>
      <c r="EC28" s="1347"/>
      <c r="ED28" s="1347"/>
      <c r="EE28" s="1347"/>
      <c r="EF28" s="1347"/>
      <c r="EG28" s="1347"/>
      <c r="EH28" s="1347"/>
      <c r="EI28" s="1347"/>
      <c r="EJ28" s="1347"/>
      <c r="EK28" s="1347"/>
      <c r="EL28" s="1347"/>
      <c r="EM28" s="1347"/>
      <c r="EN28" s="1347"/>
      <c r="EO28" s="1347"/>
      <c r="EP28" s="1347"/>
      <c r="EQ28" s="1347"/>
      <c r="ER28" s="1347"/>
      <c r="ES28" s="1347"/>
      <c r="ET28" s="1347"/>
      <c r="EU28" s="1347"/>
      <c r="EV28" s="1347"/>
      <c r="EW28" s="1347"/>
      <c r="EX28" s="1347"/>
      <c r="EY28" s="1347"/>
      <c r="EZ28" s="1347"/>
      <c r="FA28" s="1347"/>
      <c r="FB28" s="1347"/>
      <c r="FC28" s="1347"/>
      <c r="FD28" s="1347"/>
      <c r="FE28" s="1347"/>
      <c r="FF28" s="1347"/>
      <c r="FG28" s="1347"/>
      <c r="FH28" s="1347"/>
      <c r="FI28" s="1347"/>
      <c r="FJ28" s="1347"/>
      <c r="FK28" s="1347"/>
      <c r="FL28" s="1347"/>
      <c r="FM28" s="1347"/>
      <c r="FN28" s="1347"/>
      <c r="FO28" s="1347"/>
      <c r="FP28" s="1347"/>
      <c r="FQ28" s="1347"/>
      <c r="FR28" s="1347"/>
      <c r="FS28" s="1347"/>
      <c r="FT28" s="1347"/>
      <c r="FU28" s="1347"/>
      <c r="FV28" s="1347"/>
      <c r="FW28" s="1347"/>
      <c r="FX28" s="1347"/>
      <c r="FY28" s="1347"/>
      <c r="FZ28" s="1347"/>
      <c r="GA28" s="1347"/>
      <c r="GB28" s="1347"/>
      <c r="GC28" s="1347"/>
      <c r="GD28" s="1347"/>
      <c r="GE28" s="1347"/>
      <c r="GF28" s="1347"/>
      <c r="GG28" s="1347"/>
      <c r="GH28" s="1347"/>
      <c r="GI28" s="1347"/>
      <c r="GJ28" s="1347"/>
      <c r="GK28" s="1347"/>
      <c r="GL28" s="1347"/>
      <c r="GM28" s="1347"/>
      <c r="GN28" s="1347"/>
      <c r="GO28" s="1347"/>
      <c r="GP28" s="1347"/>
      <c r="GQ28" s="1347"/>
      <c r="GR28" s="1347"/>
      <c r="GS28" s="1347"/>
      <c r="GT28" s="1347"/>
      <c r="GU28" s="1347"/>
      <c r="GV28" s="1347"/>
      <c r="GW28" s="1347"/>
      <c r="GX28" s="1347"/>
      <c r="GY28" s="1347"/>
      <c r="GZ28" s="1347"/>
      <c r="HA28" s="1347"/>
      <c r="HB28" s="1347"/>
      <c r="HC28" s="1347"/>
      <c r="HD28" s="1347"/>
      <c r="HE28" s="1347"/>
      <c r="HF28" s="1347"/>
      <c r="HG28" s="1347"/>
      <c r="HH28" s="1347"/>
      <c r="HI28" s="1347"/>
      <c r="HJ28" s="1347"/>
      <c r="HK28" s="1347"/>
      <c r="HL28" s="1347"/>
      <c r="HM28" s="1347"/>
      <c r="HN28" s="1347"/>
      <c r="HO28" s="1347"/>
      <c r="HP28" s="1347"/>
      <c r="HQ28" s="1347"/>
      <c r="HR28" s="1347"/>
      <c r="HS28" s="1347"/>
      <c r="HT28" s="1347"/>
      <c r="HU28" s="1347"/>
      <c r="HV28" s="1347"/>
      <c r="HW28" s="1347"/>
      <c r="HX28" s="1347"/>
      <c r="HY28" s="1347"/>
      <c r="HZ28" s="1347"/>
      <c r="IA28" s="1347"/>
      <c r="IB28" s="1347"/>
      <c r="IC28" s="1347"/>
      <c r="ID28" s="1347"/>
      <c r="IE28" s="1347"/>
      <c r="IF28" s="1347"/>
      <c r="IG28" s="1347"/>
      <c r="IH28" s="1347"/>
      <c r="II28" s="1347"/>
      <c r="IJ28" s="1347"/>
      <c r="IK28" s="1347"/>
      <c r="IL28" s="1347"/>
      <c r="IM28" s="1347"/>
      <c r="IN28" s="1347"/>
      <c r="IO28" s="1347"/>
      <c r="IP28" s="1347"/>
      <c r="IQ28" s="1347"/>
      <c r="IR28" s="1347"/>
      <c r="IS28" s="1347"/>
      <c r="IT28" s="1347"/>
      <c r="IU28" s="1347"/>
      <c r="IV28" s="1347"/>
    </row>
    <row r="29" spans="1:256" ht="12.95" customHeight="1">
      <c r="A29" s="93" t="s">
        <v>82</v>
      </c>
      <c r="B29" s="1348" t="s">
        <v>2860</v>
      </c>
      <c r="C29" s="1347" t="s">
        <v>1755</v>
      </c>
      <c r="D29" s="247" t="s">
        <v>2793</v>
      </c>
      <c r="E29" s="1432">
        <v>25860</v>
      </c>
      <c r="F29" s="1432">
        <v>26729</v>
      </c>
      <c r="G29" s="1353">
        <f t="shared" si="0"/>
        <v>-869</v>
      </c>
      <c r="I29" s="1347"/>
      <c r="J29" s="1347"/>
      <c r="K29" s="1347"/>
      <c r="L29" s="1347"/>
      <c r="M29" s="1347"/>
      <c r="N29" s="1347"/>
      <c r="O29" s="1347"/>
      <c r="P29" s="1347"/>
      <c r="Q29" s="1347"/>
      <c r="R29" s="1347"/>
      <c r="S29" s="1347"/>
      <c r="T29" s="1347"/>
      <c r="U29" s="1347"/>
      <c r="V29" s="1347"/>
      <c r="W29" s="1347"/>
      <c r="X29" s="1347"/>
      <c r="Y29" s="1347"/>
      <c r="Z29" s="1347"/>
      <c r="AA29" s="1347"/>
      <c r="AB29" s="1347"/>
      <c r="AC29" s="1347"/>
      <c r="AD29" s="1347"/>
      <c r="AE29" s="1347"/>
      <c r="AF29" s="1347"/>
      <c r="AG29" s="1347"/>
      <c r="AH29" s="1347"/>
      <c r="AI29" s="1347"/>
      <c r="AJ29" s="1347"/>
      <c r="AK29" s="1347"/>
      <c r="AL29" s="1347"/>
      <c r="AM29" s="1347"/>
      <c r="AN29" s="1347"/>
      <c r="AO29" s="1347"/>
      <c r="AP29" s="1347"/>
      <c r="AQ29" s="1347"/>
      <c r="AR29" s="1347"/>
      <c r="AS29" s="1347"/>
      <c r="AT29" s="1347"/>
      <c r="AU29" s="1347"/>
      <c r="AV29" s="1347"/>
      <c r="AW29" s="1347"/>
      <c r="AX29" s="1347"/>
      <c r="AY29" s="1347"/>
      <c r="AZ29" s="1347"/>
      <c r="BA29" s="1347"/>
      <c r="BB29" s="1347"/>
      <c r="BC29" s="1347"/>
      <c r="BD29" s="1347"/>
      <c r="BE29" s="1347"/>
      <c r="BF29" s="1347"/>
      <c r="BG29" s="1347"/>
      <c r="BH29" s="1347"/>
      <c r="BI29" s="1347"/>
      <c r="BJ29" s="1347"/>
      <c r="BK29" s="1347"/>
      <c r="BL29" s="1347"/>
      <c r="BM29" s="1347"/>
      <c r="BN29" s="1347"/>
      <c r="BO29" s="1347"/>
      <c r="BP29" s="1347"/>
      <c r="BQ29" s="1347"/>
      <c r="BR29" s="1347"/>
      <c r="BS29" s="1347"/>
      <c r="BT29" s="1347"/>
      <c r="BU29" s="1347"/>
      <c r="BV29" s="1347"/>
      <c r="BW29" s="1347"/>
      <c r="BX29" s="1347"/>
      <c r="BY29" s="1347"/>
      <c r="BZ29" s="1347"/>
      <c r="CA29" s="1347"/>
      <c r="CB29" s="1347"/>
      <c r="CC29" s="1347"/>
      <c r="CD29" s="1347"/>
      <c r="CE29" s="1347"/>
      <c r="CF29" s="1347"/>
      <c r="CG29" s="1347"/>
      <c r="CH29" s="1347"/>
      <c r="CI29" s="1347"/>
      <c r="CJ29" s="1347"/>
      <c r="CK29" s="1347"/>
      <c r="CL29" s="1347"/>
      <c r="CM29" s="1347"/>
      <c r="CN29" s="1347"/>
      <c r="CO29" s="1347"/>
      <c r="CP29" s="1347"/>
      <c r="CQ29" s="1347"/>
      <c r="CR29" s="1347"/>
      <c r="CS29" s="1347"/>
      <c r="CT29" s="1347"/>
      <c r="CU29" s="1347"/>
      <c r="CV29" s="1347"/>
      <c r="CW29" s="1347"/>
      <c r="CX29" s="1347"/>
      <c r="CY29" s="1347"/>
      <c r="CZ29" s="1347"/>
      <c r="DA29" s="1347"/>
      <c r="DB29" s="1347"/>
      <c r="DC29" s="1347"/>
      <c r="DD29" s="1347"/>
      <c r="DE29" s="1347"/>
      <c r="DF29" s="1347"/>
      <c r="DG29" s="1347"/>
      <c r="DH29" s="1347"/>
      <c r="DI29" s="1347"/>
      <c r="DJ29" s="1347"/>
      <c r="DK29" s="1347"/>
      <c r="DL29" s="1347"/>
      <c r="DM29" s="1347"/>
      <c r="DN29" s="1347"/>
      <c r="DO29" s="1347"/>
      <c r="DP29" s="1347"/>
      <c r="DQ29" s="1347"/>
      <c r="DR29" s="1347"/>
      <c r="DS29" s="1347"/>
      <c r="DT29" s="1347"/>
      <c r="DU29" s="1347"/>
      <c r="DV29" s="1347"/>
      <c r="DW29" s="1347"/>
      <c r="DX29" s="1347"/>
      <c r="DY29" s="1347"/>
      <c r="DZ29" s="1347"/>
      <c r="EA29" s="1347"/>
      <c r="EB29" s="1347"/>
      <c r="EC29" s="1347"/>
      <c r="ED29" s="1347"/>
      <c r="EE29" s="1347"/>
      <c r="EF29" s="1347"/>
      <c r="EG29" s="1347"/>
      <c r="EH29" s="1347"/>
      <c r="EI29" s="1347"/>
      <c r="EJ29" s="1347"/>
      <c r="EK29" s="1347"/>
      <c r="EL29" s="1347"/>
      <c r="EM29" s="1347"/>
      <c r="EN29" s="1347"/>
      <c r="EO29" s="1347"/>
      <c r="EP29" s="1347"/>
      <c r="EQ29" s="1347"/>
      <c r="ER29" s="1347"/>
      <c r="ES29" s="1347"/>
      <c r="ET29" s="1347"/>
      <c r="EU29" s="1347"/>
      <c r="EV29" s="1347"/>
      <c r="EW29" s="1347"/>
      <c r="EX29" s="1347"/>
      <c r="EY29" s="1347"/>
      <c r="EZ29" s="1347"/>
      <c r="FA29" s="1347"/>
      <c r="FB29" s="1347"/>
      <c r="FC29" s="1347"/>
      <c r="FD29" s="1347"/>
      <c r="FE29" s="1347"/>
      <c r="FF29" s="1347"/>
      <c r="FG29" s="1347"/>
      <c r="FH29" s="1347"/>
      <c r="FI29" s="1347"/>
      <c r="FJ29" s="1347"/>
      <c r="FK29" s="1347"/>
      <c r="FL29" s="1347"/>
      <c r="FM29" s="1347"/>
      <c r="FN29" s="1347"/>
      <c r="FO29" s="1347"/>
      <c r="FP29" s="1347"/>
      <c r="FQ29" s="1347"/>
      <c r="FR29" s="1347"/>
      <c r="FS29" s="1347"/>
      <c r="FT29" s="1347"/>
      <c r="FU29" s="1347"/>
      <c r="FV29" s="1347"/>
      <c r="FW29" s="1347"/>
      <c r="FX29" s="1347"/>
      <c r="FY29" s="1347"/>
      <c r="FZ29" s="1347"/>
      <c r="GA29" s="1347"/>
      <c r="GB29" s="1347"/>
      <c r="GC29" s="1347"/>
      <c r="GD29" s="1347"/>
      <c r="GE29" s="1347"/>
      <c r="GF29" s="1347"/>
      <c r="GG29" s="1347"/>
      <c r="GH29" s="1347"/>
      <c r="GI29" s="1347"/>
      <c r="GJ29" s="1347"/>
      <c r="GK29" s="1347"/>
      <c r="GL29" s="1347"/>
      <c r="GM29" s="1347"/>
      <c r="GN29" s="1347"/>
      <c r="GO29" s="1347"/>
      <c r="GP29" s="1347"/>
      <c r="GQ29" s="1347"/>
      <c r="GR29" s="1347"/>
      <c r="GS29" s="1347"/>
      <c r="GT29" s="1347"/>
      <c r="GU29" s="1347"/>
      <c r="GV29" s="1347"/>
      <c r="GW29" s="1347"/>
      <c r="GX29" s="1347"/>
      <c r="GY29" s="1347"/>
      <c r="GZ29" s="1347"/>
      <c r="HA29" s="1347"/>
      <c r="HB29" s="1347"/>
      <c r="HC29" s="1347"/>
      <c r="HD29" s="1347"/>
      <c r="HE29" s="1347"/>
      <c r="HF29" s="1347"/>
      <c r="HG29" s="1347"/>
      <c r="HH29" s="1347"/>
      <c r="HI29" s="1347"/>
      <c r="HJ29" s="1347"/>
      <c r="HK29" s="1347"/>
      <c r="HL29" s="1347"/>
      <c r="HM29" s="1347"/>
      <c r="HN29" s="1347"/>
      <c r="HO29" s="1347"/>
      <c r="HP29" s="1347"/>
      <c r="HQ29" s="1347"/>
      <c r="HR29" s="1347"/>
      <c r="HS29" s="1347"/>
      <c r="HT29" s="1347"/>
      <c r="HU29" s="1347"/>
      <c r="HV29" s="1347"/>
      <c r="HW29" s="1347"/>
      <c r="HX29" s="1347"/>
      <c r="HY29" s="1347"/>
      <c r="HZ29" s="1347"/>
      <c r="IA29" s="1347"/>
      <c r="IB29" s="1347"/>
      <c r="IC29" s="1347"/>
      <c r="ID29" s="1347"/>
      <c r="IE29" s="1347"/>
      <c r="IF29" s="1347"/>
      <c r="IG29" s="1347"/>
      <c r="IH29" s="1347"/>
      <c r="II29" s="1347"/>
      <c r="IJ29" s="1347"/>
      <c r="IK29" s="1347"/>
      <c r="IL29" s="1347"/>
      <c r="IM29" s="1347"/>
      <c r="IN29" s="1347"/>
      <c r="IO29" s="1347"/>
      <c r="IP29" s="1347"/>
      <c r="IQ29" s="1347"/>
      <c r="IR29" s="1347"/>
      <c r="IS29" s="1347"/>
      <c r="IT29" s="1347"/>
      <c r="IU29" s="1347"/>
      <c r="IV29" s="1347"/>
    </row>
    <row r="30" spans="1:256" ht="12.95" customHeight="1">
      <c r="A30" s="93" t="s">
        <v>83</v>
      </c>
      <c r="B30" s="1348" t="s">
        <v>1756</v>
      </c>
      <c r="C30" s="1347" t="s">
        <v>1757</v>
      </c>
      <c r="D30" s="247" t="s">
        <v>2793</v>
      </c>
      <c r="E30" s="1432">
        <v>0</v>
      </c>
      <c r="F30" s="1432">
        <v>0</v>
      </c>
      <c r="G30" s="1353">
        <f t="shared" si="0"/>
        <v>0</v>
      </c>
      <c r="I30" s="1347"/>
      <c r="J30" s="1347"/>
      <c r="K30" s="1347"/>
      <c r="L30" s="1347"/>
      <c r="M30" s="1347"/>
      <c r="N30" s="1347"/>
      <c r="O30" s="1347"/>
      <c r="P30" s="1347"/>
      <c r="Q30" s="1347"/>
      <c r="R30" s="1347"/>
      <c r="S30" s="1347"/>
      <c r="T30" s="1347"/>
      <c r="U30" s="1347"/>
      <c r="V30" s="1347"/>
      <c r="W30" s="1347"/>
      <c r="X30" s="1347"/>
      <c r="Y30" s="1347"/>
      <c r="Z30" s="1347"/>
      <c r="AA30" s="1347"/>
      <c r="AB30" s="1347"/>
      <c r="AC30" s="1347"/>
      <c r="AD30" s="1347"/>
      <c r="AE30" s="1347"/>
      <c r="AF30" s="1347"/>
      <c r="AG30" s="1347"/>
      <c r="AH30" s="1347"/>
      <c r="AI30" s="1347"/>
      <c r="AJ30" s="1347"/>
      <c r="AK30" s="1347"/>
      <c r="AL30" s="1347"/>
      <c r="AM30" s="1347"/>
      <c r="AN30" s="1347"/>
      <c r="AO30" s="1347"/>
      <c r="AP30" s="1347"/>
      <c r="AQ30" s="1347"/>
      <c r="AR30" s="1347"/>
      <c r="AS30" s="1347"/>
      <c r="AT30" s="1347"/>
      <c r="AU30" s="1347"/>
      <c r="AV30" s="1347"/>
      <c r="AW30" s="1347"/>
      <c r="AX30" s="1347"/>
      <c r="AY30" s="1347"/>
      <c r="AZ30" s="1347"/>
      <c r="BA30" s="1347"/>
      <c r="BB30" s="1347"/>
      <c r="BC30" s="1347"/>
      <c r="BD30" s="1347"/>
      <c r="BE30" s="1347"/>
      <c r="BF30" s="1347"/>
      <c r="BG30" s="1347"/>
      <c r="BH30" s="1347"/>
      <c r="BI30" s="1347"/>
      <c r="BJ30" s="1347"/>
      <c r="BK30" s="1347"/>
      <c r="BL30" s="1347"/>
      <c r="BM30" s="1347"/>
      <c r="BN30" s="1347"/>
      <c r="BO30" s="1347"/>
      <c r="BP30" s="1347"/>
      <c r="BQ30" s="1347"/>
      <c r="BR30" s="1347"/>
      <c r="BS30" s="1347"/>
      <c r="BT30" s="1347"/>
      <c r="BU30" s="1347"/>
      <c r="BV30" s="1347"/>
      <c r="BW30" s="1347"/>
      <c r="BX30" s="1347"/>
      <c r="BY30" s="1347"/>
      <c r="BZ30" s="1347"/>
      <c r="CA30" s="1347"/>
      <c r="CB30" s="1347"/>
      <c r="CC30" s="1347"/>
      <c r="CD30" s="1347"/>
      <c r="CE30" s="1347"/>
      <c r="CF30" s="1347"/>
      <c r="CG30" s="1347"/>
      <c r="CH30" s="1347"/>
      <c r="CI30" s="1347"/>
      <c r="CJ30" s="1347"/>
      <c r="CK30" s="1347"/>
      <c r="CL30" s="1347"/>
      <c r="CM30" s="1347"/>
      <c r="CN30" s="1347"/>
      <c r="CO30" s="1347"/>
      <c r="CP30" s="1347"/>
      <c r="CQ30" s="1347"/>
      <c r="CR30" s="1347"/>
      <c r="CS30" s="1347"/>
      <c r="CT30" s="1347"/>
      <c r="CU30" s="1347"/>
      <c r="CV30" s="1347"/>
      <c r="CW30" s="1347"/>
      <c r="CX30" s="1347"/>
      <c r="CY30" s="1347"/>
      <c r="CZ30" s="1347"/>
      <c r="DA30" s="1347"/>
      <c r="DB30" s="1347"/>
      <c r="DC30" s="1347"/>
      <c r="DD30" s="1347"/>
      <c r="DE30" s="1347"/>
      <c r="DF30" s="1347"/>
      <c r="DG30" s="1347"/>
      <c r="DH30" s="1347"/>
      <c r="DI30" s="1347"/>
      <c r="DJ30" s="1347"/>
      <c r="DK30" s="1347"/>
      <c r="DL30" s="1347"/>
      <c r="DM30" s="1347"/>
      <c r="DN30" s="1347"/>
      <c r="DO30" s="1347"/>
      <c r="DP30" s="1347"/>
      <c r="DQ30" s="1347"/>
      <c r="DR30" s="1347"/>
      <c r="DS30" s="1347"/>
      <c r="DT30" s="1347"/>
      <c r="DU30" s="1347"/>
      <c r="DV30" s="1347"/>
      <c r="DW30" s="1347"/>
      <c r="DX30" s="1347"/>
      <c r="DY30" s="1347"/>
      <c r="DZ30" s="1347"/>
      <c r="EA30" s="1347"/>
      <c r="EB30" s="1347"/>
      <c r="EC30" s="1347"/>
      <c r="ED30" s="1347"/>
      <c r="EE30" s="1347"/>
      <c r="EF30" s="1347"/>
      <c r="EG30" s="1347"/>
      <c r="EH30" s="1347"/>
      <c r="EI30" s="1347"/>
      <c r="EJ30" s="1347"/>
      <c r="EK30" s="1347"/>
      <c r="EL30" s="1347"/>
      <c r="EM30" s="1347"/>
      <c r="EN30" s="1347"/>
      <c r="EO30" s="1347"/>
      <c r="EP30" s="1347"/>
      <c r="EQ30" s="1347"/>
      <c r="ER30" s="1347"/>
      <c r="ES30" s="1347"/>
      <c r="ET30" s="1347"/>
      <c r="EU30" s="1347"/>
      <c r="EV30" s="1347"/>
      <c r="EW30" s="1347"/>
      <c r="EX30" s="1347"/>
      <c r="EY30" s="1347"/>
      <c r="EZ30" s="1347"/>
      <c r="FA30" s="1347"/>
      <c r="FB30" s="1347"/>
      <c r="FC30" s="1347"/>
      <c r="FD30" s="1347"/>
      <c r="FE30" s="1347"/>
      <c r="FF30" s="1347"/>
      <c r="FG30" s="1347"/>
      <c r="FH30" s="1347"/>
      <c r="FI30" s="1347"/>
      <c r="FJ30" s="1347"/>
      <c r="FK30" s="1347"/>
      <c r="FL30" s="1347"/>
      <c r="FM30" s="1347"/>
      <c r="FN30" s="1347"/>
      <c r="FO30" s="1347"/>
      <c r="FP30" s="1347"/>
      <c r="FQ30" s="1347"/>
      <c r="FR30" s="1347"/>
      <c r="FS30" s="1347"/>
      <c r="FT30" s="1347"/>
      <c r="FU30" s="1347"/>
      <c r="FV30" s="1347"/>
      <c r="FW30" s="1347"/>
      <c r="FX30" s="1347"/>
      <c r="FY30" s="1347"/>
      <c r="FZ30" s="1347"/>
      <c r="GA30" s="1347"/>
      <c r="GB30" s="1347"/>
      <c r="GC30" s="1347"/>
      <c r="GD30" s="1347"/>
      <c r="GE30" s="1347"/>
      <c r="GF30" s="1347"/>
      <c r="GG30" s="1347"/>
      <c r="GH30" s="1347"/>
      <c r="GI30" s="1347"/>
      <c r="GJ30" s="1347"/>
      <c r="GK30" s="1347"/>
      <c r="GL30" s="1347"/>
      <c r="GM30" s="1347"/>
      <c r="GN30" s="1347"/>
      <c r="GO30" s="1347"/>
      <c r="GP30" s="1347"/>
      <c r="GQ30" s="1347"/>
      <c r="GR30" s="1347"/>
      <c r="GS30" s="1347"/>
      <c r="GT30" s="1347"/>
      <c r="GU30" s="1347"/>
      <c r="GV30" s="1347"/>
      <c r="GW30" s="1347"/>
      <c r="GX30" s="1347"/>
      <c r="GY30" s="1347"/>
      <c r="GZ30" s="1347"/>
      <c r="HA30" s="1347"/>
      <c r="HB30" s="1347"/>
      <c r="HC30" s="1347"/>
      <c r="HD30" s="1347"/>
      <c r="HE30" s="1347"/>
      <c r="HF30" s="1347"/>
      <c r="HG30" s="1347"/>
      <c r="HH30" s="1347"/>
      <c r="HI30" s="1347"/>
      <c r="HJ30" s="1347"/>
      <c r="HK30" s="1347"/>
      <c r="HL30" s="1347"/>
      <c r="HM30" s="1347"/>
      <c r="HN30" s="1347"/>
      <c r="HO30" s="1347"/>
      <c r="HP30" s="1347"/>
      <c r="HQ30" s="1347"/>
      <c r="HR30" s="1347"/>
      <c r="HS30" s="1347"/>
      <c r="HT30" s="1347"/>
      <c r="HU30" s="1347"/>
      <c r="HV30" s="1347"/>
      <c r="HW30" s="1347"/>
      <c r="HX30" s="1347"/>
      <c r="HY30" s="1347"/>
      <c r="HZ30" s="1347"/>
      <c r="IA30" s="1347"/>
      <c r="IB30" s="1347"/>
      <c r="IC30" s="1347"/>
      <c r="ID30" s="1347"/>
      <c r="IE30" s="1347"/>
      <c r="IF30" s="1347"/>
      <c r="IG30" s="1347"/>
      <c r="IH30" s="1347"/>
      <c r="II30" s="1347"/>
      <c r="IJ30" s="1347"/>
      <c r="IK30" s="1347"/>
      <c r="IL30" s="1347"/>
      <c r="IM30" s="1347"/>
      <c r="IN30" s="1347"/>
      <c r="IO30" s="1347"/>
      <c r="IP30" s="1347"/>
      <c r="IQ30" s="1347"/>
      <c r="IR30" s="1347"/>
      <c r="IS30" s="1347"/>
      <c r="IT30" s="1347"/>
      <c r="IU30" s="1347"/>
      <c r="IV30" s="1347"/>
    </row>
    <row r="31" spans="1:256" ht="12.95" customHeight="1">
      <c r="A31" s="93" t="s">
        <v>84</v>
      </c>
      <c r="B31" s="1348" t="s">
        <v>1758</v>
      </c>
      <c r="C31" s="1347" t="s">
        <v>2687</v>
      </c>
      <c r="D31" s="247" t="s">
        <v>2102</v>
      </c>
      <c r="E31" s="1434">
        <f>Sch.27!H25+Sch.27!H48+Sch.27!H81+Sch.27!H98</f>
        <v>20934</v>
      </c>
      <c r="F31" s="1433">
        <f>Sch.27!C25+Sch.27!C48+Sch.27!C81+Sch.27!C98</f>
        <v>19263</v>
      </c>
      <c r="G31" s="1353">
        <f t="shared" si="0"/>
        <v>1671</v>
      </c>
      <c r="I31" s="1347"/>
      <c r="J31" s="1347"/>
      <c r="K31" s="1347"/>
      <c r="L31" s="1347"/>
      <c r="M31" s="1347"/>
      <c r="N31" s="1347"/>
      <c r="O31" s="1347"/>
      <c r="P31" s="1347"/>
      <c r="Q31" s="1347"/>
      <c r="R31" s="1347"/>
      <c r="S31" s="1347"/>
      <c r="T31" s="1347"/>
      <c r="U31" s="1347"/>
      <c r="V31" s="1347"/>
      <c r="W31" s="1347"/>
      <c r="X31" s="1347"/>
      <c r="Y31" s="1347"/>
      <c r="Z31" s="1347"/>
      <c r="AA31" s="1347"/>
      <c r="AB31" s="1347"/>
      <c r="AC31" s="1347"/>
      <c r="AD31" s="1347"/>
      <c r="AE31" s="1347"/>
      <c r="AF31" s="1347"/>
      <c r="AG31" s="1347"/>
      <c r="AH31" s="1347"/>
      <c r="AI31" s="1347"/>
      <c r="AJ31" s="1347"/>
      <c r="AK31" s="1347"/>
      <c r="AL31" s="1347"/>
      <c r="AM31" s="1347"/>
      <c r="AN31" s="1347"/>
      <c r="AO31" s="1347"/>
      <c r="AP31" s="1347"/>
      <c r="AQ31" s="1347"/>
      <c r="AR31" s="1347"/>
      <c r="AS31" s="1347"/>
      <c r="AT31" s="1347"/>
      <c r="AU31" s="1347"/>
      <c r="AV31" s="1347"/>
      <c r="AW31" s="1347"/>
      <c r="AX31" s="1347"/>
      <c r="AY31" s="1347"/>
      <c r="AZ31" s="1347"/>
      <c r="BA31" s="1347"/>
      <c r="BB31" s="1347"/>
      <c r="BC31" s="1347"/>
      <c r="BD31" s="1347"/>
      <c r="BE31" s="1347"/>
      <c r="BF31" s="1347"/>
      <c r="BG31" s="1347"/>
      <c r="BH31" s="1347"/>
      <c r="BI31" s="1347"/>
      <c r="BJ31" s="1347"/>
      <c r="BK31" s="1347"/>
      <c r="BL31" s="1347"/>
      <c r="BM31" s="1347"/>
      <c r="BN31" s="1347"/>
      <c r="BO31" s="1347"/>
      <c r="BP31" s="1347"/>
      <c r="BQ31" s="1347"/>
      <c r="BR31" s="1347"/>
      <c r="BS31" s="1347"/>
      <c r="BT31" s="1347"/>
      <c r="BU31" s="1347"/>
      <c r="BV31" s="1347"/>
      <c r="BW31" s="1347"/>
      <c r="BX31" s="1347"/>
      <c r="BY31" s="1347"/>
      <c r="BZ31" s="1347"/>
      <c r="CA31" s="1347"/>
      <c r="CB31" s="1347"/>
      <c r="CC31" s="1347"/>
      <c r="CD31" s="1347"/>
      <c r="CE31" s="1347"/>
      <c r="CF31" s="1347"/>
      <c r="CG31" s="1347"/>
      <c r="CH31" s="1347"/>
      <c r="CI31" s="1347"/>
      <c r="CJ31" s="1347"/>
      <c r="CK31" s="1347"/>
      <c r="CL31" s="1347"/>
      <c r="CM31" s="1347"/>
      <c r="CN31" s="1347"/>
      <c r="CO31" s="1347"/>
      <c r="CP31" s="1347"/>
      <c r="CQ31" s="1347"/>
      <c r="CR31" s="1347"/>
      <c r="CS31" s="1347"/>
      <c r="CT31" s="1347"/>
      <c r="CU31" s="1347"/>
      <c r="CV31" s="1347"/>
      <c r="CW31" s="1347"/>
      <c r="CX31" s="1347"/>
      <c r="CY31" s="1347"/>
      <c r="CZ31" s="1347"/>
      <c r="DA31" s="1347"/>
      <c r="DB31" s="1347"/>
      <c r="DC31" s="1347"/>
      <c r="DD31" s="1347"/>
      <c r="DE31" s="1347"/>
      <c r="DF31" s="1347"/>
      <c r="DG31" s="1347"/>
      <c r="DH31" s="1347"/>
      <c r="DI31" s="1347"/>
      <c r="DJ31" s="1347"/>
      <c r="DK31" s="1347"/>
      <c r="DL31" s="1347"/>
      <c r="DM31" s="1347"/>
      <c r="DN31" s="1347"/>
      <c r="DO31" s="1347"/>
      <c r="DP31" s="1347"/>
      <c r="DQ31" s="1347"/>
      <c r="DR31" s="1347"/>
      <c r="DS31" s="1347"/>
      <c r="DT31" s="1347"/>
      <c r="DU31" s="1347"/>
      <c r="DV31" s="1347"/>
      <c r="DW31" s="1347"/>
      <c r="DX31" s="1347"/>
      <c r="DY31" s="1347"/>
      <c r="DZ31" s="1347"/>
      <c r="EA31" s="1347"/>
      <c r="EB31" s="1347"/>
      <c r="EC31" s="1347"/>
      <c r="ED31" s="1347"/>
      <c r="EE31" s="1347"/>
      <c r="EF31" s="1347"/>
      <c r="EG31" s="1347"/>
      <c r="EH31" s="1347"/>
      <c r="EI31" s="1347"/>
      <c r="EJ31" s="1347"/>
      <c r="EK31" s="1347"/>
      <c r="EL31" s="1347"/>
      <c r="EM31" s="1347"/>
      <c r="EN31" s="1347"/>
      <c r="EO31" s="1347"/>
      <c r="EP31" s="1347"/>
      <c r="EQ31" s="1347"/>
      <c r="ER31" s="1347"/>
      <c r="ES31" s="1347"/>
      <c r="ET31" s="1347"/>
      <c r="EU31" s="1347"/>
      <c r="EV31" s="1347"/>
      <c r="EW31" s="1347"/>
      <c r="EX31" s="1347"/>
      <c r="EY31" s="1347"/>
      <c r="EZ31" s="1347"/>
      <c r="FA31" s="1347"/>
      <c r="FB31" s="1347"/>
      <c r="FC31" s="1347"/>
      <c r="FD31" s="1347"/>
      <c r="FE31" s="1347"/>
      <c r="FF31" s="1347"/>
      <c r="FG31" s="1347"/>
      <c r="FH31" s="1347"/>
      <c r="FI31" s="1347"/>
      <c r="FJ31" s="1347"/>
      <c r="FK31" s="1347"/>
      <c r="FL31" s="1347"/>
      <c r="FM31" s="1347"/>
      <c r="FN31" s="1347"/>
      <c r="FO31" s="1347"/>
      <c r="FP31" s="1347"/>
      <c r="FQ31" s="1347"/>
      <c r="FR31" s="1347"/>
      <c r="FS31" s="1347"/>
      <c r="FT31" s="1347"/>
      <c r="FU31" s="1347"/>
      <c r="FV31" s="1347"/>
      <c r="FW31" s="1347"/>
      <c r="FX31" s="1347"/>
      <c r="FY31" s="1347"/>
      <c r="FZ31" s="1347"/>
      <c r="GA31" s="1347"/>
      <c r="GB31" s="1347"/>
      <c r="GC31" s="1347"/>
      <c r="GD31" s="1347"/>
      <c r="GE31" s="1347"/>
      <c r="GF31" s="1347"/>
      <c r="GG31" s="1347"/>
      <c r="GH31" s="1347"/>
      <c r="GI31" s="1347"/>
      <c r="GJ31" s="1347"/>
      <c r="GK31" s="1347"/>
      <c r="GL31" s="1347"/>
      <c r="GM31" s="1347"/>
      <c r="GN31" s="1347"/>
      <c r="GO31" s="1347"/>
      <c r="GP31" s="1347"/>
      <c r="GQ31" s="1347"/>
      <c r="GR31" s="1347"/>
      <c r="GS31" s="1347"/>
      <c r="GT31" s="1347"/>
      <c r="GU31" s="1347"/>
      <c r="GV31" s="1347"/>
      <c r="GW31" s="1347"/>
      <c r="GX31" s="1347"/>
      <c r="GY31" s="1347"/>
      <c r="GZ31" s="1347"/>
      <c r="HA31" s="1347"/>
      <c r="HB31" s="1347"/>
      <c r="HC31" s="1347"/>
      <c r="HD31" s="1347"/>
      <c r="HE31" s="1347"/>
      <c r="HF31" s="1347"/>
      <c r="HG31" s="1347"/>
      <c r="HH31" s="1347"/>
      <c r="HI31" s="1347"/>
      <c r="HJ31" s="1347"/>
      <c r="HK31" s="1347"/>
      <c r="HL31" s="1347"/>
      <c r="HM31" s="1347"/>
      <c r="HN31" s="1347"/>
      <c r="HO31" s="1347"/>
      <c r="HP31" s="1347"/>
      <c r="HQ31" s="1347"/>
      <c r="HR31" s="1347"/>
      <c r="HS31" s="1347"/>
      <c r="HT31" s="1347"/>
      <c r="HU31" s="1347"/>
      <c r="HV31" s="1347"/>
      <c r="HW31" s="1347"/>
      <c r="HX31" s="1347"/>
      <c r="HY31" s="1347"/>
      <c r="HZ31" s="1347"/>
      <c r="IA31" s="1347"/>
      <c r="IB31" s="1347"/>
      <c r="IC31" s="1347"/>
      <c r="ID31" s="1347"/>
      <c r="IE31" s="1347"/>
      <c r="IF31" s="1347"/>
      <c r="IG31" s="1347"/>
      <c r="IH31" s="1347"/>
      <c r="II31" s="1347"/>
      <c r="IJ31" s="1347"/>
      <c r="IK31" s="1347"/>
      <c r="IL31" s="1347"/>
      <c r="IM31" s="1347"/>
      <c r="IN31" s="1347"/>
      <c r="IO31" s="1347"/>
      <c r="IP31" s="1347"/>
      <c r="IQ31" s="1347"/>
      <c r="IR31" s="1347"/>
      <c r="IS31" s="1347"/>
      <c r="IT31" s="1347"/>
      <c r="IU31" s="1347"/>
      <c r="IV31" s="1347"/>
    </row>
    <row r="32" spans="1:256" ht="12.95" customHeight="1">
      <c r="A32" s="93" t="s">
        <v>85</v>
      </c>
      <c r="B32" s="1348"/>
      <c r="C32" s="166" t="s">
        <v>2688</v>
      </c>
      <c r="D32" s="1354"/>
      <c r="E32" s="1355">
        <f>SUM(E11:E31)-2*E16-2*E19-2*E22</f>
        <v>1734103</v>
      </c>
      <c r="F32" s="1355">
        <f>SUM(F11:F31)-2*F16-2*F19-2*F22</f>
        <v>1975359</v>
      </c>
      <c r="G32" s="1356">
        <f>SUM(G11:G31)-2*G16-2*G19-2*G22</f>
        <v>-241256</v>
      </c>
      <c r="I32" s="1347"/>
      <c r="J32" s="1347"/>
      <c r="K32" s="1347"/>
      <c r="L32" s="1347"/>
      <c r="M32" s="1347"/>
      <c r="N32" s="1347"/>
      <c r="O32" s="1347"/>
      <c r="P32" s="1347"/>
      <c r="Q32" s="1347"/>
      <c r="R32" s="1347"/>
      <c r="S32" s="1347"/>
      <c r="T32" s="1347"/>
      <c r="U32" s="1347"/>
      <c r="V32" s="1347"/>
      <c r="W32" s="1347"/>
      <c r="X32" s="1347"/>
      <c r="Y32" s="1347"/>
      <c r="Z32" s="1347"/>
      <c r="AA32" s="1347"/>
      <c r="AB32" s="1347"/>
      <c r="AC32" s="1347"/>
      <c r="AD32" s="1347"/>
      <c r="AE32" s="1347"/>
      <c r="AF32" s="1347"/>
      <c r="AG32" s="1347"/>
      <c r="AH32" s="1347"/>
      <c r="AI32" s="1347"/>
      <c r="AJ32" s="1347"/>
      <c r="AK32" s="1347"/>
      <c r="AL32" s="1347"/>
      <c r="AM32" s="1347"/>
      <c r="AN32" s="1347"/>
      <c r="AO32" s="1347"/>
      <c r="AP32" s="1347"/>
      <c r="AQ32" s="1347"/>
      <c r="AR32" s="1347"/>
      <c r="AS32" s="1347"/>
      <c r="AT32" s="1347"/>
      <c r="AU32" s="1347"/>
      <c r="AV32" s="1347"/>
      <c r="AW32" s="1347"/>
      <c r="AX32" s="1347"/>
      <c r="AY32" s="1347"/>
      <c r="AZ32" s="1347"/>
      <c r="BA32" s="1347"/>
      <c r="BB32" s="1347"/>
      <c r="BC32" s="1347"/>
      <c r="BD32" s="1347"/>
      <c r="BE32" s="1347"/>
      <c r="BF32" s="1347"/>
      <c r="BG32" s="1347"/>
      <c r="BH32" s="1347"/>
      <c r="BI32" s="1347"/>
      <c r="BJ32" s="1347"/>
      <c r="BK32" s="1347"/>
      <c r="BL32" s="1347"/>
      <c r="BM32" s="1347"/>
      <c r="BN32" s="1347"/>
      <c r="BO32" s="1347"/>
      <c r="BP32" s="1347"/>
      <c r="BQ32" s="1347"/>
      <c r="BR32" s="1347"/>
      <c r="BS32" s="1347"/>
      <c r="BT32" s="1347"/>
      <c r="BU32" s="1347"/>
      <c r="BV32" s="1347"/>
      <c r="BW32" s="1347"/>
      <c r="BX32" s="1347"/>
      <c r="BY32" s="1347"/>
      <c r="BZ32" s="1347"/>
      <c r="CA32" s="1347"/>
      <c r="CB32" s="1347"/>
      <c r="CC32" s="1347"/>
      <c r="CD32" s="1347"/>
      <c r="CE32" s="1347"/>
      <c r="CF32" s="1347"/>
      <c r="CG32" s="1347"/>
      <c r="CH32" s="1347"/>
      <c r="CI32" s="1347"/>
      <c r="CJ32" s="1347"/>
      <c r="CK32" s="1347"/>
      <c r="CL32" s="1347"/>
      <c r="CM32" s="1347"/>
      <c r="CN32" s="1347"/>
      <c r="CO32" s="1347"/>
      <c r="CP32" s="1347"/>
      <c r="CQ32" s="1347"/>
      <c r="CR32" s="1347"/>
      <c r="CS32" s="1347"/>
      <c r="CT32" s="1347"/>
      <c r="CU32" s="1347"/>
      <c r="CV32" s="1347"/>
      <c r="CW32" s="1347"/>
      <c r="CX32" s="1347"/>
      <c r="CY32" s="1347"/>
      <c r="CZ32" s="1347"/>
      <c r="DA32" s="1347"/>
      <c r="DB32" s="1347"/>
      <c r="DC32" s="1347"/>
      <c r="DD32" s="1347"/>
      <c r="DE32" s="1347"/>
      <c r="DF32" s="1347"/>
      <c r="DG32" s="1347"/>
      <c r="DH32" s="1347"/>
      <c r="DI32" s="1347"/>
      <c r="DJ32" s="1347"/>
      <c r="DK32" s="1347"/>
      <c r="DL32" s="1347"/>
      <c r="DM32" s="1347"/>
      <c r="DN32" s="1347"/>
      <c r="DO32" s="1347"/>
      <c r="DP32" s="1347"/>
      <c r="DQ32" s="1347"/>
      <c r="DR32" s="1347"/>
      <c r="DS32" s="1347"/>
      <c r="DT32" s="1347"/>
      <c r="DU32" s="1347"/>
      <c r="DV32" s="1347"/>
      <c r="DW32" s="1347"/>
      <c r="DX32" s="1347"/>
      <c r="DY32" s="1347"/>
      <c r="DZ32" s="1347"/>
      <c r="EA32" s="1347"/>
      <c r="EB32" s="1347"/>
      <c r="EC32" s="1347"/>
      <c r="ED32" s="1347"/>
      <c r="EE32" s="1347"/>
      <c r="EF32" s="1347"/>
      <c r="EG32" s="1347"/>
      <c r="EH32" s="1347"/>
      <c r="EI32" s="1347"/>
      <c r="EJ32" s="1347"/>
      <c r="EK32" s="1347"/>
      <c r="EL32" s="1347"/>
      <c r="EM32" s="1347"/>
      <c r="EN32" s="1347"/>
      <c r="EO32" s="1347"/>
      <c r="EP32" s="1347"/>
      <c r="EQ32" s="1347"/>
      <c r="ER32" s="1347"/>
      <c r="ES32" s="1347"/>
      <c r="ET32" s="1347"/>
      <c r="EU32" s="1347"/>
      <c r="EV32" s="1347"/>
      <c r="EW32" s="1347"/>
      <c r="EX32" s="1347"/>
      <c r="EY32" s="1347"/>
      <c r="EZ32" s="1347"/>
      <c r="FA32" s="1347"/>
      <c r="FB32" s="1347"/>
      <c r="FC32" s="1347"/>
      <c r="FD32" s="1347"/>
      <c r="FE32" s="1347"/>
      <c r="FF32" s="1347"/>
      <c r="FG32" s="1347"/>
      <c r="FH32" s="1347"/>
      <c r="FI32" s="1347"/>
      <c r="FJ32" s="1347"/>
      <c r="FK32" s="1347"/>
      <c r="FL32" s="1347"/>
      <c r="FM32" s="1347"/>
      <c r="FN32" s="1347"/>
      <c r="FO32" s="1347"/>
      <c r="FP32" s="1347"/>
      <c r="FQ32" s="1347"/>
      <c r="FR32" s="1347"/>
      <c r="FS32" s="1347"/>
      <c r="FT32" s="1347"/>
      <c r="FU32" s="1347"/>
      <c r="FV32" s="1347"/>
      <c r="FW32" s="1347"/>
      <c r="FX32" s="1347"/>
      <c r="FY32" s="1347"/>
      <c r="FZ32" s="1347"/>
      <c r="GA32" s="1347"/>
      <c r="GB32" s="1347"/>
      <c r="GC32" s="1347"/>
      <c r="GD32" s="1347"/>
      <c r="GE32" s="1347"/>
      <c r="GF32" s="1347"/>
      <c r="GG32" s="1347"/>
      <c r="GH32" s="1347"/>
      <c r="GI32" s="1347"/>
      <c r="GJ32" s="1347"/>
      <c r="GK32" s="1347"/>
      <c r="GL32" s="1347"/>
      <c r="GM32" s="1347"/>
      <c r="GN32" s="1347"/>
      <c r="GO32" s="1347"/>
      <c r="GP32" s="1347"/>
      <c r="GQ32" s="1347"/>
      <c r="GR32" s="1347"/>
      <c r="GS32" s="1347"/>
      <c r="GT32" s="1347"/>
      <c r="GU32" s="1347"/>
      <c r="GV32" s="1347"/>
      <c r="GW32" s="1347"/>
      <c r="GX32" s="1347"/>
      <c r="GY32" s="1347"/>
      <c r="GZ32" s="1347"/>
      <c r="HA32" s="1347"/>
      <c r="HB32" s="1347"/>
      <c r="HC32" s="1347"/>
      <c r="HD32" s="1347"/>
      <c r="HE32" s="1347"/>
      <c r="HF32" s="1347"/>
      <c r="HG32" s="1347"/>
      <c r="HH32" s="1347"/>
      <c r="HI32" s="1347"/>
      <c r="HJ32" s="1347"/>
      <c r="HK32" s="1347"/>
      <c r="HL32" s="1347"/>
      <c r="HM32" s="1347"/>
      <c r="HN32" s="1347"/>
      <c r="HO32" s="1347"/>
      <c r="HP32" s="1347"/>
      <c r="HQ32" s="1347"/>
      <c r="HR32" s="1347"/>
      <c r="HS32" s="1347"/>
      <c r="HT32" s="1347"/>
      <c r="HU32" s="1347"/>
      <c r="HV32" s="1347"/>
      <c r="HW32" s="1347"/>
      <c r="HX32" s="1347"/>
      <c r="HY32" s="1347"/>
      <c r="HZ32" s="1347"/>
      <c r="IA32" s="1347"/>
      <c r="IB32" s="1347"/>
      <c r="IC32" s="1347"/>
      <c r="ID32" s="1347"/>
      <c r="IE32" s="1347"/>
      <c r="IF32" s="1347"/>
      <c r="IG32" s="1347"/>
      <c r="IH32" s="1347"/>
      <c r="II32" s="1347"/>
      <c r="IJ32" s="1347"/>
      <c r="IK32" s="1347"/>
      <c r="IL32" s="1347"/>
      <c r="IM32" s="1347"/>
      <c r="IN32" s="1347"/>
      <c r="IO32" s="1347"/>
      <c r="IP32" s="1347"/>
      <c r="IQ32" s="1347"/>
      <c r="IR32" s="1347"/>
      <c r="IS32" s="1347"/>
      <c r="IT32" s="1347"/>
      <c r="IU32" s="1347"/>
      <c r="IV32" s="1347"/>
    </row>
    <row r="33" spans="1:256" ht="12.95" customHeight="1">
      <c r="A33" s="1357"/>
      <c r="B33" s="1358"/>
      <c r="C33" s="135" t="s">
        <v>2689</v>
      </c>
      <c r="D33" s="1354"/>
      <c r="E33" s="1345"/>
      <c r="F33" s="1345"/>
      <c r="G33" s="1353"/>
      <c r="I33" s="1347"/>
      <c r="J33" s="1347"/>
      <c r="K33" s="1347"/>
      <c r="L33" s="1347"/>
      <c r="M33" s="1347"/>
      <c r="N33" s="1347"/>
      <c r="O33" s="1347"/>
      <c r="P33" s="1347"/>
      <c r="Q33" s="1347"/>
      <c r="R33" s="1347"/>
      <c r="S33" s="1347"/>
      <c r="T33" s="1347"/>
      <c r="U33" s="1347"/>
      <c r="V33" s="1347"/>
      <c r="W33" s="1347"/>
      <c r="X33" s="1347"/>
      <c r="Y33" s="1347"/>
      <c r="Z33" s="1347"/>
      <c r="AA33" s="1347"/>
      <c r="AB33" s="1347"/>
      <c r="AC33" s="1347"/>
      <c r="AD33" s="1347"/>
      <c r="AE33" s="1347"/>
      <c r="AF33" s="1347"/>
      <c r="AG33" s="1347"/>
      <c r="AH33" s="1347"/>
      <c r="AI33" s="1347"/>
      <c r="AJ33" s="1347"/>
      <c r="AK33" s="1347"/>
      <c r="AL33" s="1347"/>
      <c r="AM33" s="1347"/>
      <c r="AN33" s="1347"/>
      <c r="AO33" s="1347"/>
      <c r="AP33" s="1347"/>
      <c r="AQ33" s="1347"/>
      <c r="AR33" s="1347"/>
      <c r="AS33" s="1347"/>
      <c r="AT33" s="1347"/>
      <c r="AU33" s="1347"/>
      <c r="AV33" s="1347"/>
      <c r="AW33" s="1347"/>
      <c r="AX33" s="1347"/>
      <c r="AY33" s="1347"/>
      <c r="AZ33" s="1347"/>
      <c r="BA33" s="1347"/>
      <c r="BB33" s="1347"/>
      <c r="BC33" s="1347"/>
      <c r="BD33" s="1347"/>
      <c r="BE33" s="1347"/>
      <c r="BF33" s="1347"/>
      <c r="BG33" s="1347"/>
      <c r="BH33" s="1347"/>
      <c r="BI33" s="1347"/>
      <c r="BJ33" s="1347"/>
      <c r="BK33" s="1347"/>
      <c r="BL33" s="1347"/>
      <c r="BM33" s="1347"/>
      <c r="BN33" s="1347"/>
      <c r="BO33" s="1347"/>
      <c r="BP33" s="1347"/>
      <c r="BQ33" s="1347"/>
      <c r="BR33" s="1347"/>
      <c r="BS33" s="1347"/>
      <c r="BT33" s="1347"/>
      <c r="BU33" s="1347"/>
      <c r="BV33" s="1347"/>
      <c r="BW33" s="1347"/>
      <c r="BX33" s="1347"/>
      <c r="BY33" s="1347"/>
      <c r="BZ33" s="1347"/>
      <c r="CA33" s="1347"/>
      <c r="CB33" s="1347"/>
      <c r="CC33" s="1347"/>
      <c r="CD33" s="1347"/>
      <c r="CE33" s="1347"/>
      <c r="CF33" s="1347"/>
      <c r="CG33" s="1347"/>
      <c r="CH33" s="1347"/>
      <c r="CI33" s="1347"/>
      <c r="CJ33" s="1347"/>
      <c r="CK33" s="1347"/>
      <c r="CL33" s="1347"/>
      <c r="CM33" s="1347"/>
      <c r="CN33" s="1347"/>
      <c r="CO33" s="1347"/>
      <c r="CP33" s="1347"/>
      <c r="CQ33" s="1347"/>
      <c r="CR33" s="1347"/>
      <c r="CS33" s="1347"/>
      <c r="CT33" s="1347"/>
      <c r="CU33" s="1347"/>
      <c r="CV33" s="1347"/>
      <c r="CW33" s="1347"/>
      <c r="CX33" s="1347"/>
      <c r="CY33" s="1347"/>
      <c r="CZ33" s="1347"/>
      <c r="DA33" s="1347"/>
      <c r="DB33" s="1347"/>
      <c r="DC33" s="1347"/>
      <c r="DD33" s="1347"/>
      <c r="DE33" s="1347"/>
      <c r="DF33" s="1347"/>
      <c r="DG33" s="1347"/>
      <c r="DH33" s="1347"/>
      <c r="DI33" s="1347"/>
      <c r="DJ33" s="1347"/>
      <c r="DK33" s="1347"/>
      <c r="DL33" s="1347"/>
      <c r="DM33" s="1347"/>
      <c r="DN33" s="1347"/>
      <c r="DO33" s="1347"/>
      <c r="DP33" s="1347"/>
      <c r="DQ33" s="1347"/>
      <c r="DR33" s="1347"/>
      <c r="DS33" s="1347"/>
      <c r="DT33" s="1347"/>
      <c r="DU33" s="1347"/>
      <c r="DV33" s="1347"/>
      <c r="DW33" s="1347"/>
      <c r="DX33" s="1347"/>
      <c r="DY33" s="1347"/>
      <c r="DZ33" s="1347"/>
      <c r="EA33" s="1347"/>
      <c r="EB33" s="1347"/>
      <c r="EC33" s="1347"/>
      <c r="ED33" s="1347"/>
      <c r="EE33" s="1347"/>
      <c r="EF33" s="1347"/>
      <c r="EG33" s="1347"/>
      <c r="EH33" s="1347"/>
      <c r="EI33" s="1347"/>
      <c r="EJ33" s="1347"/>
      <c r="EK33" s="1347"/>
      <c r="EL33" s="1347"/>
      <c r="EM33" s="1347"/>
      <c r="EN33" s="1347"/>
      <c r="EO33" s="1347"/>
      <c r="EP33" s="1347"/>
      <c r="EQ33" s="1347"/>
      <c r="ER33" s="1347"/>
      <c r="ES33" s="1347"/>
      <c r="ET33" s="1347"/>
      <c r="EU33" s="1347"/>
      <c r="EV33" s="1347"/>
      <c r="EW33" s="1347"/>
      <c r="EX33" s="1347"/>
      <c r="EY33" s="1347"/>
      <c r="EZ33" s="1347"/>
      <c r="FA33" s="1347"/>
      <c r="FB33" s="1347"/>
      <c r="FC33" s="1347"/>
      <c r="FD33" s="1347"/>
      <c r="FE33" s="1347"/>
      <c r="FF33" s="1347"/>
      <c r="FG33" s="1347"/>
      <c r="FH33" s="1347"/>
      <c r="FI33" s="1347"/>
      <c r="FJ33" s="1347"/>
      <c r="FK33" s="1347"/>
      <c r="FL33" s="1347"/>
      <c r="FM33" s="1347"/>
      <c r="FN33" s="1347"/>
      <c r="FO33" s="1347"/>
      <c r="FP33" s="1347"/>
      <c r="FQ33" s="1347"/>
      <c r="FR33" s="1347"/>
      <c r="FS33" s="1347"/>
      <c r="FT33" s="1347"/>
      <c r="FU33" s="1347"/>
      <c r="FV33" s="1347"/>
      <c r="FW33" s="1347"/>
      <c r="FX33" s="1347"/>
      <c r="FY33" s="1347"/>
      <c r="FZ33" s="1347"/>
      <c r="GA33" s="1347"/>
      <c r="GB33" s="1347"/>
      <c r="GC33" s="1347"/>
      <c r="GD33" s="1347"/>
      <c r="GE33" s="1347"/>
      <c r="GF33" s="1347"/>
      <c r="GG33" s="1347"/>
      <c r="GH33" s="1347"/>
      <c r="GI33" s="1347"/>
      <c r="GJ33" s="1347"/>
      <c r="GK33" s="1347"/>
      <c r="GL33" s="1347"/>
      <c r="GM33" s="1347"/>
      <c r="GN33" s="1347"/>
      <c r="GO33" s="1347"/>
      <c r="GP33" s="1347"/>
      <c r="GQ33" s="1347"/>
      <c r="GR33" s="1347"/>
      <c r="GS33" s="1347"/>
      <c r="GT33" s="1347"/>
      <c r="GU33" s="1347"/>
      <c r="GV33" s="1347"/>
      <c r="GW33" s="1347"/>
      <c r="GX33" s="1347"/>
      <c r="GY33" s="1347"/>
      <c r="GZ33" s="1347"/>
      <c r="HA33" s="1347"/>
      <c r="HB33" s="1347"/>
      <c r="HC33" s="1347"/>
      <c r="HD33" s="1347"/>
      <c r="HE33" s="1347"/>
      <c r="HF33" s="1347"/>
      <c r="HG33" s="1347"/>
      <c r="HH33" s="1347"/>
      <c r="HI33" s="1347"/>
      <c r="HJ33" s="1347"/>
      <c r="HK33" s="1347"/>
      <c r="HL33" s="1347"/>
      <c r="HM33" s="1347"/>
      <c r="HN33" s="1347"/>
      <c r="HO33" s="1347"/>
      <c r="HP33" s="1347"/>
      <c r="HQ33" s="1347"/>
      <c r="HR33" s="1347"/>
      <c r="HS33" s="1347"/>
      <c r="HT33" s="1347"/>
      <c r="HU33" s="1347"/>
      <c r="HV33" s="1347"/>
      <c r="HW33" s="1347"/>
      <c r="HX33" s="1347"/>
      <c r="HY33" s="1347"/>
      <c r="HZ33" s="1347"/>
      <c r="IA33" s="1347"/>
      <c r="IB33" s="1347"/>
      <c r="IC33" s="1347"/>
      <c r="ID33" s="1347"/>
      <c r="IE33" s="1347"/>
      <c r="IF33" s="1347"/>
      <c r="IG33" s="1347"/>
      <c r="IH33" s="1347"/>
      <c r="II33" s="1347"/>
      <c r="IJ33" s="1347"/>
      <c r="IK33" s="1347"/>
      <c r="IL33" s="1347"/>
      <c r="IM33" s="1347"/>
      <c r="IN33" s="1347"/>
      <c r="IO33" s="1347"/>
      <c r="IP33" s="1347"/>
      <c r="IQ33" s="1347"/>
      <c r="IR33" s="1347"/>
      <c r="IS33" s="1347"/>
      <c r="IT33" s="1347"/>
      <c r="IU33" s="1347"/>
      <c r="IV33" s="1347"/>
    </row>
    <row r="34" spans="1:256" ht="12.95" customHeight="1">
      <c r="A34" s="93" t="s">
        <v>86</v>
      </c>
      <c r="B34" s="1348" t="s">
        <v>2690</v>
      </c>
      <c r="C34" s="1347" t="s">
        <v>2691</v>
      </c>
      <c r="D34" s="247" t="s">
        <v>2400</v>
      </c>
      <c r="E34" s="1436">
        <v>1377714</v>
      </c>
      <c r="F34" s="1345">
        <v>1377286</v>
      </c>
      <c r="G34" s="1353">
        <f t="shared" ref="G34:G42" si="1">E34-F34</f>
        <v>428</v>
      </c>
      <c r="I34" s="1347"/>
      <c r="J34" s="1347"/>
      <c r="K34" s="1347"/>
      <c r="L34" s="1347"/>
      <c r="M34" s="1347"/>
      <c r="N34" s="1347"/>
      <c r="O34" s="1347"/>
      <c r="P34" s="1347"/>
      <c r="Q34" s="1347"/>
      <c r="R34" s="1347"/>
      <c r="S34" s="1347"/>
      <c r="T34" s="1347"/>
      <c r="U34" s="1347"/>
      <c r="V34" s="1347"/>
      <c r="W34" s="1347"/>
      <c r="X34" s="1347"/>
      <c r="Y34" s="1347"/>
      <c r="Z34" s="1347"/>
      <c r="AA34" s="1347"/>
      <c r="AB34" s="1347"/>
      <c r="AC34" s="1347"/>
      <c r="AD34" s="1347"/>
      <c r="AE34" s="1347"/>
      <c r="AF34" s="1347"/>
      <c r="AG34" s="1347"/>
      <c r="AH34" s="1347"/>
      <c r="AI34" s="1347"/>
      <c r="AJ34" s="1347"/>
      <c r="AK34" s="1347"/>
      <c r="AL34" s="1347"/>
      <c r="AM34" s="1347"/>
      <c r="AN34" s="1347"/>
      <c r="AO34" s="1347"/>
      <c r="AP34" s="1347"/>
      <c r="AQ34" s="1347"/>
      <c r="AR34" s="1347"/>
      <c r="AS34" s="1347"/>
      <c r="AT34" s="1347"/>
      <c r="AU34" s="1347"/>
      <c r="AV34" s="1347"/>
      <c r="AW34" s="1347"/>
      <c r="AX34" s="1347"/>
      <c r="AY34" s="1347"/>
      <c r="AZ34" s="1347"/>
      <c r="BA34" s="1347"/>
      <c r="BB34" s="1347"/>
      <c r="BC34" s="1347"/>
      <c r="BD34" s="1347"/>
      <c r="BE34" s="1347"/>
      <c r="BF34" s="1347"/>
      <c r="BG34" s="1347"/>
      <c r="BH34" s="1347"/>
      <c r="BI34" s="1347"/>
      <c r="BJ34" s="1347"/>
      <c r="BK34" s="1347"/>
      <c r="BL34" s="1347"/>
      <c r="BM34" s="1347"/>
      <c r="BN34" s="1347"/>
      <c r="BO34" s="1347"/>
      <c r="BP34" s="1347"/>
      <c r="BQ34" s="1347"/>
      <c r="BR34" s="1347"/>
      <c r="BS34" s="1347"/>
      <c r="BT34" s="1347"/>
      <c r="BU34" s="1347"/>
      <c r="BV34" s="1347"/>
      <c r="BW34" s="1347"/>
      <c r="BX34" s="1347"/>
      <c r="BY34" s="1347"/>
      <c r="BZ34" s="1347"/>
      <c r="CA34" s="1347"/>
      <c r="CB34" s="1347"/>
      <c r="CC34" s="1347"/>
      <c r="CD34" s="1347"/>
      <c r="CE34" s="1347"/>
      <c r="CF34" s="1347"/>
      <c r="CG34" s="1347"/>
      <c r="CH34" s="1347"/>
      <c r="CI34" s="1347"/>
      <c r="CJ34" s="1347"/>
      <c r="CK34" s="1347"/>
      <c r="CL34" s="1347"/>
      <c r="CM34" s="1347"/>
      <c r="CN34" s="1347"/>
      <c r="CO34" s="1347"/>
      <c r="CP34" s="1347"/>
      <c r="CQ34" s="1347"/>
      <c r="CR34" s="1347"/>
      <c r="CS34" s="1347"/>
      <c r="CT34" s="1347"/>
      <c r="CU34" s="1347"/>
      <c r="CV34" s="1347"/>
      <c r="CW34" s="1347"/>
      <c r="CX34" s="1347"/>
      <c r="CY34" s="1347"/>
      <c r="CZ34" s="1347"/>
      <c r="DA34" s="1347"/>
      <c r="DB34" s="1347"/>
      <c r="DC34" s="1347"/>
      <c r="DD34" s="1347"/>
      <c r="DE34" s="1347"/>
      <c r="DF34" s="1347"/>
      <c r="DG34" s="1347"/>
      <c r="DH34" s="1347"/>
      <c r="DI34" s="1347"/>
      <c r="DJ34" s="1347"/>
      <c r="DK34" s="1347"/>
      <c r="DL34" s="1347"/>
      <c r="DM34" s="1347"/>
      <c r="DN34" s="1347"/>
      <c r="DO34" s="1347"/>
      <c r="DP34" s="1347"/>
      <c r="DQ34" s="1347"/>
      <c r="DR34" s="1347"/>
      <c r="DS34" s="1347"/>
      <c r="DT34" s="1347"/>
      <c r="DU34" s="1347"/>
      <c r="DV34" s="1347"/>
      <c r="DW34" s="1347"/>
      <c r="DX34" s="1347"/>
      <c r="DY34" s="1347"/>
      <c r="DZ34" s="1347"/>
      <c r="EA34" s="1347"/>
      <c r="EB34" s="1347"/>
      <c r="EC34" s="1347"/>
      <c r="ED34" s="1347"/>
      <c r="EE34" s="1347"/>
      <c r="EF34" s="1347"/>
      <c r="EG34" s="1347"/>
      <c r="EH34" s="1347"/>
      <c r="EI34" s="1347"/>
      <c r="EJ34" s="1347"/>
      <c r="EK34" s="1347"/>
      <c r="EL34" s="1347"/>
      <c r="EM34" s="1347"/>
      <c r="EN34" s="1347"/>
      <c r="EO34" s="1347"/>
      <c r="EP34" s="1347"/>
      <c r="EQ34" s="1347"/>
      <c r="ER34" s="1347"/>
      <c r="ES34" s="1347"/>
      <c r="ET34" s="1347"/>
      <c r="EU34" s="1347"/>
      <c r="EV34" s="1347"/>
      <c r="EW34" s="1347"/>
      <c r="EX34" s="1347"/>
      <c r="EY34" s="1347"/>
      <c r="EZ34" s="1347"/>
      <c r="FA34" s="1347"/>
      <c r="FB34" s="1347"/>
      <c r="FC34" s="1347"/>
      <c r="FD34" s="1347"/>
      <c r="FE34" s="1347"/>
      <c r="FF34" s="1347"/>
      <c r="FG34" s="1347"/>
      <c r="FH34" s="1347"/>
      <c r="FI34" s="1347"/>
      <c r="FJ34" s="1347"/>
      <c r="FK34" s="1347"/>
      <c r="FL34" s="1347"/>
      <c r="FM34" s="1347"/>
      <c r="FN34" s="1347"/>
      <c r="FO34" s="1347"/>
      <c r="FP34" s="1347"/>
      <c r="FQ34" s="1347"/>
      <c r="FR34" s="1347"/>
      <c r="FS34" s="1347"/>
      <c r="FT34" s="1347"/>
      <c r="FU34" s="1347"/>
      <c r="FV34" s="1347"/>
      <c r="FW34" s="1347"/>
      <c r="FX34" s="1347"/>
      <c r="FY34" s="1347"/>
      <c r="FZ34" s="1347"/>
      <c r="GA34" s="1347"/>
      <c r="GB34" s="1347"/>
      <c r="GC34" s="1347"/>
      <c r="GD34" s="1347"/>
      <c r="GE34" s="1347"/>
      <c r="GF34" s="1347"/>
      <c r="GG34" s="1347"/>
      <c r="GH34" s="1347"/>
      <c r="GI34" s="1347"/>
      <c r="GJ34" s="1347"/>
      <c r="GK34" s="1347"/>
      <c r="GL34" s="1347"/>
      <c r="GM34" s="1347"/>
      <c r="GN34" s="1347"/>
      <c r="GO34" s="1347"/>
      <c r="GP34" s="1347"/>
      <c r="GQ34" s="1347"/>
      <c r="GR34" s="1347"/>
      <c r="GS34" s="1347"/>
      <c r="GT34" s="1347"/>
      <c r="GU34" s="1347"/>
      <c r="GV34" s="1347"/>
      <c r="GW34" s="1347"/>
      <c r="GX34" s="1347"/>
      <c r="GY34" s="1347"/>
      <c r="GZ34" s="1347"/>
      <c r="HA34" s="1347"/>
      <c r="HB34" s="1347"/>
      <c r="HC34" s="1347"/>
      <c r="HD34" s="1347"/>
      <c r="HE34" s="1347"/>
      <c r="HF34" s="1347"/>
      <c r="HG34" s="1347"/>
      <c r="HH34" s="1347"/>
      <c r="HI34" s="1347"/>
      <c r="HJ34" s="1347"/>
      <c r="HK34" s="1347"/>
      <c r="HL34" s="1347"/>
      <c r="HM34" s="1347"/>
      <c r="HN34" s="1347"/>
      <c r="HO34" s="1347"/>
      <c r="HP34" s="1347"/>
      <c r="HQ34" s="1347"/>
      <c r="HR34" s="1347"/>
      <c r="HS34" s="1347"/>
      <c r="HT34" s="1347"/>
      <c r="HU34" s="1347"/>
      <c r="HV34" s="1347"/>
      <c r="HW34" s="1347"/>
      <c r="HX34" s="1347"/>
      <c r="HY34" s="1347"/>
      <c r="HZ34" s="1347"/>
      <c r="IA34" s="1347"/>
      <c r="IB34" s="1347"/>
      <c r="IC34" s="1347"/>
      <c r="ID34" s="1347"/>
      <c r="IE34" s="1347"/>
      <c r="IF34" s="1347"/>
      <c r="IG34" s="1347"/>
      <c r="IH34" s="1347"/>
      <c r="II34" s="1347"/>
      <c r="IJ34" s="1347"/>
      <c r="IK34" s="1347"/>
      <c r="IL34" s="1347"/>
      <c r="IM34" s="1347"/>
      <c r="IN34" s="1347"/>
      <c r="IO34" s="1347"/>
      <c r="IP34" s="1347"/>
      <c r="IQ34" s="1347"/>
      <c r="IR34" s="1347"/>
      <c r="IS34" s="1347"/>
      <c r="IT34" s="1347"/>
      <c r="IU34" s="1347"/>
      <c r="IV34" s="1347"/>
    </row>
    <row r="35" spans="1:256" ht="12.95" customHeight="1">
      <c r="A35" s="93" t="s">
        <v>87</v>
      </c>
      <c r="B35" s="1348" t="s">
        <v>2692</v>
      </c>
      <c r="C35" s="1347" t="s">
        <v>2693</v>
      </c>
      <c r="D35" s="247" t="s">
        <v>2107</v>
      </c>
      <c r="E35" s="1345">
        <v>170000</v>
      </c>
      <c r="F35" s="1345">
        <v>270000</v>
      </c>
      <c r="G35" s="1353">
        <f t="shared" si="1"/>
        <v>-100000</v>
      </c>
      <c r="I35" s="1347"/>
      <c r="J35" s="1347"/>
      <c r="K35" s="1347"/>
      <c r="L35" s="1347"/>
      <c r="M35" s="1347"/>
      <c r="N35" s="1347"/>
      <c r="O35" s="1347"/>
      <c r="P35" s="1347"/>
      <c r="Q35" s="1347"/>
      <c r="R35" s="1347"/>
      <c r="S35" s="1347"/>
      <c r="T35" s="1347"/>
      <c r="U35" s="1347"/>
      <c r="V35" s="1347"/>
      <c r="W35" s="1347"/>
      <c r="X35" s="1347"/>
      <c r="Y35" s="1347"/>
      <c r="Z35" s="1347"/>
      <c r="AA35" s="1347"/>
      <c r="AB35" s="1347"/>
      <c r="AC35" s="1347"/>
      <c r="AD35" s="1347"/>
      <c r="AE35" s="1347"/>
      <c r="AF35" s="1347"/>
      <c r="AG35" s="1347"/>
      <c r="AH35" s="1347"/>
      <c r="AI35" s="1347"/>
      <c r="AJ35" s="1347"/>
      <c r="AK35" s="1347"/>
      <c r="AL35" s="1347"/>
      <c r="AM35" s="1347"/>
      <c r="AN35" s="1347"/>
      <c r="AO35" s="1347"/>
      <c r="AP35" s="1347"/>
      <c r="AQ35" s="1347"/>
      <c r="AR35" s="1347"/>
      <c r="AS35" s="1347"/>
      <c r="AT35" s="1347"/>
      <c r="AU35" s="1347"/>
      <c r="AV35" s="1347"/>
      <c r="AW35" s="1347"/>
      <c r="AX35" s="1347"/>
      <c r="AY35" s="1347"/>
      <c r="AZ35" s="1347"/>
      <c r="BA35" s="1347"/>
      <c r="BB35" s="1347"/>
      <c r="BC35" s="1347"/>
      <c r="BD35" s="1347"/>
      <c r="BE35" s="1347"/>
      <c r="BF35" s="1347"/>
      <c r="BG35" s="1347"/>
      <c r="BH35" s="1347"/>
      <c r="BI35" s="1347"/>
      <c r="BJ35" s="1347"/>
      <c r="BK35" s="1347"/>
      <c r="BL35" s="1347"/>
      <c r="BM35" s="1347"/>
      <c r="BN35" s="1347"/>
      <c r="BO35" s="1347"/>
      <c r="BP35" s="1347"/>
      <c r="BQ35" s="1347"/>
      <c r="BR35" s="1347"/>
      <c r="BS35" s="1347"/>
      <c r="BT35" s="1347"/>
      <c r="BU35" s="1347"/>
      <c r="BV35" s="1347"/>
      <c r="BW35" s="1347"/>
      <c r="BX35" s="1347"/>
      <c r="BY35" s="1347"/>
      <c r="BZ35" s="1347"/>
      <c r="CA35" s="1347"/>
      <c r="CB35" s="1347"/>
      <c r="CC35" s="1347"/>
      <c r="CD35" s="1347"/>
      <c r="CE35" s="1347"/>
      <c r="CF35" s="1347"/>
      <c r="CG35" s="1347"/>
      <c r="CH35" s="1347"/>
      <c r="CI35" s="1347"/>
      <c r="CJ35" s="1347"/>
      <c r="CK35" s="1347"/>
      <c r="CL35" s="1347"/>
      <c r="CM35" s="1347"/>
      <c r="CN35" s="1347"/>
      <c r="CO35" s="1347"/>
      <c r="CP35" s="1347"/>
      <c r="CQ35" s="1347"/>
      <c r="CR35" s="1347"/>
      <c r="CS35" s="1347"/>
      <c r="CT35" s="1347"/>
      <c r="CU35" s="1347"/>
      <c r="CV35" s="1347"/>
      <c r="CW35" s="1347"/>
      <c r="CX35" s="1347"/>
      <c r="CY35" s="1347"/>
      <c r="CZ35" s="1347"/>
      <c r="DA35" s="1347"/>
      <c r="DB35" s="1347"/>
      <c r="DC35" s="1347"/>
      <c r="DD35" s="1347"/>
      <c r="DE35" s="1347"/>
      <c r="DF35" s="1347"/>
      <c r="DG35" s="1347"/>
      <c r="DH35" s="1347"/>
      <c r="DI35" s="1347"/>
      <c r="DJ35" s="1347"/>
      <c r="DK35" s="1347"/>
      <c r="DL35" s="1347"/>
      <c r="DM35" s="1347"/>
      <c r="DN35" s="1347"/>
      <c r="DO35" s="1347"/>
      <c r="DP35" s="1347"/>
      <c r="DQ35" s="1347"/>
      <c r="DR35" s="1347"/>
      <c r="DS35" s="1347"/>
      <c r="DT35" s="1347"/>
      <c r="DU35" s="1347"/>
      <c r="DV35" s="1347"/>
      <c r="DW35" s="1347"/>
      <c r="DX35" s="1347"/>
      <c r="DY35" s="1347"/>
      <c r="DZ35" s="1347"/>
      <c r="EA35" s="1347"/>
      <c r="EB35" s="1347"/>
      <c r="EC35" s="1347"/>
      <c r="ED35" s="1347"/>
      <c r="EE35" s="1347"/>
      <c r="EF35" s="1347"/>
      <c r="EG35" s="1347"/>
      <c r="EH35" s="1347"/>
      <c r="EI35" s="1347"/>
      <c r="EJ35" s="1347"/>
      <c r="EK35" s="1347"/>
      <c r="EL35" s="1347"/>
      <c r="EM35" s="1347"/>
      <c r="EN35" s="1347"/>
      <c r="EO35" s="1347"/>
      <c r="EP35" s="1347"/>
      <c r="EQ35" s="1347"/>
      <c r="ER35" s="1347"/>
      <c r="ES35" s="1347"/>
      <c r="ET35" s="1347"/>
      <c r="EU35" s="1347"/>
      <c r="EV35" s="1347"/>
      <c r="EW35" s="1347"/>
      <c r="EX35" s="1347"/>
      <c r="EY35" s="1347"/>
      <c r="EZ35" s="1347"/>
      <c r="FA35" s="1347"/>
      <c r="FB35" s="1347"/>
      <c r="FC35" s="1347"/>
      <c r="FD35" s="1347"/>
      <c r="FE35" s="1347"/>
      <c r="FF35" s="1347"/>
      <c r="FG35" s="1347"/>
      <c r="FH35" s="1347"/>
      <c r="FI35" s="1347"/>
      <c r="FJ35" s="1347"/>
      <c r="FK35" s="1347"/>
      <c r="FL35" s="1347"/>
      <c r="FM35" s="1347"/>
      <c r="FN35" s="1347"/>
      <c r="FO35" s="1347"/>
      <c r="FP35" s="1347"/>
      <c r="FQ35" s="1347"/>
      <c r="FR35" s="1347"/>
      <c r="FS35" s="1347"/>
      <c r="FT35" s="1347"/>
      <c r="FU35" s="1347"/>
      <c r="FV35" s="1347"/>
      <c r="FW35" s="1347"/>
      <c r="FX35" s="1347"/>
      <c r="FY35" s="1347"/>
      <c r="FZ35" s="1347"/>
      <c r="GA35" s="1347"/>
      <c r="GB35" s="1347"/>
      <c r="GC35" s="1347"/>
      <c r="GD35" s="1347"/>
      <c r="GE35" s="1347"/>
      <c r="GF35" s="1347"/>
      <c r="GG35" s="1347"/>
      <c r="GH35" s="1347"/>
      <c r="GI35" s="1347"/>
      <c r="GJ35" s="1347"/>
      <c r="GK35" s="1347"/>
      <c r="GL35" s="1347"/>
      <c r="GM35" s="1347"/>
      <c r="GN35" s="1347"/>
      <c r="GO35" s="1347"/>
      <c r="GP35" s="1347"/>
      <c r="GQ35" s="1347"/>
      <c r="GR35" s="1347"/>
      <c r="GS35" s="1347"/>
      <c r="GT35" s="1347"/>
      <c r="GU35" s="1347"/>
      <c r="GV35" s="1347"/>
      <c r="GW35" s="1347"/>
      <c r="GX35" s="1347"/>
      <c r="GY35" s="1347"/>
      <c r="GZ35" s="1347"/>
      <c r="HA35" s="1347"/>
      <c r="HB35" s="1347"/>
      <c r="HC35" s="1347"/>
      <c r="HD35" s="1347"/>
      <c r="HE35" s="1347"/>
      <c r="HF35" s="1347"/>
      <c r="HG35" s="1347"/>
      <c r="HH35" s="1347"/>
      <c r="HI35" s="1347"/>
      <c r="HJ35" s="1347"/>
      <c r="HK35" s="1347"/>
      <c r="HL35" s="1347"/>
      <c r="HM35" s="1347"/>
      <c r="HN35" s="1347"/>
      <c r="HO35" s="1347"/>
      <c r="HP35" s="1347"/>
      <c r="HQ35" s="1347"/>
      <c r="HR35" s="1347"/>
      <c r="HS35" s="1347"/>
      <c r="HT35" s="1347"/>
      <c r="HU35" s="1347"/>
      <c r="HV35" s="1347"/>
      <c r="HW35" s="1347"/>
      <c r="HX35" s="1347"/>
      <c r="HY35" s="1347"/>
      <c r="HZ35" s="1347"/>
      <c r="IA35" s="1347"/>
      <c r="IB35" s="1347"/>
      <c r="IC35" s="1347"/>
      <c r="ID35" s="1347"/>
      <c r="IE35" s="1347"/>
      <c r="IF35" s="1347"/>
      <c r="IG35" s="1347"/>
      <c r="IH35" s="1347"/>
      <c r="II35" s="1347"/>
      <c r="IJ35" s="1347"/>
      <c r="IK35" s="1347"/>
      <c r="IL35" s="1347"/>
      <c r="IM35" s="1347"/>
      <c r="IN35" s="1347"/>
      <c r="IO35" s="1347"/>
      <c r="IP35" s="1347"/>
      <c r="IQ35" s="1347"/>
      <c r="IR35" s="1347"/>
      <c r="IS35" s="1347"/>
      <c r="IT35" s="1347"/>
      <c r="IU35" s="1347"/>
      <c r="IV35" s="1347"/>
    </row>
    <row r="36" spans="1:256" ht="12.95" customHeight="1">
      <c r="A36" s="93" t="s">
        <v>88</v>
      </c>
      <c r="B36" s="1348" t="s">
        <v>2694</v>
      </c>
      <c r="C36" s="1347" t="s">
        <v>2695</v>
      </c>
      <c r="D36" s="247" t="s">
        <v>2107</v>
      </c>
      <c r="E36" s="1345">
        <v>0</v>
      </c>
      <c r="F36" s="1345">
        <v>0</v>
      </c>
      <c r="G36" s="1353">
        <f t="shared" si="1"/>
        <v>0</v>
      </c>
      <c r="I36" s="1347"/>
      <c r="J36" s="1347"/>
      <c r="K36" s="1347"/>
      <c r="L36" s="1347"/>
      <c r="M36" s="1347"/>
      <c r="N36" s="1347"/>
      <c r="O36" s="1347"/>
      <c r="P36" s="1347"/>
      <c r="Q36" s="1347"/>
      <c r="R36" s="1347"/>
      <c r="S36" s="1347"/>
      <c r="T36" s="1347"/>
      <c r="U36" s="1347"/>
      <c r="V36" s="1347"/>
      <c r="W36" s="1347"/>
      <c r="X36" s="1347"/>
      <c r="Y36" s="1347"/>
      <c r="Z36" s="1347"/>
      <c r="AA36" s="1347"/>
      <c r="AB36" s="1347"/>
      <c r="AC36" s="1347"/>
      <c r="AD36" s="1347"/>
      <c r="AE36" s="1347"/>
      <c r="AF36" s="1347"/>
      <c r="AG36" s="1347"/>
      <c r="AH36" s="1347"/>
      <c r="AI36" s="1347"/>
      <c r="AJ36" s="1347"/>
      <c r="AK36" s="1347"/>
      <c r="AL36" s="1347"/>
      <c r="AM36" s="1347"/>
      <c r="AN36" s="1347"/>
      <c r="AO36" s="1347"/>
      <c r="AP36" s="1347"/>
      <c r="AQ36" s="1347"/>
      <c r="AR36" s="1347"/>
      <c r="AS36" s="1347"/>
      <c r="AT36" s="1347"/>
      <c r="AU36" s="1347"/>
      <c r="AV36" s="1347"/>
      <c r="AW36" s="1347"/>
      <c r="AX36" s="1347"/>
      <c r="AY36" s="1347"/>
      <c r="AZ36" s="1347"/>
      <c r="BA36" s="1347"/>
      <c r="BB36" s="1347"/>
      <c r="BC36" s="1347"/>
      <c r="BD36" s="1347"/>
      <c r="BE36" s="1347"/>
      <c r="BF36" s="1347"/>
      <c r="BG36" s="1347"/>
      <c r="BH36" s="1347"/>
      <c r="BI36" s="1347"/>
      <c r="BJ36" s="1347"/>
      <c r="BK36" s="1347"/>
      <c r="BL36" s="1347"/>
      <c r="BM36" s="1347"/>
      <c r="BN36" s="1347"/>
      <c r="BO36" s="1347"/>
      <c r="BP36" s="1347"/>
      <c r="BQ36" s="1347"/>
      <c r="BR36" s="1347"/>
      <c r="BS36" s="1347"/>
      <c r="BT36" s="1347"/>
      <c r="BU36" s="1347"/>
      <c r="BV36" s="1347"/>
      <c r="BW36" s="1347"/>
      <c r="BX36" s="1347"/>
      <c r="BY36" s="1347"/>
      <c r="BZ36" s="1347"/>
      <c r="CA36" s="1347"/>
      <c r="CB36" s="1347"/>
      <c r="CC36" s="1347"/>
      <c r="CD36" s="1347"/>
      <c r="CE36" s="1347"/>
      <c r="CF36" s="1347"/>
      <c r="CG36" s="1347"/>
      <c r="CH36" s="1347"/>
      <c r="CI36" s="1347"/>
      <c r="CJ36" s="1347"/>
      <c r="CK36" s="1347"/>
      <c r="CL36" s="1347"/>
      <c r="CM36" s="1347"/>
      <c r="CN36" s="1347"/>
      <c r="CO36" s="1347"/>
      <c r="CP36" s="1347"/>
      <c r="CQ36" s="1347"/>
      <c r="CR36" s="1347"/>
      <c r="CS36" s="1347"/>
      <c r="CT36" s="1347"/>
      <c r="CU36" s="1347"/>
      <c r="CV36" s="1347"/>
      <c r="CW36" s="1347"/>
      <c r="CX36" s="1347"/>
      <c r="CY36" s="1347"/>
      <c r="CZ36" s="1347"/>
      <c r="DA36" s="1347"/>
      <c r="DB36" s="1347"/>
      <c r="DC36" s="1347"/>
      <c r="DD36" s="1347"/>
      <c r="DE36" s="1347"/>
      <c r="DF36" s="1347"/>
      <c r="DG36" s="1347"/>
      <c r="DH36" s="1347"/>
      <c r="DI36" s="1347"/>
      <c r="DJ36" s="1347"/>
      <c r="DK36" s="1347"/>
      <c r="DL36" s="1347"/>
      <c r="DM36" s="1347"/>
      <c r="DN36" s="1347"/>
      <c r="DO36" s="1347"/>
      <c r="DP36" s="1347"/>
      <c r="DQ36" s="1347"/>
      <c r="DR36" s="1347"/>
      <c r="DS36" s="1347"/>
      <c r="DT36" s="1347"/>
      <c r="DU36" s="1347"/>
      <c r="DV36" s="1347"/>
      <c r="DW36" s="1347"/>
      <c r="DX36" s="1347"/>
      <c r="DY36" s="1347"/>
      <c r="DZ36" s="1347"/>
      <c r="EA36" s="1347"/>
      <c r="EB36" s="1347"/>
      <c r="EC36" s="1347"/>
      <c r="ED36" s="1347"/>
      <c r="EE36" s="1347"/>
      <c r="EF36" s="1347"/>
      <c r="EG36" s="1347"/>
      <c r="EH36" s="1347"/>
      <c r="EI36" s="1347"/>
      <c r="EJ36" s="1347"/>
      <c r="EK36" s="1347"/>
      <c r="EL36" s="1347"/>
      <c r="EM36" s="1347"/>
      <c r="EN36" s="1347"/>
      <c r="EO36" s="1347"/>
      <c r="EP36" s="1347"/>
      <c r="EQ36" s="1347"/>
      <c r="ER36" s="1347"/>
      <c r="ES36" s="1347"/>
      <c r="ET36" s="1347"/>
      <c r="EU36" s="1347"/>
      <c r="EV36" s="1347"/>
      <c r="EW36" s="1347"/>
      <c r="EX36" s="1347"/>
      <c r="EY36" s="1347"/>
      <c r="EZ36" s="1347"/>
      <c r="FA36" s="1347"/>
      <c r="FB36" s="1347"/>
      <c r="FC36" s="1347"/>
      <c r="FD36" s="1347"/>
      <c r="FE36" s="1347"/>
      <c r="FF36" s="1347"/>
      <c r="FG36" s="1347"/>
      <c r="FH36" s="1347"/>
      <c r="FI36" s="1347"/>
      <c r="FJ36" s="1347"/>
      <c r="FK36" s="1347"/>
      <c r="FL36" s="1347"/>
      <c r="FM36" s="1347"/>
      <c r="FN36" s="1347"/>
      <c r="FO36" s="1347"/>
      <c r="FP36" s="1347"/>
      <c r="FQ36" s="1347"/>
      <c r="FR36" s="1347"/>
      <c r="FS36" s="1347"/>
      <c r="FT36" s="1347"/>
      <c r="FU36" s="1347"/>
      <c r="FV36" s="1347"/>
      <c r="FW36" s="1347"/>
      <c r="FX36" s="1347"/>
      <c r="FY36" s="1347"/>
      <c r="FZ36" s="1347"/>
      <c r="GA36" s="1347"/>
      <c r="GB36" s="1347"/>
      <c r="GC36" s="1347"/>
      <c r="GD36" s="1347"/>
      <c r="GE36" s="1347"/>
      <c r="GF36" s="1347"/>
      <c r="GG36" s="1347"/>
      <c r="GH36" s="1347"/>
      <c r="GI36" s="1347"/>
      <c r="GJ36" s="1347"/>
      <c r="GK36" s="1347"/>
      <c r="GL36" s="1347"/>
      <c r="GM36" s="1347"/>
      <c r="GN36" s="1347"/>
      <c r="GO36" s="1347"/>
      <c r="GP36" s="1347"/>
      <c r="GQ36" s="1347"/>
      <c r="GR36" s="1347"/>
      <c r="GS36" s="1347"/>
      <c r="GT36" s="1347"/>
      <c r="GU36" s="1347"/>
      <c r="GV36" s="1347"/>
      <c r="GW36" s="1347"/>
      <c r="GX36" s="1347"/>
      <c r="GY36" s="1347"/>
      <c r="GZ36" s="1347"/>
      <c r="HA36" s="1347"/>
      <c r="HB36" s="1347"/>
      <c r="HC36" s="1347"/>
      <c r="HD36" s="1347"/>
      <c r="HE36" s="1347"/>
      <c r="HF36" s="1347"/>
      <c r="HG36" s="1347"/>
      <c r="HH36" s="1347"/>
      <c r="HI36" s="1347"/>
      <c r="HJ36" s="1347"/>
      <c r="HK36" s="1347"/>
      <c r="HL36" s="1347"/>
      <c r="HM36" s="1347"/>
      <c r="HN36" s="1347"/>
      <c r="HO36" s="1347"/>
      <c r="HP36" s="1347"/>
      <c r="HQ36" s="1347"/>
      <c r="HR36" s="1347"/>
      <c r="HS36" s="1347"/>
      <c r="HT36" s="1347"/>
      <c r="HU36" s="1347"/>
      <c r="HV36" s="1347"/>
      <c r="HW36" s="1347"/>
      <c r="HX36" s="1347"/>
      <c r="HY36" s="1347"/>
      <c r="HZ36" s="1347"/>
      <c r="IA36" s="1347"/>
      <c r="IB36" s="1347"/>
      <c r="IC36" s="1347"/>
      <c r="ID36" s="1347"/>
      <c r="IE36" s="1347"/>
      <c r="IF36" s="1347"/>
      <c r="IG36" s="1347"/>
      <c r="IH36" s="1347"/>
      <c r="II36" s="1347"/>
      <c r="IJ36" s="1347"/>
      <c r="IK36" s="1347"/>
      <c r="IL36" s="1347"/>
      <c r="IM36" s="1347"/>
      <c r="IN36" s="1347"/>
      <c r="IO36" s="1347"/>
      <c r="IP36" s="1347"/>
      <c r="IQ36" s="1347"/>
      <c r="IR36" s="1347"/>
      <c r="IS36" s="1347"/>
      <c r="IT36" s="1347"/>
      <c r="IU36" s="1347"/>
      <c r="IV36" s="1347"/>
    </row>
    <row r="37" spans="1:256" ht="12.95" customHeight="1">
      <c r="A37" s="93" t="s">
        <v>2339</v>
      </c>
      <c r="B37" s="1348" t="s">
        <v>2696</v>
      </c>
      <c r="C37" s="1347" t="s">
        <v>2697</v>
      </c>
      <c r="D37" s="247" t="s">
        <v>2109</v>
      </c>
      <c r="E37" s="1345">
        <v>0</v>
      </c>
      <c r="F37" s="1345">
        <v>0</v>
      </c>
      <c r="G37" s="1353">
        <f t="shared" si="1"/>
        <v>0</v>
      </c>
      <c r="I37" s="1347"/>
      <c r="J37" s="1347"/>
      <c r="K37" s="1347"/>
      <c r="L37" s="1347"/>
      <c r="M37" s="1347"/>
      <c r="N37" s="1347"/>
      <c r="O37" s="1347"/>
      <c r="P37" s="1347"/>
      <c r="Q37" s="1347"/>
      <c r="R37" s="1347"/>
      <c r="S37" s="1347"/>
      <c r="T37" s="1347"/>
      <c r="U37" s="1347"/>
      <c r="V37" s="1347"/>
      <c r="W37" s="1347"/>
      <c r="X37" s="1347"/>
      <c r="Y37" s="1347"/>
      <c r="Z37" s="1347"/>
      <c r="AA37" s="1347"/>
      <c r="AB37" s="1347"/>
      <c r="AC37" s="1347"/>
      <c r="AD37" s="1347"/>
      <c r="AE37" s="1347"/>
      <c r="AF37" s="1347"/>
      <c r="AG37" s="1347"/>
      <c r="AH37" s="1347"/>
      <c r="AI37" s="1347"/>
      <c r="AJ37" s="1347"/>
      <c r="AK37" s="1347"/>
      <c r="AL37" s="1347"/>
      <c r="AM37" s="1347"/>
      <c r="AN37" s="1347"/>
      <c r="AO37" s="1347"/>
      <c r="AP37" s="1347"/>
      <c r="AQ37" s="1347"/>
      <c r="AR37" s="1347"/>
      <c r="AS37" s="1347"/>
      <c r="AT37" s="1347"/>
      <c r="AU37" s="1347"/>
      <c r="AV37" s="1347"/>
      <c r="AW37" s="1347"/>
      <c r="AX37" s="1347"/>
      <c r="AY37" s="1347"/>
      <c r="AZ37" s="1347"/>
      <c r="BA37" s="1347"/>
      <c r="BB37" s="1347"/>
      <c r="BC37" s="1347"/>
      <c r="BD37" s="1347"/>
      <c r="BE37" s="1347"/>
      <c r="BF37" s="1347"/>
      <c r="BG37" s="1347"/>
      <c r="BH37" s="1347"/>
      <c r="BI37" s="1347"/>
      <c r="BJ37" s="1347"/>
      <c r="BK37" s="1347"/>
      <c r="BL37" s="1347"/>
      <c r="BM37" s="1347"/>
      <c r="BN37" s="1347"/>
      <c r="BO37" s="1347"/>
      <c r="BP37" s="1347"/>
      <c r="BQ37" s="1347"/>
      <c r="BR37" s="1347"/>
      <c r="BS37" s="1347"/>
      <c r="BT37" s="1347"/>
      <c r="BU37" s="1347"/>
      <c r="BV37" s="1347"/>
      <c r="BW37" s="1347"/>
      <c r="BX37" s="1347"/>
      <c r="BY37" s="1347"/>
      <c r="BZ37" s="1347"/>
      <c r="CA37" s="1347"/>
      <c r="CB37" s="1347"/>
      <c r="CC37" s="1347"/>
      <c r="CD37" s="1347"/>
      <c r="CE37" s="1347"/>
      <c r="CF37" s="1347"/>
      <c r="CG37" s="1347"/>
      <c r="CH37" s="1347"/>
      <c r="CI37" s="1347"/>
      <c r="CJ37" s="1347"/>
      <c r="CK37" s="1347"/>
      <c r="CL37" s="1347"/>
      <c r="CM37" s="1347"/>
      <c r="CN37" s="1347"/>
      <c r="CO37" s="1347"/>
      <c r="CP37" s="1347"/>
      <c r="CQ37" s="1347"/>
      <c r="CR37" s="1347"/>
      <c r="CS37" s="1347"/>
      <c r="CT37" s="1347"/>
      <c r="CU37" s="1347"/>
      <c r="CV37" s="1347"/>
      <c r="CW37" s="1347"/>
      <c r="CX37" s="1347"/>
      <c r="CY37" s="1347"/>
      <c r="CZ37" s="1347"/>
      <c r="DA37" s="1347"/>
      <c r="DB37" s="1347"/>
      <c r="DC37" s="1347"/>
      <c r="DD37" s="1347"/>
      <c r="DE37" s="1347"/>
      <c r="DF37" s="1347"/>
      <c r="DG37" s="1347"/>
      <c r="DH37" s="1347"/>
      <c r="DI37" s="1347"/>
      <c r="DJ37" s="1347"/>
      <c r="DK37" s="1347"/>
      <c r="DL37" s="1347"/>
      <c r="DM37" s="1347"/>
      <c r="DN37" s="1347"/>
      <c r="DO37" s="1347"/>
      <c r="DP37" s="1347"/>
      <c r="DQ37" s="1347"/>
      <c r="DR37" s="1347"/>
      <c r="DS37" s="1347"/>
      <c r="DT37" s="1347"/>
      <c r="DU37" s="1347"/>
      <c r="DV37" s="1347"/>
      <c r="DW37" s="1347"/>
      <c r="DX37" s="1347"/>
      <c r="DY37" s="1347"/>
      <c r="DZ37" s="1347"/>
      <c r="EA37" s="1347"/>
      <c r="EB37" s="1347"/>
      <c r="EC37" s="1347"/>
      <c r="ED37" s="1347"/>
      <c r="EE37" s="1347"/>
      <c r="EF37" s="1347"/>
      <c r="EG37" s="1347"/>
      <c r="EH37" s="1347"/>
      <c r="EI37" s="1347"/>
      <c r="EJ37" s="1347"/>
      <c r="EK37" s="1347"/>
      <c r="EL37" s="1347"/>
      <c r="EM37" s="1347"/>
      <c r="EN37" s="1347"/>
      <c r="EO37" s="1347"/>
      <c r="EP37" s="1347"/>
      <c r="EQ37" s="1347"/>
      <c r="ER37" s="1347"/>
      <c r="ES37" s="1347"/>
      <c r="ET37" s="1347"/>
      <c r="EU37" s="1347"/>
      <c r="EV37" s="1347"/>
      <c r="EW37" s="1347"/>
      <c r="EX37" s="1347"/>
      <c r="EY37" s="1347"/>
      <c r="EZ37" s="1347"/>
      <c r="FA37" s="1347"/>
      <c r="FB37" s="1347"/>
      <c r="FC37" s="1347"/>
      <c r="FD37" s="1347"/>
      <c r="FE37" s="1347"/>
      <c r="FF37" s="1347"/>
      <c r="FG37" s="1347"/>
      <c r="FH37" s="1347"/>
      <c r="FI37" s="1347"/>
      <c r="FJ37" s="1347"/>
      <c r="FK37" s="1347"/>
      <c r="FL37" s="1347"/>
      <c r="FM37" s="1347"/>
      <c r="FN37" s="1347"/>
      <c r="FO37" s="1347"/>
      <c r="FP37" s="1347"/>
      <c r="FQ37" s="1347"/>
      <c r="FR37" s="1347"/>
      <c r="FS37" s="1347"/>
      <c r="FT37" s="1347"/>
      <c r="FU37" s="1347"/>
      <c r="FV37" s="1347"/>
      <c r="FW37" s="1347"/>
      <c r="FX37" s="1347"/>
      <c r="FY37" s="1347"/>
      <c r="FZ37" s="1347"/>
      <c r="GA37" s="1347"/>
      <c r="GB37" s="1347"/>
      <c r="GC37" s="1347"/>
      <c r="GD37" s="1347"/>
      <c r="GE37" s="1347"/>
      <c r="GF37" s="1347"/>
      <c r="GG37" s="1347"/>
      <c r="GH37" s="1347"/>
      <c r="GI37" s="1347"/>
      <c r="GJ37" s="1347"/>
      <c r="GK37" s="1347"/>
      <c r="GL37" s="1347"/>
      <c r="GM37" s="1347"/>
      <c r="GN37" s="1347"/>
      <c r="GO37" s="1347"/>
      <c r="GP37" s="1347"/>
      <c r="GQ37" s="1347"/>
      <c r="GR37" s="1347"/>
      <c r="GS37" s="1347"/>
      <c r="GT37" s="1347"/>
      <c r="GU37" s="1347"/>
      <c r="GV37" s="1347"/>
      <c r="GW37" s="1347"/>
      <c r="GX37" s="1347"/>
      <c r="GY37" s="1347"/>
      <c r="GZ37" s="1347"/>
      <c r="HA37" s="1347"/>
      <c r="HB37" s="1347"/>
      <c r="HC37" s="1347"/>
      <c r="HD37" s="1347"/>
      <c r="HE37" s="1347"/>
      <c r="HF37" s="1347"/>
      <c r="HG37" s="1347"/>
      <c r="HH37" s="1347"/>
      <c r="HI37" s="1347"/>
      <c r="HJ37" s="1347"/>
      <c r="HK37" s="1347"/>
      <c r="HL37" s="1347"/>
      <c r="HM37" s="1347"/>
      <c r="HN37" s="1347"/>
      <c r="HO37" s="1347"/>
      <c r="HP37" s="1347"/>
      <c r="HQ37" s="1347"/>
      <c r="HR37" s="1347"/>
      <c r="HS37" s="1347"/>
      <c r="HT37" s="1347"/>
      <c r="HU37" s="1347"/>
      <c r="HV37" s="1347"/>
      <c r="HW37" s="1347"/>
      <c r="HX37" s="1347"/>
      <c r="HY37" s="1347"/>
      <c r="HZ37" s="1347"/>
      <c r="IA37" s="1347"/>
      <c r="IB37" s="1347"/>
      <c r="IC37" s="1347"/>
      <c r="ID37" s="1347"/>
      <c r="IE37" s="1347"/>
      <c r="IF37" s="1347"/>
      <c r="IG37" s="1347"/>
      <c r="IH37" s="1347"/>
      <c r="II37" s="1347"/>
      <c r="IJ37" s="1347"/>
      <c r="IK37" s="1347"/>
      <c r="IL37" s="1347"/>
      <c r="IM37" s="1347"/>
      <c r="IN37" s="1347"/>
      <c r="IO37" s="1347"/>
      <c r="IP37" s="1347"/>
      <c r="IQ37" s="1347"/>
      <c r="IR37" s="1347"/>
      <c r="IS37" s="1347"/>
      <c r="IT37" s="1347"/>
      <c r="IU37" s="1347"/>
      <c r="IV37" s="1347"/>
    </row>
    <row r="38" spans="1:256" ht="12.95" customHeight="1">
      <c r="A38" s="93" t="s">
        <v>2344</v>
      </c>
      <c r="B38" s="1348" t="s">
        <v>2698</v>
      </c>
      <c r="C38" s="1347" t="s">
        <v>2699</v>
      </c>
      <c r="D38" s="247" t="s">
        <v>534</v>
      </c>
      <c r="E38" s="1345">
        <v>3510</v>
      </c>
      <c r="F38" s="1352">
        <v>4073</v>
      </c>
      <c r="G38" s="1353">
        <f t="shared" si="1"/>
        <v>-563</v>
      </c>
      <c r="I38" s="1347"/>
      <c r="J38" s="1347"/>
      <c r="K38" s="1347"/>
      <c r="L38" s="1347"/>
      <c r="M38" s="1347"/>
      <c r="N38" s="1347"/>
      <c r="O38" s="1347"/>
      <c r="P38" s="1347"/>
      <c r="Q38" s="1347"/>
      <c r="R38" s="1347"/>
      <c r="S38" s="1347"/>
      <c r="T38" s="1347"/>
      <c r="U38" s="1347"/>
      <c r="V38" s="1347"/>
      <c r="W38" s="1347"/>
      <c r="X38" s="1347"/>
      <c r="Y38" s="1347"/>
      <c r="Z38" s="1347"/>
      <c r="AA38" s="1347"/>
      <c r="AB38" s="1347"/>
      <c r="AC38" s="1347"/>
      <c r="AD38" s="1347"/>
      <c r="AE38" s="1347"/>
      <c r="AF38" s="1347"/>
      <c r="AG38" s="1347"/>
      <c r="AH38" s="1347"/>
      <c r="AI38" s="1347"/>
      <c r="AJ38" s="1347"/>
      <c r="AK38" s="1347"/>
      <c r="AL38" s="1347"/>
      <c r="AM38" s="1347"/>
      <c r="AN38" s="1347"/>
      <c r="AO38" s="1347"/>
      <c r="AP38" s="1347"/>
      <c r="AQ38" s="1347"/>
      <c r="AR38" s="1347"/>
      <c r="AS38" s="1347"/>
      <c r="AT38" s="1347"/>
      <c r="AU38" s="1347"/>
      <c r="AV38" s="1347"/>
      <c r="AW38" s="1347"/>
      <c r="AX38" s="1347"/>
      <c r="AY38" s="1347"/>
      <c r="AZ38" s="1347"/>
      <c r="BA38" s="1347"/>
      <c r="BB38" s="1347"/>
      <c r="BC38" s="1347"/>
      <c r="BD38" s="1347"/>
      <c r="BE38" s="1347"/>
      <c r="BF38" s="1347"/>
      <c r="BG38" s="1347"/>
      <c r="BH38" s="1347"/>
      <c r="BI38" s="1347"/>
      <c r="BJ38" s="1347"/>
      <c r="BK38" s="1347"/>
      <c r="BL38" s="1347"/>
      <c r="BM38" s="1347"/>
      <c r="BN38" s="1347"/>
      <c r="BO38" s="1347"/>
      <c r="BP38" s="1347"/>
      <c r="BQ38" s="1347"/>
      <c r="BR38" s="1347"/>
      <c r="BS38" s="1347"/>
      <c r="BT38" s="1347"/>
      <c r="BU38" s="1347"/>
      <c r="BV38" s="1347"/>
      <c r="BW38" s="1347"/>
      <c r="BX38" s="1347"/>
      <c r="BY38" s="1347"/>
      <c r="BZ38" s="1347"/>
      <c r="CA38" s="1347"/>
      <c r="CB38" s="1347"/>
      <c r="CC38" s="1347"/>
      <c r="CD38" s="1347"/>
      <c r="CE38" s="1347"/>
      <c r="CF38" s="1347"/>
      <c r="CG38" s="1347"/>
      <c r="CH38" s="1347"/>
      <c r="CI38" s="1347"/>
      <c r="CJ38" s="1347"/>
      <c r="CK38" s="1347"/>
      <c r="CL38" s="1347"/>
      <c r="CM38" s="1347"/>
      <c r="CN38" s="1347"/>
      <c r="CO38" s="1347"/>
      <c r="CP38" s="1347"/>
      <c r="CQ38" s="1347"/>
      <c r="CR38" s="1347"/>
      <c r="CS38" s="1347"/>
      <c r="CT38" s="1347"/>
      <c r="CU38" s="1347"/>
      <c r="CV38" s="1347"/>
      <c r="CW38" s="1347"/>
      <c r="CX38" s="1347"/>
      <c r="CY38" s="1347"/>
      <c r="CZ38" s="1347"/>
      <c r="DA38" s="1347"/>
      <c r="DB38" s="1347"/>
      <c r="DC38" s="1347"/>
      <c r="DD38" s="1347"/>
      <c r="DE38" s="1347"/>
      <c r="DF38" s="1347"/>
      <c r="DG38" s="1347"/>
      <c r="DH38" s="1347"/>
      <c r="DI38" s="1347"/>
      <c r="DJ38" s="1347"/>
      <c r="DK38" s="1347"/>
      <c r="DL38" s="1347"/>
      <c r="DM38" s="1347"/>
      <c r="DN38" s="1347"/>
      <c r="DO38" s="1347"/>
      <c r="DP38" s="1347"/>
      <c r="DQ38" s="1347"/>
      <c r="DR38" s="1347"/>
      <c r="DS38" s="1347"/>
      <c r="DT38" s="1347"/>
      <c r="DU38" s="1347"/>
      <c r="DV38" s="1347"/>
      <c r="DW38" s="1347"/>
      <c r="DX38" s="1347"/>
      <c r="DY38" s="1347"/>
      <c r="DZ38" s="1347"/>
      <c r="EA38" s="1347"/>
      <c r="EB38" s="1347"/>
      <c r="EC38" s="1347"/>
      <c r="ED38" s="1347"/>
      <c r="EE38" s="1347"/>
      <c r="EF38" s="1347"/>
      <c r="EG38" s="1347"/>
      <c r="EH38" s="1347"/>
      <c r="EI38" s="1347"/>
      <c r="EJ38" s="1347"/>
      <c r="EK38" s="1347"/>
      <c r="EL38" s="1347"/>
      <c r="EM38" s="1347"/>
      <c r="EN38" s="1347"/>
      <c r="EO38" s="1347"/>
      <c r="EP38" s="1347"/>
      <c r="EQ38" s="1347"/>
      <c r="ER38" s="1347"/>
      <c r="ES38" s="1347"/>
      <c r="ET38" s="1347"/>
      <c r="EU38" s="1347"/>
      <c r="EV38" s="1347"/>
      <c r="EW38" s="1347"/>
      <c r="EX38" s="1347"/>
      <c r="EY38" s="1347"/>
      <c r="EZ38" s="1347"/>
      <c r="FA38" s="1347"/>
      <c r="FB38" s="1347"/>
      <c r="FC38" s="1347"/>
      <c r="FD38" s="1347"/>
      <c r="FE38" s="1347"/>
      <c r="FF38" s="1347"/>
      <c r="FG38" s="1347"/>
      <c r="FH38" s="1347"/>
      <c r="FI38" s="1347"/>
      <c r="FJ38" s="1347"/>
      <c r="FK38" s="1347"/>
      <c r="FL38" s="1347"/>
      <c r="FM38" s="1347"/>
      <c r="FN38" s="1347"/>
      <c r="FO38" s="1347"/>
      <c r="FP38" s="1347"/>
      <c r="FQ38" s="1347"/>
      <c r="FR38" s="1347"/>
      <c r="FS38" s="1347"/>
      <c r="FT38" s="1347"/>
      <c r="FU38" s="1347"/>
      <c r="FV38" s="1347"/>
      <c r="FW38" s="1347"/>
      <c r="FX38" s="1347"/>
      <c r="FY38" s="1347"/>
      <c r="FZ38" s="1347"/>
      <c r="GA38" s="1347"/>
      <c r="GB38" s="1347"/>
      <c r="GC38" s="1347"/>
      <c r="GD38" s="1347"/>
      <c r="GE38" s="1347"/>
      <c r="GF38" s="1347"/>
      <c r="GG38" s="1347"/>
      <c r="GH38" s="1347"/>
      <c r="GI38" s="1347"/>
      <c r="GJ38" s="1347"/>
      <c r="GK38" s="1347"/>
      <c r="GL38" s="1347"/>
      <c r="GM38" s="1347"/>
      <c r="GN38" s="1347"/>
      <c r="GO38" s="1347"/>
      <c r="GP38" s="1347"/>
      <c r="GQ38" s="1347"/>
      <c r="GR38" s="1347"/>
      <c r="GS38" s="1347"/>
      <c r="GT38" s="1347"/>
      <c r="GU38" s="1347"/>
      <c r="GV38" s="1347"/>
      <c r="GW38" s="1347"/>
      <c r="GX38" s="1347"/>
      <c r="GY38" s="1347"/>
      <c r="GZ38" s="1347"/>
      <c r="HA38" s="1347"/>
      <c r="HB38" s="1347"/>
      <c r="HC38" s="1347"/>
      <c r="HD38" s="1347"/>
      <c r="HE38" s="1347"/>
      <c r="HF38" s="1347"/>
      <c r="HG38" s="1347"/>
      <c r="HH38" s="1347"/>
      <c r="HI38" s="1347"/>
      <c r="HJ38" s="1347"/>
      <c r="HK38" s="1347"/>
      <c r="HL38" s="1347"/>
      <c r="HM38" s="1347"/>
      <c r="HN38" s="1347"/>
      <c r="HO38" s="1347"/>
      <c r="HP38" s="1347"/>
      <c r="HQ38" s="1347"/>
      <c r="HR38" s="1347"/>
      <c r="HS38" s="1347"/>
      <c r="HT38" s="1347"/>
      <c r="HU38" s="1347"/>
      <c r="HV38" s="1347"/>
      <c r="HW38" s="1347"/>
      <c r="HX38" s="1347"/>
      <c r="HY38" s="1347"/>
      <c r="HZ38" s="1347"/>
      <c r="IA38" s="1347"/>
      <c r="IB38" s="1347"/>
      <c r="IC38" s="1347"/>
      <c r="ID38" s="1347"/>
      <c r="IE38" s="1347"/>
      <c r="IF38" s="1347"/>
      <c r="IG38" s="1347"/>
      <c r="IH38" s="1347"/>
      <c r="II38" s="1347"/>
      <c r="IJ38" s="1347"/>
      <c r="IK38" s="1347"/>
      <c r="IL38" s="1347"/>
      <c r="IM38" s="1347"/>
      <c r="IN38" s="1347"/>
      <c r="IO38" s="1347"/>
      <c r="IP38" s="1347"/>
      <c r="IQ38" s="1347"/>
      <c r="IR38" s="1347"/>
      <c r="IS38" s="1347"/>
      <c r="IT38" s="1347"/>
      <c r="IU38" s="1347"/>
      <c r="IV38" s="1347"/>
    </row>
    <row r="39" spans="1:256" ht="12.95" customHeight="1">
      <c r="A39" s="93" t="s">
        <v>2351</v>
      </c>
      <c r="B39" s="1348" t="s">
        <v>2700</v>
      </c>
      <c r="C39" s="1347" t="s">
        <v>2701</v>
      </c>
      <c r="D39" s="247" t="s">
        <v>2793</v>
      </c>
      <c r="E39" s="1352">
        <v>0</v>
      </c>
      <c r="F39" s="1352">
        <v>0</v>
      </c>
      <c r="G39" s="1353">
        <f t="shared" si="1"/>
        <v>0</v>
      </c>
      <c r="I39" s="1347"/>
      <c r="J39" s="1347"/>
      <c r="K39" s="1347"/>
      <c r="L39" s="1347"/>
      <c r="M39" s="1347"/>
      <c r="N39" s="1347"/>
      <c r="O39" s="1347"/>
      <c r="P39" s="1347"/>
      <c r="Q39" s="1347"/>
      <c r="R39" s="1347"/>
      <c r="S39" s="1347"/>
      <c r="T39" s="1347"/>
      <c r="U39" s="1347"/>
      <c r="V39" s="1347"/>
      <c r="W39" s="1347"/>
      <c r="X39" s="1347"/>
      <c r="Y39" s="1347"/>
      <c r="Z39" s="1347"/>
      <c r="AA39" s="1347"/>
      <c r="AB39" s="1347"/>
      <c r="AC39" s="1347"/>
      <c r="AD39" s="1347"/>
      <c r="AE39" s="1347"/>
      <c r="AF39" s="1347"/>
      <c r="AG39" s="1347"/>
      <c r="AH39" s="1347"/>
      <c r="AI39" s="1347"/>
      <c r="AJ39" s="1347"/>
      <c r="AK39" s="1347"/>
      <c r="AL39" s="1347"/>
      <c r="AM39" s="1347"/>
      <c r="AN39" s="1347"/>
      <c r="AO39" s="1347"/>
      <c r="AP39" s="1347"/>
      <c r="AQ39" s="1347"/>
      <c r="AR39" s="1347"/>
      <c r="AS39" s="1347"/>
      <c r="AT39" s="1347"/>
      <c r="AU39" s="1347"/>
      <c r="AV39" s="1347"/>
      <c r="AW39" s="1347"/>
      <c r="AX39" s="1347"/>
      <c r="AY39" s="1347"/>
      <c r="AZ39" s="1347"/>
      <c r="BA39" s="1347"/>
      <c r="BB39" s="1347"/>
      <c r="BC39" s="1347"/>
      <c r="BD39" s="1347"/>
      <c r="BE39" s="1347"/>
      <c r="BF39" s="1347"/>
      <c r="BG39" s="1347"/>
      <c r="BH39" s="1347"/>
      <c r="BI39" s="1347"/>
      <c r="BJ39" s="1347"/>
      <c r="BK39" s="1347"/>
      <c r="BL39" s="1347"/>
      <c r="BM39" s="1347"/>
      <c r="BN39" s="1347"/>
      <c r="BO39" s="1347"/>
      <c r="BP39" s="1347"/>
      <c r="BQ39" s="1347"/>
      <c r="BR39" s="1347"/>
      <c r="BS39" s="1347"/>
      <c r="BT39" s="1347"/>
      <c r="BU39" s="1347"/>
      <c r="BV39" s="1347"/>
      <c r="BW39" s="1347"/>
      <c r="BX39" s="1347"/>
      <c r="BY39" s="1347"/>
      <c r="BZ39" s="1347"/>
      <c r="CA39" s="1347"/>
      <c r="CB39" s="1347"/>
      <c r="CC39" s="1347"/>
      <c r="CD39" s="1347"/>
      <c r="CE39" s="1347"/>
      <c r="CF39" s="1347"/>
      <c r="CG39" s="1347"/>
      <c r="CH39" s="1347"/>
      <c r="CI39" s="1347"/>
      <c r="CJ39" s="1347"/>
      <c r="CK39" s="1347"/>
      <c r="CL39" s="1347"/>
      <c r="CM39" s="1347"/>
      <c r="CN39" s="1347"/>
      <c r="CO39" s="1347"/>
      <c r="CP39" s="1347"/>
      <c r="CQ39" s="1347"/>
      <c r="CR39" s="1347"/>
      <c r="CS39" s="1347"/>
      <c r="CT39" s="1347"/>
      <c r="CU39" s="1347"/>
      <c r="CV39" s="1347"/>
      <c r="CW39" s="1347"/>
      <c r="CX39" s="1347"/>
      <c r="CY39" s="1347"/>
      <c r="CZ39" s="1347"/>
      <c r="DA39" s="1347"/>
      <c r="DB39" s="1347"/>
      <c r="DC39" s="1347"/>
      <c r="DD39" s="1347"/>
      <c r="DE39" s="1347"/>
      <c r="DF39" s="1347"/>
      <c r="DG39" s="1347"/>
      <c r="DH39" s="1347"/>
      <c r="DI39" s="1347"/>
      <c r="DJ39" s="1347"/>
      <c r="DK39" s="1347"/>
      <c r="DL39" s="1347"/>
      <c r="DM39" s="1347"/>
      <c r="DN39" s="1347"/>
      <c r="DO39" s="1347"/>
      <c r="DP39" s="1347"/>
      <c r="DQ39" s="1347"/>
      <c r="DR39" s="1347"/>
      <c r="DS39" s="1347"/>
      <c r="DT39" s="1347"/>
      <c r="DU39" s="1347"/>
      <c r="DV39" s="1347"/>
      <c r="DW39" s="1347"/>
      <c r="DX39" s="1347"/>
      <c r="DY39" s="1347"/>
      <c r="DZ39" s="1347"/>
      <c r="EA39" s="1347"/>
      <c r="EB39" s="1347"/>
      <c r="EC39" s="1347"/>
      <c r="ED39" s="1347"/>
      <c r="EE39" s="1347"/>
      <c r="EF39" s="1347"/>
      <c r="EG39" s="1347"/>
      <c r="EH39" s="1347"/>
      <c r="EI39" s="1347"/>
      <c r="EJ39" s="1347"/>
      <c r="EK39" s="1347"/>
      <c r="EL39" s="1347"/>
      <c r="EM39" s="1347"/>
      <c r="EN39" s="1347"/>
      <c r="EO39" s="1347"/>
      <c r="EP39" s="1347"/>
      <c r="EQ39" s="1347"/>
      <c r="ER39" s="1347"/>
      <c r="ES39" s="1347"/>
      <c r="ET39" s="1347"/>
      <c r="EU39" s="1347"/>
      <c r="EV39" s="1347"/>
      <c r="EW39" s="1347"/>
      <c r="EX39" s="1347"/>
      <c r="EY39" s="1347"/>
      <c r="EZ39" s="1347"/>
      <c r="FA39" s="1347"/>
      <c r="FB39" s="1347"/>
      <c r="FC39" s="1347"/>
      <c r="FD39" s="1347"/>
      <c r="FE39" s="1347"/>
      <c r="FF39" s="1347"/>
      <c r="FG39" s="1347"/>
      <c r="FH39" s="1347"/>
      <c r="FI39" s="1347"/>
      <c r="FJ39" s="1347"/>
      <c r="FK39" s="1347"/>
      <c r="FL39" s="1347"/>
      <c r="FM39" s="1347"/>
      <c r="FN39" s="1347"/>
      <c r="FO39" s="1347"/>
      <c r="FP39" s="1347"/>
      <c r="FQ39" s="1347"/>
      <c r="FR39" s="1347"/>
      <c r="FS39" s="1347"/>
      <c r="FT39" s="1347"/>
      <c r="FU39" s="1347"/>
      <c r="FV39" s="1347"/>
      <c r="FW39" s="1347"/>
      <c r="FX39" s="1347"/>
      <c r="FY39" s="1347"/>
      <c r="FZ39" s="1347"/>
      <c r="GA39" s="1347"/>
      <c r="GB39" s="1347"/>
      <c r="GC39" s="1347"/>
      <c r="GD39" s="1347"/>
      <c r="GE39" s="1347"/>
      <c r="GF39" s="1347"/>
      <c r="GG39" s="1347"/>
      <c r="GH39" s="1347"/>
      <c r="GI39" s="1347"/>
      <c r="GJ39" s="1347"/>
      <c r="GK39" s="1347"/>
      <c r="GL39" s="1347"/>
      <c r="GM39" s="1347"/>
      <c r="GN39" s="1347"/>
      <c r="GO39" s="1347"/>
      <c r="GP39" s="1347"/>
      <c r="GQ39" s="1347"/>
      <c r="GR39" s="1347"/>
      <c r="GS39" s="1347"/>
      <c r="GT39" s="1347"/>
      <c r="GU39" s="1347"/>
      <c r="GV39" s="1347"/>
      <c r="GW39" s="1347"/>
      <c r="GX39" s="1347"/>
      <c r="GY39" s="1347"/>
      <c r="GZ39" s="1347"/>
      <c r="HA39" s="1347"/>
      <c r="HB39" s="1347"/>
      <c r="HC39" s="1347"/>
      <c r="HD39" s="1347"/>
      <c r="HE39" s="1347"/>
      <c r="HF39" s="1347"/>
      <c r="HG39" s="1347"/>
      <c r="HH39" s="1347"/>
      <c r="HI39" s="1347"/>
      <c r="HJ39" s="1347"/>
      <c r="HK39" s="1347"/>
      <c r="HL39" s="1347"/>
      <c r="HM39" s="1347"/>
      <c r="HN39" s="1347"/>
      <c r="HO39" s="1347"/>
      <c r="HP39" s="1347"/>
      <c r="HQ39" s="1347"/>
      <c r="HR39" s="1347"/>
      <c r="HS39" s="1347"/>
      <c r="HT39" s="1347"/>
      <c r="HU39" s="1347"/>
      <c r="HV39" s="1347"/>
      <c r="HW39" s="1347"/>
      <c r="HX39" s="1347"/>
      <c r="HY39" s="1347"/>
      <c r="HZ39" s="1347"/>
      <c r="IA39" s="1347"/>
      <c r="IB39" s="1347"/>
      <c r="IC39" s="1347"/>
      <c r="ID39" s="1347"/>
      <c r="IE39" s="1347"/>
      <c r="IF39" s="1347"/>
      <c r="IG39" s="1347"/>
      <c r="IH39" s="1347"/>
      <c r="II39" s="1347"/>
      <c r="IJ39" s="1347"/>
      <c r="IK39" s="1347"/>
      <c r="IL39" s="1347"/>
      <c r="IM39" s="1347"/>
      <c r="IN39" s="1347"/>
      <c r="IO39" s="1347"/>
      <c r="IP39" s="1347"/>
      <c r="IQ39" s="1347"/>
      <c r="IR39" s="1347"/>
      <c r="IS39" s="1347"/>
      <c r="IT39" s="1347"/>
      <c r="IU39" s="1347"/>
      <c r="IV39" s="1347"/>
    </row>
    <row r="40" spans="1:256" ht="12.95" customHeight="1">
      <c r="A40" s="93" t="s">
        <v>2354</v>
      </c>
      <c r="B40" s="1348" t="s">
        <v>2702</v>
      </c>
      <c r="C40" s="1347" t="s">
        <v>2703</v>
      </c>
      <c r="D40" s="247" t="s">
        <v>2793</v>
      </c>
      <c r="E40" s="1352">
        <v>1416690</v>
      </c>
      <c r="F40" s="1352">
        <v>1416690</v>
      </c>
      <c r="G40" s="1353">
        <f t="shared" si="1"/>
        <v>0</v>
      </c>
      <c r="I40" s="1347"/>
      <c r="J40" s="1347"/>
      <c r="K40" s="1347"/>
      <c r="L40" s="1347"/>
      <c r="M40" s="1347"/>
      <c r="N40" s="1347"/>
      <c r="O40" s="1347"/>
      <c r="P40" s="1347"/>
      <c r="Q40" s="1347"/>
      <c r="R40" s="1347"/>
      <c r="S40" s="1347"/>
      <c r="T40" s="1347"/>
      <c r="U40" s="1347"/>
      <c r="V40" s="1347"/>
      <c r="W40" s="1347"/>
      <c r="X40" s="1347"/>
      <c r="Y40" s="1347"/>
      <c r="Z40" s="1347"/>
      <c r="AA40" s="1347"/>
      <c r="AB40" s="1347"/>
      <c r="AC40" s="1347"/>
      <c r="AD40" s="1347"/>
      <c r="AE40" s="1347"/>
      <c r="AF40" s="1347"/>
      <c r="AG40" s="1347"/>
      <c r="AH40" s="1347"/>
      <c r="AI40" s="1347"/>
      <c r="AJ40" s="1347"/>
      <c r="AK40" s="1347"/>
      <c r="AL40" s="1347"/>
      <c r="AM40" s="1347"/>
      <c r="AN40" s="1347"/>
      <c r="AO40" s="1347"/>
      <c r="AP40" s="1347"/>
      <c r="AQ40" s="1347"/>
      <c r="AR40" s="1347"/>
      <c r="AS40" s="1347"/>
      <c r="AT40" s="1347"/>
      <c r="AU40" s="1347"/>
      <c r="AV40" s="1347"/>
      <c r="AW40" s="1347"/>
      <c r="AX40" s="1347"/>
      <c r="AY40" s="1347"/>
      <c r="AZ40" s="1347"/>
      <c r="BA40" s="1347"/>
      <c r="BB40" s="1347"/>
      <c r="BC40" s="1347"/>
      <c r="BD40" s="1347"/>
      <c r="BE40" s="1347"/>
      <c r="BF40" s="1347"/>
      <c r="BG40" s="1347"/>
      <c r="BH40" s="1347"/>
      <c r="BI40" s="1347"/>
      <c r="BJ40" s="1347"/>
      <c r="BK40" s="1347"/>
      <c r="BL40" s="1347"/>
      <c r="BM40" s="1347"/>
      <c r="BN40" s="1347"/>
      <c r="BO40" s="1347"/>
      <c r="BP40" s="1347"/>
      <c r="BQ40" s="1347"/>
      <c r="BR40" s="1347"/>
      <c r="BS40" s="1347"/>
      <c r="BT40" s="1347"/>
      <c r="BU40" s="1347"/>
      <c r="BV40" s="1347"/>
      <c r="BW40" s="1347"/>
      <c r="BX40" s="1347"/>
      <c r="BY40" s="1347"/>
      <c r="BZ40" s="1347"/>
      <c r="CA40" s="1347"/>
      <c r="CB40" s="1347"/>
      <c r="CC40" s="1347"/>
      <c r="CD40" s="1347"/>
      <c r="CE40" s="1347"/>
      <c r="CF40" s="1347"/>
      <c r="CG40" s="1347"/>
      <c r="CH40" s="1347"/>
      <c r="CI40" s="1347"/>
      <c r="CJ40" s="1347"/>
      <c r="CK40" s="1347"/>
      <c r="CL40" s="1347"/>
      <c r="CM40" s="1347"/>
      <c r="CN40" s="1347"/>
      <c r="CO40" s="1347"/>
      <c r="CP40" s="1347"/>
      <c r="CQ40" s="1347"/>
      <c r="CR40" s="1347"/>
      <c r="CS40" s="1347"/>
      <c r="CT40" s="1347"/>
      <c r="CU40" s="1347"/>
      <c r="CV40" s="1347"/>
      <c r="CW40" s="1347"/>
      <c r="CX40" s="1347"/>
      <c r="CY40" s="1347"/>
      <c r="CZ40" s="1347"/>
      <c r="DA40" s="1347"/>
      <c r="DB40" s="1347"/>
      <c r="DC40" s="1347"/>
      <c r="DD40" s="1347"/>
      <c r="DE40" s="1347"/>
      <c r="DF40" s="1347"/>
      <c r="DG40" s="1347"/>
      <c r="DH40" s="1347"/>
      <c r="DI40" s="1347"/>
      <c r="DJ40" s="1347"/>
      <c r="DK40" s="1347"/>
      <c r="DL40" s="1347"/>
      <c r="DM40" s="1347"/>
      <c r="DN40" s="1347"/>
      <c r="DO40" s="1347"/>
      <c r="DP40" s="1347"/>
      <c r="DQ40" s="1347"/>
      <c r="DR40" s="1347"/>
      <c r="DS40" s="1347"/>
      <c r="DT40" s="1347"/>
      <c r="DU40" s="1347"/>
      <c r="DV40" s="1347"/>
      <c r="DW40" s="1347"/>
      <c r="DX40" s="1347"/>
      <c r="DY40" s="1347"/>
      <c r="DZ40" s="1347"/>
      <c r="EA40" s="1347"/>
      <c r="EB40" s="1347"/>
      <c r="EC40" s="1347"/>
      <c r="ED40" s="1347"/>
      <c r="EE40" s="1347"/>
      <c r="EF40" s="1347"/>
      <c r="EG40" s="1347"/>
      <c r="EH40" s="1347"/>
      <c r="EI40" s="1347"/>
      <c r="EJ40" s="1347"/>
      <c r="EK40" s="1347"/>
      <c r="EL40" s="1347"/>
      <c r="EM40" s="1347"/>
      <c r="EN40" s="1347"/>
      <c r="EO40" s="1347"/>
      <c r="EP40" s="1347"/>
      <c r="EQ40" s="1347"/>
      <c r="ER40" s="1347"/>
      <c r="ES40" s="1347"/>
      <c r="ET40" s="1347"/>
      <c r="EU40" s="1347"/>
      <c r="EV40" s="1347"/>
      <c r="EW40" s="1347"/>
      <c r="EX40" s="1347"/>
      <c r="EY40" s="1347"/>
      <c r="EZ40" s="1347"/>
      <c r="FA40" s="1347"/>
      <c r="FB40" s="1347"/>
      <c r="FC40" s="1347"/>
      <c r="FD40" s="1347"/>
      <c r="FE40" s="1347"/>
      <c r="FF40" s="1347"/>
      <c r="FG40" s="1347"/>
      <c r="FH40" s="1347"/>
      <c r="FI40" s="1347"/>
      <c r="FJ40" s="1347"/>
      <c r="FK40" s="1347"/>
      <c r="FL40" s="1347"/>
      <c r="FM40" s="1347"/>
      <c r="FN40" s="1347"/>
      <c r="FO40" s="1347"/>
      <c r="FP40" s="1347"/>
      <c r="FQ40" s="1347"/>
      <c r="FR40" s="1347"/>
      <c r="FS40" s="1347"/>
      <c r="FT40" s="1347"/>
      <c r="FU40" s="1347"/>
      <c r="FV40" s="1347"/>
      <c r="FW40" s="1347"/>
      <c r="FX40" s="1347"/>
      <c r="FY40" s="1347"/>
      <c r="FZ40" s="1347"/>
      <c r="GA40" s="1347"/>
      <c r="GB40" s="1347"/>
      <c r="GC40" s="1347"/>
      <c r="GD40" s="1347"/>
      <c r="GE40" s="1347"/>
      <c r="GF40" s="1347"/>
      <c r="GG40" s="1347"/>
      <c r="GH40" s="1347"/>
      <c r="GI40" s="1347"/>
      <c r="GJ40" s="1347"/>
      <c r="GK40" s="1347"/>
      <c r="GL40" s="1347"/>
      <c r="GM40" s="1347"/>
      <c r="GN40" s="1347"/>
      <c r="GO40" s="1347"/>
      <c r="GP40" s="1347"/>
      <c r="GQ40" s="1347"/>
      <c r="GR40" s="1347"/>
      <c r="GS40" s="1347"/>
      <c r="GT40" s="1347"/>
      <c r="GU40" s="1347"/>
      <c r="GV40" s="1347"/>
      <c r="GW40" s="1347"/>
      <c r="GX40" s="1347"/>
      <c r="GY40" s="1347"/>
      <c r="GZ40" s="1347"/>
      <c r="HA40" s="1347"/>
      <c r="HB40" s="1347"/>
      <c r="HC40" s="1347"/>
      <c r="HD40" s="1347"/>
      <c r="HE40" s="1347"/>
      <c r="HF40" s="1347"/>
      <c r="HG40" s="1347"/>
      <c r="HH40" s="1347"/>
      <c r="HI40" s="1347"/>
      <c r="HJ40" s="1347"/>
      <c r="HK40" s="1347"/>
      <c r="HL40" s="1347"/>
      <c r="HM40" s="1347"/>
      <c r="HN40" s="1347"/>
      <c r="HO40" s="1347"/>
      <c r="HP40" s="1347"/>
      <c r="HQ40" s="1347"/>
      <c r="HR40" s="1347"/>
      <c r="HS40" s="1347"/>
      <c r="HT40" s="1347"/>
      <c r="HU40" s="1347"/>
      <c r="HV40" s="1347"/>
      <c r="HW40" s="1347"/>
      <c r="HX40" s="1347"/>
      <c r="HY40" s="1347"/>
      <c r="HZ40" s="1347"/>
      <c r="IA40" s="1347"/>
      <c r="IB40" s="1347"/>
      <c r="IC40" s="1347"/>
      <c r="ID40" s="1347"/>
      <c r="IE40" s="1347"/>
      <c r="IF40" s="1347"/>
      <c r="IG40" s="1347"/>
      <c r="IH40" s="1347"/>
      <c r="II40" s="1347"/>
      <c r="IJ40" s="1347"/>
      <c r="IK40" s="1347"/>
      <c r="IL40" s="1347"/>
      <c r="IM40" s="1347"/>
      <c r="IN40" s="1347"/>
      <c r="IO40" s="1347"/>
      <c r="IP40" s="1347"/>
      <c r="IQ40" s="1347"/>
      <c r="IR40" s="1347"/>
      <c r="IS40" s="1347"/>
      <c r="IT40" s="1347"/>
      <c r="IU40" s="1347"/>
      <c r="IV40" s="1347"/>
    </row>
    <row r="41" spans="1:256" ht="12.95" customHeight="1">
      <c r="A41" s="93" t="s">
        <v>2704</v>
      </c>
      <c r="B41" s="1348" t="s">
        <v>2705</v>
      </c>
      <c r="C41" s="1347" t="s">
        <v>2706</v>
      </c>
      <c r="D41" s="247" t="s">
        <v>2793</v>
      </c>
      <c r="E41" s="1352">
        <v>0</v>
      </c>
      <c r="F41" s="1352">
        <v>0</v>
      </c>
      <c r="G41" s="1353">
        <f t="shared" si="1"/>
        <v>0</v>
      </c>
      <c r="I41" s="1347"/>
      <c r="J41" s="1347"/>
      <c r="K41" s="1347"/>
      <c r="L41" s="1347"/>
      <c r="M41" s="1347"/>
      <c r="N41" s="1347"/>
      <c r="O41" s="1347"/>
      <c r="P41" s="1347"/>
      <c r="Q41" s="1347"/>
      <c r="R41" s="1347"/>
      <c r="S41" s="1347"/>
      <c r="T41" s="1347"/>
      <c r="U41" s="1347"/>
      <c r="V41" s="1347"/>
      <c r="W41" s="1347"/>
      <c r="X41" s="1347"/>
      <c r="Y41" s="1347"/>
      <c r="Z41" s="1347"/>
      <c r="AA41" s="1347"/>
      <c r="AB41" s="1347"/>
      <c r="AC41" s="1347"/>
      <c r="AD41" s="1347"/>
      <c r="AE41" s="1347"/>
      <c r="AF41" s="1347"/>
      <c r="AG41" s="1347"/>
      <c r="AH41" s="1347"/>
      <c r="AI41" s="1347"/>
      <c r="AJ41" s="1347"/>
      <c r="AK41" s="1347"/>
      <c r="AL41" s="1347"/>
      <c r="AM41" s="1347"/>
      <c r="AN41" s="1347"/>
      <c r="AO41" s="1347"/>
      <c r="AP41" s="1347"/>
      <c r="AQ41" s="1347"/>
      <c r="AR41" s="1347"/>
      <c r="AS41" s="1347"/>
      <c r="AT41" s="1347"/>
      <c r="AU41" s="1347"/>
      <c r="AV41" s="1347"/>
      <c r="AW41" s="1347"/>
      <c r="AX41" s="1347"/>
      <c r="AY41" s="1347"/>
      <c r="AZ41" s="1347"/>
      <c r="BA41" s="1347"/>
      <c r="BB41" s="1347"/>
      <c r="BC41" s="1347"/>
      <c r="BD41" s="1347"/>
      <c r="BE41" s="1347"/>
      <c r="BF41" s="1347"/>
      <c r="BG41" s="1347"/>
      <c r="BH41" s="1347"/>
      <c r="BI41" s="1347"/>
      <c r="BJ41" s="1347"/>
      <c r="BK41" s="1347"/>
      <c r="BL41" s="1347"/>
      <c r="BM41" s="1347"/>
      <c r="BN41" s="1347"/>
      <c r="BO41" s="1347"/>
      <c r="BP41" s="1347"/>
      <c r="BQ41" s="1347"/>
      <c r="BR41" s="1347"/>
      <c r="BS41" s="1347"/>
      <c r="BT41" s="1347"/>
      <c r="BU41" s="1347"/>
      <c r="BV41" s="1347"/>
      <c r="BW41" s="1347"/>
      <c r="BX41" s="1347"/>
      <c r="BY41" s="1347"/>
      <c r="BZ41" s="1347"/>
      <c r="CA41" s="1347"/>
      <c r="CB41" s="1347"/>
      <c r="CC41" s="1347"/>
      <c r="CD41" s="1347"/>
      <c r="CE41" s="1347"/>
      <c r="CF41" s="1347"/>
      <c r="CG41" s="1347"/>
      <c r="CH41" s="1347"/>
      <c r="CI41" s="1347"/>
      <c r="CJ41" s="1347"/>
      <c r="CK41" s="1347"/>
      <c r="CL41" s="1347"/>
      <c r="CM41" s="1347"/>
      <c r="CN41" s="1347"/>
      <c r="CO41" s="1347"/>
      <c r="CP41" s="1347"/>
      <c r="CQ41" s="1347"/>
      <c r="CR41" s="1347"/>
      <c r="CS41" s="1347"/>
      <c r="CT41" s="1347"/>
      <c r="CU41" s="1347"/>
      <c r="CV41" s="1347"/>
      <c r="CW41" s="1347"/>
      <c r="CX41" s="1347"/>
      <c r="CY41" s="1347"/>
      <c r="CZ41" s="1347"/>
      <c r="DA41" s="1347"/>
      <c r="DB41" s="1347"/>
      <c r="DC41" s="1347"/>
      <c r="DD41" s="1347"/>
      <c r="DE41" s="1347"/>
      <c r="DF41" s="1347"/>
      <c r="DG41" s="1347"/>
      <c r="DH41" s="1347"/>
      <c r="DI41" s="1347"/>
      <c r="DJ41" s="1347"/>
      <c r="DK41" s="1347"/>
      <c r="DL41" s="1347"/>
      <c r="DM41" s="1347"/>
      <c r="DN41" s="1347"/>
      <c r="DO41" s="1347"/>
      <c r="DP41" s="1347"/>
      <c r="DQ41" s="1347"/>
      <c r="DR41" s="1347"/>
      <c r="DS41" s="1347"/>
      <c r="DT41" s="1347"/>
      <c r="DU41" s="1347"/>
      <c r="DV41" s="1347"/>
      <c r="DW41" s="1347"/>
      <c r="DX41" s="1347"/>
      <c r="DY41" s="1347"/>
      <c r="DZ41" s="1347"/>
      <c r="EA41" s="1347"/>
      <c r="EB41" s="1347"/>
      <c r="EC41" s="1347"/>
      <c r="ED41" s="1347"/>
      <c r="EE41" s="1347"/>
      <c r="EF41" s="1347"/>
      <c r="EG41" s="1347"/>
      <c r="EH41" s="1347"/>
      <c r="EI41" s="1347"/>
      <c r="EJ41" s="1347"/>
      <c r="EK41" s="1347"/>
      <c r="EL41" s="1347"/>
      <c r="EM41" s="1347"/>
      <c r="EN41" s="1347"/>
      <c r="EO41" s="1347"/>
      <c r="EP41" s="1347"/>
      <c r="EQ41" s="1347"/>
      <c r="ER41" s="1347"/>
      <c r="ES41" s="1347"/>
      <c r="ET41" s="1347"/>
      <c r="EU41" s="1347"/>
      <c r="EV41" s="1347"/>
      <c r="EW41" s="1347"/>
      <c r="EX41" s="1347"/>
      <c r="EY41" s="1347"/>
      <c r="EZ41" s="1347"/>
      <c r="FA41" s="1347"/>
      <c r="FB41" s="1347"/>
      <c r="FC41" s="1347"/>
      <c r="FD41" s="1347"/>
      <c r="FE41" s="1347"/>
      <c r="FF41" s="1347"/>
      <c r="FG41" s="1347"/>
      <c r="FH41" s="1347"/>
      <c r="FI41" s="1347"/>
      <c r="FJ41" s="1347"/>
      <c r="FK41" s="1347"/>
      <c r="FL41" s="1347"/>
      <c r="FM41" s="1347"/>
      <c r="FN41" s="1347"/>
      <c r="FO41" s="1347"/>
      <c r="FP41" s="1347"/>
      <c r="FQ41" s="1347"/>
      <c r="FR41" s="1347"/>
      <c r="FS41" s="1347"/>
      <c r="FT41" s="1347"/>
      <c r="FU41" s="1347"/>
      <c r="FV41" s="1347"/>
      <c r="FW41" s="1347"/>
      <c r="FX41" s="1347"/>
      <c r="FY41" s="1347"/>
      <c r="FZ41" s="1347"/>
      <c r="GA41" s="1347"/>
      <c r="GB41" s="1347"/>
      <c r="GC41" s="1347"/>
      <c r="GD41" s="1347"/>
      <c r="GE41" s="1347"/>
      <c r="GF41" s="1347"/>
      <c r="GG41" s="1347"/>
      <c r="GH41" s="1347"/>
      <c r="GI41" s="1347"/>
      <c r="GJ41" s="1347"/>
      <c r="GK41" s="1347"/>
      <c r="GL41" s="1347"/>
      <c r="GM41" s="1347"/>
      <c r="GN41" s="1347"/>
      <c r="GO41" s="1347"/>
      <c r="GP41" s="1347"/>
      <c r="GQ41" s="1347"/>
      <c r="GR41" s="1347"/>
      <c r="GS41" s="1347"/>
      <c r="GT41" s="1347"/>
      <c r="GU41" s="1347"/>
      <c r="GV41" s="1347"/>
      <c r="GW41" s="1347"/>
      <c r="GX41" s="1347"/>
      <c r="GY41" s="1347"/>
      <c r="GZ41" s="1347"/>
      <c r="HA41" s="1347"/>
      <c r="HB41" s="1347"/>
      <c r="HC41" s="1347"/>
      <c r="HD41" s="1347"/>
      <c r="HE41" s="1347"/>
      <c r="HF41" s="1347"/>
      <c r="HG41" s="1347"/>
      <c r="HH41" s="1347"/>
      <c r="HI41" s="1347"/>
      <c r="HJ41" s="1347"/>
      <c r="HK41" s="1347"/>
      <c r="HL41" s="1347"/>
      <c r="HM41" s="1347"/>
      <c r="HN41" s="1347"/>
      <c r="HO41" s="1347"/>
      <c r="HP41" s="1347"/>
      <c r="HQ41" s="1347"/>
      <c r="HR41" s="1347"/>
      <c r="HS41" s="1347"/>
      <c r="HT41" s="1347"/>
      <c r="HU41" s="1347"/>
      <c r="HV41" s="1347"/>
      <c r="HW41" s="1347"/>
      <c r="HX41" s="1347"/>
      <c r="HY41" s="1347"/>
      <c r="HZ41" s="1347"/>
      <c r="IA41" s="1347"/>
      <c r="IB41" s="1347"/>
      <c r="IC41" s="1347"/>
      <c r="ID41" s="1347"/>
      <c r="IE41" s="1347"/>
      <c r="IF41" s="1347"/>
      <c r="IG41" s="1347"/>
      <c r="IH41" s="1347"/>
      <c r="II41" s="1347"/>
      <c r="IJ41" s="1347"/>
      <c r="IK41" s="1347"/>
      <c r="IL41" s="1347"/>
      <c r="IM41" s="1347"/>
      <c r="IN41" s="1347"/>
      <c r="IO41" s="1347"/>
      <c r="IP41" s="1347"/>
      <c r="IQ41" s="1347"/>
      <c r="IR41" s="1347"/>
      <c r="IS41" s="1347"/>
      <c r="IT41" s="1347"/>
      <c r="IU41" s="1347"/>
      <c r="IV41" s="1347"/>
    </row>
    <row r="42" spans="1:256" ht="12.95" customHeight="1">
      <c r="A42" s="93" t="s">
        <v>2707</v>
      </c>
      <c r="B42" s="1348" t="s">
        <v>2708</v>
      </c>
      <c r="C42" s="1347" t="s">
        <v>2709</v>
      </c>
      <c r="D42" s="247" t="s">
        <v>2111</v>
      </c>
      <c r="E42" s="1345">
        <f>Sch.33!H46</f>
        <v>0</v>
      </c>
      <c r="F42" s="1345">
        <f>Sch.33!D46</f>
        <v>0</v>
      </c>
      <c r="G42" s="1353">
        <f t="shared" si="1"/>
        <v>0</v>
      </c>
      <c r="I42" s="1347"/>
      <c r="J42" s="1347"/>
      <c r="K42" s="1347"/>
      <c r="L42" s="1347"/>
      <c r="M42" s="1347"/>
      <c r="N42" s="1347"/>
      <c r="O42" s="1347"/>
      <c r="P42" s="1347"/>
      <c r="Q42" s="1347"/>
      <c r="R42" s="1347"/>
      <c r="S42" s="1347"/>
      <c r="T42" s="1347"/>
      <c r="U42" s="1347"/>
      <c r="V42" s="1347"/>
      <c r="W42" s="1347"/>
      <c r="X42" s="1347"/>
      <c r="Y42" s="1347"/>
      <c r="Z42" s="1347"/>
      <c r="AA42" s="1347"/>
      <c r="AB42" s="1347"/>
      <c r="AC42" s="1347"/>
      <c r="AD42" s="1347"/>
      <c r="AE42" s="1347"/>
      <c r="AF42" s="1347"/>
      <c r="AG42" s="1347"/>
      <c r="AH42" s="1347"/>
      <c r="AI42" s="1347"/>
      <c r="AJ42" s="1347"/>
      <c r="AK42" s="1347"/>
      <c r="AL42" s="1347"/>
      <c r="AM42" s="1347"/>
      <c r="AN42" s="1347"/>
      <c r="AO42" s="1347"/>
      <c r="AP42" s="1347"/>
      <c r="AQ42" s="1347"/>
      <c r="AR42" s="1347"/>
      <c r="AS42" s="1347"/>
      <c r="AT42" s="1347"/>
      <c r="AU42" s="1347"/>
      <c r="AV42" s="1347"/>
      <c r="AW42" s="1347"/>
      <c r="AX42" s="1347"/>
      <c r="AY42" s="1347"/>
      <c r="AZ42" s="1347"/>
      <c r="BA42" s="1347"/>
      <c r="BB42" s="1347"/>
      <c r="BC42" s="1347"/>
      <c r="BD42" s="1347"/>
      <c r="BE42" s="1347"/>
      <c r="BF42" s="1347"/>
      <c r="BG42" s="1347"/>
      <c r="BH42" s="1347"/>
      <c r="BI42" s="1347"/>
      <c r="BJ42" s="1347"/>
      <c r="BK42" s="1347"/>
      <c r="BL42" s="1347"/>
      <c r="BM42" s="1347"/>
      <c r="BN42" s="1347"/>
      <c r="BO42" s="1347"/>
      <c r="BP42" s="1347"/>
      <c r="BQ42" s="1347"/>
      <c r="BR42" s="1347"/>
      <c r="BS42" s="1347"/>
      <c r="BT42" s="1347"/>
      <c r="BU42" s="1347"/>
      <c r="BV42" s="1347"/>
      <c r="BW42" s="1347"/>
      <c r="BX42" s="1347"/>
      <c r="BY42" s="1347"/>
      <c r="BZ42" s="1347"/>
      <c r="CA42" s="1347"/>
      <c r="CB42" s="1347"/>
      <c r="CC42" s="1347"/>
      <c r="CD42" s="1347"/>
      <c r="CE42" s="1347"/>
      <c r="CF42" s="1347"/>
      <c r="CG42" s="1347"/>
      <c r="CH42" s="1347"/>
      <c r="CI42" s="1347"/>
      <c r="CJ42" s="1347"/>
      <c r="CK42" s="1347"/>
      <c r="CL42" s="1347"/>
      <c r="CM42" s="1347"/>
      <c r="CN42" s="1347"/>
      <c r="CO42" s="1347"/>
      <c r="CP42" s="1347"/>
      <c r="CQ42" s="1347"/>
      <c r="CR42" s="1347"/>
      <c r="CS42" s="1347"/>
      <c r="CT42" s="1347"/>
      <c r="CU42" s="1347"/>
      <c r="CV42" s="1347"/>
      <c r="CW42" s="1347"/>
      <c r="CX42" s="1347"/>
      <c r="CY42" s="1347"/>
      <c r="CZ42" s="1347"/>
      <c r="DA42" s="1347"/>
      <c r="DB42" s="1347"/>
      <c r="DC42" s="1347"/>
      <c r="DD42" s="1347"/>
      <c r="DE42" s="1347"/>
      <c r="DF42" s="1347"/>
      <c r="DG42" s="1347"/>
      <c r="DH42" s="1347"/>
      <c r="DI42" s="1347"/>
      <c r="DJ42" s="1347"/>
      <c r="DK42" s="1347"/>
      <c r="DL42" s="1347"/>
      <c r="DM42" s="1347"/>
      <c r="DN42" s="1347"/>
      <c r="DO42" s="1347"/>
      <c r="DP42" s="1347"/>
      <c r="DQ42" s="1347"/>
      <c r="DR42" s="1347"/>
      <c r="DS42" s="1347"/>
      <c r="DT42" s="1347"/>
      <c r="DU42" s="1347"/>
      <c r="DV42" s="1347"/>
      <c r="DW42" s="1347"/>
      <c r="DX42" s="1347"/>
      <c r="DY42" s="1347"/>
      <c r="DZ42" s="1347"/>
      <c r="EA42" s="1347"/>
      <c r="EB42" s="1347"/>
      <c r="EC42" s="1347"/>
      <c r="ED42" s="1347"/>
      <c r="EE42" s="1347"/>
      <c r="EF42" s="1347"/>
      <c r="EG42" s="1347"/>
      <c r="EH42" s="1347"/>
      <c r="EI42" s="1347"/>
      <c r="EJ42" s="1347"/>
      <c r="EK42" s="1347"/>
      <c r="EL42" s="1347"/>
      <c r="EM42" s="1347"/>
      <c r="EN42" s="1347"/>
      <c r="EO42" s="1347"/>
      <c r="EP42" s="1347"/>
      <c r="EQ42" s="1347"/>
      <c r="ER42" s="1347"/>
      <c r="ES42" s="1347"/>
      <c r="ET42" s="1347"/>
      <c r="EU42" s="1347"/>
      <c r="EV42" s="1347"/>
      <c r="EW42" s="1347"/>
      <c r="EX42" s="1347"/>
      <c r="EY42" s="1347"/>
      <c r="EZ42" s="1347"/>
      <c r="FA42" s="1347"/>
      <c r="FB42" s="1347"/>
      <c r="FC42" s="1347"/>
      <c r="FD42" s="1347"/>
      <c r="FE42" s="1347"/>
      <c r="FF42" s="1347"/>
      <c r="FG42" s="1347"/>
      <c r="FH42" s="1347"/>
      <c r="FI42" s="1347"/>
      <c r="FJ42" s="1347"/>
      <c r="FK42" s="1347"/>
      <c r="FL42" s="1347"/>
      <c r="FM42" s="1347"/>
      <c r="FN42" s="1347"/>
      <c r="FO42" s="1347"/>
      <c r="FP42" s="1347"/>
      <c r="FQ42" s="1347"/>
      <c r="FR42" s="1347"/>
      <c r="FS42" s="1347"/>
      <c r="FT42" s="1347"/>
      <c r="FU42" s="1347"/>
      <c r="FV42" s="1347"/>
      <c r="FW42" s="1347"/>
      <c r="FX42" s="1347"/>
      <c r="FY42" s="1347"/>
      <c r="FZ42" s="1347"/>
      <c r="GA42" s="1347"/>
      <c r="GB42" s="1347"/>
      <c r="GC42" s="1347"/>
      <c r="GD42" s="1347"/>
      <c r="GE42" s="1347"/>
      <c r="GF42" s="1347"/>
      <c r="GG42" s="1347"/>
      <c r="GH42" s="1347"/>
      <c r="GI42" s="1347"/>
      <c r="GJ42" s="1347"/>
      <c r="GK42" s="1347"/>
      <c r="GL42" s="1347"/>
      <c r="GM42" s="1347"/>
      <c r="GN42" s="1347"/>
      <c r="GO42" s="1347"/>
      <c r="GP42" s="1347"/>
      <c r="GQ42" s="1347"/>
      <c r="GR42" s="1347"/>
      <c r="GS42" s="1347"/>
      <c r="GT42" s="1347"/>
      <c r="GU42" s="1347"/>
      <c r="GV42" s="1347"/>
      <c r="GW42" s="1347"/>
      <c r="GX42" s="1347"/>
      <c r="GY42" s="1347"/>
      <c r="GZ42" s="1347"/>
      <c r="HA42" s="1347"/>
      <c r="HB42" s="1347"/>
      <c r="HC42" s="1347"/>
      <c r="HD42" s="1347"/>
      <c r="HE42" s="1347"/>
      <c r="HF42" s="1347"/>
      <c r="HG42" s="1347"/>
      <c r="HH42" s="1347"/>
      <c r="HI42" s="1347"/>
      <c r="HJ42" s="1347"/>
      <c r="HK42" s="1347"/>
      <c r="HL42" s="1347"/>
      <c r="HM42" s="1347"/>
      <c r="HN42" s="1347"/>
      <c r="HO42" s="1347"/>
      <c r="HP42" s="1347"/>
      <c r="HQ42" s="1347"/>
      <c r="HR42" s="1347"/>
      <c r="HS42" s="1347"/>
      <c r="HT42" s="1347"/>
      <c r="HU42" s="1347"/>
      <c r="HV42" s="1347"/>
      <c r="HW42" s="1347"/>
      <c r="HX42" s="1347"/>
      <c r="HY42" s="1347"/>
      <c r="HZ42" s="1347"/>
      <c r="IA42" s="1347"/>
      <c r="IB42" s="1347"/>
      <c r="IC42" s="1347"/>
      <c r="ID42" s="1347"/>
      <c r="IE42" s="1347"/>
      <c r="IF42" s="1347"/>
      <c r="IG42" s="1347"/>
      <c r="IH42" s="1347"/>
      <c r="II42" s="1347"/>
      <c r="IJ42" s="1347"/>
      <c r="IK42" s="1347"/>
      <c r="IL42" s="1347"/>
      <c r="IM42" s="1347"/>
      <c r="IN42" s="1347"/>
      <c r="IO42" s="1347"/>
      <c r="IP42" s="1347"/>
      <c r="IQ42" s="1347"/>
      <c r="IR42" s="1347"/>
      <c r="IS42" s="1347"/>
      <c r="IT42" s="1347"/>
      <c r="IU42" s="1347"/>
      <c r="IV42" s="1347"/>
    </row>
    <row r="43" spans="1:256" ht="12.95" customHeight="1">
      <c r="A43" s="93" t="s">
        <v>2710</v>
      </c>
      <c r="B43" s="1348" t="s">
        <v>2711</v>
      </c>
      <c r="C43" s="1347" t="s">
        <v>2712</v>
      </c>
      <c r="D43" s="247" t="s">
        <v>2793</v>
      </c>
      <c r="E43" s="1359" t="s">
        <v>2713</v>
      </c>
      <c r="F43" s="1360" t="s">
        <v>2713</v>
      </c>
      <c r="G43" s="1361" t="s">
        <v>2713</v>
      </c>
      <c r="I43" s="1347"/>
      <c r="J43" s="1347"/>
      <c r="K43" s="1347"/>
      <c r="L43" s="1347"/>
      <c r="M43" s="1347"/>
      <c r="N43" s="1347"/>
      <c r="O43" s="1347"/>
      <c r="P43" s="1347"/>
      <c r="Q43" s="1347"/>
      <c r="R43" s="1347"/>
      <c r="S43" s="1347"/>
      <c r="T43" s="1347"/>
      <c r="U43" s="1347"/>
      <c r="V43" s="1347"/>
      <c r="W43" s="1347"/>
      <c r="X43" s="1347"/>
      <c r="Y43" s="1347"/>
      <c r="Z43" s="1347"/>
      <c r="AA43" s="1347"/>
      <c r="AB43" s="1347"/>
      <c r="AC43" s="1347"/>
      <c r="AD43" s="1347"/>
      <c r="AE43" s="1347"/>
      <c r="AF43" s="1347"/>
      <c r="AG43" s="1347"/>
      <c r="AH43" s="1347"/>
      <c r="AI43" s="1347"/>
      <c r="AJ43" s="1347"/>
      <c r="AK43" s="1347"/>
      <c r="AL43" s="1347"/>
      <c r="AM43" s="1347"/>
      <c r="AN43" s="1347"/>
      <c r="AO43" s="1347"/>
      <c r="AP43" s="1347"/>
      <c r="AQ43" s="1347"/>
      <c r="AR43" s="1347"/>
      <c r="AS43" s="1347"/>
      <c r="AT43" s="1347"/>
      <c r="AU43" s="1347"/>
      <c r="AV43" s="1347"/>
      <c r="AW43" s="1347"/>
      <c r="AX43" s="1347"/>
      <c r="AY43" s="1347"/>
      <c r="AZ43" s="1347"/>
      <c r="BA43" s="1347"/>
      <c r="BB43" s="1347"/>
      <c r="BC43" s="1347"/>
      <c r="BD43" s="1347"/>
      <c r="BE43" s="1347"/>
      <c r="BF43" s="1347"/>
      <c r="BG43" s="1347"/>
      <c r="BH43" s="1347"/>
      <c r="BI43" s="1347"/>
      <c r="BJ43" s="1347"/>
      <c r="BK43" s="1347"/>
      <c r="BL43" s="1347"/>
      <c r="BM43" s="1347"/>
      <c r="BN43" s="1347"/>
      <c r="BO43" s="1347"/>
      <c r="BP43" s="1347"/>
      <c r="BQ43" s="1347"/>
      <c r="BR43" s="1347"/>
      <c r="BS43" s="1347"/>
      <c r="BT43" s="1347"/>
      <c r="BU43" s="1347"/>
      <c r="BV43" s="1347"/>
      <c r="BW43" s="1347"/>
      <c r="BX43" s="1347"/>
      <c r="BY43" s="1347"/>
      <c r="BZ43" s="1347"/>
      <c r="CA43" s="1347"/>
      <c r="CB43" s="1347"/>
      <c r="CC43" s="1347"/>
      <c r="CD43" s="1347"/>
      <c r="CE43" s="1347"/>
      <c r="CF43" s="1347"/>
      <c r="CG43" s="1347"/>
      <c r="CH43" s="1347"/>
      <c r="CI43" s="1347"/>
      <c r="CJ43" s="1347"/>
      <c r="CK43" s="1347"/>
      <c r="CL43" s="1347"/>
      <c r="CM43" s="1347"/>
      <c r="CN43" s="1347"/>
      <c r="CO43" s="1347"/>
      <c r="CP43" s="1347"/>
      <c r="CQ43" s="1347"/>
      <c r="CR43" s="1347"/>
      <c r="CS43" s="1347"/>
      <c r="CT43" s="1347"/>
      <c r="CU43" s="1347"/>
      <c r="CV43" s="1347"/>
      <c r="CW43" s="1347"/>
      <c r="CX43" s="1347"/>
      <c r="CY43" s="1347"/>
      <c r="CZ43" s="1347"/>
      <c r="DA43" s="1347"/>
      <c r="DB43" s="1347"/>
      <c r="DC43" s="1347"/>
      <c r="DD43" s="1347"/>
      <c r="DE43" s="1347"/>
      <c r="DF43" s="1347"/>
      <c r="DG43" s="1347"/>
      <c r="DH43" s="1347"/>
      <c r="DI43" s="1347"/>
      <c r="DJ43" s="1347"/>
      <c r="DK43" s="1347"/>
      <c r="DL43" s="1347"/>
      <c r="DM43" s="1347"/>
      <c r="DN43" s="1347"/>
      <c r="DO43" s="1347"/>
      <c r="DP43" s="1347"/>
      <c r="DQ43" s="1347"/>
      <c r="DR43" s="1347"/>
      <c r="DS43" s="1347"/>
      <c r="DT43" s="1347"/>
      <c r="DU43" s="1347"/>
      <c r="DV43" s="1347"/>
      <c r="DW43" s="1347"/>
      <c r="DX43" s="1347"/>
      <c r="DY43" s="1347"/>
      <c r="DZ43" s="1347"/>
      <c r="EA43" s="1347"/>
      <c r="EB43" s="1347"/>
      <c r="EC43" s="1347"/>
      <c r="ED43" s="1347"/>
      <c r="EE43" s="1347"/>
      <c r="EF43" s="1347"/>
      <c r="EG43" s="1347"/>
      <c r="EH43" s="1347"/>
      <c r="EI43" s="1347"/>
      <c r="EJ43" s="1347"/>
      <c r="EK43" s="1347"/>
      <c r="EL43" s="1347"/>
      <c r="EM43" s="1347"/>
      <c r="EN43" s="1347"/>
      <c r="EO43" s="1347"/>
      <c r="EP43" s="1347"/>
      <c r="EQ43" s="1347"/>
      <c r="ER43" s="1347"/>
      <c r="ES43" s="1347"/>
      <c r="ET43" s="1347"/>
      <c r="EU43" s="1347"/>
      <c r="EV43" s="1347"/>
      <c r="EW43" s="1347"/>
      <c r="EX43" s="1347"/>
      <c r="EY43" s="1347"/>
      <c r="EZ43" s="1347"/>
      <c r="FA43" s="1347"/>
      <c r="FB43" s="1347"/>
      <c r="FC43" s="1347"/>
      <c r="FD43" s="1347"/>
      <c r="FE43" s="1347"/>
      <c r="FF43" s="1347"/>
      <c r="FG43" s="1347"/>
      <c r="FH43" s="1347"/>
      <c r="FI43" s="1347"/>
      <c r="FJ43" s="1347"/>
      <c r="FK43" s="1347"/>
      <c r="FL43" s="1347"/>
      <c r="FM43" s="1347"/>
      <c r="FN43" s="1347"/>
      <c r="FO43" s="1347"/>
      <c r="FP43" s="1347"/>
      <c r="FQ43" s="1347"/>
      <c r="FR43" s="1347"/>
      <c r="FS43" s="1347"/>
      <c r="FT43" s="1347"/>
      <c r="FU43" s="1347"/>
      <c r="FV43" s="1347"/>
      <c r="FW43" s="1347"/>
      <c r="FX43" s="1347"/>
      <c r="FY43" s="1347"/>
      <c r="FZ43" s="1347"/>
      <c r="GA43" s="1347"/>
      <c r="GB43" s="1347"/>
      <c r="GC43" s="1347"/>
      <c r="GD43" s="1347"/>
      <c r="GE43" s="1347"/>
      <c r="GF43" s="1347"/>
      <c r="GG43" s="1347"/>
      <c r="GH43" s="1347"/>
      <c r="GI43" s="1347"/>
      <c r="GJ43" s="1347"/>
      <c r="GK43" s="1347"/>
      <c r="GL43" s="1347"/>
      <c r="GM43" s="1347"/>
      <c r="GN43" s="1347"/>
      <c r="GO43" s="1347"/>
      <c r="GP43" s="1347"/>
      <c r="GQ43" s="1347"/>
      <c r="GR43" s="1347"/>
      <c r="GS43" s="1347"/>
      <c r="GT43" s="1347"/>
      <c r="GU43" s="1347"/>
      <c r="GV43" s="1347"/>
      <c r="GW43" s="1347"/>
      <c r="GX43" s="1347"/>
      <c r="GY43" s="1347"/>
      <c r="GZ43" s="1347"/>
      <c r="HA43" s="1347"/>
      <c r="HB43" s="1347"/>
      <c r="HC43" s="1347"/>
      <c r="HD43" s="1347"/>
      <c r="HE43" s="1347"/>
      <c r="HF43" s="1347"/>
      <c r="HG43" s="1347"/>
      <c r="HH43" s="1347"/>
      <c r="HI43" s="1347"/>
      <c r="HJ43" s="1347"/>
      <c r="HK43" s="1347"/>
      <c r="HL43" s="1347"/>
      <c r="HM43" s="1347"/>
      <c r="HN43" s="1347"/>
      <c r="HO43" s="1347"/>
      <c r="HP43" s="1347"/>
      <c r="HQ43" s="1347"/>
      <c r="HR43" s="1347"/>
      <c r="HS43" s="1347"/>
      <c r="HT43" s="1347"/>
      <c r="HU43" s="1347"/>
      <c r="HV43" s="1347"/>
      <c r="HW43" s="1347"/>
      <c r="HX43" s="1347"/>
      <c r="HY43" s="1347"/>
      <c r="HZ43" s="1347"/>
      <c r="IA43" s="1347"/>
      <c r="IB43" s="1347"/>
      <c r="IC43" s="1347"/>
      <c r="ID43" s="1347"/>
      <c r="IE43" s="1347"/>
      <c r="IF43" s="1347"/>
      <c r="IG43" s="1347"/>
      <c r="IH43" s="1347"/>
      <c r="II43" s="1347"/>
      <c r="IJ43" s="1347"/>
      <c r="IK43" s="1347"/>
      <c r="IL43" s="1347"/>
      <c r="IM43" s="1347"/>
      <c r="IN43" s="1347"/>
      <c r="IO43" s="1347"/>
      <c r="IP43" s="1347"/>
      <c r="IQ43" s="1347"/>
      <c r="IR43" s="1347"/>
      <c r="IS43" s="1347"/>
      <c r="IT43" s="1347"/>
      <c r="IU43" s="1347"/>
      <c r="IV43" s="1347"/>
    </row>
    <row r="44" spans="1:256" ht="12.95" customHeight="1">
      <c r="A44" s="93" t="s">
        <v>2714</v>
      </c>
      <c r="B44" s="1348" t="s">
        <v>2715</v>
      </c>
      <c r="C44" s="1347" t="s">
        <v>2716</v>
      </c>
      <c r="D44" s="247" t="s">
        <v>2102</v>
      </c>
      <c r="E44" s="1436">
        <f>Sch.27!H35+Sch.27!H71+Sch.27!H88+Sch.27!H104</f>
        <v>1524874</v>
      </c>
      <c r="F44" s="1345">
        <f>Sch.27!C35+Sch.27!C71+Sch.27!C88+Sch.27!C104</f>
        <v>1431835</v>
      </c>
      <c r="G44" s="1353">
        <f>E44-F44</f>
        <v>93039</v>
      </c>
      <c r="I44" s="1347"/>
      <c r="J44" s="1347"/>
      <c r="K44" s="1347"/>
      <c r="L44" s="1347"/>
      <c r="M44" s="1347"/>
      <c r="N44" s="1347"/>
      <c r="O44" s="1347"/>
      <c r="P44" s="1347"/>
      <c r="Q44" s="1347"/>
      <c r="R44" s="1347"/>
      <c r="S44" s="1347"/>
      <c r="T44" s="1347"/>
      <c r="U44" s="1347"/>
      <c r="V44" s="1347"/>
      <c r="W44" s="1347"/>
      <c r="X44" s="1347"/>
      <c r="Y44" s="1347"/>
      <c r="Z44" s="1347"/>
      <c r="AA44" s="1347"/>
      <c r="AB44" s="1347"/>
      <c r="AC44" s="1347"/>
      <c r="AD44" s="1347"/>
      <c r="AE44" s="1347"/>
      <c r="AF44" s="1347"/>
      <c r="AG44" s="1347"/>
      <c r="AH44" s="1347"/>
      <c r="AI44" s="1347"/>
      <c r="AJ44" s="1347"/>
      <c r="AK44" s="1347"/>
      <c r="AL44" s="1347"/>
      <c r="AM44" s="1347"/>
      <c r="AN44" s="1347"/>
      <c r="AO44" s="1347"/>
      <c r="AP44" s="1347"/>
      <c r="AQ44" s="1347"/>
      <c r="AR44" s="1347"/>
      <c r="AS44" s="1347"/>
      <c r="AT44" s="1347"/>
      <c r="AU44" s="1347"/>
      <c r="AV44" s="1347"/>
      <c r="AW44" s="1347"/>
      <c r="AX44" s="1347"/>
      <c r="AY44" s="1347"/>
      <c r="AZ44" s="1347"/>
      <c r="BA44" s="1347"/>
      <c r="BB44" s="1347"/>
      <c r="BC44" s="1347"/>
      <c r="BD44" s="1347"/>
      <c r="BE44" s="1347"/>
      <c r="BF44" s="1347"/>
      <c r="BG44" s="1347"/>
      <c r="BH44" s="1347"/>
      <c r="BI44" s="1347"/>
      <c r="BJ44" s="1347"/>
      <c r="BK44" s="1347"/>
      <c r="BL44" s="1347"/>
      <c r="BM44" s="1347"/>
      <c r="BN44" s="1347"/>
      <c r="BO44" s="1347"/>
      <c r="BP44" s="1347"/>
      <c r="BQ44" s="1347"/>
      <c r="BR44" s="1347"/>
      <c r="BS44" s="1347"/>
      <c r="BT44" s="1347"/>
      <c r="BU44" s="1347"/>
      <c r="BV44" s="1347"/>
      <c r="BW44" s="1347"/>
      <c r="BX44" s="1347"/>
      <c r="BY44" s="1347"/>
      <c r="BZ44" s="1347"/>
      <c r="CA44" s="1347"/>
      <c r="CB44" s="1347"/>
      <c r="CC44" s="1347"/>
      <c r="CD44" s="1347"/>
      <c r="CE44" s="1347"/>
      <c r="CF44" s="1347"/>
      <c r="CG44" s="1347"/>
      <c r="CH44" s="1347"/>
      <c r="CI44" s="1347"/>
      <c r="CJ44" s="1347"/>
      <c r="CK44" s="1347"/>
      <c r="CL44" s="1347"/>
      <c r="CM44" s="1347"/>
      <c r="CN44" s="1347"/>
      <c r="CO44" s="1347"/>
      <c r="CP44" s="1347"/>
      <c r="CQ44" s="1347"/>
      <c r="CR44" s="1347"/>
      <c r="CS44" s="1347"/>
      <c r="CT44" s="1347"/>
      <c r="CU44" s="1347"/>
      <c r="CV44" s="1347"/>
      <c r="CW44" s="1347"/>
      <c r="CX44" s="1347"/>
      <c r="CY44" s="1347"/>
      <c r="CZ44" s="1347"/>
      <c r="DA44" s="1347"/>
      <c r="DB44" s="1347"/>
      <c r="DC44" s="1347"/>
      <c r="DD44" s="1347"/>
      <c r="DE44" s="1347"/>
      <c r="DF44" s="1347"/>
      <c r="DG44" s="1347"/>
      <c r="DH44" s="1347"/>
      <c r="DI44" s="1347"/>
      <c r="DJ44" s="1347"/>
      <c r="DK44" s="1347"/>
      <c r="DL44" s="1347"/>
      <c r="DM44" s="1347"/>
      <c r="DN44" s="1347"/>
      <c r="DO44" s="1347"/>
      <c r="DP44" s="1347"/>
      <c r="DQ44" s="1347"/>
      <c r="DR44" s="1347"/>
      <c r="DS44" s="1347"/>
      <c r="DT44" s="1347"/>
      <c r="DU44" s="1347"/>
      <c r="DV44" s="1347"/>
      <c r="DW44" s="1347"/>
      <c r="DX44" s="1347"/>
      <c r="DY44" s="1347"/>
      <c r="DZ44" s="1347"/>
      <c r="EA44" s="1347"/>
      <c r="EB44" s="1347"/>
      <c r="EC44" s="1347"/>
      <c r="ED44" s="1347"/>
      <c r="EE44" s="1347"/>
      <c r="EF44" s="1347"/>
      <c r="EG44" s="1347"/>
      <c r="EH44" s="1347"/>
      <c r="EI44" s="1347"/>
      <c r="EJ44" s="1347"/>
      <c r="EK44" s="1347"/>
      <c r="EL44" s="1347"/>
      <c r="EM44" s="1347"/>
      <c r="EN44" s="1347"/>
      <c r="EO44" s="1347"/>
      <c r="EP44" s="1347"/>
      <c r="EQ44" s="1347"/>
      <c r="ER44" s="1347"/>
      <c r="ES44" s="1347"/>
      <c r="ET44" s="1347"/>
      <c r="EU44" s="1347"/>
      <c r="EV44" s="1347"/>
      <c r="EW44" s="1347"/>
      <c r="EX44" s="1347"/>
      <c r="EY44" s="1347"/>
      <c r="EZ44" s="1347"/>
      <c r="FA44" s="1347"/>
      <c r="FB44" s="1347"/>
      <c r="FC44" s="1347"/>
      <c r="FD44" s="1347"/>
      <c r="FE44" s="1347"/>
      <c r="FF44" s="1347"/>
      <c r="FG44" s="1347"/>
      <c r="FH44" s="1347"/>
      <c r="FI44" s="1347"/>
      <c r="FJ44" s="1347"/>
      <c r="FK44" s="1347"/>
      <c r="FL44" s="1347"/>
      <c r="FM44" s="1347"/>
      <c r="FN44" s="1347"/>
      <c r="FO44" s="1347"/>
      <c r="FP44" s="1347"/>
      <c r="FQ44" s="1347"/>
      <c r="FR44" s="1347"/>
      <c r="FS44" s="1347"/>
      <c r="FT44" s="1347"/>
      <c r="FU44" s="1347"/>
      <c r="FV44" s="1347"/>
      <c r="FW44" s="1347"/>
      <c r="FX44" s="1347"/>
      <c r="FY44" s="1347"/>
      <c r="FZ44" s="1347"/>
      <c r="GA44" s="1347"/>
      <c r="GB44" s="1347"/>
      <c r="GC44" s="1347"/>
      <c r="GD44" s="1347"/>
      <c r="GE44" s="1347"/>
      <c r="GF44" s="1347"/>
      <c r="GG44" s="1347"/>
      <c r="GH44" s="1347"/>
      <c r="GI44" s="1347"/>
      <c r="GJ44" s="1347"/>
      <c r="GK44" s="1347"/>
      <c r="GL44" s="1347"/>
      <c r="GM44" s="1347"/>
      <c r="GN44" s="1347"/>
      <c r="GO44" s="1347"/>
      <c r="GP44" s="1347"/>
      <c r="GQ44" s="1347"/>
      <c r="GR44" s="1347"/>
      <c r="GS44" s="1347"/>
      <c r="GT44" s="1347"/>
      <c r="GU44" s="1347"/>
      <c r="GV44" s="1347"/>
      <c r="GW44" s="1347"/>
      <c r="GX44" s="1347"/>
      <c r="GY44" s="1347"/>
      <c r="GZ44" s="1347"/>
      <c r="HA44" s="1347"/>
      <c r="HB44" s="1347"/>
      <c r="HC44" s="1347"/>
      <c r="HD44" s="1347"/>
      <c r="HE44" s="1347"/>
      <c r="HF44" s="1347"/>
      <c r="HG44" s="1347"/>
      <c r="HH44" s="1347"/>
      <c r="HI44" s="1347"/>
      <c r="HJ44" s="1347"/>
      <c r="HK44" s="1347"/>
      <c r="HL44" s="1347"/>
      <c r="HM44" s="1347"/>
      <c r="HN44" s="1347"/>
      <c r="HO44" s="1347"/>
      <c r="HP44" s="1347"/>
      <c r="HQ44" s="1347"/>
      <c r="HR44" s="1347"/>
      <c r="HS44" s="1347"/>
      <c r="HT44" s="1347"/>
      <c r="HU44" s="1347"/>
      <c r="HV44" s="1347"/>
      <c r="HW44" s="1347"/>
      <c r="HX44" s="1347"/>
      <c r="HY44" s="1347"/>
      <c r="HZ44" s="1347"/>
      <c r="IA44" s="1347"/>
      <c r="IB44" s="1347"/>
      <c r="IC44" s="1347"/>
      <c r="ID44" s="1347"/>
      <c r="IE44" s="1347"/>
      <c r="IF44" s="1347"/>
      <c r="IG44" s="1347"/>
      <c r="IH44" s="1347"/>
      <c r="II44" s="1347"/>
      <c r="IJ44" s="1347"/>
      <c r="IK44" s="1347"/>
      <c r="IL44" s="1347"/>
      <c r="IM44" s="1347"/>
      <c r="IN44" s="1347"/>
      <c r="IO44" s="1347"/>
      <c r="IP44" s="1347"/>
      <c r="IQ44" s="1347"/>
      <c r="IR44" s="1347"/>
      <c r="IS44" s="1347"/>
      <c r="IT44" s="1347"/>
      <c r="IU44" s="1347"/>
      <c r="IV44" s="1347"/>
    </row>
    <row r="45" spans="1:256" ht="12.95" customHeight="1">
      <c r="A45" s="93" t="s">
        <v>2717</v>
      </c>
      <c r="B45" s="1348"/>
      <c r="C45" s="166" t="s">
        <v>2718</v>
      </c>
      <c r="D45" s="1354"/>
      <c r="E45" s="1355">
        <f>SUM(E34:E44)</f>
        <v>4492788</v>
      </c>
      <c r="F45" s="1355">
        <f>SUM(F34:F44)</f>
        <v>4499884</v>
      </c>
      <c r="G45" s="1356">
        <f>SUM(G34:G44)</f>
        <v>-7096</v>
      </c>
      <c r="I45" s="1347"/>
      <c r="J45" s="1347"/>
      <c r="K45" s="1347"/>
      <c r="L45" s="1347"/>
      <c r="M45" s="1347"/>
      <c r="N45" s="1347"/>
      <c r="O45" s="1347"/>
      <c r="P45" s="1347"/>
      <c r="Q45" s="1347"/>
      <c r="R45" s="1347"/>
      <c r="S45" s="1347"/>
      <c r="T45" s="1347"/>
      <c r="U45" s="1347"/>
      <c r="V45" s="1347"/>
      <c r="W45" s="1347"/>
      <c r="X45" s="1347"/>
      <c r="Y45" s="1347"/>
      <c r="Z45" s="1347"/>
      <c r="AA45" s="1347"/>
      <c r="AB45" s="1347"/>
      <c r="AC45" s="1347"/>
      <c r="AD45" s="1347"/>
      <c r="AE45" s="1347"/>
      <c r="AF45" s="1347"/>
      <c r="AG45" s="1347"/>
      <c r="AH45" s="1347"/>
      <c r="AI45" s="1347"/>
      <c r="AJ45" s="1347"/>
      <c r="AK45" s="1347"/>
      <c r="AL45" s="1347"/>
      <c r="AM45" s="1347"/>
      <c r="AN45" s="1347"/>
      <c r="AO45" s="1347"/>
      <c r="AP45" s="1347"/>
      <c r="AQ45" s="1347"/>
      <c r="AR45" s="1347"/>
      <c r="AS45" s="1347"/>
      <c r="AT45" s="1347"/>
      <c r="AU45" s="1347"/>
      <c r="AV45" s="1347"/>
      <c r="AW45" s="1347"/>
      <c r="AX45" s="1347"/>
      <c r="AY45" s="1347"/>
      <c r="AZ45" s="1347"/>
      <c r="BA45" s="1347"/>
      <c r="BB45" s="1347"/>
      <c r="BC45" s="1347"/>
      <c r="BD45" s="1347"/>
      <c r="BE45" s="1347"/>
      <c r="BF45" s="1347"/>
      <c r="BG45" s="1347"/>
      <c r="BH45" s="1347"/>
      <c r="BI45" s="1347"/>
      <c r="BJ45" s="1347"/>
      <c r="BK45" s="1347"/>
      <c r="BL45" s="1347"/>
      <c r="BM45" s="1347"/>
      <c r="BN45" s="1347"/>
      <c r="BO45" s="1347"/>
      <c r="BP45" s="1347"/>
      <c r="BQ45" s="1347"/>
      <c r="BR45" s="1347"/>
      <c r="BS45" s="1347"/>
      <c r="BT45" s="1347"/>
      <c r="BU45" s="1347"/>
      <c r="BV45" s="1347"/>
      <c r="BW45" s="1347"/>
      <c r="BX45" s="1347"/>
      <c r="BY45" s="1347"/>
      <c r="BZ45" s="1347"/>
      <c r="CA45" s="1347"/>
      <c r="CB45" s="1347"/>
      <c r="CC45" s="1347"/>
      <c r="CD45" s="1347"/>
      <c r="CE45" s="1347"/>
      <c r="CF45" s="1347"/>
      <c r="CG45" s="1347"/>
      <c r="CH45" s="1347"/>
      <c r="CI45" s="1347"/>
      <c r="CJ45" s="1347"/>
      <c r="CK45" s="1347"/>
      <c r="CL45" s="1347"/>
      <c r="CM45" s="1347"/>
      <c r="CN45" s="1347"/>
      <c r="CO45" s="1347"/>
      <c r="CP45" s="1347"/>
      <c r="CQ45" s="1347"/>
      <c r="CR45" s="1347"/>
      <c r="CS45" s="1347"/>
      <c r="CT45" s="1347"/>
      <c r="CU45" s="1347"/>
      <c r="CV45" s="1347"/>
      <c r="CW45" s="1347"/>
      <c r="CX45" s="1347"/>
      <c r="CY45" s="1347"/>
      <c r="CZ45" s="1347"/>
      <c r="DA45" s="1347"/>
      <c r="DB45" s="1347"/>
      <c r="DC45" s="1347"/>
      <c r="DD45" s="1347"/>
      <c r="DE45" s="1347"/>
      <c r="DF45" s="1347"/>
      <c r="DG45" s="1347"/>
      <c r="DH45" s="1347"/>
      <c r="DI45" s="1347"/>
      <c r="DJ45" s="1347"/>
      <c r="DK45" s="1347"/>
      <c r="DL45" s="1347"/>
      <c r="DM45" s="1347"/>
      <c r="DN45" s="1347"/>
      <c r="DO45" s="1347"/>
      <c r="DP45" s="1347"/>
      <c r="DQ45" s="1347"/>
      <c r="DR45" s="1347"/>
      <c r="DS45" s="1347"/>
      <c r="DT45" s="1347"/>
      <c r="DU45" s="1347"/>
      <c r="DV45" s="1347"/>
      <c r="DW45" s="1347"/>
      <c r="DX45" s="1347"/>
      <c r="DY45" s="1347"/>
      <c r="DZ45" s="1347"/>
      <c r="EA45" s="1347"/>
      <c r="EB45" s="1347"/>
      <c r="EC45" s="1347"/>
      <c r="ED45" s="1347"/>
      <c r="EE45" s="1347"/>
      <c r="EF45" s="1347"/>
      <c r="EG45" s="1347"/>
      <c r="EH45" s="1347"/>
      <c r="EI45" s="1347"/>
      <c r="EJ45" s="1347"/>
      <c r="EK45" s="1347"/>
      <c r="EL45" s="1347"/>
      <c r="EM45" s="1347"/>
      <c r="EN45" s="1347"/>
      <c r="EO45" s="1347"/>
      <c r="EP45" s="1347"/>
      <c r="EQ45" s="1347"/>
      <c r="ER45" s="1347"/>
      <c r="ES45" s="1347"/>
      <c r="ET45" s="1347"/>
      <c r="EU45" s="1347"/>
      <c r="EV45" s="1347"/>
      <c r="EW45" s="1347"/>
      <c r="EX45" s="1347"/>
      <c r="EY45" s="1347"/>
      <c r="EZ45" s="1347"/>
      <c r="FA45" s="1347"/>
      <c r="FB45" s="1347"/>
      <c r="FC45" s="1347"/>
      <c r="FD45" s="1347"/>
      <c r="FE45" s="1347"/>
      <c r="FF45" s="1347"/>
      <c r="FG45" s="1347"/>
      <c r="FH45" s="1347"/>
      <c r="FI45" s="1347"/>
      <c r="FJ45" s="1347"/>
      <c r="FK45" s="1347"/>
      <c r="FL45" s="1347"/>
      <c r="FM45" s="1347"/>
      <c r="FN45" s="1347"/>
      <c r="FO45" s="1347"/>
      <c r="FP45" s="1347"/>
      <c r="FQ45" s="1347"/>
      <c r="FR45" s="1347"/>
      <c r="FS45" s="1347"/>
      <c r="FT45" s="1347"/>
      <c r="FU45" s="1347"/>
      <c r="FV45" s="1347"/>
      <c r="FW45" s="1347"/>
      <c r="FX45" s="1347"/>
      <c r="FY45" s="1347"/>
      <c r="FZ45" s="1347"/>
      <c r="GA45" s="1347"/>
      <c r="GB45" s="1347"/>
      <c r="GC45" s="1347"/>
      <c r="GD45" s="1347"/>
      <c r="GE45" s="1347"/>
      <c r="GF45" s="1347"/>
      <c r="GG45" s="1347"/>
      <c r="GH45" s="1347"/>
      <c r="GI45" s="1347"/>
      <c r="GJ45" s="1347"/>
      <c r="GK45" s="1347"/>
      <c r="GL45" s="1347"/>
      <c r="GM45" s="1347"/>
      <c r="GN45" s="1347"/>
      <c r="GO45" s="1347"/>
      <c r="GP45" s="1347"/>
      <c r="GQ45" s="1347"/>
      <c r="GR45" s="1347"/>
      <c r="GS45" s="1347"/>
      <c r="GT45" s="1347"/>
      <c r="GU45" s="1347"/>
      <c r="GV45" s="1347"/>
      <c r="GW45" s="1347"/>
      <c r="GX45" s="1347"/>
      <c r="GY45" s="1347"/>
      <c r="GZ45" s="1347"/>
      <c r="HA45" s="1347"/>
      <c r="HB45" s="1347"/>
      <c r="HC45" s="1347"/>
      <c r="HD45" s="1347"/>
      <c r="HE45" s="1347"/>
      <c r="HF45" s="1347"/>
      <c r="HG45" s="1347"/>
      <c r="HH45" s="1347"/>
      <c r="HI45" s="1347"/>
      <c r="HJ45" s="1347"/>
      <c r="HK45" s="1347"/>
      <c r="HL45" s="1347"/>
      <c r="HM45" s="1347"/>
      <c r="HN45" s="1347"/>
      <c r="HO45" s="1347"/>
      <c r="HP45" s="1347"/>
      <c r="HQ45" s="1347"/>
      <c r="HR45" s="1347"/>
      <c r="HS45" s="1347"/>
      <c r="HT45" s="1347"/>
      <c r="HU45" s="1347"/>
      <c r="HV45" s="1347"/>
      <c r="HW45" s="1347"/>
      <c r="HX45" s="1347"/>
      <c r="HY45" s="1347"/>
      <c r="HZ45" s="1347"/>
      <c r="IA45" s="1347"/>
      <c r="IB45" s="1347"/>
      <c r="IC45" s="1347"/>
      <c r="ID45" s="1347"/>
      <c r="IE45" s="1347"/>
      <c r="IF45" s="1347"/>
      <c r="IG45" s="1347"/>
      <c r="IH45" s="1347"/>
      <c r="II45" s="1347"/>
      <c r="IJ45" s="1347"/>
      <c r="IK45" s="1347"/>
      <c r="IL45" s="1347"/>
      <c r="IM45" s="1347"/>
      <c r="IN45" s="1347"/>
      <c r="IO45" s="1347"/>
      <c r="IP45" s="1347"/>
      <c r="IQ45" s="1347"/>
      <c r="IR45" s="1347"/>
      <c r="IS45" s="1347"/>
      <c r="IT45" s="1347"/>
      <c r="IU45" s="1347"/>
      <c r="IV45" s="1347"/>
    </row>
    <row r="46" spans="1:256" ht="12.95" customHeight="1">
      <c r="A46" s="1357"/>
      <c r="B46" s="1358"/>
      <c r="C46" s="135" t="s">
        <v>2719</v>
      </c>
      <c r="D46" s="1354"/>
      <c r="E46" s="1345"/>
      <c r="F46" s="1345"/>
      <c r="G46" s="1353"/>
      <c r="I46" s="1347"/>
      <c r="J46" s="1347"/>
      <c r="K46" s="1347"/>
      <c r="L46" s="1347"/>
      <c r="M46" s="1347"/>
      <c r="N46" s="1347"/>
      <c r="O46" s="1347"/>
      <c r="P46" s="1347"/>
      <c r="Q46" s="1347"/>
      <c r="R46" s="1347"/>
      <c r="S46" s="1347"/>
      <c r="T46" s="1347"/>
      <c r="U46" s="1347"/>
      <c r="V46" s="1347"/>
      <c r="W46" s="1347"/>
      <c r="X46" s="1347"/>
      <c r="Y46" s="1347"/>
      <c r="Z46" s="1347"/>
      <c r="AA46" s="1347"/>
      <c r="AB46" s="1347"/>
      <c r="AC46" s="1347"/>
      <c r="AD46" s="1347"/>
      <c r="AE46" s="1347"/>
      <c r="AF46" s="1347"/>
      <c r="AG46" s="1347"/>
      <c r="AH46" s="1347"/>
      <c r="AI46" s="1347"/>
      <c r="AJ46" s="1347"/>
      <c r="AK46" s="1347"/>
      <c r="AL46" s="1347"/>
      <c r="AM46" s="1347"/>
      <c r="AN46" s="1347"/>
      <c r="AO46" s="1347"/>
      <c r="AP46" s="1347"/>
      <c r="AQ46" s="1347"/>
      <c r="AR46" s="1347"/>
      <c r="AS46" s="1347"/>
      <c r="AT46" s="1347"/>
      <c r="AU46" s="1347"/>
      <c r="AV46" s="1347"/>
      <c r="AW46" s="1347"/>
      <c r="AX46" s="1347"/>
      <c r="AY46" s="1347"/>
      <c r="AZ46" s="1347"/>
      <c r="BA46" s="1347"/>
      <c r="BB46" s="1347"/>
      <c r="BC46" s="1347"/>
      <c r="BD46" s="1347"/>
      <c r="BE46" s="1347"/>
      <c r="BF46" s="1347"/>
      <c r="BG46" s="1347"/>
      <c r="BH46" s="1347"/>
      <c r="BI46" s="1347"/>
      <c r="BJ46" s="1347"/>
      <c r="BK46" s="1347"/>
      <c r="BL46" s="1347"/>
      <c r="BM46" s="1347"/>
      <c r="BN46" s="1347"/>
      <c r="BO46" s="1347"/>
      <c r="BP46" s="1347"/>
      <c r="BQ46" s="1347"/>
      <c r="BR46" s="1347"/>
      <c r="BS46" s="1347"/>
      <c r="BT46" s="1347"/>
      <c r="BU46" s="1347"/>
      <c r="BV46" s="1347"/>
      <c r="BW46" s="1347"/>
      <c r="BX46" s="1347"/>
      <c r="BY46" s="1347"/>
      <c r="BZ46" s="1347"/>
      <c r="CA46" s="1347"/>
      <c r="CB46" s="1347"/>
      <c r="CC46" s="1347"/>
      <c r="CD46" s="1347"/>
      <c r="CE46" s="1347"/>
      <c r="CF46" s="1347"/>
      <c r="CG46" s="1347"/>
      <c r="CH46" s="1347"/>
      <c r="CI46" s="1347"/>
      <c r="CJ46" s="1347"/>
      <c r="CK46" s="1347"/>
      <c r="CL46" s="1347"/>
      <c r="CM46" s="1347"/>
      <c r="CN46" s="1347"/>
      <c r="CO46" s="1347"/>
      <c r="CP46" s="1347"/>
      <c r="CQ46" s="1347"/>
      <c r="CR46" s="1347"/>
      <c r="CS46" s="1347"/>
      <c r="CT46" s="1347"/>
      <c r="CU46" s="1347"/>
      <c r="CV46" s="1347"/>
      <c r="CW46" s="1347"/>
      <c r="CX46" s="1347"/>
      <c r="CY46" s="1347"/>
      <c r="CZ46" s="1347"/>
      <c r="DA46" s="1347"/>
      <c r="DB46" s="1347"/>
      <c r="DC46" s="1347"/>
      <c r="DD46" s="1347"/>
      <c r="DE46" s="1347"/>
      <c r="DF46" s="1347"/>
      <c r="DG46" s="1347"/>
      <c r="DH46" s="1347"/>
      <c r="DI46" s="1347"/>
      <c r="DJ46" s="1347"/>
      <c r="DK46" s="1347"/>
      <c r="DL46" s="1347"/>
      <c r="DM46" s="1347"/>
      <c r="DN46" s="1347"/>
      <c r="DO46" s="1347"/>
      <c r="DP46" s="1347"/>
      <c r="DQ46" s="1347"/>
      <c r="DR46" s="1347"/>
      <c r="DS46" s="1347"/>
      <c r="DT46" s="1347"/>
      <c r="DU46" s="1347"/>
      <c r="DV46" s="1347"/>
      <c r="DW46" s="1347"/>
      <c r="DX46" s="1347"/>
      <c r="DY46" s="1347"/>
      <c r="DZ46" s="1347"/>
      <c r="EA46" s="1347"/>
      <c r="EB46" s="1347"/>
      <c r="EC46" s="1347"/>
      <c r="ED46" s="1347"/>
      <c r="EE46" s="1347"/>
      <c r="EF46" s="1347"/>
      <c r="EG46" s="1347"/>
      <c r="EH46" s="1347"/>
      <c r="EI46" s="1347"/>
      <c r="EJ46" s="1347"/>
      <c r="EK46" s="1347"/>
      <c r="EL46" s="1347"/>
      <c r="EM46" s="1347"/>
      <c r="EN46" s="1347"/>
      <c r="EO46" s="1347"/>
      <c r="EP46" s="1347"/>
      <c r="EQ46" s="1347"/>
      <c r="ER46" s="1347"/>
      <c r="ES46" s="1347"/>
      <c r="ET46" s="1347"/>
      <c r="EU46" s="1347"/>
      <c r="EV46" s="1347"/>
      <c r="EW46" s="1347"/>
      <c r="EX46" s="1347"/>
      <c r="EY46" s="1347"/>
      <c r="EZ46" s="1347"/>
      <c r="FA46" s="1347"/>
      <c r="FB46" s="1347"/>
      <c r="FC46" s="1347"/>
      <c r="FD46" s="1347"/>
      <c r="FE46" s="1347"/>
      <c r="FF46" s="1347"/>
      <c r="FG46" s="1347"/>
      <c r="FH46" s="1347"/>
      <c r="FI46" s="1347"/>
      <c r="FJ46" s="1347"/>
      <c r="FK46" s="1347"/>
      <c r="FL46" s="1347"/>
      <c r="FM46" s="1347"/>
      <c r="FN46" s="1347"/>
      <c r="FO46" s="1347"/>
      <c r="FP46" s="1347"/>
      <c r="FQ46" s="1347"/>
      <c r="FR46" s="1347"/>
      <c r="FS46" s="1347"/>
      <c r="FT46" s="1347"/>
      <c r="FU46" s="1347"/>
      <c r="FV46" s="1347"/>
      <c r="FW46" s="1347"/>
      <c r="FX46" s="1347"/>
      <c r="FY46" s="1347"/>
      <c r="FZ46" s="1347"/>
      <c r="GA46" s="1347"/>
      <c r="GB46" s="1347"/>
      <c r="GC46" s="1347"/>
      <c r="GD46" s="1347"/>
      <c r="GE46" s="1347"/>
      <c r="GF46" s="1347"/>
      <c r="GG46" s="1347"/>
      <c r="GH46" s="1347"/>
      <c r="GI46" s="1347"/>
      <c r="GJ46" s="1347"/>
      <c r="GK46" s="1347"/>
      <c r="GL46" s="1347"/>
      <c r="GM46" s="1347"/>
      <c r="GN46" s="1347"/>
      <c r="GO46" s="1347"/>
      <c r="GP46" s="1347"/>
      <c r="GQ46" s="1347"/>
      <c r="GR46" s="1347"/>
      <c r="GS46" s="1347"/>
      <c r="GT46" s="1347"/>
      <c r="GU46" s="1347"/>
      <c r="GV46" s="1347"/>
      <c r="GW46" s="1347"/>
      <c r="GX46" s="1347"/>
      <c r="GY46" s="1347"/>
      <c r="GZ46" s="1347"/>
      <c r="HA46" s="1347"/>
      <c r="HB46" s="1347"/>
      <c r="HC46" s="1347"/>
      <c r="HD46" s="1347"/>
      <c r="HE46" s="1347"/>
      <c r="HF46" s="1347"/>
      <c r="HG46" s="1347"/>
      <c r="HH46" s="1347"/>
      <c r="HI46" s="1347"/>
      <c r="HJ46" s="1347"/>
      <c r="HK46" s="1347"/>
      <c r="HL46" s="1347"/>
      <c r="HM46" s="1347"/>
      <c r="HN46" s="1347"/>
      <c r="HO46" s="1347"/>
      <c r="HP46" s="1347"/>
      <c r="HQ46" s="1347"/>
      <c r="HR46" s="1347"/>
      <c r="HS46" s="1347"/>
      <c r="HT46" s="1347"/>
      <c r="HU46" s="1347"/>
      <c r="HV46" s="1347"/>
      <c r="HW46" s="1347"/>
      <c r="HX46" s="1347"/>
      <c r="HY46" s="1347"/>
      <c r="HZ46" s="1347"/>
      <c r="IA46" s="1347"/>
      <c r="IB46" s="1347"/>
      <c r="IC46" s="1347"/>
      <c r="ID46" s="1347"/>
      <c r="IE46" s="1347"/>
      <c r="IF46" s="1347"/>
      <c r="IG46" s="1347"/>
      <c r="IH46" s="1347"/>
      <c r="II46" s="1347"/>
      <c r="IJ46" s="1347"/>
      <c r="IK46" s="1347"/>
      <c r="IL46" s="1347"/>
      <c r="IM46" s="1347"/>
      <c r="IN46" s="1347"/>
      <c r="IO46" s="1347"/>
      <c r="IP46" s="1347"/>
      <c r="IQ46" s="1347"/>
      <c r="IR46" s="1347"/>
      <c r="IS46" s="1347"/>
      <c r="IT46" s="1347"/>
      <c r="IU46" s="1347"/>
      <c r="IV46" s="1347"/>
    </row>
    <row r="47" spans="1:256" ht="12.95" customHeight="1">
      <c r="A47" s="93" t="s">
        <v>2720</v>
      </c>
      <c r="B47" s="1348" t="s">
        <v>2721</v>
      </c>
      <c r="C47" s="1347" t="s">
        <v>2722</v>
      </c>
      <c r="D47" s="247" t="s">
        <v>2332</v>
      </c>
      <c r="E47" s="1345">
        <f>Sch.14!J90</f>
        <v>24627596</v>
      </c>
      <c r="F47" s="1433">
        <f>Sch.14!D90</f>
        <v>23915874</v>
      </c>
      <c r="G47" s="1353">
        <f t="shared" ref="G47:G53" si="2">E47-F47</f>
        <v>711722</v>
      </c>
      <c r="I47" s="1347"/>
      <c r="J47" s="1347"/>
      <c r="K47" s="1347"/>
      <c r="L47" s="1347"/>
      <c r="M47" s="1347"/>
      <c r="N47" s="1347"/>
      <c r="O47" s="1347"/>
      <c r="P47" s="1347"/>
      <c r="Q47" s="1347"/>
      <c r="R47" s="1347"/>
      <c r="S47" s="1347"/>
      <c r="T47" s="1347"/>
      <c r="U47" s="1347"/>
      <c r="V47" s="1347"/>
      <c r="W47" s="1347"/>
      <c r="X47" s="1347"/>
      <c r="Y47" s="1347"/>
      <c r="Z47" s="1347"/>
      <c r="AA47" s="1347"/>
      <c r="AB47" s="1347"/>
      <c r="AC47" s="1347"/>
      <c r="AD47" s="1347"/>
      <c r="AE47" s="1347"/>
      <c r="AF47" s="1347"/>
      <c r="AG47" s="1347"/>
      <c r="AH47" s="1347"/>
      <c r="AI47" s="1347"/>
      <c r="AJ47" s="1347"/>
      <c r="AK47" s="1347"/>
      <c r="AL47" s="1347"/>
      <c r="AM47" s="1347"/>
      <c r="AN47" s="1347"/>
      <c r="AO47" s="1347"/>
      <c r="AP47" s="1347"/>
      <c r="AQ47" s="1347"/>
      <c r="AR47" s="1347"/>
      <c r="AS47" s="1347"/>
      <c r="AT47" s="1347"/>
      <c r="AU47" s="1347"/>
      <c r="AV47" s="1347"/>
      <c r="AW47" s="1347"/>
      <c r="AX47" s="1347"/>
      <c r="AY47" s="1347"/>
      <c r="AZ47" s="1347"/>
      <c r="BA47" s="1347"/>
      <c r="BB47" s="1347"/>
      <c r="BC47" s="1347"/>
      <c r="BD47" s="1347"/>
      <c r="BE47" s="1347"/>
      <c r="BF47" s="1347"/>
      <c r="BG47" s="1347"/>
      <c r="BH47" s="1347"/>
      <c r="BI47" s="1347"/>
      <c r="BJ47" s="1347"/>
      <c r="BK47" s="1347"/>
      <c r="BL47" s="1347"/>
      <c r="BM47" s="1347"/>
      <c r="BN47" s="1347"/>
      <c r="BO47" s="1347"/>
      <c r="BP47" s="1347"/>
      <c r="BQ47" s="1347"/>
      <c r="BR47" s="1347"/>
      <c r="BS47" s="1347"/>
      <c r="BT47" s="1347"/>
      <c r="BU47" s="1347"/>
      <c r="BV47" s="1347"/>
      <c r="BW47" s="1347"/>
      <c r="BX47" s="1347"/>
      <c r="BY47" s="1347"/>
      <c r="BZ47" s="1347"/>
      <c r="CA47" s="1347"/>
      <c r="CB47" s="1347"/>
      <c r="CC47" s="1347"/>
      <c r="CD47" s="1347"/>
      <c r="CE47" s="1347"/>
      <c r="CF47" s="1347"/>
      <c r="CG47" s="1347"/>
      <c r="CH47" s="1347"/>
      <c r="CI47" s="1347"/>
      <c r="CJ47" s="1347"/>
      <c r="CK47" s="1347"/>
      <c r="CL47" s="1347"/>
      <c r="CM47" s="1347"/>
      <c r="CN47" s="1347"/>
      <c r="CO47" s="1347"/>
      <c r="CP47" s="1347"/>
      <c r="CQ47" s="1347"/>
      <c r="CR47" s="1347"/>
      <c r="CS47" s="1347"/>
      <c r="CT47" s="1347"/>
      <c r="CU47" s="1347"/>
      <c r="CV47" s="1347"/>
      <c r="CW47" s="1347"/>
      <c r="CX47" s="1347"/>
      <c r="CY47" s="1347"/>
      <c r="CZ47" s="1347"/>
      <c r="DA47" s="1347"/>
      <c r="DB47" s="1347"/>
      <c r="DC47" s="1347"/>
      <c r="DD47" s="1347"/>
      <c r="DE47" s="1347"/>
      <c r="DF47" s="1347"/>
      <c r="DG47" s="1347"/>
      <c r="DH47" s="1347"/>
      <c r="DI47" s="1347"/>
      <c r="DJ47" s="1347"/>
      <c r="DK47" s="1347"/>
      <c r="DL47" s="1347"/>
      <c r="DM47" s="1347"/>
      <c r="DN47" s="1347"/>
      <c r="DO47" s="1347"/>
      <c r="DP47" s="1347"/>
      <c r="DQ47" s="1347"/>
      <c r="DR47" s="1347"/>
      <c r="DS47" s="1347"/>
      <c r="DT47" s="1347"/>
      <c r="DU47" s="1347"/>
      <c r="DV47" s="1347"/>
      <c r="DW47" s="1347"/>
      <c r="DX47" s="1347"/>
      <c r="DY47" s="1347"/>
      <c r="DZ47" s="1347"/>
      <c r="EA47" s="1347"/>
      <c r="EB47" s="1347"/>
      <c r="EC47" s="1347"/>
      <c r="ED47" s="1347"/>
      <c r="EE47" s="1347"/>
      <c r="EF47" s="1347"/>
      <c r="EG47" s="1347"/>
      <c r="EH47" s="1347"/>
      <c r="EI47" s="1347"/>
      <c r="EJ47" s="1347"/>
      <c r="EK47" s="1347"/>
      <c r="EL47" s="1347"/>
      <c r="EM47" s="1347"/>
      <c r="EN47" s="1347"/>
      <c r="EO47" s="1347"/>
      <c r="EP47" s="1347"/>
      <c r="EQ47" s="1347"/>
      <c r="ER47" s="1347"/>
      <c r="ES47" s="1347"/>
      <c r="ET47" s="1347"/>
      <c r="EU47" s="1347"/>
      <c r="EV47" s="1347"/>
      <c r="EW47" s="1347"/>
      <c r="EX47" s="1347"/>
      <c r="EY47" s="1347"/>
      <c r="EZ47" s="1347"/>
      <c r="FA47" s="1347"/>
      <c r="FB47" s="1347"/>
      <c r="FC47" s="1347"/>
      <c r="FD47" s="1347"/>
      <c r="FE47" s="1347"/>
      <c r="FF47" s="1347"/>
      <c r="FG47" s="1347"/>
      <c r="FH47" s="1347"/>
      <c r="FI47" s="1347"/>
      <c r="FJ47" s="1347"/>
      <c r="FK47" s="1347"/>
      <c r="FL47" s="1347"/>
      <c r="FM47" s="1347"/>
      <c r="FN47" s="1347"/>
      <c r="FO47" s="1347"/>
      <c r="FP47" s="1347"/>
      <c r="FQ47" s="1347"/>
      <c r="FR47" s="1347"/>
      <c r="FS47" s="1347"/>
      <c r="FT47" s="1347"/>
      <c r="FU47" s="1347"/>
      <c r="FV47" s="1347"/>
      <c r="FW47" s="1347"/>
      <c r="FX47" s="1347"/>
      <c r="FY47" s="1347"/>
      <c r="FZ47" s="1347"/>
      <c r="GA47" s="1347"/>
      <c r="GB47" s="1347"/>
      <c r="GC47" s="1347"/>
      <c r="GD47" s="1347"/>
      <c r="GE47" s="1347"/>
      <c r="GF47" s="1347"/>
      <c r="GG47" s="1347"/>
      <c r="GH47" s="1347"/>
      <c r="GI47" s="1347"/>
      <c r="GJ47" s="1347"/>
      <c r="GK47" s="1347"/>
      <c r="GL47" s="1347"/>
      <c r="GM47" s="1347"/>
      <c r="GN47" s="1347"/>
      <c r="GO47" s="1347"/>
      <c r="GP47" s="1347"/>
      <c r="GQ47" s="1347"/>
      <c r="GR47" s="1347"/>
      <c r="GS47" s="1347"/>
      <c r="GT47" s="1347"/>
      <c r="GU47" s="1347"/>
      <c r="GV47" s="1347"/>
      <c r="GW47" s="1347"/>
      <c r="GX47" s="1347"/>
      <c r="GY47" s="1347"/>
      <c r="GZ47" s="1347"/>
      <c r="HA47" s="1347"/>
      <c r="HB47" s="1347"/>
      <c r="HC47" s="1347"/>
      <c r="HD47" s="1347"/>
      <c r="HE47" s="1347"/>
      <c r="HF47" s="1347"/>
      <c r="HG47" s="1347"/>
      <c r="HH47" s="1347"/>
      <c r="HI47" s="1347"/>
      <c r="HJ47" s="1347"/>
      <c r="HK47" s="1347"/>
      <c r="HL47" s="1347"/>
      <c r="HM47" s="1347"/>
      <c r="HN47" s="1347"/>
      <c r="HO47" s="1347"/>
      <c r="HP47" s="1347"/>
      <c r="HQ47" s="1347"/>
      <c r="HR47" s="1347"/>
      <c r="HS47" s="1347"/>
      <c r="HT47" s="1347"/>
      <c r="HU47" s="1347"/>
      <c r="HV47" s="1347"/>
      <c r="HW47" s="1347"/>
      <c r="HX47" s="1347"/>
      <c r="HY47" s="1347"/>
      <c r="HZ47" s="1347"/>
      <c r="IA47" s="1347"/>
      <c r="IB47" s="1347"/>
      <c r="IC47" s="1347"/>
      <c r="ID47" s="1347"/>
      <c r="IE47" s="1347"/>
      <c r="IF47" s="1347"/>
      <c r="IG47" s="1347"/>
      <c r="IH47" s="1347"/>
      <c r="II47" s="1347"/>
      <c r="IJ47" s="1347"/>
      <c r="IK47" s="1347"/>
      <c r="IL47" s="1347"/>
      <c r="IM47" s="1347"/>
      <c r="IN47" s="1347"/>
      <c r="IO47" s="1347"/>
      <c r="IP47" s="1347"/>
      <c r="IQ47" s="1347"/>
      <c r="IR47" s="1347"/>
      <c r="IS47" s="1347"/>
      <c r="IT47" s="1347"/>
      <c r="IU47" s="1347"/>
      <c r="IV47" s="1347"/>
    </row>
    <row r="48" spans="1:256" ht="12.95" customHeight="1">
      <c r="A48" s="93" t="s">
        <v>2077</v>
      </c>
      <c r="B48" s="1348" t="s">
        <v>2723</v>
      </c>
      <c r="C48" s="1347" t="s">
        <v>2724</v>
      </c>
      <c r="D48" s="247" t="s">
        <v>2332</v>
      </c>
      <c r="E48" s="1345">
        <f>Sch.14!J92</f>
        <v>0</v>
      </c>
      <c r="F48" s="1354">
        <f>Sch.14!D92</f>
        <v>0</v>
      </c>
      <c r="G48" s="1353">
        <f t="shared" si="2"/>
        <v>0</v>
      </c>
      <c r="I48" s="1347"/>
      <c r="J48" s="1347"/>
      <c r="K48" s="1347"/>
      <c r="L48" s="1347"/>
      <c r="M48" s="1347"/>
      <c r="N48" s="1347"/>
      <c r="O48" s="1347"/>
      <c r="P48" s="1347"/>
      <c r="Q48" s="1347"/>
      <c r="R48" s="1347"/>
      <c r="S48" s="1347"/>
      <c r="T48" s="1347"/>
      <c r="U48" s="1347"/>
      <c r="V48" s="1347"/>
      <c r="W48" s="1347"/>
      <c r="X48" s="1347"/>
      <c r="Y48" s="1347"/>
      <c r="Z48" s="1347"/>
      <c r="AA48" s="1347"/>
      <c r="AB48" s="1347"/>
      <c r="AC48" s="1347"/>
      <c r="AD48" s="1347"/>
      <c r="AE48" s="1347"/>
      <c r="AF48" s="1347"/>
      <c r="AG48" s="1347"/>
      <c r="AH48" s="1347"/>
      <c r="AI48" s="1347"/>
      <c r="AJ48" s="1347"/>
      <c r="AK48" s="1347"/>
      <c r="AL48" s="1347"/>
      <c r="AM48" s="1347"/>
      <c r="AN48" s="1347"/>
      <c r="AO48" s="1347"/>
      <c r="AP48" s="1347"/>
      <c r="AQ48" s="1347"/>
      <c r="AR48" s="1347"/>
      <c r="AS48" s="1347"/>
      <c r="AT48" s="1347"/>
      <c r="AU48" s="1347"/>
      <c r="AV48" s="1347"/>
      <c r="AW48" s="1347"/>
      <c r="AX48" s="1347"/>
      <c r="AY48" s="1347"/>
      <c r="AZ48" s="1347"/>
      <c r="BA48" s="1347"/>
      <c r="BB48" s="1347"/>
      <c r="BC48" s="1347"/>
      <c r="BD48" s="1347"/>
      <c r="BE48" s="1347"/>
      <c r="BF48" s="1347"/>
      <c r="BG48" s="1347"/>
      <c r="BH48" s="1347"/>
      <c r="BI48" s="1347"/>
      <c r="BJ48" s="1347"/>
      <c r="BK48" s="1347"/>
      <c r="BL48" s="1347"/>
      <c r="BM48" s="1347"/>
      <c r="BN48" s="1347"/>
      <c r="BO48" s="1347"/>
      <c r="BP48" s="1347"/>
      <c r="BQ48" s="1347"/>
      <c r="BR48" s="1347"/>
      <c r="BS48" s="1347"/>
      <c r="BT48" s="1347"/>
      <c r="BU48" s="1347"/>
      <c r="BV48" s="1347"/>
      <c r="BW48" s="1347"/>
      <c r="BX48" s="1347"/>
      <c r="BY48" s="1347"/>
      <c r="BZ48" s="1347"/>
      <c r="CA48" s="1347"/>
      <c r="CB48" s="1347"/>
      <c r="CC48" s="1347"/>
      <c r="CD48" s="1347"/>
      <c r="CE48" s="1347"/>
      <c r="CF48" s="1347"/>
      <c r="CG48" s="1347"/>
      <c r="CH48" s="1347"/>
      <c r="CI48" s="1347"/>
      <c r="CJ48" s="1347"/>
      <c r="CK48" s="1347"/>
      <c r="CL48" s="1347"/>
      <c r="CM48" s="1347"/>
      <c r="CN48" s="1347"/>
      <c r="CO48" s="1347"/>
      <c r="CP48" s="1347"/>
      <c r="CQ48" s="1347"/>
      <c r="CR48" s="1347"/>
      <c r="CS48" s="1347"/>
      <c r="CT48" s="1347"/>
      <c r="CU48" s="1347"/>
      <c r="CV48" s="1347"/>
      <c r="CW48" s="1347"/>
      <c r="CX48" s="1347"/>
      <c r="CY48" s="1347"/>
      <c r="CZ48" s="1347"/>
      <c r="DA48" s="1347"/>
      <c r="DB48" s="1347"/>
      <c r="DC48" s="1347"/>
      <c r="DD48" s="1347"/>
      <c r="DE48" s="1347"/>
      <c r="DF48" s="1347"/>
      <c r="DG48" s="1347"/>
      <c r="DH48" s="1347"/>
      <c r="DI48" s="1347"/>
      <c r="DJ48" s="1347"/>
      <c r="DK48" s="1347"/>
      <c r="DL48" s="1347"/>
      <c r="DM48" s="1347"/>
      <c r="DN48" s="1347"/>
      <c r="DO48" s="1347"/>
      <c r="DP48" s="1347"/>
      <c r="DQ48" s="1347"/>
      <c r="DR48" s="1347"/>
      <c r="DS48" s="1347"/>
      <c r="DT48" s="1347"/>
      <c r="DU48" s="1347"/>
      <c r="DV48" s="1347"/>
      <c r="DW48" s="1347"/>
      <c r="DX48" s="1347"/>
      <c r="DY48" s="1347"/>
      <c r="DZ48" s="1347"/>
      <c r="EA48" s="1347"/>
      <c r="EB48" s="1347"/>
      <c r="EC48" s="1347"/>
      <c r="ED48" s="1347"/>
      <c r="EE48" s="1347"/>
      <c r="EF48" s="1347"/>
      <c r="EG48" s="1347"/>
      <c r="EH48" s="1347"/>
      <c r="EI48" s="1347"/>
      <c r="EJ48" s="1347"/>
      <c r="EK48" s="1347"/>
      <c r="EL48" s="1347"/>
      <c r="EM48" s="1347"/>
      <c r="EN48" s="1347"/>
      <c r="EO48" s="1347"/>
      <c r="EP48" s="1347"/>
      <c r="EQ48" s="1347"/>
      <c r="ER48" s="1347"/>
      <c r="ES48" s="1347"/>
      <c r="ET48" s="1347"/>
      <c r="EU48" s="1347"/>
      <c r="EV48" s="1347"/>
      <c r="EW48" s="1347"/>
      <c r="EX48" s="1347"/>
      <c r="EY48" s="1347"/>
      <c r="EZ48" s="1347"/>
      <c r="FA48" s="1347"/>
      <c r="FB48" s="1347"/>
      <c r="FC48" s="1347"/>
      <c r="FD48" s="1347"/>
      <c r="FE48" s="1347"/>
      <c r="FF48" s="1347"/>
      <c r="FG48" s="1347"/>
      <c r="FH48" s="1347"/>
      <c r="FI48" s="1347"/>
      <c r="FJ48" s="1347"/>
      <c r="FK48" s="1347"/>
      <c r="FL48" s="1347"/>
      <c r="FM48" s="1347"/>
      <c r="FN48" s="1347"/>
      <c r="FO48" s="1347"/>
      <c r="FP48" s="1347"/>
      <c r="FQ48" s="1347"/>
      <c r="FR48" s="1347"/>
      <c r="FS48" s="1347"/>
      <c r="FT48" s="1347"/>
      <c r="FU48" s="1347"/>
      <c r="FV48" s="1347"/>
      <c r="FW48" s="1347"/>
      <c r="FX48" s="1347"/>
      <c r="FY48" s="1347"/>
      <c r="FZ48" s="1347"/>
      <c r="GA48" s="1347"/>
      <c r="GB48" s="1347"/>
      <c r="GC48" s="1347"/>
      <c r="GD48" s="1347"/>
      <c r="GE48" s="1347"/>
      <c r="GF48" s="1347"/>
      <c r="GG48" s="1347"/>
      <c r="GH48" s="1347"/>
      <c r="GI48" s="1347"/>
      <c r="GJ48" s="1347"/>
      <c r="GK48" s="1347"/>
      <c r="GL48" s="1347"/>
      <c r="GM48" s="1347"/>
      <c r="GN48" s="1347"/>
      <c r="GO48" s="1347"/>
      <c r="GP48" s="1347"/>
      <c r="GQ48" s="1347"/>
      <c r="GR48" s="1347"/>
      <c r="GS48" s="1347"/>
      <c r="GT48" s="1347"/>
      <c r="GU48" s="1347"/>
      <c r="GV48" s="1347"/>
      <c r="GW48" s="1347"/>
      <c r="GX48" s="1347"/>
      <c r="GY48" s="1347"/>
      <c r="GZ48" s="1347"/>
      <c r="HA48" s="1347"/>
      <c r="HB48" s="1347"/>
      <c r="HC48" s="1347"/>
      <c r="HD48" s="1347"/>
      <c r="HE48" s="1347"/>
      <c r="HF48" s="1347"/>
      <c r="HG48" s="1347"/>
      <c r="HH48" s="1347"/>
      <c r="HI48" s="1347"/>
      <c r="HJ48" s="1347"/>
      <c r="HK48" s="1347"/>
      <c r="HL48" s="1347"/>
      <c r="HM48" s="1347"/>
      <c r="HN48" s="1347"/>
      <c r="HO48" s="1347"/>
      <c r="HP48" s="1347"/>
      <c r="HQ48" s="1347"/>
      <c r="HR48" s="1347"/>
      <c r="HS48" s="1347"/>
      <c r="HT48" s="1347"/>
      <c r="HU48" s="1347"/>
      <c r="HV48" s="1347"/>
      <c r="HW48" s="1347"/>
      <c r="HX48" s="1347"/>
      <c r="HY48" s="1347"/>
      <c r="HZ48" s="1347"/>
      <c r="IA48" s="1347"/>
      <c r="IB48" s="1347"/>
      <c r="IC48" s="1347"/>
      <c r="ID48" s="1347"/>
      <c r="IE48" s="1347"/>
      <c r="IF48" s="1347"/>
      <c r="IG48" s="1347"/>
      <c r="IH48" s="1347"/>
      <c r="II48" s="1347"/>
      <c r="IJ48" s="1347"/>
      <c r="IK48" s="1347"/>
      <c r="IL48" s="1347"/>
      <c r="IM48" s="1347"/>
      <c r="IN48" s="1347"/>
      <c r="IO48" s="1347"/>
      <c r="IP48" s="1347"/>
      <c r="IQ48" s="1347"/>
      <c r="IR48" s="1347"/>
      <c r="IS48" s="1347"/>
      <c r="IT48" s="1347"/>
      <c r="IU48" s="1347"/>
      <c r="IV48" s="1347"/>
    </row>
    <row r="49" spans="1:256" ht="12.95" customHeight="1">
      <c r="A49" s="93" t="s">
        <v>2081</v>
      </c>
      <c r="B49" s="1348" t="s">
        <v>2725</v>
      </c>
      <c r="C49" s="1347" t="s">
        <v>2726</v>
      </c>
      <c r="D49" s="247" t="s">
        <v>2332</v>
      </c>
      <c r="E49" s="1345">
        <f>Sch.14!J93</f>
        <v>26895</v>
      </c>
      <c r="F49" s="1433">
        <f>Sch.14!D93</f>
        <v>230605</v>
      </c>
      <c r="G49" s="1353">
        <f t="shared" si="2"/>
        <v>-203710</v>
      </c>
      <c r="I49" s="1347"/>
      <c r="J49" s="1347"/>
      <c r="K49" s="1347"/>
      <c r="L49" s="1347"/>
      <c r="M49" s="1347"/>
      <c r="N49" s="1347"/>
      <c r="O49" s="1347"/>
      <c r="P49" s="1347"/>
      <c r="Q49" s="1347"/>
      <c r="R49" s="1347"/>
      <c r="S49" s="1347"/>
      <c r="T49" s="1347"/>
      <c r="U49" s="1347"/>
      <c r="V49" s="1347"/>
      <c r="W49" s="1347"/>
      <c r="X49" s="1347"/>
      <c r="Y49" s="1347"/>
      <c r="Z49" s="1347"/>
      <c r="AA49" s="1347"/>
      <c r="AB49" s="1347"/>
      <c r="AC49" s="1347"/>
      <c r="AD49" s="1347"/>
      <c r="AE49" s="1347"/>
      <c r="AF49" s="1347"/>
      <c r="AG49" s="1347"/>
      <c r="AH49" s="1347"/>
      <c r="AI49" s="1347"/>
      <c r="AJ49" s="1347"/>
      <c r="AK49" s="1347"/>
      <c r="AL49" s="1347"/>
      <c r="AM49" s="1347"/>
      <c r="AN49" s="1347"/>
      <c r="AO49" s="1347"/>
      <c r="AP49" s="1347"/>
      <c r="AQ49" s="1347"/>
      <c r="AR49" s="1347"/>
      <c r="AS49" s="1347"/>
      <c r="AT49" s="1347"/>
      <c r="AU49" s="1347"/>
      <c r="AV49" s="1347"/>
      <c r="AW49" s="1347"/>
      <c r="AX49" s="1347"/>
      <c r="AY49" s="1347"/>
      <c r="AZ49" s="1347"/>
      <c r="BA49" s="1347"/>
      <c r="BB49" s="1347"/>
      <c r="BC49" s="1347"/>
      <c r="BD49" s="1347"/>
      <c r="BE49" s="1347"/>
      <c r="BF49" s="1347"/>
      <c r="BG49" s="1347"/>
      <c r="BH49" s="1347"/>
      <c r="BI49" s="1347"/>
      <c r="BJ49" s="1347"/>
      <c r="BK49" s="1347"/>
      <c r="BL49" s="1347"/>
      <c r="BM49" s="1347"/>
      <c r="BN49" s="1347"/>
      <c r="BO49" s="1347"/>
      <c r="BP49" s="1347"/>
      <c r="BQ49" s="1347"/>
      <c r="BR49" s="1347"/>
      <c r="BS49" s="1347"/>
      <c r="BT49" s="1347"/>
      <c r="BU49" s="1347"/>
      <c r="BV49" s="1347"/>
      <c r="BW49" s="1347"/>
      <c r="BX49" s="1347"/>
      <c r="BY49" s="1347"/>
      <c r="BZ49" s="1347"/>
      <c r="CA49" s="1347"/>
      <c r="CB49" s="1347"/>
      <c r="CC49" s="1347"/>
      <c r="CD49" s="1347"/>
      <c r="CE49" s="1347"/>
      <c r="CF49" s="1347"/>
      <c r="CG49" s="1347"/>
      <c r="CH49" s="1347"/>
      <c r="CI49" s="1347"/>
      <c r="CJ49" s="1347"/>
      <c r="CK49" s="1347"/>
      <c r="CL49" s="1347"/>
      <c r="CM49" s="1347"/>
      <c r="CN49" s="1347"/>
      <c r="CO49" s="1347"/>
      <c r="CP49" s="1347"/>
      <c r="CQ49" s="1347"/>
      <c r="CR49" s="1347"/>
      <c r="CS49" s="1347"/>
      <c r="CT49" s="1347"/>
      <c r="CU49" s="1347"/>
      <c r="CV49" s="1347"/>
      <c r="CW49" s="1347"/>
      <c r="CX49" s="1347"/>
      <c r="CY49" s="1347"/>
      <c r="CZ49" s="1347"/>
      <c r="DA49" s="1347"/>
      <c r="DB49" s="1347"/>
      <c r="DC49" s="1347"/>
      <c r="DD49" s="1347"/>
      <c r="DE49" s="1347"/>
      <c r="DF49" s="1347"/>
      <c r="DG49" s="1347"/>
      <c r="DH49" s="1347"/>
      <c r="DI49" s="1347"/>
      <c r="DJ49" s="1347"/>
      <c r="DK49" s="1347"/>
      <c r="DL49" s="1347"/>
      <c r="DM49" s="1347"/>
      <c r="DN49" s="1347"/>
      <c r="DO49" s="1347"/>
      <c r="DP49" s="1347"/>
      <c r="DQ49" s="1347"/>
      <c r="DR49" s="1347"/>
      <c r="DS49" s="1347"/>
      <c r="DT49" s="1347"/>
      <c r="DU49" s="1347"/>
      <c r="DV49" s="1347"/>
      <c r="DW49" s="1347"/>
      <c r="DX49" s="1347"/>
      <c r="DY49" s="1347"/>
      <c r="DZ49" s="1347"/>
      <c r="EA49" s="1347"/>
      <c r="EB49" s="1347"/>
      <c r="EC49" s="1347"/>
      <c r="ED49" s="1347"/>
      <c r="EE49" s="1347"/>
      <c r="EF49" s="1347"/>
      <c r="EG49" s="1347"/>
      <c r="EH49" s="1347"/>
      <c r="EI49" s="1347"/>
      <c r="EJ49" s="1347"/>
      <c r="EK49" s="1347"/>
      <c r="EL49" s="1347"/>
      <c r="EM49" s="1347"/>
      <c r="EN49" s="1347"/>
      <c r="EO49" s="1347"/>
      <c r="EP49" s="1347"/>
      <c r="EQ49" s="1347"/>
      <c r="ER49" s="1347"/>
      <c r="ES49" s="1347"/>
      <c r="ET49" s="1347"/>
      <c r="EU49" s="1347"/>
      <c r="EV49" s="1347"/>
      <c r="EW49" s="1347"/>
      <c r="EX49" s="1347"/>
      <c r="EY49" s="1347"/>
      <c r="EZ49" s="1347"/>
      <c r="FA49" s="1347"/>
      <c r="FB49" s="1347"/>
      <c r="FC49" s="1347"/>
      <c r="FD49" s="1347"/>
      <c r="FE49" s="1347"/>
      <c r="FF49" s="1347"/>
      <c r="FG49" s="1347"/>
      <c r="FH49" s="1347"/>
      <c r="FI49" s="1347"/>
      <c r="FJ49" s="1347"/>
      <c r="FK49" s="1347"/>
      <c r="FL49" s="1347"/>
      <c r="FM49" s="1347"/>
      <c r="FN49" s="1347"/>
      <c r="FO49" s="1347"/>
      <c r="FP49" s="1347"/>
      <c r="FQ49" s="1347"/>
      <c r="FR49" s="1347"/>
      <c r="FS49" s="1347"/>
      <c r="FT49" s="1347"/>
      <c r="FU49" s="1347"/>
      <c r="FV49" s="1347"/>
      <c r="FW49" s="1347"/>
      <c r="FX49" s="1347"/>
      <c r="FY49" s="1347"/>
      <c r="FZ49" s="1347"/>
      <c r="GA49" s="1347"/>
      <c r="GB49" s="1347"/>
      <c r="GC49" s="1347"/>
      <c r="GD49" s="1347"/>
      <c r="GE49" s="1347"/>
      <c r="GF49" s="1347"/>
      <c r="GG49" s="1347"/>
      <c r="GH49" s="1347"/>
      <c r="GI49" s="1347"/>
      <c r="GJ49" s="1347"/>
      <c r="GK49" s="1347"/>
      <c r="GL49" s="1347"/>
      <c r="GM49" s="1347"/>
      <c r="GN49" s="1347"/>
      <c r="GO49" s="1347"/>
      <c r="GP49" s="1347"/>
      <c r="GQ49" s="1347"/>
      <c r="GR49" s="1347"/>
      <c r="GS49" s="1347"/>
      <c r="GT49" s="1347"/>
      <c r="GU49" s="1347"/>
      <c r="GV49" s="1347"/>
      <c r="GW49" s="1347"/>
      <c r="GX49" s="1347"/>
      <c r="GY49" s="1347"/>
      <c r="GZ49" s="1347"/>
      <c r="HA49" s="1347"/>
      <c r="HB49" s="1347"/>
      <c r="HC49" s="1347"/>
      <c r="HD49" s="1347"/>
      <c r="HE49" s="1347"/>
      <c r="HF49" s="1347"/>
      <c r="HG49" s="1347"/>
      <c r="HH49" s="1347"/>
      <c r="HI49" s="1347"/>
      <c r="HJ49" s="1347"/>
      <c r="HK49" s="1347"/>
      <c r="HL49" s="1347"/>
      <c r="HM49" s="1347"/>
      <c r="HN49" s="1347"/>
      <c r="HO49" s="1347"/>
      <c r="HP49" s="1347"/>
      <c r="HQ49" s="1347"/>
      <c r="HR49" s="1347"/>
      <c r="HS49" s="1347"/>
      <c r="HT49" s="1347"/>
      <c r="HU49" s="1347"/>
      <c r="HV49" s="1347"/>
      <c r="HW49" s="1347"/>
      <c r="HX49" s="1347"/>
      <c r="HY49" s="1347"/>
      <c r="HZ49" s="1347"/>
      <c r="IA49" s="1347"/>
      <c r="IB49" s="1347"/>
      <c r="IC49" s="1347"/>
      <c r="ID49" s="1347"/>
      <c r="IE49" s="1347"/>
      <c r="IF49" s="1347"/>
      <c r="IG49" s="1347"/>
      <c r="IH49" s="1347"/>
      <c r="II49" s="1347"/>
      <c r="IJ49" s="1347"/>
      <c r="IK49" s="1347"/>
      <c r="IL49" s="1347"/>
      <c r="IM49" s="1347"/>
      <c r="IN49" s="1347"/>
      <c r="IO49" s="1347"/>
      <c r="IP49" s="1347"/>
      <c r="IQ49" s="1347"/>
      <c r="IR49" s="1347"/>
      <c r="IS49" s="1347"/>
      <c r="IT49" s="1347"/>
      <c r="IU49" s="1347"/>
      <c r="IV49" s="1347"/>
    </row>
    <row r="50" spans="1:256" ht="12.95" customHeight="1">
      <c r="A50" s="93" t="s">
        <v>2084</v>
      </c>
      <c r="B50" s="1348" t="s">
        <v>2727</v>
      </c>
      <c r="C50" s="1347" t="s">
        <v>2728</v>
      </c>
      <c r="D50" s="247" t="s">
        <v>2332</v>
      </c>
      <c r="E50" s="1345">
        <f>Sch.14!J94</f>
        <v>0</v>
      </c>
      <c r="F50" s="1354">
        <f>Sch.14!D94</f>
        <v>0</v>
      </c>
      <c r="G50" s="1353">
        <f t="shared" si="2"/>
        <v>0</v>
      </c>
      <c r="I50" s="1347"/>
      <c r="J50" s="1347"/>
      <c r="K50" s="1347"/>
      <c r="L50" s="1347"/>
      <c r="M50" s="1347"/>
      <c r="N50" s="1347"/>
      <c r="O50" s="1347"/>
      <c r="P50" s="1347"/>
      <c r="Q50" s="1347"/>
      <c r="R50" s="1347"/>
      <c r="S50" s="1347"/>
      <c r="T50" s="1347"/>
      <c r="U50" s="1347"/>
      <c r="V50" s="1347"/>
      <c r="W50" s="1347"/>
      <c r="X50" s="1347"/>
      <c r="Y50" s="1347"/>
      <c r="Z50" s="1347"/>
      <c r="AA50" s="1347"/>
      <c r="AB50" s="1347"/>
      <c r="AC50" s="1347"/>
      <c r="AD50" s="1347"/>
      <c r="AE50" s="1347"/>
      <c r="AF50" s="1347"/>
      <c r="AG50" s="1347"/>
      <c r="AH50" s="1347"/>
      <c r="AI50" s="1347"/>
      <c r="AJ50" s="1347"/>
      <c r="AK50" s="1347"/>
      <c r="AL50" s="1347"/>
      <c r="AM50" s="1347"/>
      <c r="AN50" s="1347"/>
      <c r="AO50" s="1347"/>
      <c r="AP50" s="1347"/>
      <c r="AQ50" s="1347"/>
      <c r="AR50" s="1347"/>
      <c r="AS50" s="1347"/>
      <c r="AT50" s="1347"/>
      <c r="AU50" s="1347"/>
      <c r="AV50" s="1347"/>
      <c r="AW50" s="1347"/>
      <c r="AX50" s="1347"/>
      <c r="AY50" s="1347"/>
      <c r="AZ50" s="1347"/>
      <c r="BA50" s="1347"/>
      <c r="BB50" s="1347"/>
      <c r="BC50" s="1347"/>
      <c r="BD50" s="1347"/>
      <c r="BE50" s="1347"/>
      <c r="BF50" s="1347"/>
      <c r="BG50" s="1347"/>
      <c r="BH50" s="1347"/>
      <c r="BI50" s="1347"/>
      <c r="BJ50" s="1347"/>
      <c r="BK50" s="1347"/>
      <c r="BL50" s="1347"/>
      <c r="BM50" s="1347"/>
      <c r="BN50" s="1347"/>
      <c r="BO50" s="1347"/>
      <c r="BP50" s="1347"/>
      <c r="BQ50" s="1347"/>
      <c r="BR50" s="1347"/>
      <c r="BS50" s="1347"/>
      <c r="BT50" s="1347"/>
      <c r="BU50" s="1347"/>
      <c r="BV50" s="1347"/>
      <c r="BW50" s="1347"/>
      <c r="BX50" s="1347"/>
      <c r="BY50" s="1347"/>
      <c r="BZ50" s="1347"/>
      <c r="CA50" s="1347"/>
      <c r="CB50" s="1347"/>
      <c r="CC50" s="1347"/>
      <c r="CD50" s="1347"/>
      <c r="CE50" s="1347"/>
      <c r="CF50" s="1347"/>
      <c r="CG50" s="1347"/>
      <c r="CH50" s="1347"/>
      <c r="CI50" s="1347"/>
      <c r="CJ50" s="1347"/>
      <c r="CK50" s="1347"/>
      <c r="CL50" s="1347"/>
      <c r="CM50" s="1347"/>
      <c r="CN50" s="1347"/>
      <c r="CO50" s="1347"/>
      <c r="CP50" s="1347"/>
      <c r="CQ50" s="1347"/>
      <c r="CR50" s="1347"/>
      <c r="CS50" s="1347"/>
      <c r="CT50" s="1347"/>
      <c r="CU50" s="1347"/>
      <c r="CV50" s="1347"/>
      <c r="CW50" s="1347"/>
      <c r="CX50" s="1347"/>
      <c r="CY50" s="1347"/>
      <c r="CZ50" s="1347"/>
      <c r="DA50" s="1347"/>
      <c r="DB50" s="1347"/>
      <c r="DC50" s="1347"/>
      <c r="DD50" s="1347"/>
      <c r="DE50" s="1347"/>
      <c r="DF50" s="1347"/>
      <c r="DG50" s="1347"/>
      <c r="DH50" s="1347"/>
      <c r="DI50" s="1347"/>
      <c r="DJ50" s="1347"/>
      <c r="DK50" s="1347"/>
      <c r="DL50" s="1347"/>
      <c r="DM50" s="1347"/>
      <c r="DN50" s="1347"/>
      <c r="DO50" s="1347"/>
      <c r="DP50" s="1347"/>
      <c r="DQ50" s="1347"/>
      <c r="DR50" s="1347"/>
      <c r="DS50" s="1347"/>
      <c r="DT50" s="1347"/>
      <c r="DU50" s="1347"/>
      <c r="DV50" s="1347"/>
      <c r="DW50" s="1347"/>
      <c r="DX50" s="1347"/>
      <c r="DY50" s="1347"/>
      <c r="DZ50" s="1347"/>
      <c r="EA50" s="1347"/>
      <c r="EB50" s="1347"/>
      <c r="EC50" s="1347"/>
      <c r="ED50" s="1347"/>
      <c r="EE50" s="1347"/>
      <c r="EF50" s="1347"/>
      <c r="EG50" s="1347"/>
      <c r="EH50" s="1347"/>
      <c r="EI50" s="1347"/>
      <c r="EJ50" s="1347"/>
      <c r="EK50" s="1347"/>
      <c r="EL50" s="1347"/>
      <c r="EM50" s="1347"/>
      <c r="EN50" s="1347"/>
      <c r="EO50" s="1347"/>
      <c r="EP50" s="1347"/>
      <c r="EQ50" s="1347"/>
      <c r="ER50" s="1347"/>
      <c r="ES50" s="1347"/>
      <c r="ET50" s="1347"/>
      <c r="EU50" s="1347"/>
      <c r="EV50" s="1347"/>
      <c r="EW50" s="1347"/>
      <c r="EX50" s="1347"/>
      <c r="EY50" s="1347"/>
      <c r="EZ50" s="1347"/>
      <c r="FA50" s="1347"/>
      <c r="FB50" s="1347"/>
      <c r="FC50" s="1347"/>
      <c r="FD50" s="1347"/>
      <c r="FE50" s="1347"/>
      <c r="FF50" s="1347"/>
      <c r="FG50" s="1347"/>
      <c r="FH50" s="1347"/>
      <c r="FI50" s="1347"/>
      <c r="FJ50" s="1347"/>
      <c r="FK50" s="1347"/>
      <c r="FL50" s="1347"/>
      <c r="FM50" s="1347"/>
      <c r="FN50" s="1347"/>
      <c r="FO50" s="1347"/>
      <c r="FP50" s="1347"/>
      <c r="FQ50" s="1347"/>
      <c r="FR50" s="1347"/>
      <c r="FS50" s="1347"/>
      <c r="FT50" s="1347"/>
      <c r="FU50" s="1347"/>
      <c r="FV50" s="1347"/>
      <c r="FW50" s="1347"/>
      <c r="FX50" s="1347"/>
      <c r="FY50" s="1347"/>
      <c r="FZ50" s="1347"/>
      <c r="GA50" s="1347"/>
      <c r="GB50" s="1347"/>
      <c r="GC50" s="1347"/>
      <c r="GD50" s="1347"/>
      <c r="GE50" s="1347"/>
      <c r="GF50" s="1347"/>
      <c r="GG50" s="1347"/>
      <c r="GH50" s="1347"/>
      <c r="GI50" s="1347"/>
      <c r="GJ50" s="1347"/>
      <c r="GK50" s="1347"/>
      <c r="GL50" s="1347"/>
      <c r="GM50" s="1347"/>
      <c r="GN50" s="1347"/>
      <c r="GO50" s="1347"/>
      <c r="GP50" s="1347"/>
      <c r="GQ50" s="1347"/>
      <c r="GR50" s="1347"/>
      <c r="GS50" s="1347"/>
      <c r="GT50" s="1347"/>
      <c r="GU50" s="1347"/>
      <c r="GV50" s="1347"/>
      <c r="GW50" s="1347"/>
      <c r="GX50" s="1347"/>
      <c r="GY50" s="1347"/>
      <c r="GZ50" s="1347"/>
      <c r="HA50" s="1347"/>
      <c r="HB50" s="1347"/>
      <c r="HC50" s="1347"/>
      <c r="HD50" s="1347"/>
      <c r="HE50" s="1347"/>
      <c r="HF50" s="1347"/>
      <c r="HG50" s="1347"/>
      <c r="HH50" s="1347"/>
      <c r="HI50" s="1347"/>
      <c r="HJ50" s="1347"/>
      <c r="HK50" s="1347"/>
      <c r="HL50" s="1347"/>
      <c r="HM50" s="1347"/>
      <c r="HN50" s="1347"/>
      <c r="HO50" s="1347"/>
      <c r="HP50" s="1347"/>
      <c r="HQ50" s="1347"/>
      <c r="HR50" s="1347"/>
      <c r="HS50" s="1347"/>
      <c r="HT50" s="1347"/>
      <c r="HU50" s="1347"/>
      <c r="HV50" s="1347"/>
      <c r="HW50" s="1347"/>
      <c r="HX50" s="1347"/>
      <c r="HY50" s="1347"/>
      <c r="HZ50" s="1347"/>
      <c r="IA50" s="1347"/>
      <c r="IB50" s="1347"/>
      <c r="IC50" s="1347"/>
      <c r="ID50" s="1347"/>
      <c r="IE50" s="1347"/>
      <c r="IF50" s="1347"/>
      <c r="IG50" s="1347"/>
      <c r="IH50" s="1347"/>
      <c r="II50" s="1347"/>
      <c r="IJ50" s="1347"/>
      <c r="IK50" s="1347"/>
      <c r="IL50" s="1347"/>
      <c r="IM50" s="1347"/>
      <c r="IN50" s="1347"/>
      <c r="IO50" s="1347"/>
      <c r="IP50" s="1347"/>
      <c r="IQ50" s="1347"/>
      <c r="IR50" s="1347"/>
      <c r="IS50" s="1347"/>
      <c r="IT50" s="1347"/>
      <c r="IU50" s="1347"/>
      <c r="IV50" s="1347"/>
    </row>
    <row r="51" spans="1:256" ht="12.95" customHeight="1">
      <c r="A51" s="93" t="s">
        <v>2090</v>
      </c>
      <c r="B51" s="1348" t="s">
        <v>2729</v>
      </c>
      <c r="C51" s="1347" t="s">
        <v>2730</v>
      </c>
      <c r="D51" s="247" t="s">
        <v>2332</v>
      </c>
      <c r="E51" s="1345">
        <f>SUM(Sch.14!J95:J97)</f>
        <v>-50</v>
      </c>
      <c r="F51" s="1354">
        <f>SUM(Sch.14!D95:D97)</f>
        <v>-50</v>
      </c>
      <c r="G51" s="1353">
        <f t="shared" si="2"/>
        <v>0</v>
      </c>
      <c r="I51" s="1347"/>
      <c r="J51" s="1347"/>
      <c r="K51" s="1347"/>
      <c r="L51" s="1347"/>
      <c r="M51" s="1347"/>
      <c r="N51" s="1347"/>
      <c r="O51" s="1347"/>
      <c r="P51" s="1347"/>
      <c r="Q51" s="1347"/>
      <c r="R51" s="1347"/>
      <c r="S51" s="1347"/>
      <c r="T51" s="1347"/>
      <c r="U51" s="1347"/>
      <c r="V51" s="1347"/>
      <c r="W51" s="1347"/>
      <c r="X51" s="1347"/>
      <c r="Y51" s="1347"/>
      <c r="Z51" s="1347"/>
      <c r="AA51" s="1347"/>
      <c r="AB51" s="1347"/>
      <c r="AC51" s="1347"/>
      <c r="AD51" s="1347"/>
      <c r="AE51" s="1347"/>
      <c r="AF51" s="1347"/>
      <c r="AG51" s="1347"/>
      <c r="AH51" s="1347"/>
      <c r="AI51" s="1347"/>
      <c r="AJ51" s="1347"/>
      <c r="AK51" s="1347"/>
      <c r="AL51" s="1347"/>
      <c r="AM51" s="1347"/>
      <c r="AN51" s="1347"/>
      <c r="AO51" s="1347"/>
      <c r="AP51" s="1347"/>
      <c r="AQ51" s="1347"/>
      <c r="AR51" s="1347"/>
      <c r="AS51" s="1347"/>
      <c r="AT51" s="1347"/>
      <c r="AU51" s="1347"/>
      <c r="AV51" s="1347"/>
      <c r="AW51" s="1347"/>
      <c r="AX51" s="1347"/>
      <c r="AY51" s="1347"/>
      <c r="AZ51" s="1347"/>
      <c r="BA51" s="1347"/>
      <c r="BB51" s="1347"/>
      <c r="BC51" s="1347"/>
      <c r="BD51" s="1347"/>
      <c r="BE51" s="1347"/>
      <c r="BF51" s="1347"/>
      <c r="BG51" s="1347"/>
      <c r="BH51" s="1347"/>
      <c r="BI51" s="1347"/>
      <c r="BJ51" s="1347"/>
      <c r="BK51" s="1347"/>
      <c r="BL51" s="1347"/>
      <c r="BM51" s="1347"/>
      <c r="BN51" s="1347"/>
      <c r="BO51" s="1347"/>
      <c r="BP51" s="1347"/>
      <c r="BQ51" s="1347"/>
      <c r="BR51" s="1347"/>
      <c r="BS51" s="1347"/>
      <c r="BT51" s="1347"/>
      <c r="BU51" s="1347"/>
      <c r="BV51" s="1347"/>
      <c r="BW51" s="1347"/>
      <c r="BX51" s="1347"/>
      <c r="BY51" s="1347"/>
      <c r="BZ51" s="1347"/>
      <c r="CA51" s="1347"/>
      <c r="CB51" s="1347"/>
      <c r="CC51" s="1347"/>
      <c r="CD51" s="1347"/>
      <c r="CE51" s="1347"/>
      <c r="CF51" s="1347"/>
      <c r="CG51" s="1347"/>
      <c r="CH51" s="1347"/>
      <c r="CI51" s="1347"/>
      <c r="CJ51" s="1347"/>
      <c r="CK51" s="1347"/>
      <c r="CL51" s="1347"/>
      <c r="CM51" s="1347"/>
      <c r="CN51" s="1347"/>
      <c r="CO51" s="1347"/>
      <c r="CP51" s="1347"/>
      <c r="CQ51" s="1347"/>
      <c r="CR51" s="1347"/>
      <c r="CS51" s="1347"/>
      <c r="CT51" s="1347"/>
      <c r="CU51" s="1347"/>
      <c r="CV51" s="1347"/>
      <c r="CW51" s="1347"/>
      <c r="CX51" s="1347"/>
      <c r="CY51" s="1347"/>
      <c r="CZ51" s="1347"/>
      <c r="DA51" s="1347"/>
      <c r="DB51" s="1347"/>
      <c r="DC51" s="1347"/>
      <c r="DD51" s="1347"/>
      <c r="DE51" s="1347"/>
      <c r="DF51" s="1347"/>
      <c r="DG51" s="1347"/>
      <c r="DH51" s="1347"/>
      <c r="DI51" s="1347"/>
      <c r="DJ51" s="1347"/>
      <c r="DK51" s="1347"/>
      <c r="DL51" s="1347"/>
      <c r="DM51" s="1347"/>
      <c r="DN51" s="1347"/>
      <c r="DO51" s="1347"/>
      <c r="DP51" s="1347"/>
      <c r="DQ51" s="1347"/>
      <c r="DR51" s="1347"/>
      <c r="DS51" s="1347"/>
      <c r="DT51" s="1347"/>
      <c r="DU51" s="1347"/>
      <c r="DV51" s="1347"/>
      <c r="DW51" s="1347"/>
      <c r="DX51" s="1347"/>
      <c r="DY51" s="1347"/>
      <c r="DZ51" s="1347"/>
      <c r="EA51" s="1347"/>
      <c r="EB51" s="1347"/>
      <c r="EC51" s="1347"/>
      <c r="ED51" s="1347"/>
      <c r="EE51" s="1347"/>
      <c r="EF51" s="1347"/>
      <c r="EG51" s="1347"/>
      <c r="EH51" s="1347"/>
      <c r="EI51" s="1347"/>
      <c r="EJ51" s="1347"/>
      <c r="EK51" s="1347"/>
      <c r="EL51" s="1347"/>
      <c r="EM51" s="1347"/>
      <c r="EN51" s="1347"/>
      <c r="EO51" s="1347"/>
      <c r="EP51" s="1347"/>
      <c r="EQ51" s="1347"/>
      <c r="ER51" s="1347"/>
      <c r="ES51" s="1347"/>
      <c r="ET51" s="1347"/>
      <c r="EU51" s="1347"/>
      <c r="EV51" s="1347"/>
      <c r="EW51" s="1347"/>
      <c r="EX51" s="1347"/>
      <c r="EY51" s="1347"/>
      <c r="EZ51" s="1347"/>
      <c r="FA51" s="1347"/>
      <c r="FB51" s="1347"/>
      <c r="FC51" s="1347"/>
      <c r="FD51" s="1347"/>
      <c r="FE51" s="1347"/>
      <c r="FF51" s="1347"/>
      <c r="FG51" s="1347"/>
      <c r="FH51" s="1347"/>
      <c r="FI51" s="1347"/>
      <c r="FJ51" s="1347"/>
      <c r="FK51" s="1347"/>
      <c r="FL51" s="1347"/>
      <c r="FM51" s="1347"/>
      <c r="FN51" s="1347"/>
      <c r="FO51" s="1347"/>
      <c r="FP51" s="1347"/>
      <c r="FQ51" s="1347"/>
      <c r="FR51" s="1347"/>
      <c r="FS51" s="1347"/>
      <c r="FT51" s="1347"/>
      <c r="FU51" s="1347"/>
      <c r="FV51" s="1347"/>
      <c r="FW51" s="1347"/>
      <c r="FX51" s="1347"/>
      <c r="FY51" s="1347"/>
      <c r="FZ51" s="1347"/>
      <c r="GA51" s="1347"/>
      <c r="GB51" s="1347"/>
      <c r="GC51" s="1347"/>
      <c r="GD51" s="1347"/>
      <c r="GE51" s="1347"/>
      <c r="GF51" s="1347"/>
      <c r="GG51" s="1347"/>
      <c r="GH51" s="1347"/>
      <c r="GI51" s="1347"/>
      <c r="GJ51" s="1347"/>
      <c r="GK51" s="1347"/>
      <c r="GL51" s="1347"/>
      <c r="GM51" s="1347"/>
      <c r="GN51" s="1347"/>
      <c r="GO51" s="1347"/>
      <c r="GP51" s="1347"/>
      <c r="GQ51" s="1347"/>
      <c r="GR51" s="1347"/>
      <c r="GS51" s="1347"/>
      <c r="GT51" s="1347"/>
      <c r="GU51" s="1347"/>
      <c r="GV51" s="1347"/>
      <c r="GW51" s="1347"/>
      <c r="GX51" s="1347"/>
      <c r="GY51" s="1347"/>
      <c r="GZ51" s="1347"/>
      <c r="HA51" s="1347"/>
      <c r="HB51" s="1347"/>
      <c r="HC51" s="1347"/>
      <c r="HD51" s="1347"/>
      <c r="HE51" s="1347"/>
      <c r="HF51" s="1347"/>
      <c r="HG51" s="1347"/>
      <c r="HH51" s="1347"/>
      <c r="HI51" s="1347"/>
      <c r="HJ51" s="1347"/>
      <c r="HK51" s="1347"/>
      <c r="HL51" s="1347"/>
      <c r="HM51" s="1347"/>
      <c r="HN51" s="1347"/>
      <c r="HO51" s="1347"/>
      <c r="HP51" s="1347"/>
      <c r="HQ51" s="1347"/>
      <c r="HR51" s="1347"/>
      <c r="HS51" s="1347"/>
      <c r="HT51" s="1347"/>
      <c r="HU51" s="1347"/>
      <c r="HV51" s="1347"/>
      <c r="HW51" s="1347"/>
      <c r="HX51" s="1347"/>
      <c r="HY51" s="1347"/>
      <c r="HZ51" s="1347"/>
      <c r="IA51" s="1347"/>
      <c r="IB51" s="1347"/>
      <c r="IC51" s="1347"/>
      <c r="ID51" s="1347"/>
      <c r="IE51" s="1347"/>
      <c r="IF51" s="1347"/>
      <c r="IG51" s="1347"/>
      <c r="IH51" s="1347"/>
      <c r="II51" s="1347"/>
      <c r="IJ51" s="1347"/>
      <c r="IK51" s="1347"/>
      <c r="IL51" s="1347"/>
      <c r="IM51" s="1347"/>
      <c r="IN51" s="1347"/>
      <c r="IO51" s="1347"/>
      <c r="IP51" s="1347"/>
      <c r="IQ51" s="1347"/>
      <c r="IR51" s="1347"/>
      <c r="IS51" s="1347"/>
      <c r="IT51" s="1347"/>
      <c r="IU51" s="1347"/>
      <c r="IV51" s="1347"/>
    </row>
    <row r="52" spans="1:256" ht="12.95" customHeight="1">
      <c r="A52" s="93" t="s">
        <v>2094</v>
      </c>
      <c r="B52" s="1348" t="s">
        <v>2731</v>
      </c>
      <c r="C52" s="1347" t="s">
        <v>2732</v>
      </c>
      <c r="D52" s="247" t="s">
        <v>2332</v>
      </c>
      <c r="E52" s="1345">
        <f>Sch.14!J98</f>
        <v>0</v>
      </c>
      <c r="F52" s="1354">
        <f>Sch.14!D98</f>
        <v>0</v>
      </c>
      <c r="G52" s="1353">
        <f t="shared" si="2"/>
        <v>0</v>
      </c>
      <c r="I52" s="1347"/>
      <c r="J52" s="1347"/>
      <c r="K52" s="1347"/>
      <c r="L52" s="1347"/>
      <c r="M52" s="1347"/>
      <c r="N52" s="1347"/>
      <c r="O52" s="1347"/>
      <c r="P52" s="1347"/>
      <c r="Q52" s="1347"/>
      <c r="R52" s="1347"/>
      <c r="S52" s="1347"/>
      <c r="T52" s="1347"/>
      <c r="U52" s="1347"/>
      <c r="V52" s="1347"/>
      <c r="W52" s="1347"/>
      <c r="X52" s="1347"/>
      <c r="Y52" s="1347"/>
      <c r="Z52" s="1347"/>
      <c r="AA52" s="1347"/>
      <c r="AB52" s="1347"/>
      <c r="AC52" s="1347"/>
      <c r="AD52" s="1347"/>
      <c r="AE52" s="1347"/>
      <c r="AF52" s="1347"/>
      <c r="AG52" s="1347"/>
      <c r="AH52" s="1347"/>
      <c r="AI52" s="1347"/>
      <c r="AJ52" s="1347"/>
      <c r="AK52" s="1347"/>
      <c r="AL52" s="1347"/>
      <c r="AM52" s="1347"/>
      <c r="AN52" s="1347"/>
      <c r="AO52" s="1347"/>
      <c r="AP52" s="1347"/>
      <c r="AQ52" s="1347"/>
      <c r="AR52" s="1347"/>
      <c r="AS52" s="1347"/>
      <c r="AT52" s="1347"/>
      <c r="AU52" s="1347"/>
      <c r="AV52" s="1347"/>
      <c r="AW52" s="1347"/>
      <c r="AX52" s="1347"/>
      <c r="AY52" s="1347"/>
      <c r="AZ52" s="1347"/>
      <c r="BA52" s="1347"/>
      <c r="BB52" s="1347"/>
      <c r="BC52" s="1347"/>
      <c r="BD52" s="1347"/>
      <c r="BE52" s="1347"/>
      <c r="BF52" s="1347"/>
      <c r="BG52" s="1347"/>
      <c r="BH52" s="1347"/>
      <c r="BI52" s="1347"/>
      <c r="BJ52" s="1347"/>
      <c r="BK52" s="1347"/>
      <c r="BL52" s="1347"/>
      <c r="BM52" s="1347"/>
      <c r="BN52" s="1347"/>
      <c r="BO52" s="1347"/>
      <c r="BP52" s="1347"/>
      <c r="BQ52" s="1347"/>
      <c r="BR52" s="1347"/>
      <c r="BS52" s="1347"/>
      <c r="BT52" s="1347"/>
      <c r="BU52" s="1347"/>
      <c r="BV52" s="1347"/>
      <c r="BW52" s="1347"/>
      <c r="BX52" s="1347"/>
      <c r="BY52" s="1347"/>
      <c r="BZ52" s="1347"/>
      <c r="CA52" s="1347"/>
      <c r="CB52" s="1347"/>
      <c r="CC52" s="1347"/>
      <c r="CD52" s="1347"/>
      <c r="CE52" s="1347"/>
      <c r="CF52" s="1347"/>
      <c r="CG52" s="1347"/>
      <c r="CH52" s="1347"/>
      <c r="CI52" s="1347"/>
      <c r="CJ52" s="1347"/>
      <c r="CK52" s="1347"/>
      <c r="CL52" s="1347"/>
      <c r="CM52" s="1347"/>
      <c r="CN52" s="1347"/>
      <c r="CO52" s="1347"/>
      <c r="CP52" s="1347"/>
      <c r="CQ52" s="1347"/>
      <c r="CR52" s="1347"/>
      <c r="CS52" s="1347"/>
      <c r="CT52" s="1347"/>
      <c r="CU52" s="1347"/>
      <c r="CV52" s="1347"/>
      <c r="CW52" s="1347"/>
      <c r="CX52" s="1347"/>
      <c r="CY52" s="1347"/>
      <c r="CZ52" s="1347"/>
      <c r="DA52" s="1347"/>
      <c r="DB52" s="1347"/>
      <c r="DC52" s="1347"/>
      <c r="DD52" s="1347"/>
      <c r="DE52" s="1347"/>
      <c r="DF52" s="1347"/>
      <c r="DG52" s="1347"/>
      <c r="DH52" s="1347"/>
      <c r="DI52" s="1347"/>
      <c r="DJ52" s="1347"/>
      <c r="DK52" s="1347"/>
      <c r="DL52" s="1347"/>
      <c r="DM52" s="1347"/>
      <c r="DN52" s="1347"/>
      <c r="DO52" s="1347"/>
      <c r="DP52" s="1347"/>
      <c r="DQ52" s="1347"/>
      <c r="DR52" s="1347"/>
      <c r="DS52" s="1347"/>
      <c r="DT52" s="1347"/>
      <c r="DU52" s="1347"/>
      <c r="DV52" s="1347"/>
      <c r="DW52" s="1347"/>
      <c r="DX52" s="1347"/>
      <c r="DY52" s="1347"/>
      <c r="DZ52" s="1347"/>
      <c r="EA52" s="1347"/>
      <c r="EB52" s="1347"/>
      <c r="EC52" s="1347"/>
      <c r="ED52" s="1347"/>
      <c r="EE52" s="1347"/>
      <c r="EF52" s="1347"/>
      <c r="EG52" s="1347"/>
      <c r="EH52" s="1347"/>
      <c r="EI52" s="1347"/>
      <c r="EJ52" s="1347"/>
      <c r="EK52" s="1347"/>
      <c r="EL52" s="1347"/>
      <c r="EM52" s="1347"/>
      <c r="EN52" s="1347"/>
      <c r="EO52" s="1347"/>
      <c r="EP52" s="1347"/>
      <c r="EQ52" s="1347"/>
      <c r="ER52" s="1347"/>
      <c r="ES52" s="1347"/>
      <c r="ET52" s="1347"/>
      <c r="EU52" s="1347"/>
      <c r="EV52" s="1347"/>
      <c r="EW52" s="1347"/>
      <c r="EX52" s="1347"/>
      <c r="EY52" s="1347"/>
      <c r="EZ52" s="1347"/>
      <c r="FA52" s="1347"/>
      <c r="FB52" s="1347"/>
      <c r="FC52" s="1347"/>
      <c r="FD52" s="1347"/>
      <c r="FE52" s="1347"/>
      <c r="FF52" s="1347"/>
      <c r="FG52" s="1347"/>
      <c r="FH52" s="1347"/>
      <c r="FI52" s="1347"/>
      <c r="FJ52" s="1347"/>
      <c r="FK52" s="1347"/>
      <c r="FL52" s="1347"/>
      <c r="FM52" s="1347"/>
      <c r="FN52" s="1347"/>
      <c r="FO52" s="1347"/>
      <c r="FP52" s="1347"/>
      <c r="FQ52" s="1347"/>
      <c r="FR52" s="1347"/>
      <c r="FS52" s="1347"/>
      <c r="FT52" s="1347"/>
      <c r="FU52" s="1347"/>
      <c r="FV52" s="1347"/>
      <c r="FW52" s="1347"/>
      <c r="FX52" s="1347"/>
      <c r="FY52" s="1347"/>
      <c r="FZ52" s="1347"/>
      <c r="GA52" s="1347"/>
      <c r="GB52" s="1347"/>
      <c r="GC52" s="1347"/>
      <c r="GD52" s="1347"/>
      <c r="GE52" s="1347"/>
      <c r="GF52" s="1347"/>
      <c r="GG52" s="1347"/>
      <c r="GH52" s="1347"/>
      <c r="GI52" s="1347"/>
      <c r="GJ52" s="1347"/>
      <c r="GK52" s="1347"/>
      <c r="GL52" s="1347"/>
      <c r="GM52" s="1347"/>
      <c r="GN52" s="1347"/>
      <c r="GO52" s="1347"/>
      <c r="GP52" s="1347"/>
      <c r="GQ52" s="1347"/>
      <c r="GR52" s="1347"/>
      <c r="GS52" s="1347"/>
      <c r="GT52" s="1347"/>
      <c r="GU52" s="1347"/>
      <c r="GV52" s="1347"/>
      <c r="GW52" s="1347"/>
      <c r="GX52" s="1347"/>
      <c r="GY52" s="1347"/>
      <c r="GZ52" s="1347"/>
      <c r="HA52" s="1347"/>
      <c r="HB52" s="1347"/>
      <c r="HC52" s="1347"/>
      <c r="HD52" s="1347"/>
      <c r="HE52" s="1347"/>
      <c r="HF52" s="1347"/>
      <c r="HG52" s="1347"/>
      <c r="HH52" s="1347"/>
      <c r="HI52" s="1347"/>
      <c r="HJ52" s="1347"/>
      <c r="HK52" s="1347"/>
      <c r="HL52" s="1347"/>
      <c r="HM52" s="1347"/>
      <c r="HN52" s="1347"/>
      <c r="HO52" s="1347"/>
      <c r="HP52" s="1347"/>
      <c r="HQ52" s="1347"/>
      <c r="HR52" s="1347"/>
      <c r="HS52" s="1347"/>
      <c r="HT52" s="1347"/>
      <c r="HU52" s="1347"/>
      <c r="HV52" s="1347"/>
      <c r="HW52" s="1347"/>
      <c r="HX52" s="1347"/>
      <c r="HY52" s="1347"/>
      <c r="HZ52" s="1347"/>
      <c r="IA52" s="1347"/>
      <c r="IB52" s="1347"/>
      <c r="IC52" s="1347"/>
      <c r="ID52" s="1347"/>
      <c r="IE52" s="1347"/>
      <c r="IF52" s="1347"/>
      <c r="IG52" s="1347"/>
      <c r="IH52" s="1347"/>
      <c r="II52" s="1347"/>
      <c r="IJ52" s="1347"/>
      <c r="IK52" s="1347"/>
      <c r="IL52" s="1347"/>
      <c r="IM52" s="1347"/>
      <c r="IN52" s="1347"/>
      <c r="IO52" s="1347"/>
      <c r="IP52" s="1347"/>
      <c r="IQ52" s="1347"/>
      <c r="IR52" s="1347"/>
      <c r="IS52" s="1347"/>
      <c r="IT52" s="1347"/>
      <c r="IU52" s="1347"/>
      <c r="IV52" s="1347"/>
    </row>
    <row r="53" spans="1:256" ht="12.95" customHeight="1">
      <c r="A53" s="93" t="s">
        <v>2733</v>
      </c>
      <c r="B53" s="1348" t="s">
        <v>2734</v>
      </c>
      <c r="C53" s="1347" t="s">
        <v>2735</v>
      </c>
      <c r="D53" s="247" t="s">
        <v>2332</v>
      </c>
      <c r="E53" s="1345">
        <f>Sch.14!J99</f>
        <v>0</v>
      </c>
      <c r="F53" s="1354">
        <f>Sch.14!D99</f>
        <v>0</v>
      </c>
      <c r="G53" s="1353">
        <f t="shared" si="2"/>
        <v>0</v>
      </c>
      <c r="I53" s="1347"/>
      <c r="J53" s="1347"/>
      <c r="K53" s="1347"/>
      <c r="L53" s="1347"/>
      <c r="M53" s="1347"/>
      <c r="N53" s="1347"/>
      <c r="O53" s="1347"/>
      <c r="P53" s="1347"/>
      <c r="Q53" s="1347"/>
      <c r="R53" s="1347"/>
      <c r="S53" s="1347"/>
      <c r="T53" s="1347"/>
      <c r="U53" s="1347"/>
      <c r="V53" s="1347"/>
      <c r="W53" s="1347"/>
      <c r="X53" s="1347"/>
      <c r="Y53" s="1347"/>
      <c r="Z53" s="1347"/>
      <c r="AA53" s="1347"/>
      <c r="AB53" s="1347"/>
      <c r="AC53" s="1347"/>
      <c r="AD53" s="1347"/>
      <c r="AE53" s="1347"/>
      <c r="AF53" s="1347"/>
      <c r="AG53" s="1347"/>
      <c r="AH53" s="1347"/>
      <c r="AI53" s="1347"/>
      <c r="AJ53" s="1347"/>
      <c r="AK53" s="1347"/>
      <c r="AL53" s="1347"/>
      <c r="AM53" s="1347"/>
      <c r="AN53" s="1347"/>
      <c r="AO53" s="1347"/>
      <c r="AP53" s="1347"/>
      <c r="AQ53" s="1347"/>
      <c r="AR53" s="1347"/>
      <c r="AS53" s="1347"/>
      <c r="AT53" s="1347"/>
      <c r="AU53" s="1347"/>
      <c r="AV53" s="1347"/>
      <c r="AW53" s="1347"/>
      <c r="AX53" s="1347"/>
      <c r="AY53" s="1347"/>
      <c r="AZ53" s="1347"/>
      <c r="BA53" s="1347"/>
      <c r="BB53" s="1347"/>
      <c r="BC53" s="1347"/>
      <c r="BD53" s="1347"/>
      <c r="BE53" s="1347"/>
      <c r="BF53" s="1347"/>
      <c r="BG53" s="1347"/>
      <c r="BH53" s="1347"/>
      <c r="BI53" s="1347"/>
      <c r="BJ53" s="1347"/>
      <c r="BK53" s="1347"/>
      <c r="BL53" s="1347"/>
      <c r="BM53" s="1347"/>
      <c r="BN53" s="1347"/>
      <c r="BO53" s="1347"/>
      <c r="BP53" s="1347"/>
      <c r="BQ53" s="1347"/>
      <c r="BR53" s="1347"/>
      <c r="BS53" s="1347"/>
      <c r="BT53" s="1347"/>
      <c r="BU53" s="1347"/>
      <c r="BV53" s="1347"/>
      <c r="BW53" s="1347"/>
      <c r="BX53" s="1347"/>
      <c r="BY53" s="1347"/>
      <c r="BZ53" s="1347"/>
      <c r="CA53" s="1347"/>
      <c r="CB53" s="1347"/>
      <c r="CC53" s="1347"/>
      <c r="CD53" s="1347"/>
      <c r="CE53" s="1347"/>
      <c r="CF53" s="1347"/>
      <c r="CG53" s="1347"/>
      <c r="CH53" s="1347"/>
      <c r="CI53" s="1347"/>
      <c r="CJ53" s="1347"/>
      <c r="CK53" s="1347"/>
      <c r="CL53" s="1347"/>
      <c r="CM53" s="1347"/>
      <c r="CN53" s="1347"/>
      <c r="CO53" s="1347"/>
      <c r="CP53" s="1347"/>
      <c r="CQ53" s="1347"/>
      <c r="CR53" s="1347"/>
      <c r="CS53" s="1347"/>
      <c r="CT53" s="1347"/>
      <c r="CU53" s="1347"/>
      <c r="CV53" s="1347"/>
      <c r="CW53" s="1347"/>
      <c r="CX53" s="1347"/>
      <c r="CY53" s="1347"/>
      <c r="CZ53" s="1347"/>
      <c r="DA53" s="1347"/>
      <c r="DB53" s="1347"/>
      <c r="DC53" s="1347"/>
      <c r="DD53" s="1347"/>
      <c r="DE53" s="1347"/>
      <c r="DF53" s="1347"/>
      <c r="DG53" s="1347"/>
      <c r="DH53" s="1347"/>
      <c r="DI53" s="1347"/>
      <c r="DJ53" s="1347"/>
      <c r="DK53" s="1347"/>
      <c r="DL53" s="1347"/>
      <c r="DM53" s="1347"/>
      <c r="DN53" s="1347"/>
      <c r="DO53" s="1347"/>
      <c r="DP53" s="1347"/>
      <c r="DQ53" s="1347"/>
      <c r="DR53" s="1347"/>
      <c r="DS53" s="1347"/>
      <c r="DT53" s="1347"/>
      <c r="DU53" s="1347"/>
      <c r="DV53" s="1347"/>
      <c r="DW53" s="1347"/>
      <c r="DX53" s="1347"/>
      <c r="DY53" s="1347"/>
      <c r="DZ53" s="1347"/>
      <c r="EA53" s="1347"/>
      <c r="EB53" s="1347"/>
      <c r="EC53" s="1347"/>
      <c r="ED53" s="1347"/>
      <c r="EE53" s="1347"/>
      <c r="EF53" s="1347"/>
      <c r="EG53" s="1347"/>
      <c r="EH53" s="1347"/>
      <c r="EI53" s="1347"/>
      <c r="EJ53" s="1347"/>
      <c r="EK53" s="1347"/>
      <c r="EL53" s="1347"/>
      <c r="EM53" s="1347"/>
      <c r="EN53" s="1347"/>
      <c r="EO53" s="1347"/>
      <c r="EP53" s="1347"/>
      <c r="EQ53" s="1347"/>
      <c r="ER53" s="1347"/>
      <c r="ES53" s="1347"/>
      <c r="ET53" s="1347"/>
      <c r="EU53" s="1347"/>
      <c r="EV53" s="1347"/>
      <c r="EW53" s="1347"/>
      <c r="EX53" s="1347"/>
      <c r="EY53" s="1347"/>
      <c r="EZ53" s="1347"/>
      <c r="FA53" s="1347"/>
      <c r="FB53" s="1347"/>
      <c r="FC53" s="1347"/>
      <c r="FD53" s="1347"/>
      <c r="FE53" s="1347"/>
      <c r="FF53" s="1347"/>
      <c r="FG53" s="1347"/>
      <c r="FH53" s="1347"/>
      <c r="FI53" s="1347"/>
      <c r="FJ53" s="1347"/>
      <c r="FK53" s="1347"/>
      <c r="FL53" s="1347"/>
      <c r="FM53" s="1347"/>
      <c r="FN53" s="1347"/>
      <c r="FO53" s="1347"/>
      <c r="FP53" s="1347"/>
      <c r="FQ53" s="1347"/>
      <c r="FR53" s="1347"/>
      <c r="FS53" s="1347"/>
      <c r="FT53" s="1347"/>
      <c r="FU53" s="1347"/>
      <c r="FV53" s="1347"/>
      <c r="FW53" s="1347"/>
      <c r="FX53" s="1347"/>
      <c r="FY53" s="1347"/>
      <c r="FZ53" s="1347"/>
      <c r="GA53" s="1347"/>
      <c r="GB53" s="1347"/>
      <c r="GC53" s="1347"/>
      <c r="GD53" s="1347"/>
      <c r="GE53" s="1347"/>
      <c r="GF53" s="1347"/>
      <c r="GG53" s="1347"/>
      <c r="GH53" s="1347"/>
      <c r="GI53" s="1347"/>
      <c r="GJ53" s="1347"/>
      <c r="GK53" s="1347"/>
      <c r="GL53" s="1347"/>
      <c r="GM53" s="1347"/>
      <c r="GN53" s="1347"/>
      <c r="GO53" s="1347"/>
      <c r="GP53" s="1347"/>
      <c r="GQ53" s="1347"/>
      <c r="GR53" s="1347"/>
      <c r="GS53" s="1347"/>
      <c r="GT53" s="1347"/>
      <c r="GU53" s="1347"/>
      <c r="GV53" s="1347"/>
      <c r="GW53" s="1347"/>
      <c r="GX53" s="1347"/>
      <c r="GY53" s="1347"/>
      <c r="GZ53" s="1347"/>
      <c r="HA53" s="1347"/>
      <c r="HB53" s="1347"/>
      <c r="HC53" s="1347"/>
      <c r="HD53" s="1347"/>
      <c r="HE53" s="1347"/>
      <c r="HF53" s="1347"/>
      <c r="HG53" s="1347"/>
      <c r="HH53" s="1347"/>
      <c r="HI53" s="1347"/>
      <c r="HJ53" s="1347"/>
      <c r="HK53" s="1347"/>
      <c r="HL53" s="1347"/>
      <c r="HM53" s="1347"/>
      <c r="HN53" s="1347"/>
      <c r="HO53" s="1347"/>
      <c r="HP53" s="1347"/>
      <c r="HQ53" s="1347"/>
      <c r="HR53" s="1347"/>
      <c r="HS53" s="1347"/>
      <c r="HT53" s="1347"/>
      <c r="HU53" s="1347"/>
      <c r="HV53" s="1347"/>
      <c r="HW53" s="1347"/>
      <c r="HX53" s="1347"/>
      <c r="HY53" s="1347"/>
      <c r="HZ53" s="1347"/>
      <c r="IA53" s="1347"/>
      <c r="IB53" s="1347"/>
      <c r="IC53" s="1347"/>
      <c r="ID53" s="1347"/>
      <c r="IE53" s="1347"/>
      <c r="IF53" s="1347"/>
      <c r="IG53" s="1347"/>
      <c r="IH53" s="1347"/>
      <c r="II53" s="1347"/>
      <c r="IJ53" s="1347"/>
      <c r="IK53" s="1347"/>
      <c r="IL53" s="1347"/>
      <c r="IM53" s="1347"/>
      <c r="IN53" s="1347"/>
      <c r="IO53" s="1347"/>
      <c r="IP53" s="1347"/>
      <c r="IQ53" s="1347"/>
      <c r="IR53" s="1347"/>
      <c r="IS53" s="1347"/>
      <c r="IT53" s="1347"/>
      <c r="IU53" s="1347"/>
      <c r="IV53" s="1347"/>
    </row>
    <row r="54" spans="1:256" ht="12.95" customHeight="1">
      <c r="A54" s="93" t="s">
        <v>2736</v>
      </c>
      <c r="B54" s="1348"/>
      <c r="C54" s="96" t="s">
        <v>2737</v>
      </c>
      <c r="D54" s="1354"/>
      <c r="E54" s="1355">
        <f>SUM(E47:E53)</f>
        <v>24654441</v>
      </c>
      <c r="F54" s="1355">
        <f>SUM(F47:F53)</f>
        <v>24146429</v>
      </c>
      <c r="G54" s="1356">
        <f>SUM(G47:G53)</f>
        <v>508012</v>
      </c>
      <c r="I54" s="1347"/>
      <c r="J54" s="1347"/>
      <c r="K54" s="1347"/>
      <c r="L54" s="1347"/>
      <c r="M54" s="1347"/>
      <c r="N54" s="1347"/>
      <c r="O54" s="1347"/>
      <c r="P54" s="1347"/>
      <c r="Q54" s="1347"/>
      <c r="R54" s="1347"/>
      <c r="S54" s="1347"/>
      <c r="T54" s="1347"/>
      <c r="U54" s="1347"/>
      <c r="V54" s="1347"/>
      <c r="W54" s="1347"/>
      <c r="X54" s="1347"/>
      <c r="Y54" s="1347"/>
      <c r="Z54" s="1347"/>
      <c r="AA54" s="1347"/>
      <c r="AB54" s="1347"/>
      <c r="AC54" s="1347"/>
      <c r="AD54" s="1347"/>
      <c r="AE54" s="1347"/>
      <c r="AF54" s="1347"/>
      <c r="AG54" s="1347"/>
      <c r="AH54" s="1347"/>
      <c r="AI54" s="1347"/>
      <c r="AJ54" s="1347"/>
      <c r="AK54" s="1347"/>
      <c r="AL54" s="1347"/>
      <c r="AM54" s="1347"/>
      <c r="AN54" s="1347"/>
      <c r="AO54" s="1347"/>
      <c r="AP54" s="1347"/>
      <c r="AQ54" s="1347"/>
      <c r="AR54" s="1347"/>
      <c r="AS54" s="1347"/>
      <c r="AT54" s="1347"/>
      <c r="AU54" s="1347"/>
      <c r="AV54" s="1347"/>
      <c r="AW54" s="1347"/>
      <c r="AX54" s="1347"/>
      <c r="AY54" s="1347"/>
      <c r="AZ54" s="1347"/>
      <c r="BA54" s="1347"/>
      <c r="BB54" s="1347"/>
      <c r="BC54" s="1347"/>
      <c r="BD54" s="1347"/>
      <c r="BE54" s="1347"/>
      <c r="BF54" s="1347"/>
      <c r="BG54" s="1347"/>
      <c r="BH54" s="1347"/>
      <c r="BI54" s="1347"/>
      <c r="BJ54" s="1347"/>
      <c r="BK54" s="1347"/>
      <c r="BL54" s="1347"/>
      <c r="BM54" s="1347"/>
      <c r="BN54" s="1347"/>
      <c r="BO54" s="1347"/>
      <c r="BP54" s="1347"/>
      <c r="BQ54" s="1347"/>
      <c r="BR54" s="1347"/>
      <c r="BS54" s="1347"/>
      <c r="BT54" s="1347"/>
      <c r="BU54" s="1347"/>
      <c r="BV54" s="1347"/>
      <c r="BW54" s="1347"/>
      <c r="BX54" s="1347"/>
      <c r="BY54" s="1347"/>
      <c r="BZ54" s="1347"/>
      <c r="CA54" s="1347"/>
      <c r="CB54" s="1347"/>
      <c r="CC54" s="1347"/>
      <c r="CD54" s="1347"/>
      <c r="CE54" s="1347"/>
      <c r="CF54" s="1347"/>
      <c r="CG54" s="1347"/>
      <c r="CH54" s="1347"/>
      <c r="CI54" s="1347"/>
      <c r="CJ54" s="1347"/>
      <c r="CK54" s="1347"/>
      <c r="CL54" s="1347"/>
      <c r="CM54" s="1347"/>
      <c r="CN54" s="1347"/>
      <c r="CO54" s="1347"/>
      <c r="CP54" s="1347"/>
      <c r="CQ54" s="1347"/>
      <c r="CR54" s="1347"/>
      <c r="CS54" s="1347"/>
      <c r="CT54" s="1347"/>
      <c r="CU54" s="1347"/>
      <c r="CV54" s="1347"/>
      <c r="CW54" s="1347"/>
      <c r="CX54" s="1347"/>
      <c r="CY54" s="1347"/>
      <c r="CZ54" s="1347"/>
      <c r="DA54" s="1347"/>
      <c r="DB54" s="1347"/>
      <c r="DC54" s="1347"/>
      <c r="DD54" s="1347"/>
      <c r="DE54" s="1347"/>
      <c r="DF54" s="1347"/>
      <c r="DG54" s="1347"/>
      <c r="DH54" s="1347"/>
      <c r="DI54" s="1347"/>
      <c r="DJ54" s="1347"/>
      <c r="DK54" s="1347"/>
      <c r="DL54" s="1347"/>
      <c r="DM54" s="1347"/>
      <c r="DN54" s="1347"/>
      <c r="DO54" s="1347"/>
      <c r="DP54" s="1347"/>
      <c r="DQ54" s="1347"/>
      <c r="DR54" s="1347"/>
      <c r="DS54" s="1347"/>
      <c r="DT54" s="1347"/>
      <c r="DU54" s="1347"/>
      <c r="DV54" s="1347"/>
      <c r="DW54" s="1347"/>
      <c r="DX54" s="1347"/>
      <c r="DY54" s="1347"/>
      <c r="DZ54" s="1347"/>
      <c r="EA54" s="1347"/>
      <c r="EB54" s="1347"/>
      <c r="EC54" s="1347"/>
      <c r="ED54" s="1347"/>
      <c r="EE54" s="1347"/>
      <c r="EF54" s="1347"/>
      <c r="EG54" s="1347"/>
      <c r="EH54" s="1347"/>
      <c r="EI54" s="1347"/>
      <c r="EJ54" s="1347"/>
      <c r="EK54" s="1347"/>
      <c r="EL54" s="1347"/>
      <c r="EM54" s="1347"/>
      <c r="EN54" s="1347"/>
      <c r="EO54" s="1347"/>
      <c r="EP54" s="1347"/>
      <c r="EQ54" s="1347"/>
      <c r="ER54" s="1347"/>
      <c r="ES54" s="1347"/>
      <c r="ET54" s="1347"/>
      <c r="EU54" s="1347"/>
      <c r="EV54" s="1347"/>
      <c r="EW54" s="1347"/>
      <c r="EX54" s="1347"/>
      <c r="EY54" s="1347"/>
      <c r="EZ54" s="1347"/>
      <c r="FA54" s="1347"/>
      <c r="FB54" s="1347"/>
      <c r="FC54" s="1347"/>
      <c r="FD54" s="1347"/>
      <c r="FE54" s="1347"/>
      <c r="FF54" s="1347"/>
      <c r="FG54" s="1347"/>
      <c r="FH54" s="1347"/>
      <c r="FI54" s="1347"/>
      <c r="FJ54" s="1347"/>
      <c r="FK54" s="1347"/>
      <c r="FL54" s="1347"/>
      <c r="FM54" s="1347"/>
      <c r="FN54" s="1347"/>
      <c r="FO54" s="1347"/>
      <c r="FP54" s="1347"/>
      <c r="FQ54" s="1347"/>
      <c r="FR54" s="1347"/>
      <c r="FS54" s="1347"/>
      <c r="FT54" s="1347"/>
      <c r="FU54" s="1347"/>
      <c r="FV54" s="1347"/>
      <c r="FW54" s="1347"/>
      <c r="FX54" s="1347"/>
      <c r="FY54" s="1347"/>
      <c r="FZ54" s="1347"/>
      <c r="GA54" s="1347"/>
      <c r="GB54" s="1347"/>
      <c r="GC54" s="1347"/>
      <c r="GD54" s="1347"/>
      <c r="GE54" s="1347"/>
      <c r="GF54" s="1347"/>
      <c r="GG54" s="1347"/>
      <c r="GH54" s="1347"/>
      <c r="GI54" s="1347"/>
      <c r="GJ54" s="1347"/>
      <c r="GK54" s="1347"/>
      <c r="GL54" s="1347"/>
      <c r="GM54" s="1347"/>
      <c r="GN54" s="1347"/>
      <c r="GO54" s="1347"/>
      <c r="GP54" s="1347"/>
      <c r="GQ54" s="1347"/>
      <c r="GR54" s="1347"/>
      <c r="GS54" s="1347"/>
      <c r="GT54" s="1347"/>
      <c r="GU54" s="1347"/>
      <c r="GV54" s="1347"/>
      <c r="GW54" s="1347"/>
      <c r="GX54" s="1347"/>
      <c r="GY54" s="1347"/>
      <c r="GZ54" s="1347"/>
      <c r="HA54" s="1347"/>
      <c r="HB54" s="1347"/>
      <c r="HC54" s="1347"/>
      <c r="HD54" s="1347"/>
      <c r="HE54" s="1347"/>
      <c r="HF54" s="1347"/>
      <c r="HG54" s="1347"/>
      <c r="HH54" s="1347"/>
      <c r="HI54" s="1347"/>
      <c r="HJ54" s="1347"/>
      <c r="HK54" s="1347"/>
      <c r="HL54" s="1347"/>
      <c r="HM54" s="1347"/>
      <c r="HN54" s="1347"/>
      <c r="HO54" s="1347"/>
      <c r="HP54" s="1347"/>
      <c r="HQ54" s="1347"/>
      <c r="HR54" s="1347"/>
      <c r="HS54" s="1347"/>
      <c r="HT54" s="1347"/>
      <c r="HU54" s="1347"/>
      <c r="HV54" s="1347"/>
      <c r="HW54" s="1347"/>
      <c r="HX54" s="1347"/>
      <c r="HY54" s="1347"/>
      <c r="HZ54" s="1347"/>
      <c r="IA54" s="1347"/>
      <c r="IB54" s="1347"/>
      <c r="IC54" s="1347"/>
      <c r="ID54" s="1347"/>
      <c r="IE54" s="1347"/>
      <c r="IF54" s="1347"/>
      <c r="IG54" s="1347"/>
      <c r="IH54" s="1347"/>
      <c r="II54" s="1347"/>
      <c r="IJ54" s="1347"/>
      <c r="IK54" s="1347"/>
      <c r="IL54" s="1347"/>
      <c r="IM54" s="1347"/>
      <c r="IN54" s="1347"/>
      <c r="IO54" s="1347"/>
      <c r="IP54" s="1347"/>
      <c r="IQ54" s="1347"/>
      <c r="IR54" s="1347"/>
      <c r="IS54" s="1347"/>
      <c r="IT54" s="1347"/>
      <c r="IU54" s="1347"/>
      <c r="IV54" s="1347"/>
    </row>
    <row r="55" spans="1:256" ht="12.95" customHeight="1">
      <c r="A55" s="93" t="s">
        <v>2738</v>
      </c>
      <c r="B55" s="1348" t="s">
        <v>2739</v>
      </c>
      <c r="C55" s="1347" t="s">
        <v>2740</v>
      </c>
      <c r="D55" s="247" t="s">
        <v>2362</v>
      </c>
      <c r="E55" s="1345">
        <f>Sch.19!N63</f>
        <v>20167615</v>
      </c>
      <c r="F55" s="1345">
        <f>Sch.19!E63</f>
        <v>19493098</v>
      </c>
      <c r="G55" s="1353">
        <f>E55-F55</f>
        <v>674517</v>
      </c>
      <c r="I55" s="1347"/>
      <c r="J55" s="1347"/>
      <c r="K55" s="1347"/>
      <c r="L55" s="1347"/>
      <c r="M55" s="1347"/>
      <c r="N55" s="1347"/>
      <c r="O55" s="1347"/>
      <c r="P55" s="1347"/>
      <c r="Q55" s="1347"/>
      <c r="R55" s="1347"/>
      <c r="S55" s="1347"/>
      <c r="T55" s="1347"/>
      <c r="U55" s="1347"/>
      <c r="V55" s="1347"/>
      <c r="W55" s="1347"/>
      <c r="X55" s="1347"/>
      <c r="Y55" s="1347"/>
      <c r="Z55" s="1347"/>
      <c r="AA55" s="1347"/>
      <c r="AB55" s="1347"/>
      <c r="AC55" s="1347"/>
      <c r="AD55" s="1347"/>
      <c r="AE55" s="1347"/>
      <c r="AF55" s="1347"/>
      <c r="AG55" s="1347"/>
      <c r="AH55" s="1347"/>
      <c r="AI55" s="1347"/>
      <c r="AJ55" s="1347"/>
      <c r="AK55" s="1347"/>
      <c r="AL55" s="1347"/>
      <c r="AM55" s="1347"/>
      <c r="AN55" s="1347"/>
      <c r="AO55" s="1347"/>
      <c r="AP55" s="1347"/>
      <c r="AQ55" s="1347"/>
      <c r="AR55" s="1347"/>
      <c r="AS55" s="1347"/>
      <c r="AT55" s="1347"/>
      <c r="AU55" s="1347"/>
      <c r="AV55" s="1347"/>
      <c r="AW55" s="1347"/>
      <c r="AX55" s="1347"/>
      <c r="AY55" s="1347"/>
      <c r="AZ55" s="1347"/>
      <c r="BA55" s="1347"/>
      <c r="BB55" s="1347"/>
      <c r="BC55" s="1347"/>
      <c r="BD55" s="1347"/>
      <c r="BE55" s="1347"/>
      <c r="BF55" s="1347"/>
      <c r="BG55" s="1347"/>
      <c r="BH55" s="1347"/>
      <c r="BI55" s="1347"/>
      <c r="BJ55" s="1347"/>
      <c r="BK55" s="1347"/>
      <c r="BL55" s="1347"/>
      <c r="BM55" s="1347"/>
      <c r="BN55" s="1347"/>
      <c r="BO55" s="1347"/>
      <c r="BP55" s="1347"/>
      <c r="BQ55" s="1347"/>
      <c r="BR55" s="1347"/>
      <c r="BS55" s="1347"/>
      <c r="BT55" s="1347"/>
      <c r="BU55" s="1347"/>
      <c r="BV55" s="1347"/>
      <c r="BW55" s="1347"/>
      <c r="BX55" s="1347"/>
      <c r="BY55" s="1347"/>
      <c r="BZ55" s="1347"/>
      <c r="CA55" s="1347"/>
      <c r="CB55" s="1347"/>
      <c r="CC55" s="1347"/>
      <c r="CD55" s="1347"/>
      <c r="CE55" s="1347"/>
      <c r="CF55" s="1347"/>
      <c r="CG55" s="1347"/>
      <c r="CH55" s="1347"/>
      <c r="CI55" s="1347"/>
      <c r="CJ55" s="1347"/>
      <c r="CK55" s="1347"/>
      <c r="CL55" s="1347"/>
      <c r="CM55" s="1347"/>
      <c r="CN55" s="1347"/>
      <c r="CO55" s="1347"/>
      <c r="CP55" s="1347"/>
      <c r="CQ55" s="1347"/>
      <c r="CR55" s="1347"/>
      <c r="CS55" s="1347"/>
      <c r="CT55" s="1347"/>
      <c r="CU55" s="1347"/>
      <c r="CV55" s="1347"/>
      <c r="CW55" s="1347"/>
      <c r="CX55" s="1347"/>
      <c r="CY55" s="1347"/>
      <c r="CZ55" s="1347"/>
      <c r="DA55" s="1347"/>
      <c r="DB55" s="1347"/>
      <c r="DC55" s="1347"/>
      <c r="DD55" s="1347"/>
      <c r="DE55" s="1347"/>
      <c r="DF55" s="1347"/>
      <c r="DG55" s="1347"/>
      <c r="DH55" s="1347"/>
      <c r="DI55" s="1347"/>
      <c r="DJ55" s="1347"/>
      <c r="DK55" s="1347"/>
      <c r="DL55" s="1347"/>
      <c r="DM55" s="1347"/>
      <c r="DN55" s="1347"/>
      <c r="DO55" s="1347"/>
      <c r="DP55" s="1347"/>
      <c r="DQ55" s="1347"/>
      <c r="DR55" s="1347"/>
      <c r="DS55" s="1347"/>
      <c r="DT55" s="1347"/>
      <c r="DU55" s="1347"/>
      <c r="DV55" s="1347"/>
      <c r="DW55" s="1347"/>
      <c r="DX55" s="1347"/>
      <c r="DY55" s="1347"/>
      <c r="DZ55" s="1347"/>
      <c r="EA55" s="1347"/>
      <c r="EB55" s="1347"/>
      <c r="EC55" s="1347"/>
      <c r="ED55" s="1347"/>
      <c r="EE55" s="1347"/>
      <c r="EF55" s="1347"/>
      <c r="EG55" s="1347"/>
      <c r="EH55" s="1347"/>
      <c r="EI55" s="1347"/>
      <c r="EJ55" s="1347"/>
      <c r="EK55" s="1347"/>
      <c r="EL55" s="1347"/>
      <c r="EM55" s="1347"/>
      <c r="EN55" s="1347"/>
      <c r="EO55" s="1347"/>
      <c r="EP55" s="1347"/>
      <c r="EQ55" s="1347"/>
      <c r="ER55" s="1347"/>
      <c r="ES55" s="1347"/>
      <c r="ET55" s="1347"/>
      <c r="EU55" s="1347"/>
      <c r="EV55" s="1347"/>
      <c r="EW55" s="1347"/>
      <c r="EX55" s="1347"/>
      <c r="EY55" s="1347"/>
      <c r="EZ55" s="1347"/>
      <c r="FA55" s="1347"/>
      <c r="FB55" s="1347"/>
      <c r="FC55" s="1347"/>
      <c r="FD55" s="1347"/>
      <c r="FE55" s="1347"/>
      <c r="FF55" s="1347"/>
      <c r="FG55" s="1347"/>
      <c r="FH55" s="1347"/>
      <c r="FI55" s="1347"/>
      <c r="FJ55" s="1347"/>
      <c r="FK55" s="1347"/>
      <c r="FL55" s="1347"/>
      <c r="FM55" s="1347"/>
      <c r="FN55" s="1347"/>
      <c r="FO55" s="1347"/>
      <c r="FP55" s="1347"/>
      <c r="FQ55" s="1347"/>
      <c r="FR55" s="1347"/>
      <c r="FS55" s="1347"/>
      <c r="FT55" s="1347"/>
      <c r="FU55" s="1347"/>
      <c r="FV55" s="1347"/>
      <c r="FW55" s="1347"/>
      <c r="FX55" s="1347"/>
      <c r="FY55" s="1347"/>
      <c r="FZ55" s="1347"/>
      <c r="GA55" s="1347"/>
      <c r="GB55" s="1347"/>
      <c r="GC55" s="1347"/>
      <c r="GD55" s="1347"/>
      <c r="GE55" s="1347"/>
      <c r="GF55" s="1347"/>
      <c r="GG55" s="1347"/>
      <c r="GH55" s="1347"/>
      <c r="GI55" s="1347"/>
      <c r="GJ55" s="1347"/>
      <c r="GK55" s="1347"/>
      <c r="GL55" s="1347"/>
      <c r="GM55" s="1347"/>
      <c r="GN55" s="1347"/>
      <c r="GO55" s="1347"/>
      <c r="GP55" s="1347"/>
      <c r="GQ55" s="1347"/>
      <c r="GR55" s="1347"/>
      <c r="GS55" s="1347"/>
      <c r="GT55" s="1347"/>
      <c r="GU55" s="1347"/>
      <c r="GV55" s="1347"/>
      <c r="GW55" s="1347"/>
      <c r="GX55" s="1347"/>
      <c r="GY55" s="1347"/>
      <c r="GZ55" s="1347"/>
      <c r="HA55" s="1347"/>
      <c r="HB55" s="1347"/>
      <c r="HC55" s="1347"/>
      <c r="HD55" s="1347"/>
      <c r="HE55" s="1347"/>
      <c r="HF55" s="1347"/>
      <c r="HG55" s="1347"/>
      <c r="HH55" s="1347"/>
      <c r="HI55" s="1347"/>
      <c r="HJ55" s="1347"/>
      <c r="HK55" s="1347"/>
      <c r="HL55" s="1347"/>
      <c r="HM55" s="1347"/>
      <c r="HN55" s="1347"/>
      <c r="HO55" s="1347"/>
      <c r="HP55" s="1347"/>
      <c r="HQ55" s="1347"/>
      <c r="HR55" s="1347"/>
      <c r="HS55" s="1347"/>
      <c r="HT55" s="1347"/>
      <c r="HU55" s="1347"/>
      <c r="HV55" s="1347"/>
      <c r="HW55" s="1347"/>
      <c r="HX55" s="1347"/>
      <c r="HY55" s="1347"/>
      <c r="HZ55" s="1347"/>
      <c r="IA55" s="1347"/>
      <c r="IB55" s="1347"/>
      <c r="IC55" s="1347"/>
      <c r="ID55" s="1347"/>
      <c r="IE55" s="1347"/>
      <c r="IF55" s="1347"/>
      <c r="IG55" s="1347"/>
      <c r="IH55" s="1347"/>
      <c r="II55" s="1347"/>
      <c r="IJ55" s="1347"/>
      <c r="IK55" s="1347"/>
      <c r="IL55" s="1347"/>
      <c r="IM55" s="1347"/>
      <c r="IN55" s="1347"/>
      <c r="IO55" s="1347"/>
      <c r="IP55" s="1347"/>
      <c r="IQ55" s="1347"/>
      <c r="IR55" s="1347"/>
      <c r="IS55" s="1347"/>
      <c r="IT55" s="1347"/>
      <c r="IU55" s="1347"/>
      <c r="IV55" s="1347"/>
    </row>
    <row r="56" spans="1:256" ht="12.95" customHeight="1">
      <c r="A56" s="93" t="s">
        <v>2741</v>
      </c>
      <c r="B56" s="1348" t="s">
        <v>2742</v>
      </c>
      <c r="C56" s="1347" t="s">
        <v>2743</v>
      </c>
      <c r="D56" s="247" t="s">
        <v>2362</v>
      </c>
      <c r="E56" s="1345">
        <f>Sch.19!N69</f>
        <v>0</v>
      </c>
      <c r="F56" s="1345">
        <f>Sch.19!E69</f>
        <v>0</v>
      </c>
      <c r="G56" s="1353">
        <f>E56-F56</f>
        <v>0</v>
      </c>
      <c r="I56" s="1347"/>
      <c r="J56" s="1347"/>
      <c r="K56" s="1347"/>
      <c r="L56" s="1347"/>
      <c r="M56" s="1347"/>
      <c r="N56" s="1347"/>
      <c r="O56" s="1347"/>
      <c r="P56" s="1347"/>
      <c r="Q56" s="1347"/>
      <c r="R56" s="1347"/>
      <c r="S56" s="1347"/>
      <c r="T56" s="1347"/>
      <c r="U56" s="1347"/>
      <c r="V56" s="1347"/>
      <c r="W56" s="1347"/>
      <c r="X56" s="1347"/>
      <c r="Y56" s="1347"/>
      <c r="Z56" s="1347"/>
      <c r="AA56" s="1347"/>
      <c r="AB56" s="1347"/>
      <c r="AC56" s="1347"/>
      <c r="AD56" s="1347"/>
      <c r="AE56" s="1347"/>
      <c r="AF56" s="1347"/>
      <c r="AG56" s="1347"/>
      <c r="AH56" s="1347"/>
      <c r="AI56" s="1347"/>
      <c r="AJ56" s="1347"/>
      <c r="AK56" s="1347"/>
      <c r="AL56" s="1347"/>
      <c r="AM56" s="1347"/>
      <c r="AN56" s="1347"/>
      <c r="AO56" s="1347"/>
      <c r="AP56" s="1347"/>
      <c r="AQ56" s="1347"/>
      <c r="AR56" s="1347"/>
      <c r="AS56" s="1347"/>
      <c r="AT56" s="1347"/>
      <c r="AU56" s="1347"/>
      <c r="AV56" s="1347"/>
      <c r="AW56" s="1347"/>
      <c r="AX56" s="1347"/>
      <c r="AY56" s="1347"/>
      <c r="AZ56" s="1347"/>
      <c r="BA56" s="1347"/>
      <c r="BB56" s="1347"/>
      <c r="BC56" s="1347"/>
      <c r="BD56" s="1347"/>
      <c r="BE56" s="1347"/>
      <c r="BF56" s="1347"/>
      <c r="BG56" s="1347"/>
      <c r="BH56" s="1347"/>
      <c r="BI56" s="1347"/>
      <c r="BJ56" s="1347"/>
      <c r="BK56" s="1347"/>
      <c r="BL56" s="1347"/>
      <c r="BM56" s="1347"/>
      <c r="BN56" s="1347"/>
      <c r="BO56" s="1347"/>
      <c r="BP56" s="1347"/>
      <c r="BQ56" s="1347"/>
      <c r="BR56" s="1347"/>
      <c r="BS56" s="1347"/>
      <c r="BT56" s="1347"/>
      <c r="BU56" s="1347"/>
      <c r="BV56" s="1347"/>
      <c r="BW56" s="1347"/>
      <c r="BX56" s="1347"/>
      <c r="BY56" s="1347"/>
      <c r="BZ56" s="1347"/>
      <c r="CA56" s="1347"/>
      <c r="CB56" s="1347"/>
      <c r="CC56" s="1347"/>
      <c r="CD56" s="1347"/>
      <c r="CE56" s="1347"/>
      <c r="CF56" s="1347"/>
      <c r="CG56" s="1347"/>
      <c r="CH56" s="1347"/>
      <c r="CI56" s="1347"/>
      <c r="CJ56" s="1347"/>
      <c r="CK56" s="1347"/>
      <c r="CL56" s="1347"/>
      <c r="CM56" s="1347"/>
      <c r="CN56" s="1347"/>
      <c r="CO56" s="1347"/>
      <c r="CP56" s="1347"/>
      <c r="CQ56" s="1347"/>
      <c r="CR56" s="1347"/>
      <c r="CS56" s="1347"/>
      <c r="CT56" s="1347"/>
      <c r="CU56" s="1347"/>
      <c r="CV56" s="1347"/>
      <c r="CW56" s="1347"/>
      <c r="CX56" s="1347"/>
      <c r="CY56" s="1347"/>
      <c r="CZ56" s="1347"/>
      <c r="DA56" s="1347"/>
      <c r="DB56" s="1347"/>
      <c r="DC56" s="1347"/>
      <c r="DD56" s="1347"/>
      <c r="DE56" s="1347"/>
      <c r="DF56" s="1347"/>
      <c r="DG56" s="1347"/>
      <c r="DH56" s="1347"/>
      <c r="DI56" s="1347"/>
      <c r="DJ56" s="1347"/>
      <c r="DK56" s="1347"/>
      <c r="DL56" s="1347"/>
      <c r="DM56" s="1347"/>
      <c r="DN56" s="1347"/>
      <c r="DO56" s="1347"/>
      <c r="DP56" s="1347"/>
      <c r="DQ56" s="1347"/>
      <c r="DR56" s="1347"/>
      <c r="DS56" s="1347"/>
      <c r="DT56" s="1347"/>
      <c r="DU56" s="1347"/>
      <c r="DV56" s="1347"/>
      <c r="DW56" s="1347"/>
      <c r="DX56" s="1347"/>
      <c r="DY56" s="1347"/>
      <c r="DZ56" s="1347"/>
      <c r="EA56" s="1347"/>
      <c r="EB56" s="1347"/>
      <c r="EC56" s="1347"/>
      <c r="ED56" s="1347"/>
      <c r="EE56" s="1347"/>
      <c r="EF56" s="1347"/>
      <c r="EG56" s="1347"/>
      <c r="EH56" s="1347"/>
      <c r="EI56" s="1347"/>
      <c r="EJ56" s="1347"/>
      <c r="EK56" s="1347"/>
      <c r="EL56" s="1347"/>
      <c r="EM56" s="1347"/>
      <c r="EN56" s="1347"/>
      <c r="EO56" s="1347"/>
      <c r="EP56" s="1347"/>
      <c r="EQ56" s="1347"/>
      <c r="ER56" s="1347"/>
      <c r="ES56" s="1347"/>
      <c r="ET56" s="1347"/>
      <c r="EU56" s="1347"/>
      <c r="EV56" s="1347"/>
      <c r="EW56" s="1347"/>
      <c r="EX56" s="1347"/>
      <c r="EY56" s="1347"/>
      <c r="EZ56" s="1347"/>
      <c r="FA56" s="1347"/>
      <c r="FB56" s="1347"/>
      <c r="FC56" s="1347"/>
      <c r="FD56" s="1347"/>
      <c r="FE56" s="1347"/>
      <c r="FF56" s="1347"/>
      <c r="FG56" s="1347"/>
      <c r="FH56" s="1347"/>
      <c r="FI56" s="1347"/>
      <c r="FJ56" s="1347"/>
      <c r="FK56" s="1347"/>
      <c r="FL56" s="1347"/>
      <c r="FM56" s="1347"/>
      <c r="FN56" s="1347"/>
      <c r="FO56" s="1347"/>
      <c r="FP56" s="1347"/>
      <c r="FQ56" s="1347"/>
      <c r="FR56" s="1347"/>
      <c r="FS56" s="1347"/>
      <c r="FT56" s="1347"/>
      <c r="FU56" s="1347"/>
      <c r="FV56" s="1347"/>
      <c r="FW56" s="1347"/>
      <c r="FX56" s="1347"/>
      <c r="FY56" s="1347"/>
      <c r="FZ56" s="1347"/>
      <c r="GA56" s="1347"/>
      <c r="GB56" s="1347"/>
      <c r="GC56" s="1347"/>
      <c r="GD56" s="1347"/>
      <c r="GE56" s="1347"/>
      <c r="GF56" s="1347"/>
      <c r="GG56" s="1347"/>
      <c r="GH56" s="1347"/>
      <c r="GI56" s="1347"/>
      <c r="GJ56" s="1347"/>
      <c r="GK56" s="1347"/>
      <c r="GL56" s="1347"/>
      <c r="GM56" s="1347"/>
      <c r="GN56" s="1347"/>
      <c r="GO56" s="1347"/>
      <c r="GP56" s="1347"/>
      <c r="GQ56" s="1347"/>
      <c r="GR56" s="1347"/>
      <c r="GS56" s="1347"/>
      <c r="GT56" s="1347"/>
      <c r="GU56" s="1347"/>
      <c r="GV56" s="1347"/>
      <c r="GW56" s="1347"/>
      <c r="GX56" s="1347"/>
      <c r="GY56" s="1347"/>
      <c r="GZ56" s="1347"/>
      <c r="HA56" s="1347"/>
      <c r="HB56" s="1347"/>
      <c r="HC56" s="1347"/>
      <c r="HD56" s="1347"/>
      <c r="HE56" s="1347"/>
      <c r="HF56" s="1347"/>
      <c r="HG56" s="1347"/>
      <c r="HH56" s="1347"/>
      <c r="HI56" s="1347"/>
      <c r="HJ56" s="1347"/>
      <c r="HK56" s="1347"/>
      <c r="HL56" s="1347"/>
      <c r="HM56" s="1347"/>
      <c r="HN56" s="1347"/>
      <c r="HO56" s="1347"/>
      <c r="HP56" s="1347"/>
      <c r="HQ56" s="1347"/>
      <c r="HR56" s="1347"/>
      <c r="HS56" s="1347"/>
      <c r="HT56" s="1347"/>
      <c r="HU56" s="1347"/>
      <c r="HV56" s="1347"/>
      <c r="HW56" s="1347"/>
      <c r="HX56" s="1347"/>
      <c r="HY56" s="1347"/>
      <c r="HZ56" s="1347"/>
      <c r="IA56" s="1347"/>
      <c r="IB56" s="1347"/>
      <c r="IC56" s="1347"/>
      <c r="ID56" s="1347"/>
      <c r="IE56" s="1347"/>
      <c r="IF56" s="1347"/>
      <c r="IG56" s="1347"/>
      <c r="IH56" s="1347"/>
      <c r="II56" s="1347"/>
      <c r="IJ56" s="1347"/>
      <c r="IK56" s="1347"/>
      <c r="IL56" s="1347"/>
      <c r="IM56" s="1347"/>
      <c r="IN56" s="1347"/>
      <c r="IO56" s="1347"/>
      <c r="IP56" s="1347"/>
      <c r="IQ56" s="1347"/>
      <c r="IR56" s="1347"/>
      <c r="IS56" s="1347"/>
      <c r="IT56" s="1347"/>
      <c r="IU56" s="1347"/>
      <c r="IV56" s="1347"/>
    </row>
    <row r="57" spans="1:256" ht="12.95" customHeight="1">
      <c r="A57" s="93" t="s">
        <v>2744</v>
      </c>
      <c r="B57" s="1348"/>
      <c r="C57" s="96" t="s">
        <v>2745</v>
      </c>
      <c r="D57" s="1354"/>
      <c r="E57" s="1355">
        <f>E54-E55-E56</f>
        <v>4486826</v>
      </c>
      <c r="F57" s="1355">
        <f>F54-F55-F56</f>
        <v>4653331</v>
      </c>
      <c r="G57" s="1356">
        <f>G54-G55-G56</f>
        <v>-166505</v>
      </c>
      <c r="I57" s="1347"/>
      <c r="J57" s="1347"/>
      <c r="K57" s="1347"/>
      <c r="L57" s="1347"/>
      <c r="M57" s="1347"/>
      <c r="N57" s="1347"/>
      <c r="O57" s="1347"/>
      <c r="P57" s="1347"/>
      <c r="Q57" s="1347"/>
      <c r="R57" s="1347"/>
      <c r="S57" s="1347"/>
      <c r="T57" s="1347"/>
      <c r="U57" s="1347"/>
      <c r="V57" s="1347"/>
      <c r="W57" s="1347"/>
      <c r="X57" s="1347"/>
      <c r="Y57" s="1347"/>
      <c r="Z57" s="1347"/>
      <c r="AA57" s="1347"/>
      <c r="AB57" s="1347"/>
      <c r="AC57" s="1347"/>
      <c r="AD57" s="1347"/>
      <c r="AE57" s="1347"/>
      <c r="AF57" s="1347"/>
      <c r="AG57" s="1347"/>
      <c r="AH57" s="1347"/>
      <c r="AI57" s="1347"/>
      <c r="AJ57" s="1347"/>
      <c r="AK57" s="1347"/>
      <c r="AL57" s="1347"/>
      <c r="AM57" s="1347"/>
      <c r="AN57" s="1347"/>
      <c r="AO57" s="1347"/>
      <c r="AP57" s="1347"/>
      <c r="AQ57" s="1347"/>
      <c r="AR57" s="1347"/>
      <c r="AS57" s="1347"/>
      <c r="AT57" s="1347"/>
      <c r="AU57" s="1347"/>
      <c r="AV57" s="1347"/>
      <c r="AW57" s="1347"/>
      <c r="AX57" s="1347"/>
      <c r="AY57" s="1347"/>
      <c r="AZ57" s="1347"/>
      <c r="BA57" s="1347"/>
      <c r="BB57" s="1347"/>
      <c r="BC57" s="1347"/>
      <c r="BD57" s="1347"/>
      <c r="BE57" s="1347"/>
      <c r="BF57" s="1347"/>
      <c r="BG57" s="1347"/>
      <c r="BH57" s="1347"/>
      <c r="BI57" s="1347"/>
      <c r="BJ57" s="1347"/>
      <c r="BK57" s="1347"/>
      <c r="BL57" s="1347"/>
      <c r="BM57" s="1347"/>
      <c r="BN57" s="1347"/>
      <c r="BO57" s="1347"/>
      <c r="BP57" s="1347"/>
      <c r="BQ57" s="1347"/>
      <c r="BR57" s="1347"/>
      <c r="BS57" s="1347"/>
      <c r="BT57" s="1347"/>
      <c r="BU57" s="1347"/>
      <c r="BV57" s="1347"/>
      <c r="BW57" s="1347"/>
      <c r="BX57" s="1347"/>
      <c r="BY57" s="1347"/>
      <c r="BZ57" s="1347"/>
      <c r="CA57" s="1347"/>
      <c r="CB57" s="1347"/>
      <c r="CC57" s="1347"/>
      <c r="CD57" s="1347"/>
      <c r="CE57" s="1347"/>
      <c r="CF57" s="1347"/>
      <c r="CG57" s="1347"/>
      <c r="CH57" s="1347"/>
      <c r="CI57" s="1347"/>
      <c r="CJ57" s="1347"/>
      <c r="CK57" s="1347"/>
      <c r="CL57" s="1347"/>
      <c r="CM57" s="1347"/>
      <c r="CN57" s="1347"/>
      <c r="CO57" s="1347"/>
      <c r="CP57" s="1347"/>
      <c r="CQ57" s="1347"/>
      <c r="CR57" s="1347"/>
      <c r="CS57" s="1347"/>
      <c r="CT57" s="1347"/>
      <c r="CU57" s="1347"/>
      <c r="CV57" s="1347"/>
      <c r="CW57" s="1347"/>
      <c r="CX57" s="1347"/>
      <c r="CY57" s="1347"/>
      <c r="CZ57" s="1347"/>
      <c r="DA57" s="1347"/>
      <c r="DB57" s="1347"/>
      <c r="DC57" s="1347"/>
      <c r="DD57" s="1347"/>
      <c r="DE57" s="1347"/>
      <c r="DF57" s="1347"/>
      <c r="DG57" s="1347"/>
      <c r="DH57" s="1347"/>
      <c r="DI57" s="1347"/>
      <c r="DJ57" s="1347"/>
      <c r="DK57" s="1347"/>
      <c r="DL57" s="1347"/>
      <c r="DM57" s="1347"/>
      <c r="DN57" s="1347"/>
      <c r="DO57" s="1347"/>
      <c r="DP57" s="1347"/>
      <c r="DQ57" s="1347"/>
      <c r="DR57" s="1347"/>
      <c r="DS57" s="1347"/>
      <c r="DT57" s="1347"/>
      <c r="DU57" s="1347"/>
      <c r="DV57" s="1347"/>
      <c r="DW57" s="1347"/>
      <c r="DX57" s="1347"/>
      <c r="DY57" s="1347"/>
      <c r="DZ57" s="1347"/>
      <c r="EA57" s="1347"/>
      <c r="EB57" s="1347"/>
      <c r="EC57" s="1347"/>
      <c r="ED57" s="1347"/>
      <c r="EE57" s="1347"/>
      <c r="EF57" s="1347"/>
      <c r="EG57" s="1347"/>
      <c r="EH57" s="1347"/>
      <c r="EI57" s="1347"/>
      <c r="EJ57" s="1347"/>
      <c r="EK57" s="1347"/>
      <c r="EL57" s="1347"/>
      <c r="EM57" s="1347"/>
      <c r="EN57" s="1347"/>
      <c r="EO57" s="1347"/>
      <c r="EP57" s="1347"/>
      <c r="EQ57" s="1347"/>
      <c r="ER57" s="1347"/>
      <c r="ES57" s="1347"/>
      <c r="ET57" s="1347"/>
      <c r="EU57" s="1347"/>
      <c r="EV57" s="1347"/>
      <c r="EW57" s="1347"/>
      <c r="EX57" s="1347"/>
      <c r="EY57" s="1347"/>
      <c r="EZ57" s="1347"/>
      <c r="FA57" s="1347"/>
      <c r="FB57" s="1347"/>
      <c r="FC57" s="1347"/>
      <c r="FD57" s="1347"/>
      <c r="FE57" s="1347"/>
      <c r="FF57" s="1347"/>
      <c r="FG57" s="1347"/>
      <c r="FH57" s="1347"/>
      <c r="FI57" s="1347"/>
      <c r="FJ57" s="1347"/>
      <c r="FK57" s="1347"/>
      <c r="FL57" s="1347"/>
      <c r="FM57" s="1347"/>
      <c r="FN57" s="1347"/>
      <c r="FO57" s="1347"/>
      <c r="FP57" s="1347"/>
      <c r="FQ57" s="1347"/>
      <c r="FR57" s="1347"/>
      <c r="FS57" s="1347"/>
      <c r="FT57" s="1347"/>
      <c r="FU57" s="1347"/>
      <c r="FV57" s="1347"/>
      <c r="FW57" s="1347"/>
      <c r="FX57" s="1347"/>
      <c r="FY57" s="1347"/>
      <c r="FZ57" s="1347"/>
      <c r="GA57" s="1347"/>
      <c r="GB57" s="1347"/>
      <c r="GC57" s="1347"/>
      <c r="GD57" s="1347"/>
      <c r="GE57" s="1347"/>
      <c r="GF57" s="1347"/>
      <c r="GG57" s="1347"/>
      <c r="GH57" s="1347"/>
      <c r="GI57" s="1347"/>
      <c r="GJ57" s="1347"/>
      <c r="GK57" s="1347"/>
      <c r="GL57" s="1347"/>
      <c r="GM57" s="1347"/>
      <c r="GN57" s="1347"/>
      <c r="GO57" s="1347"/>
      <c r="GP57" s="1347"/>
      <c r="GQ57" s="1347"/>
      <c r="GR57" s="1347"/>
      <c r="GS57" s="1347"/>
      <c r="GT57" s="1347"/>
      <c r="GU57" s="1347"/>
      <c r="GV57" s="1347"/>
      <c r="GW57" s="1347"/>
      <c r="GX57" s="1347"/>
      <c r="GY57" s="1347"/>
      <c r="GZ57" s="1347"/>
      <c r="HA57" s="1347"/>
      <c r="HB57" s="1347"/>
      <c r="HC57" s="1347"/>
      <c r="HD57" s="1347"/>
      <c r="HE57" s="1347"/>
      <c r="HF57" s="1347"/>
      <c r="HG57" s="1347"/>
      <c r="HH57" s="1347"/>
      <c r="HI57" s="1347"/>
      <c r="HJ57" s="1347"/>
      <c r="HK57" s="1347"/>
      <c r="HL57" s="1347"/>
      <c r="HM57" s="1347"/>
      <c r="HN57" s="1347"/>
      <c r="HO57" s="1347"/>
      <c r="HP57" s="1347"/>
      <c r="HQ57" s="1347"/>
      <c r="HR57" s="1347"/>
      <c r="HS57" s="1347"/>
      <c r="HT57" s="1347"/>
      <c r="HU57" s="1347"/>
      <c r="HV57" s="1347"/>
      <c r="HW57" s="1347"/>
      <c r="HX57" s="1347"/>
      <c r="HY57" s="1347"/>
      <c r="HZ57" s="1347"/>
      <c r="IA57" s="1347"/>
      <c r="IB57" s="1347"/>
      <c r="IC57" s="1347"/>
      <c r="ID57" s="1347"/>
      <c r="IE57" s="1347"/>
      <c r="IF57" s="1347"/>
      <c r="IG57" s="1347"/>
      <c r="IH57" s="1347"/>
      <c r="II57" s="1347"/>
      <c r="IJ57" s="1347"/>
      <c r="IK57" s="1347"/>
      <c r="IL57" s="1347"/>
      <c r="IM57" s="1347"/>
      <c r="IN57" s="1347"/>
      <c r="IO57" s="1347"/>
      <c r="IP57" s="1347"/>
      <c r="IQ57" s="1347"/>
      <c r="IR57" s="1347"/>
      <c r="IS57" s="1347"/>
      <c r="IT57" s="1347"/>
      <c r="IU57" s="1347"/>
      <c r="IV57" s="1347"/>
    </row>
    <row r="58" spans="1:256" ht="21.75" customHeight="1" thickBot="1">
      <c r="A58" s="437" t="s">
        <v>2746</v>
      </c>
      <c r="B58" s="361"/>
      <c r="C58" s="335" t="s">
        <v>2747</v>
      </c>
      <c r="D58" s="329"/>
      <c r="E58" s="362">
        <f>E32+E45+E57</f>
        <v>10713717</v>
      </c>
      <c r="F58" s="362">
        <f>F32+F45+F57</f>
        <v>11128574</v>
      </c>
      <c r="G58" s="363">
        <f>G32+G45+G57</f>
        <v>-414857</v>
      </c>
    </row>
    <row r="59" spans="1:256" ht="21.75" customHeight="1" thickTop="1" thickBot="1">
      <c r="A59" s="364" t="s">
        <v>2748</v>
      </c>
      <c r="B59" s="365"/>
      <c r="C59" s="365"/>
      <c r="D59" s="365"/>
      <c r="E59" s="365"/>
      <c r="F59" s="365"/>
      <c r="G59" s="366"/>
    </row>
    <row r="60" spans="1:256" ht="18.95" customHeight="1">
      <c r="A60" s="2" t="s">
        <v>1503</v>
      </c>
      <c r="D60" s="2" t="s">
        <v>795</v>
      </c>
    </row>
    <row r="61" spans="1:256" ht="18.95" customHeight="1">
      <c r="A61" s="165" t="s">
        <v>79</v>
      </c>
      <c r="B61" s="165"/>
      <c r="C61" s="165"/>
      <c r="D61" s="165"/>
      <c r="E61" s="165"/>
      <c r="F61" s="165"/>
      <c r="G61" s="165"/>
    </row>
    <row r="62" spans="1:256" ht="15.75" thickBot="1">
      <c r="A62" s="1347" t="str">
        <f>'Data Sheet'!A50</f>
        <v>Annual Report of THE MIDDLEBURGH TELEPHONE COMPANY                                                                 For the period ending DECEMBER 31, 2013</v>
      </c>
      <c r="F62" s="1347"/>
    </row>
    <row r="63" spans="1:256" ht="19.899999999999999" customHeight="1">
      <c r="A63" s="278"/>
      <c r="B63" s="367" t="s">
        <v>1134</v>
      </c>
      <c r="C63" s="353"/>
      <c r="D63" s="353"/>
      <c r="E63" s="353"/>
      <c r="F63" s="353"/>
      <c r="G63" s="354"/>
    </row>
    <row r="64" spans="1:256" ht="16.899999999999999" customHeight="1">
      <c r="A64" s="158"/>
      <c r="B64" s="72" t="s">
        <v>2749</v>
      </c>
      <c r="C64" s="135"/>
      <c r="D64" s="165"/>
      <c r="E64" s="165"/>
      <c r="F64" s="165"/>
      <c r="G64" s="280"/>
    </row>
    <row r="65" spans="1:256" ht="15.95" customHeight="1">
      <c r="A65" s="1346" t="s">
        <v>1136</v>
      </c>
      <c r="G65" s="282"/>
    </row>
    <row r="66" spans="1:256" ht="15.95" customHeight="1">
      <c r="A66" s="1346" t="s">
        <v>1137</v>
      </c>
      <c r="G66" s="282"/>
    </row>
    <row r="67" spans="1:256" ht="15" customHeight="1">
      <c r="A67" s="1362"/>
      <c r="B67" s="1363"/>
      <c r="C67" s="1364"/>
      <c r="D67" s="77" t="s">
        <v>1138</v>
      </c>
      <c r="E67" s="183" t="s">
        <v>1139</v>
      </c>
      <c r="F67" s="183" t="s">
        <v>1139</v>
      </c>
      <c r="G67" s="184" t="s">
        <v>1140</v>
      </c>
      <c r="I67" s="1347"/>
      <c r="J67" s="1347"/>
      <c r="K67" s="1347"/>
      <c r="L67" s="1347"/>
      <c r="M67" s="1347"/>
      <c r="N67" s="1347"/>
      <c r="O67" s="1347"/>
      <c r="P67" s="1347"/>
      <c r="Q67" s="1347"/>
      <c r="R67" s="1347"/>
      <c r="S67" s="1347"/>
      <c r="T67" s="1347"/>
      <c r="U67" s="1347"/>
      <c r="V67" s="1347"/>
      <c r="W67" s="1347"/>
      <c r="X67" s="1347"/>
      <c r="Y67" s="1347"/>
      <c r="Z67" s="1347"/>
      <c r="AA67" s="1347"/>
      <c r="AB67" s="1347"/>
      <c r="AC67" s="1347"/>
      <c r="AD67" s="1347"/>
      <c r="AE67" s="1347"/>
      <c r="AF67" s="1347"/>
      <c r="AG67" s="1347"/>
      <c r="AH67" s="1347"/>
      <c r="AI67" s="1347"/>
      <c r="AJ67" s="1347"/>
      <c r="AK67" s="1347"/>
      <c r="AL67" s="1347"/>
      <c r="AM67" s="1347"/>
      <c r="AN67" s="1347"/>
      <c r="AO67" s="1347"/>
      <c r="AP67" s="1347"/>
      <c r="AQ67" s="1347"/>
      <c r="AR67" s="1347"/>
      <c r="AS67" s="1347"/>
      <c r="AT67" s="1347"/>
      <c r="AU67" s="1347"/>
      <c r="AV67" s="1347"/>
      <c r="AW67" s="1347"/>
      <c r="AX67" s="1347"/>
      <c r="AY67" s="1347"/>
      <c r="AZ67" s="1347"/>
      <c r="BA67" s="1347"/>
      <c r="BB67" s="1347"/>
      <c r="BC67" s="1347"/>
      <c r="BD67" s="1347"/>
      <c r="BE67" s="1347"/>
      <c r="BF67" s="1347"/>
      <c r="BG67" s="1347"/>
      <c r="BH67" s="1347"/>
      <c r="BI67" s="1347"/>
      <c r="BJ67" s="1347"/>
      <c r="BK67" s="1347"/>
      <c r="BL67" s="1347"/>
      <c r="BM67" s="1347"/>
      <c r="BN67" s="1347"/>
      <c r="BO67" s="1347"/>
      <c r="BP67" s="1347"/>
      <c r="BQ67" s="1347"/>
      <c r="BR67" s="1347"/>
      <c r="BS67" s="1347"/>
      <c r="BT67" s="1347"/>
      <c r="BU67" s="1347"/>
      <c r="BV67" s="1347"/>
      <c r="BW67" s="1347"/>
      <c r="BX67" s="1347"/>
      <c r="BY67" s="1347"/>
      <c r="BZ67" s="1347"/>
      <c r="CA67" s="1347"/>
      <c r="CB67" s="1347"/>
      <c r="CC67" s="1347"/>
      <c r="CD67" s="1347"/>
      <c r="CE67" s="1347"/>
      <c r="CF67" s="1347"/>
      <c r="CG67" s="1347"/>
      <c r="CH67" s="1347"/>
      <c r="CI67" s="1347"/>
      <c r="CJ67" s="1347"/>
      <c r="CK67" s="1347"/>
      <c r="CL67" s="1347"/>
      <c r="CM67" s="1347"/>
      <c r="CN67" s="1347"/>
      <c r="CO67" s="1347"/>
      <c r="CP67" s="1347"/>
      <c r="CQ67" s="1347"/>
      <c r="CR67" s="1347"/>
      <c r="CS67" s="1347"/>
      <c r="CT67" s="1347"/>
      <c r="CU67" s="1347"/>
      <c r="CV67" s="1347"/>
      <c r="CW67" s="1347"/>
      <c r="CX67" s="1347"/>
      <c r="CY67" s="1347"/>
      <c r="CZ67" s="1347"/>
      <c r="DA67" s="1347"/>
      <c r="DB67" s="1347"/>
      <c r="DC67" s="1347"/>
      <c r="DD67" s="1347"/>
      <c r="DE67" s="1347"/>
      <c r="DF67" s="1347"/>
      <c r="DG67" s="1347"/>
      <c r="DH67" s="1347"/>
      <c r="DI67" s="1347"/>
      <c r="DJ67" s="1347"/>
      <c r="DK67" s="1347"/>
      <c r="DL67" s="1347"/>
      <c r="DM67" s="1347"/>
      <c r="DN67" s="1347"/>
      <c r="DO67" s="1347"/>
      <c r="DP67" s="1347"/>
      <c r="DQ67" s="1347"/>
      <c r="DR67" s="1347"/>
      <c r="DS67" s="1347"/>
      <c r="DT67" s="1347"/>
      <c r="DU67" s="1347"/>
      <c r="DV67" s="1347"/>
      <c r="DW67" s="1347"/>
      <c r="DX67" s="1347"/>
      <c r="DY67" s="1347"/>
      <c r="DZ67" s="1347"/>
      <c r="EA67" s="1347"/>
      <c r="EB67" s="1347"/>
      <c r="EC67" s="1347"/>
      <c r="ED67" s="1347"/>
      <c r="EE67" s="1347"/>
      <c r="EF67" s="1347"/>
      <c r="EG67" s="1347"/>
      <c r="EH67" s="1347"/>
      <c r="EI67" s="1347"/>
      <c r="EJ67" s="1347"/>
      <c r="EK67" s="1347"/>
      <c r="EL67" s="1347"/>
      <c r="EM67" s="1347"/>
      <c r="EN67" s="1347"/>
      <c r="EO67" s="1347"/>
      <c r="EP67" s="1347"/>
      <c r="EQ67" s="1347"/>
      <c r="ER67" s="1347"/>
      <c r="ES67" s="1347"/>
      <c r="ET67" s="1347"/>
      <c r="EU67" s="1347"/>
      <c r="EV67" s="1347"/>
      <c r="EW67" s="1347"/>
      <c r="EX67" s="1347"/>
      <c r="EY67" s="1347"/>
      <c r="EZ67" s="1347"/>
      <c r="FA67" s="1347"/>
      <c r="FB67" s="1347"/>
      <c r="FC67" s="1347"/>
      <c r="FD67" s="1347"/>
      <c r="FE67" s="1347"/>
      <c r="FF67" s="1347"/>
      <c r="FG67" s="1347"/>
      <c r="FH67" s="1347"/>
      <c r="FI67" s="1347"/>
      <c r="FJ67" s="1347"/>
      <c r="FK67" s="1347"/>
      <c r="FL67" s="1347"/>
      <c r="FM67" s="1347"/>
      <c r="FN67" s="1347"/>
      <c r="FO67" s="1347"/>
      <c r="FP67" s="1347"/>
      <c r="FQ67" s="1347"/>
      <c r="FR67" s="1347"/>
      <c r="FS67" s="1347"/>
      <c r="FT67" s="1347"/>
      <c r="FU67" s="1347"/>
      <c r="FV67" s="1347"/>
      <c r="FW67" s="1347"/>
      <c r="FX67" s="1347"/>
      <c r="FY67" s="1347"/>
      <c r="FZ67" s="1347"/>
      <c r="GA67" s="1347"/>
      <c r="GB67" s="1347"/>
      <c r="GC67" s="1347"/>
      <c r="GD67" s="1347"/>
      <c r="GE67" s="1347"/>
      <c r="GF67" s="1347"/>
      <c r="GG67" s="1347"/>
      <c r="GH67" s="1347"/>
      <c r="GI67" s="1347"/>
      <c r="GJ67" s="1347"/>
      <c r="GK67" s="1347"/>
      <c r="GL67" s="1347"/>
      <c r="GM67" s="1347"/>
      <c r="GN67" s="1347"/>
      <c r="GO67" s="1347"/>
      <c r="GP67" s="1347"/>
      <c r="GQ67" s="1347"/>
      <c r="GR67" s="1347"/>
      <c r="GS67" s="1347"/>
      <c r="GT67" s="1347"/>
      <c r="GU67" s="1347"/>
      <c r="GV67" s="1347"/>
      <c r="GW67" s="1347"/>
      <c r="GX67" s="1347"/>
      <c r="GY67" s="1347"/>
      <c r="GZ67" s="1347"/>
      <c r="HA67" s="1347"/>
      <c r="HB67" s="1347"/>
      <c r="HC67" s="1347"/>
      <c r="HD67" s="1347"/>
      <c r="HE67" s="1347"/>
      <c r="HF67" s="1347"/>
      <c r="HG67" s="1347"/>
      <c r="HH67" s="1347"/>
      <c r="HI67" s="1347"/>
      <c r="HJ67" s="1347"/>
      <c r="HK67" s="1347"/>
      <c r="HL67" s="1347"/>
      <c r="HM67" s="1347"/>
      <c r="HN67" s="1347"/>
      <c r="HO67" s="1347"/>
      <c r="HP67" s="1347"/>
      <c r="HQ67" s="1347"/>
      <c r="HR67" s="1347"/>
      <c r="HS67" s="1347"/>
      <c r="HT67" s="1347"/>
      <c r="HU67" s="1347"/>
      <c r="HV67" s="1347"/>
      <c r="HW67" s="1347"/>
      <c r="HX67" s="1347"/>
      <c r="HY67" s="1347"/>
      <c r="HZ67" s="1347"/>
      <c r="IA67" s="1347"/>
      <c r="IB67" s="1347"/>
      <c r="IC67" s="1347"/>
      <c r="ID67" s="1347"/>
      <c r="IE67" s="1347"/>
      <c r="IF67" s="1347"/>
      <c r="IG67" s="1347"/>
      <c r="IH67" s="1347"/>
      <c r="II67" s="1347"/>
      <c r="IJ67" s="1347"/>
      <c r="IK67" s="1347"/>
      <c r="IL67" s="1347"/>
      <c r="IM67" s="1347"/>
      <c r="IN67" s="1347"/>
      <c r="IO67" s="1347"/>
      <c r="IP67" s="1347"/>
      <c r="IQ67" s="1347"/>
      <c r="IR67" s="1347"/>
      <c r="IS67" s="1347"/>
      <c r="IT67" s="1347"/>
      <c r="IU67" s="1347"/>
      <c r="IV67" s="1347"/>
    </row>
    <row r="68" spans="1:256" ht="15" customHeight="1">
      <c r="A68" s="1346"/>
      <c r="B68" s="1365"/>
      <c r="C68" s="1347"/>
      <c r="D68" s="602" t="s">
        <v>529</v>
      </c>
      <c r="E68" s="185" t="s">
        <v>1141</v>
      </c>
      <c r="F68" s="185" t="s">
        <v>2786</v>
      </c>
      <c r="G68" s="141" t="s">
        <v>2787</v>
      </c>
      <c r="I68" s="1347"/>
      <c r="J68" s="1347"/>
      <c r="K68" s="1347"/>
      <c r="L68" s="1347"/>
      <c r="M68" s="1347"/>
      <c r="N68" s="1347"/>
      <c r="O68" s="1347"/>
      <c r="P68" s="1347"/>
      <c r="Q68" s="1347"/>
      <c r="R68" s="1347"/>
      <c r="S68" s="1347"/>
      <c r="T68" s="1347"/>
      <c r="U68" s="1347"/>
      <c r="V68" s="1347"/>
      <c r="W68" s="1347"/>
      <c r="X68" s="1347"/>
      <c r="Y68" s="1347"/>
      <c r="Z68" s="1347"/>
      <c r="AA68" s="1347"/>
      <c r="AB68" s="1347"/>
      <c r="AC68" s="1347"/>
      <c r="AD68" s="1347"/>
      <c r="AE68" s="1347"/>
      <c r="AF68" s="1347"/>
      <c r="AG68" s="1347"/>
      <c r="AH68" s="1347"/>
      <c r="AI68" s="1347"/>
      <c r="AJ68" s="1347"/>
      <c r="AK68" s="1347"/>
      <c r="AL68" s="1347"/>
      <c r="AM68" s="1347"/>
      <c r="AN68" s="1347"/>
      <c r="AO68" s="1347"/>
      <c r="AP68" s="1347"/>
      <c r="AQ68" s="1347"/>
      <c r="AR68" s="1347"/>
      <c r="AS68" s="1347"/>
      <c r="AT68" s="1347"/>
      <c r="AU68" s="1347"/>
      <c r="AV68" s="1347"/>
      <c r="AW68" s="1347"/>
      <c r="AX68" s="1347"/>
      <c r="AY68" s="1347"/>
      <c r="AZ68" s="1347"/>
      <c r="BA68" s="1347"/>
      <c r="BB68" s="1347"/>
      <c r="BC68" s="1347"/>
      <c r="BD68" s="1347"/>
      <c r="BE68" s="1347"/>
      <c r="BF68" s="1347"/>
      <c r="BG68" s="1347"/>
      <c r="BH68" s="1347"/>
      <c r="BI68" s="1347"/>
      <c r="BJ68" s="1347"/>
      <c r="BK68" s="1347"/>
      <c r="BL68" s="1347"/>
      <c r="BM68" s="1347"/>
      <c r="BN68" s="1347"/>
      <c r="BO68" s="1347"/>
      <c r="BP68" s="1347"/>
      <c r="BQ68" s="1347"/>
      <c r="BR68" s="1347"/>
      <c r="BS68" s="1347"/>
      <c r="BT68" s="1347"/>
      <c r="BU68" s="1347"/>
      <c r="BV68" s="1347"/>
      <c r="BW68" s="1347"/>
      <c r="BX68" s="1347"/>
      <c r="BY68" s="1347"/>
      <c r="BZ68" s="1347"/>
      <c r="CA68" s="1347"/>
      <c r="CB68" s="1347"/>
      <c r="CC68" s="1347"/>
      <c r="CD68" s="1347"/>
      <c r="CE68" s="1347"/>
      <c r="CF68" s="1347"/>
      <c r="CG68" s="1347"/>
      <c r="CH68" s="1347"/>
      <c r="CI68" s="1347"/>
      <c r="CJ68" s="1347"/>
      <c r="CK68" s="1347"/>
      <c r="CL68" s="1347"/>
      <c r="CM68" s="1347"/>
      <c r="CN68" s="1347"/>
      <c r="CO68" s="1347"/>
      <c r="CP68" s="1347"/>
      <c r="CQ68" s="1347"/>
      <c r="CR68" s="1347"/>
      <c r="CS68" s="1347"/>
      <c r="CT68" s="1347"/>
      <c r="CU68" s="1347"/>
      <c r="CV68" s="1347"/>
      <c r="CW68" s="1347"/>
      <c r="CX68" s="1347"/>
      <c r="CY68" s="1347"/>
      <c r="CZ68" s="1347"/>
      <c r="DA68" s="1347"/>
      <c r="DB68" s="1347"/>
      <c r="DC68" s="1347"/>
      <c r="DD68" s="1347"/>
      <c r="DE68" s="1347"/>
      <c r="DF68" s="1347"/>
      <c r="DG68" s="1347"/>
      <c r="DH68" s="1347"/>
      <c r="DI68" s="1347"/>
      <c r="DJ68" s="1347"/>
      <c r="DK68" s="1347"/>
      <c r="DL68" s="1347"/>
      <c r="DM68" s="1347"/>
      <c r="DN68" s="1347"/>
      <c r="DO68" s="1347"/>
      <c r="DP68" s="1347"/>
      <c r="DQ68" s="1347"/>
      <c r="DR68" s="1347"/>
      <c r="DS68" s="1347"/>
      <c r="DT68" s="1347"/>
      <c r="DU68" s="1347"/>
      <c r="DV68" s="1347"/>
      <c r="DW68" s="1347"/>
      <c r="DX68" s="1347"/>
      <c r="DY68" s="1347"/>
      <c r="DZ68" s="1347"/>
      <c r="EA68" s="1347"/>
      <c r="EB68" s="1347"/>
      <c r="EC68" s="1347"/>
      <c r="ED68" s="1347"/>
      <c r="EE68" s="1347"/>
      <c r="EF68" s="1347"/>
      <c r="EG68" s="1347"/>
      <c r="EH68" s="1347"/>
      <c r="EI68" s="1347"/>
      <c r="EJ68" s="1347"/>
      <c r="EK68" s="1347"/>
      <c r="EL68" s="1347"/>
      <c r="EM68" s="1347"/>
      <c r="EN68" s="1347"/>
      <c r="EO68" s="1347"/>
      <c r="EP68" s="1347"/>
      <c r="EQ68" s="1347"/>
      <c r="ER68" s="1347"/>
      <c r="ES68" s="1347"/>
      <c r="ET68" s="1347"/>
      <c r="EU68" s="1347"/>
      <c r="EV68" s="1347"/>
      <c r="EW68" s="1347"/>
      <c r="EX68" s="1347"/>
      <c r="EY68" s="1347"/>
      <c r="EZ68" s="1347"/>
      <c r="FA68" s="1347"/>
      <c r="FB68" s="1347"/>
      <c r="FC68" s="1347"/>
      <c r="FD68" s="1347"/>
      <c r="FE68" s="1347"/>
      <c r="FF68" s="1347"/>
      <c r="FG68" s="1347"/>
      <c r="FH68" s="1347"/>
      <c r="FI68" s="1347"/>
      <c r="FJ68" s="1347"/>
      <c r="FK68" s="1347"/>
      <c r="FL68" s="1347"/>
      <c r="FM68" s="1347"/>
      <c r="FN68" s="1347"/>
      <c r="FO68" s="1347"/>
      <c r="FP68" s="1347"/>
      <c r="FQ68" s="1347"/>
      <c r="FR68" s="1347"/>
      <c r="FS68" s="1347"/>
      <c r="FT68" s="1347"/>
      <c r="FU68" s="1347"/>
      <c r="FV68" s="1347"/>
      <c r="FW68" s="1347"/>
      <c r="FX68" s="1347"/>
      <c r="FY68" s="1347"/>
      <c r="FZ68" s="1347"/>
      <c r="GA68" s="1347"/>
      <c r="GB68" s="1347"/>
      <c r="GC68" s="1347"/>
      <c r="GD68" s="1347"/>
      <c r="GE68" s="1347"/>
      <c r="GF68" s="1347"/>
      <c r="GG68" s="1347"/>
      <c r="GH68" s="1347"/>
      <c r="GI68" s="1347"/>
      <c r="GJ68" s="1347"/>
      <c r="GK68" s="1347"/>
      <c r="GL68" s="1347"/>
      <c r="GM68" s="1347"/>
      <c r="GN68" s="1347"/>
      <c r="GO68" s="1347"/>
      <c r="GP68" s="1347"/>
      <c r="GQ68" s="1347"/>
      <c r="GR68" s="1347"/>
      <c r="GS68" s="1347"/>
      <c r="GT68" s="1347"/>
      <c r="GU68" s="1347"/>
      <c r="GV68" s="1347"/>
      <c r="GW68" s="1347"/>
      <c r="GX68" s="1347"/>
      <c r="GY68" s="1347"/>
      <c r="GZ68" s="1347"/>
      <c r="HA68" s="1347"/>
      <c r="HB68" s="1347"/>
      <c r="HC68" s="1347"/>
      <c r="HD68" s="1347"/>
      <c r="HE68" s="1347"/>
      <c r="HF68" s="1347"/>
      <c r="HG68" s="1347"/>
      <c r="HH68" s="1347"/>
      <c r="HI68" s="1347"/>
      <c r="HJ68" s="1347"/>
      <c r="HK68" s="1347"/>
      <c r="HL68" s="1347"/>
      <c r="HM68" s="1347"/>
      <c r="HN68" s="1347"/>
      <c r="HO68" s="1347"/>
      <c r="HP68" s="1347"/>
      <c r="HQ68" s="1347"/>
      <c r="HR68" s="1347"/>
      <c r="HS68" s="1347"/>
      <c r="HT68" s="1347"/>
      <c r="HU68" s="1347"/>
      <c r="HV68" s="1347"/>
      <c r="HW68" s="1347"/>
      <c r="HX68" s="1347"/>
      <c r="HY68" s="1347"/>
      <c r="HZ68" s="1347"/>
      <c r="IA68" s="1347"/>
      <c r="IB68" s="1347"/>
      <c r="IC68" s="1347"/>
      <c r="ID68" s="1347"/>
      <c r="IE68" s="1347"/>
      <c r="IF68" s="1347"/>
      <c r="IG68" s="1347"/>
      <c r="IH68" s="1347"/>
      <c r="II68" s="1347"/>
      <c r="IJ68" s="1347"/>
      <c r="IK68" s="1347"/>
      <c r="IL68" s="1347"/>
      <c r="IM68" s="1347"/>
      <c r="IN68" s="1347"/>
      <c r="IO68" s="1347"/>
      <c r="IP68" s="1347"/>
      <c r="IQ68" s="1347"/>
      <c r="IR68" s="1347"/>
      <c r="IS68" s="1347"/>
      <c r="IT68" s="1347"/>
      <c r="IU68" s="1347"/>
      <c r="IV68" s="1347"/>
    </row>
    <row r="69" spans="1:256" ht="15" customHeight="1">
      <c r="A69" s="98" t="s">
        <v>36</v>
      </c>
      <c r="B69" s="964"/>
      <c r="C69" s="602" t="s">
        <v>2788</v>
      </c>
      <c r="D69" s="185" t="s">
        <v>48</v>
      </c>
      <c r="E69" s="185" t="s">
        <v>53</v>
      </c>
      <c r="F69" s="185" t="s">
        <v>53</v>
      </c>
      <c r="G69" s="141" t="s">
        <v>2789</v>
      </c>
      <c r="I69" s="1347"/>
      <c r="J69" s="1347"/>
      <c r="K69" s="1347"/>
      <c r="L69" s="1347"/>
      <c r="M69" s="1347"/>
      <c r="N69" s="1347"/>
      <c r="O69" s="1347"/>
      <c r="P69" s="1347"/>
      <c r="Q69" s="1347"/>
      <c r="R69" s="1347"/>
      <c r="S69" s="1347"/>
      <c r="T69" s="1347"/>
      <c r="U69" s="1347"/>
      <c r="V69" s="1347"/>
      <c r="W69" s="1347"/>
      <c r="X69" s="1347"/>
      <c r="Y69" s="1347"/>
      <c r="Z69" s="1347"/>
      <c r="AA69" s="1347"/>
      <c r="AB69" s="1347"/>
      <c r="AC69" s="1347"/>
      <c r="AD69" s="1347"/>
      <c r="AE69" s="1347"/>
      <c r="AF69" s="1347"/>
      <c r="AG69" s="1347"/>
      <c r="AH69" s="1347"/>
      <c r="AI69" s="1347"/>
      <c r="AJ69" s="1347"/>
      <c r="AK69" s="1347"/>
      <c r="AL69" s="1347"/>
      <c r="AM69" s="1347"/>
      <c r="AN69" s="1347"/>
      <c r="AO69" s="1347"/>
      <c r="AP69" s="1347"/>
      <c r="AQ69" s="1347"/>
      <c r="AR69" s="1347"/>
      <c r="AS69" s="1347"/>
      <c r="AT69" s="1347"/>
      <c r="AU69" s="1347"/>
      <c r="AV69" s="1347"/>
      <c r="AW69" s="1347"/>
      <c r="AX69" s="1347"/>
      <c r="AY69" s="1347"/>
      <c r="AZ69" s="1347"/>
      <c r="BA69" s="1347"/>
      <c r="BB69" s="1347"/>
      <c r="BC69" s="1347"/>
      <c r="BD69" s="1347"/>
      <c r="BE69" s="1347"/>
      <c r="BF69" s="1347"/>
      <c r="BG69" s="1347"/>
      <c r="BH69" s="1347"/>
      <c r="BI69" s="1347"/>
      <c r="BJ69" s="1347"/>
      <c r="BK69" s="1347"/>
      <c r="BL69" s="1347"/>
      <c r="BM69" s="1347"/>
      <c r="BN69" s="1347"/>
      <c r="BO69" s="1347"/>
      <c r="BP69" s="1347"/>
      <c r="BQ69" s="1347"/>
      <c r="BR69" s="1347"/>
      <c r="BS69" s="1347"/>
      <c r="BT69" s="1347"/>
      <c r="BU69" s="1347"/>
      <c r="BV69" s="1347"/>
      <c r="BW69" s="1347"/>
      <c r="BX69" s="1347"/>
      <c r="BY69" s="1347"/>
      <c r="BZ69" s="1347"/>
      <c r="CA69" s="1347"/>
      <c r="CB69" s="1347"/>
      <c r="CC69" s="1347"/>
      <c r="CD69" s="1347"/>
      <c r="CE69" s="1347"/>
      <c r="CF69" s="1347"/>
      <c r="CG69" s="1347"/>
      <c r="CH69" s="1347"/>
      <c r="CI69" s="1347"/>
      <c r="CJ69" s="1347"/>
      <c r="CK69" s="1347"/>
      <c r="CL69" s="1347"/>
      <c r="CM69" s="1347"/>
      <c r="CN69" s="1347"/>
      <c r="CO69" s="1347"/>
      <c r="CP69" s="1347"/>
      <c r="CQ69" s="1347"/>
      <c r="CR69" s="1347"/>
      <c r="CS69" s="1347"/>
      <c r="CT69" s="1347"/>
      <c r="CU69" s="1347"/>
      <c r="CV69" s="1347"/>
      <c r="CW69" s="1347"/>
      <c r="CX69" s="1347"/>
      <c r="CY69" s="1347"/>
      <c r="CZ69" s="1347"/>
      <c r="DA69" s="1347"/>
      <c r="DB69" s="1347"/>
      <c r="DC69" s="1347"/>
      <c r="DD69" s="1347"/>
      <c r="DE69" s="1347"/>
      <c r="DF69" s="1347"/>
      <c r="DG69" s="1347"/>
      <c r="DH69" s="1347"/>
      <c r="DI69" s="1347"/>
      <c r="DJ69" s="1347"/>
      <c r="DK69" s="1347"/>
      <c r="DL69" s="1347"/>
      <c r="DM69" s="1347"/>
      <c r="DN69" s="1347"/>
      <c r="DO69" s="1347"/>
      <c r="DP69" s="1347"/>
      <c r="DQ69" s="1347"/>
      <c r="DR69" s="1347"/>
      <c r="DS69" s="1347"/>
      <c r="DT69" s="1347"/>
      <c r="DU69" s="1347"/>
      <c r="DV69" s="1347"/>
      <c r="DW69" s="1347"/>
      <c r="DX69" s="1347"/>
      <c r="DY69" s="1347"/>
      <c r="DZ69" s="1347"/>
      <c r="EA69" s="1347"/>
      <c r="EB69" s="1347"/>
      <c r="EC69" s="1347"/>
      <c r="ED69" s="1347"/>
      <c r="EE69" s="1347"/>
      <c r="EF69" s="1347"/>
      <c r="EG69" s="1347"/>
      <c r="EH69" s="1347"/>
      <c r="EI69" s="1347"/>
      <c r="EJ69" s="1347"/>
      <c r="EK69" s="1347"/>
      <c r="EL69" s="1347"/>
      <c r="EM69" s="1347"/>
      <c r="EN69" s="1347"/>
      <c r="EO69" s="1347"/>
      <c r="EP69" s="1347"/>
      <c r="EQ69" s="1347"/>
      <c r="ER69" s="1347"/>
      <c r="ES69" s="1347"/>
      <c r="ET69" s="1347"/>
      <c r="EU69" s="1347"/>
      <c r="EV69" s="1347"/>
      <c r="EW69" s="1347"/>
      <c r="EX69" s="1347"/>
      <c r="EY69" s="1347"/>
      <c r="EZ69" s="1347"/>
      <c r="FA69" s="1347"/>
      <c r="FB69" s="1347"/>
      <c r="FC69" s="1347"/>
      <c r="FD69" s="1347"/>
      <c r="FE69" s="1347"/>
      <c r="FF69" s="1347"/>
      <c r="FG69" s="1347"/>
      <c r="FH69" s="1347"/>
      <c r="FI69" s="1347"/>
      <c r="FJ69" s="1347"/>
      <c r="FK69" s="1347"/>
      <c r="FL69" s="1347"/>
      <c r="FM69" s="1347"/>
      <c r="FN69" s="1347"/>
      <c r="FO69" s="1347"/>
      <c r="FP69" s="1347"/>
      <c r="FQ69" s="1347"/>
      <c r="FR69" s="1347"/>
      <c r="FS69" s="1347"/>
      <c r="FT69" s="1347"/>
      <c r="FU69" s="1347"/>
      <c r="FV69" s="1347"/>
      <c r="FW69" s="1347"/>
      <c r="FX69" s="1347"/>
      <c r="FY69" s="1347"/>
      <c r="FZ69" s="1347"/>
      <c r="GA69" s="1347"/>
      <c r="GB69" s="1347"/>
      <c r="GC69" s="1347"/>
      <c r="GD69" s="1347"/>
      <c r="GE69" s="1347"/>
      <c r="GF69" s="1347"/>
      <c r="GG69" s="1347"/>
      <c r="GH69" s="1347"/>
      <c r="GI69" s="1347"/>
      <c r="GJ69" s="1347"/>
      <c r="GK69" s="1347"/>
      <c r="GL69" s="1347"/>
      <c r="GM69" s="1347"/>
      <c r="GN69" s="1347"/>
      <c r="GO69" s="1347"/>
      <c r="GP69" s="1347"/>
      <c r="GQ69" s="1347"/>
      <c r="GR69" s="1347"/>
      <c r="GS69" s="1347"/>
      <c r="GT69" s="1347"/>
      <c r="GU69" s="1347"/>
      <c r="GV69" s="1347"/>
      <c r="GW69" s="1347"/>
      <c r="GX69" s="1347"/>
      <c r="GY69" s="1347"/>
      <c r="GZ69" s="1347"/>
      <c r="HA69" s="1347"/>
      <c r="HB69" s="1347"/>
      <c r="HC69" s="1347"/>
      <c r="HD69" s="1347"/>
      <c r="HE69" s="1347"/>
      <c r="HF69" s="1347"/>
      <c r="HG69" s="1347"/>
      <c r="HH69" s="1347"/>
      <c r="HI69" s="1347"/>
      <c r="HJ69" s="1347"/>
      <c r="HK69" s="1347"/>
      <c r="HL69" s="1347"/>
      <c r="HM69" s="1347"/>
      <c r="HN69" s="1347"/>
      <c r="HO69" s="1347"/>
      <c r="HP69" s="1347"/>
      <c r="HQ69" s="1347"/>
      <c r="HR69" s="1347"/>
      <c r="HS69" s="1347"/>
      <c r="HT69" s="1347"/>
      <c r="HU69" s="1347"/>
      <c r="HV69" s="1347"/>
      <c r="HW69" s="1347"/>
      <c r="HX69" s="1347"/>
      <c r="HY69" s="1347"/>
      <c r="HZ69" s="1347"/>
      <c r="IA69" s="1347"/>
      <c r="IB69" s="1347"/>
      <c r="IC69" s="1347"/>
      <c r="ID69" s="1347"/>
      <c r="IE69" s="1347"/>
      <c r="IF69" s="1347"/>
      <c r="IG69" s="1347"/>
      <c r="IH69" s="1347"/>
      <c r="II69" s="1347"/>
      <c r="IJ69" s="1347"/>
      <c r="IK69" s="1347"/>
      <c r="IL69" s="1347"/>
      <c r="IM69" s="1347"/>
      <c r="IN69" s="1347"/>
      <c r="IO69" s="1347"/>
      <c r="IP69" s="1347"/>
      <c r="IQ69" s="1347"/>
      <c r="IR69" s="1347"/>
      <c r="IS69" s="1347"/>
      <c r="IT69" s="1347"/>
      <c r="IU69" s="1347"/>
      <c r="IV69" s="1347"/>
    </row>
    <row r="70" spans="1:256" ht="12" customHeight="1">
      <c r="A70" s="98" t="s">
        <v>48</v>
      </c>
      <c r="B70" s="965"/>
      <c r="C70" s="82" t="s">
        <v>530</v>
      </c>
      <c r="D70" s="185" t="s">
        <v>531</v>
      </c>
      <c r="E70" s="185" t="s">
        <v>532</v>
      </c>
      <c r="F70" s="185" t="s">
        <v>62</v>
      </c>
      <c r="G70" s="141" t="s">
        <v>63</v>
      </c>
      <c r="I70" s="1347"/>
      <c r="J70" s="1347"/>
      <c r="K70" s="1347"/>
      <c r="L70" s="1347"/>
      <c r="M70" s="1347"/>
      <c r="N70" s="1347"/>
      <c r="O70" s="1347"/>
      <c r="P70" s="1347"/>
      <c r="Q70" s="1347"/>
      <c r="R70" s="1347"/>
      <c r="S70" s="1347"/>
      <c r="T70" s="1347"/>
      <c r="U70" s="1347"/>
      <c r="V70" s="1347"/>
      <c r="W70" s="1347"/>
      <c r="X70" s="1347"/>
      <c r="Y70" s="1347"/>
      <c r="Z70" s="1347"/>
      <c r="AA70" s="1347"/>
      <c r="AB70" s="1347"/>
      <c r="AC70" s="1347"/>
      <c r="AD70" s="1347"/>
      <c r="AE70" s="1347"/>
      <c r="AF70" s="1347"/>
      <c r="AG70" s="1347"/>
      <c r="AH70" s="1347"/>
      <c r="AI70" s="1347"/>
      <c r="AJ70" s="1347"/>
      <c r="AK70" s="1347"/>
      <c r="AL70" s="1347"/>
      <c r="AM70" s="1347"/>
      <c r="AN70" s="1347"/>
      <c r="AO70" s="1347"/>
      <c r="AP70" s="1347"/>
      <c r="AQ70" s="1347"/>
      <c r="AR70" s="1347"/>
      <c r="AS70" s="1347"/>
      <c r="AT70" s="1347"/>
      <c r="AU70" s="1347"/>
      <c r="AV70" s="1347"/>
      <c r="AW70" s="1347"/>
      <c r="AX70" s="1347"/>
      <c r="AY70" s="1347"/>
      <c r="AZ70" s="1347"/>
      <c r="BA70" s="1347"/>
      <c r="BB70" s="1347"/>
      <c r="BC70" s="1347"/>
      <c r="BD70" s="1347"/>
      <c r="BE70" s="1347"/>
      <c r="BF70" s="1347"/>
      <c r="BG70" s="1347"/>
      <c r="BH70" s="1347"/>
      <c r="BI70" s="1347"/>
      <c r="BJ70" s="1347"/>
      <c r="BK70" s="1347"/>
      <c r="BL70" s="1347"/>
      <c r="BM70" s="1347"/>
      <c r="BN70" s="1347"/>
      <c r="BO70" s="1347"/>
      <c r="BP70" s="1347"/>
      <c r="BQ70" s="1347"/>
      <c r="BR70" s="1347"/>
      <c r="BS70" s="1347"/>
      <c r="BT70" s="1347"/>
      <c r="BU70" s="1347"/>
      <c r="BV70" s="1347"/>
      <c r="BW70" s="1347"/>
      <c r="BX70" s="1347"/>
      <c r="BY70" s="1347"/>
      <c r="BZ70" s="1347"/>
      <c r="CA70" s="1347"/>
      <c r="CB70" s="1347"/>
      <c r="CC70" s="1347"/>
      <c r="CD70" s="1347"/>
      <c r="CE70" s="1347"/>
      <c r="CF70" s="1347"/>
      <c r="CG70" s="1347"/>
      <c r="CH70" s="1347"/>
      <c r="CI70" s="1347"/>
      <c r="CJ70" s="1347"/>
      <c r="CK70" s="1347"/>
      <c r="CL70" s="1347"/>
      <c r="CM70" s="1347"/>
      <c r="CN70" s="1347"/>
      <c r="CO70" s="1347"/>
      <c r="CP70" s="1347"/>
      <c r="CQ70" s="1347"/>
      <c r="CR70" s="1347"/>
      <c r="CS70" s="1347"/>
      <c r="CT70" s="1347"/>
      <c r="CU70" s="1347"/>
      <c r="CV70" s="1347"/>
      <c r="CW70" s="1347"/>
      <c r="CX70" s="1347"/>
      <c r="CY70" s="1347"/>
      <c r="CZ70" s="1347"/>
      <c r="DA70" s="1347"/>
      <c r="DB70" s="1347"/>
      <c r="DC70" s="1347"/>
      <c r="DD70" s="1347"/>
      <c r="DE70" s="1347"/>
      <c r="DF70" s="1347"/>
      <c r="DG70" s="1347"/>
      <c r="DH70" s="1347"/>
      <c r="DI70" s="1347"/>
      <c r="DJ70" s="1347"/>
      <c r="DK70" s="1347"/>
      <c r="DL70" s="1347"/>
      <c r="DM70" s="1347"/>
      <c r="DN70" s="1347"/>
      <c r="DO70" s="1347"/>
      <c r="DP70" s="1347"/>
      <c r="DQ70" s="1347"/>
      <c r="DR70" s="1347"/>
      <c r="DS70" s="1347"/>
      <c r="DT70" s="1347"/>
      <c r="DU70" s="1347"/>
      <c r="DV70" s="1347"/>
      <c r="DW70" s="1347"/>
      <c r="DX70" s="1347"/>
      <c r="DY70" s="1347"/>
      <c r="DZ70" s="1347"/>
      <c r="EA70" s="1347"/>
      <c r="EB70" s="1347"/>
      <c r="EC70" s="1347"/>
      <c r="ED70" s="1347"/>
      <c r="EE70" s="1347"/>
      <c r="EF70" s="1347"/>
      <c r="EG70" s="1347"/>
      <c r="EH70" s="1347"/>
      <c r="EI70" s="1347"/>
      <c r="EJ70" s="1347"/>
      <c r="EK70" s="1347"/>
      <c r="EL70" s="1347"/>
      <c r="EM70" s="1347"/>
      <c r="EN70" s="1347"/>
      <c r="EO70" s="1347"/>
      <c r="EP70" s="1347"/>
      <c r="EQ70" s="1347"/>
      <c r="ER70" s="1347"/>
      <c r="ES70" s="1347"/>
      <c r="ET70" s="1347"/>
      <c r="EU70" s="1347"/>
      <c r="EV70" s="1347"/>
      <c r="EW70" s="1347"/>
      <c r="EX70" s="1347"/>
      <c r="EY70" s="1347"/>
      <c r="EZ70" s="1347"/>
      <c r="FA70" s="1347"/>
      <c r="FB70" s="1347"/>
      <c r="FC70" s="1347"/>
      <c r="FD70" s="1347"/>
      <c r="FE70" s="1347"/>
      <c r="FF70" s="1347"/>
      <c r="FG70" s="1347"/>
      <c r="FH70" s="1347"/>
      <c r="FI70" s="1347"/>
      <c r="FJ70" s="1347"/>
      <c r="FK70" s="1347"/>
      <c r="FL70" s="1347"/>
      <c r="FM70" s="1347"/>
      <c r="FN70" s="1347"/>
      <c r="FO70" s="1347"/>
      <c r="FP70" s="1347"/>
      <c r="FQ70" s="1347"/>
      <c r="FR70" s="1347"/>
      <c r="FS70" s="1347"/>
      <c r="FT70" s="1347"/>
      <c r="FU70" s="1347"/>
      <c r="FV70" s="1347"/>
      <c r="FW70" s="1347"/>
      <c r="FX70" s="1347"/>
      <c r="FY70" s="1347"/>
      <c r="FZ70" s="1347"/>
      <c r="GA70" s="1347"/>
      <c r="GB70" s="1347"/>
      <c r="GC70" s="1347"/>
      <c r="GD70" s="1347"/>
      <c r="GE70" s="1347"/>
      <c r="GF70" s="1347"/>
      <c r="GG70" s="1347"/>
      <c r="GH70" s="1347"/>
      <c r="GI70" s="1347"/>
      <c r="GJ70" s="1347"/>
      <c r="GK70" s="1347"/>
      <c r="GL70" s="1347"/>
      <c r="GM70" s="1347"/>
      <c r="GN70" s="1347"/>
      <c r="GO70" s="1347"/>
      <c r="GP70" s="1347"/>
      <c r="GQ70" s="1347"/>
      <c r="GR70" s="1347"/>
      <c r="GS70" s="1347"/>
      <c r="GT70" s="1347"/>
      <c r="GU70" s="1347"/>
      <c r="GV70" s="1347"/>
      <c r="GW70" s="1347"/>
      <c r="GX70" s="1347"/>
      <c r="GY70" s="1347"/>
      <c r="GZ70" s="1347"/>
      <c r="HA70" s="1347"/>
      <c r="HB70" s="1347"/>
      <c r="HC70" s="1347"/>
      <c r="HD70" s="1347"/>
      <c r="HE70" s="1347"/>
      <c r="HF70" s="1347"/>
      <c r="HG70" s="1347"/>
      <c r="HH70" s="1347"/>
      <c r="HI70" s="1347"/>
      <c r="HJ70" s="1347"/>
      <c r="HK70" s="1347"/>
      <c r="HL70" s="1347"/>
      <c r="HM70" s="1347"/>
      <c r="HN70" s="1347"/>
      <c r="HO70" s="1347"/>
      <c r="HP70" s="1347"/>
      <c r="HQ70" s="1347"/>
      <c r="HR70" s="1347"/>
      <c r="HS70" s="1347"/>
      <c r="HT70" s="1347"/>
      <c r="HU70" s="1347"/>
      <c r="HV70" s="1347"/>
      <c r="HW70" s="1347"/>
      <c r="HX70" s="1347"/>
      <c r="HY70" s="1347"/>
      <c r="HZ70" s="1347"/>
      <c r="IA70" s="1347"/>
      <c r="IB70" s="1347"/>
      <c r="IC70" s="1347"/>
      <c r="ID70" s="1347"/>
      <c r="IE70" s="1347"/>
      <c r="IF70" s="1347"/>
      <c r="IG70" s="1347"/>
      <c r="IH70" s="1347"/>
      <c r="II70" s="1347"/>
      <c r="IJ70" s="1347"/>
      <c r="IK70" s="1347"/>
      <c r="IL70" s="1347"/>
      <c r="IM70" s="1347"/>
      <c r="IN70" s="1347"/>
      <c r="IO70" s="1347"/>
      <c r="IP70" s="1347"/>
      <c r="IQ70" s="1347"/>
      <c r="IR70" s="1347"/>
      <c r="IS70" s="1347"/>
      <c r="IT70" s="1347"/>
      <c r="IU70" s="1347"/>
      <c r="IV70" s="1347"/>
    </row>
    <row r="71" spans="1:256" ht="15" customHeight="1">
      <c r="A71" s="1362"/>
      <c r="B71" s="368"/>
      <c r="C71" s="586" t="s">
        <v>2750</v>
      </c>
      <c r="D71" s="1366"/>
      <c r="E71" s="1366"/>
      <c r="F71" s="1366"/>
      <c r="G71" s="1367"/>
      <c r="I71" s="1347"/>
      <c r="J71" s="1347"/>
      <c r="K71" s="1347"/>
      <c r="L71" s="1347"/>
      <c r="M71" s="1347"/>
      <c r="N71" s="1347"/>
      <c r="O71" s="1347"/>
      <c r="P71" s="1347"/>
      <c r="Q71" s="1347"/>
      <c r="R71" s="1347"/>
      <c r="S71" s="1347"/>
      <c r="T71" s="1347"/>
      <c r="U71" s="1347"/>
      <c r="V71" s="1347"/>
      <c r="W71" s="1347"/>
      <c r="X71" s="1347"/>
      <c r="Y71" s="1347"/>
      <c r="Z71" s="1347"/>
      <c r="AA71" s="1347"/>
      <c r="AB71" s="1347"/>
      <c r="AC71" s="1347"/>
      <c r="AD71" s="1347"/>
      <c r="AE71" s="1347"/>
      <c r="AF71" s="1347"/>
      <c r="AG71" s="1347"/>
      <c r="AH71" s="1347"/>
      <c r="AI71" s="1347"/>
      <c r="AJ71" s="1347"/>
      <c r="AK71" s="1347"/>
      <c r="AL71" s="1347"/>
      <c r="AM71" s="1347"/>
      <c r="AN71" s="1347"/>
      <c r="AO71" s="1347"/>
      <c r="AP71" s="1347"/>
      <c r="AQ71" s="1347"/>
      <c r="AR71" s="1347"/>
      <c r="AS71" s="1347"/>
      <c r="AT71" s="1347"/>
      <c r="AU71" s="1347"/>
      <c r="AV71" s="1347"/>
      <c r="AW71" s="1347"/>
      <c r="AX71" s="1347"/>
      <c r="AY71" s="1347"/>
      <c r="AZ71" s="1347"/>
      <c r="BA71" s="1347"/>
      <c r="BB71" s="1347"/>
      <c r="BC71" s="1347"/>
      <c r="BD71" s="1347"/>
      <c r="BE71" s="1347"/>
      <c r="BF71" s="1347"/>
      <c r="BG71" s="1347"/>
      <c r="BH71" s="1347"/>
      <c r="BI71" s="1347"/>
      <c r="BJ71" s="1347"/>
      <c r="BK71" s="1347"/>
      <c r="BL71" s="1347"/>
      <c r="BM71" s="1347"/>
      <c r="BN71" s="1347"/>
      <c r="BO71" s="1347"/>
      <c r="BP71" s="1347"/>
      <c r="BQ71" s="1347"/>
      <c r="BR71" s="1347"/>
      <c r="BS71" s="1347"/>
      <c r="BT71" s="1347"/>
      <c r="BU71" s="1347"/>
      <c r="BV71" s="1347"/>
      <c r="BW71" s="1347"/>
      <c r="BX71" s="1347"/>
      <c r="BY71" s="1347"/>
      <c r="BZ71" s="1347"/>
      <c r="CA71" s="1347"/>
      <c r="CB71" s="1347"/>
      <c r="CC71" s="1347"/>
      <c r="CD71" s="1347"/>
      <c r="CE71" s="1347"/>
      <c r="CF71" s="1347"/>
      <c r="CG71" s="1347"/>
      <c r="CH71" s="1347"/>
      <c r="CI71" s="1347"/>
      <c r="CJ71" s="1347"/>
      <c r="CK71" s="1347"/>
      <c r="CL71" s="1347"/>
      <c r="CM71" s="1347"/>
      <c r="CN71" s="1347"/>
      <c r="CO71" s="1347"/>
      <c r="CP71" s="1347"/>
      <c r="CQ71" s="1347"/>
      <c r="CR71" s="1347"/>
      <c r="CS71" s="1347"/>
      <c r="CT71" s="1347"/>
      <c r="CU71" s="1347"/>
      <c r="CV71" s="1347"/>
      <c r="CW71" s="1347"/>
      <c r="CX71" s="1347"/>
      <c r="CY71" s="1347"/>
      <c r="CZ71" s="1347"/>
      <c r="DA71" s="1347"/>
      <c r="DB71" s="1347"/>
      <c r="DC71" s="1347"/>
      <c r="DD71" s="1347"/>
      <c r="DE71" s="1347"/>
      <c r="DF71" s="1347"/>
      <c r="DG71" s="1347"/>
      <c r="DH71" s="1347"/>
      <c r="DI71" s="1347"/>
      <c r="DJ71" s="1347"/>
      <c r="DK71" s="1347"/>
      <c r="DL71" s="1347"/>
      <c r="DM71" s="1347"/>
      <c r="DN71" s="1347"/>
      <c r="DO71" s="1347"/>
      <c r="DP71" s="1347"/>
      <c r="DQ71" s="1347"/>
      <c r="DR71" s="1347"/>
      <c r="DS71" s="1347"/>
      <c r="DT71" s="1347"/>
      <c r="DU71" s="1347"/>
      <c r="DV71" s="1347"/>
      <c r="DW71" s="1347"/>
      <c r="DX71" s="1347"/>
      <c r="DY71" s="1347"/>
      <c r="DZ71" s="1347"/>
      <c r="EA71" s="1347"/>
      <c r="EB71" s="1347"/>
      <c r="EC71" s="1347"/>
      <c r="ED71" s="1347"/>
      <c r="EE71" s="1347"/>
      <c r="EF71" s="1347"/>
      <c r="EG71" s="1347"/>
      <c r="EH71" s="1347"/>
      <c r="EI71" s="1347"/>
      <c r="EJ71" s="1347"/>
      <c r="EK71" s="1347"/>
      <c r="EL71" s="1347"/>
      <c r="EM71" s="1347"/>
      <c r="EN71" s="1347"/>
      <c r="EO71" s="1347"/>
      <c r="EP71" s="1347"/>
      <c r="EQ71" s="1347"/>
      <c r="ER71" s="1347"/>
      <c r="ES71" s="1347"/>
      <c r="ET71" s="1347"/>
      <c r="EU71" s="1347"/>
      <c r="EV71" s="1347"/>
      <c r="EW71" s="1347"/>
      <c r="EX71" s="1347"/>
      <c r="EY71" s="1347"/>
      <c r="EZ71" s="1347"/>
      <c r="FA71" s="1347"/>
      <c r="FB71" s="1347"/>
      <c r="FC71" s="1347"/>
      <c r="FD71" s="1347"/>
      <c r="FE71" s="1347"/>
      <c r="FF71" s="1347"/>
      <c r="FG71" s="1347"/>
      <c r="FH71" s="1347"/>
      <c r="FI71" s="1347"/>
      <c r="FJ71" s="1347"/>
      <c r="FK71" s="1347"/>
      <c r="FL71" s="1347"/>
      <c r="FM71" s="1347"/>
      <c r="FN71" s="1347"/>
      <c r="FO71" s="1347"/>
      <c r="FP71" s="1347"/>
      <c r="FQ71" s="1347"/>
      <c r="FR71" s="1347"/>
      <c r="FS71" s="1347"/>
      <c r="FT71" s="1347"/>
      <c r="FU71" s="1347"/>
      <c r="FV71" s="1347"/>
      <c r="FW71" s="1347"/>
      <c r="FX71" s="1347"/>
      <c r="FY71" s="1347"/>
      <c r="FZ71" s="1347"/>
      <c r="GA71" s="1347"/>
      <c r="GB71" s="1347"/>
      <c r="GC71" s="1347"/>
      <c r="GD71" s="1347"/>
      <c r="GE71" s="1347"/>
      <c r="GF71" s="1347"/>
      <c r="GG71" s="1347"/>
      <c r="GH71" s="1347"/>
      <c r="GI71" s="1347"/>
      <c r="GJ71" s="1347"/>
      <c r="GK71" s="1347"/>
      <c r="GL71" s="1347"/>
      <c r="GM71" s="1347"/>
      <c r="GN71" s="1347"/>
      <c r="GO71" s="1347"/>
      <c r="GP71" s="1347"/>
      <c r="GQ71" s="1347"/>
      <c r="GR71" s="1347"/>
      <c r="GS71" s="1347"/>
      <c r="GT71" s="1347"/>
      <c r="GU71" s="1347"/>
      <c r="GV71" s="1347"/>
      <c r="GW71" s="1347"/>
      <c r="GX71" s="1347"/>
      <c r="GY71" s="1347"/>
      <c r="GZ71" s="1347"/>
      <c r="HA71" s="1347"/>
      <c r="HB71" s="1347"/>
      <c r="HC71" s="1347"/>
      <c r="HD71" s="1347"/>
      <c r="HE71" s="1347"/>
      <c r="HF71" s="1347"/>
      <c r="HG71" s="1347"/>
      <c r="HH71" s="1347"/>
      <c r="HI71" s="1347"/>
      <c r="HJ71" s="1347"/>
      <c r="HK71" s="1347"/>
      <c r="HL71" s="1347"/>
      <c r="HM71" s="1347"/>
      <c r="HN71" s="1347"/>
      <c r="HO71" s="1347"/>
      <c r="HP71" s="1347"/>
      <c r="HQ71" s="1347"/>
      <c r="HR71" s="1347"/>
      <c r="HS71" s="1347"/>
      <c r="HT71" s="1347"/>
      <c r="HU71" s="1347"/>
      <c r="HV71" s="1347"/>
      <c r="HW71" s="1347"/>
      <c r="HX71" s="1347"/>
      <c r="HY71" s="1347"/>
      <c r="HZ71" s="1347"/>
      <c r="IA71" s="1347"/>
      <c r="IB71" s="1347"/>
      <c r="IC71" s="1347"/>
      <c r="ID71" s="1347"/>
      <c r="IE71" s="1347"/>
      <c r="IF71" s="1347"/>
      <c r="IG71" s="1347"/>
      <c r="IH71" s="1347"/>
      <c r="II71" s="1347"/>
      <c r="IJ71" s="1347"/>
      <c r="IK71" s="1347"/>
      <c r="IL71" s="1347"/>
      <c r="IM71" s="1347"/>
      <c r="IN71" s="1347"/>
      <c r="IO71" s="1347"/>
      <c r="IP71" s="1347"/>
      <c r="IQ71" s="1347"/>
      <c r="IR71" s="1347"/>
      <c r="IS71" s="1347"/>
      <c r="IT71" s="1347"/>
      <c r="IU71" s="1347"/>
      <c r="IV71" s="1347"/>
    </row>
    <row r="72" spans="1:256" ht="15" customHeight="1">
      <c r="A72" s="98" t="s">
        <v>536</v>
      </c>
      <c r="B72" s="1365" t="s">
        <v>2751</v>
      </c>
      <c r="C72" s="1347" t="s">
        <v>2752</v>
      </c>
      <c r="D72" s="247" t="s">
        <v>2113</v>
      </c>
      <c r="E72" s="1368">
        <v>0</v>
      </c>
      <c r="F72" s="1368">
        <v>0</v>
      </c>
      <c r="G72" s="1351">
        <f t="shared" ref="G72:G85" si="3">E72-F72</f>
        <v>0</v>
      </c>
      <c r="I72" s="1347"/>
      <c r="J72" s="1347"/>
      <c r="K72" s="1347"/>
      <c r="L72" s="1347"/>
      <c r="M72" s="1347"/>
      <c r="N72" s="1347"/>
      <c r="O72" s="1347"/>
      <c r="P72" s="1347"/>
      <c r="Q72" s="1347"/>
      <c r="R72" s="1347"/>
      <c r="S72" s="1347"/>
      <c r="T72" s="1347"/>
      <c r="U72" s="1347"/>
      <c r="V72" s="1347"/>
      <c r="W72" s="1347"/>
      <c r="X72" s="1347"/>
      <c r="Y72" s="1347"/>
      <c r="Z72" s="1347"/>
      <c r="AA72" s="1347"/>
      <c r="AB72" s="1347"/>
      <c r="AC72" s="1347"/>
      <c r="AD72" s="1347"/>
      <c r="AE72" s="1347"/>
      <c r="AF72" s="1347"/>
      <c r="AG72" s="1347"/>
      <c r="AH72" s="1347"/>
      <c r="AI72" s="1347"/>
      <c r="AJ72" s="1347"/>
      <c r="AK72" s="1347"/>
      <c r="AL72" s="1347"/>
      <c r="AM72" s="1347"/>
      <c r="AN72" s="1347"/>
      <c r="AO72" s="1347"/>
      <c r="AP72" s="1347"/>
      <c r="AQ72" s="1347"/>
      <c r="AR72" s="1347"/>
      <c r="AS72" s="1347"/>
      <c r="AT72" s="1347"/>
      <c r="AU72" s="1347"/>
      <c r="AV72" s="1347"/>
      <c r="AW72" s="1347"/>
      <c r="AX72" s="1347"/>
      <c r="AY72" s="1347"/>
      <c r="AZ72" s="1347"/>
      <c r="BA72" s="1347"/>
      <c r="BB72" s="1347"/>
      <c r="BC72" s="1347"/>
      <c r="BD72" s="1347"/>
      <c r="BE72" s="1347"/>
      <c r="BF72" s="1347"/>
      <c r="BG72" s="1347"/>
      <c r="BH72" s="1347"/>
      <c r="BI72" s="1347"/>
      <c r="BJ72" s="1347"/>
      <c r="BK72" s="1347"/>
      <c r="BL72" s="1347"/>
      <c r="BM72" s="1347"/>
      <c r="BN72" s="1347"/>
      <c r="BO72" s="1347"/>
      <c r="BP72" s="1347"/>
      <c r="BQ72" s="1347"/>
      <c r="BR72" s="1347"/>
      <c r="BS72" s="1347"/>
      <c r="BT72" s="1347"/>
      <c r="BU72" s="1347"/>
      <c r="BV72" s="1347"/>
      <c r="BW72" s="1347"/>
      <c r="BX72" s="1347"/>
      <c r="BY72" s="1347"/>
      <c r="BZ72" s="1347"/>
      <c r="CA72" s="1347"/>
      <c r="CB72" s="1347"/>
      <c r="CC72" s="1347"/>
      <c r="CD72" s="1347"/>
      <c r="CE72" s="1347"/>
      <c r="CF72" s="1347"/>
      <c r="CG72" s="1347"/>
      <c r="CH72" s="1347"/>
      <c r="CI72" s="1347"/>
      <c r="CJ72" s="1347"/>
      <c r="CK72" s="1347"/>
      <c r="CL72" s="1347"/>
      <c r="CM72" s="1347"/>
      <c r="CN72" s="1347"/>
      <c r="CO72" s="1347"/>
      <c r="CP72" s="1347"/>
      <c r="CQ72" s="1347"/>
      <c r="CR72" s="1347"/>
      <c r="CS72" s="1347"/>
      <c r="CT72" s="1347"/>
      <c r="CU72" s="1347"/>
      <c r="CV72" s="1347"/>
      <c r="CW72" s="1347"/>
      <c r="CX72" s="1347"/>
      <c r="CY72" s="1347"/>
      <c r="CZ72" s="1347"/>
      <c r="DA72" s="1347"/>
      <c r="DB72" s="1347"/>
      <c r="DC72" s="1347"/>
      <c r="DD72" s="1347"/>
      <c r="DE72" s="1347"/>
      <c r="DF72" s="1347"/>
      <c r="DG72" s="1347"/>
      <c r="DH72" s="1347"/>
      <c r="DI72" s="1347"/>
      <c r="DJ72" s="1347"/>
      <c r="DK72" s="1347"/>
      <c r="DL72" s="1347"/>
      <c r="DM72" s="1347"/>
      <c r="DN72" s="1347"/>
      <c r="DO72" s="1347"/>
      <c r="DP72" s="1347"/>
      <c r="DQ72" s="1347"/>
      <c r="DR72" s="1347"/>
      <c r="DS72" s="1347"/>
      <c r="DT72" s="1347"/>
      <c r="DU72" s="1347"/>
      <c r="DV72" s="1347"/>
      <c r="DW72" s="1347"/>
      <c r="DX72" s="1347"/>
      <c r="DY72" s="1347"/>
      <c r="DZ72" s="1347"/>
      <c r="EA72" s="1347"/>
      <c r="EB72" s="1347"/>
      <c r="EC72" s="1347"/>
      <c r="ED72" s="1347"/>
      <c r="EE72" s="1347"/>
      <c r="EF72" s="1347"/>
      <c r="EG72" s="1347"/>
      <c r="EH72" s="1347"/>
      <c r="EI72" s="1347"/>
      <c r="EJ72" s="1347"/>
      <c r="EK72" s="1347"/>
      <c r="EL72" s="1347"/>
      <c r="EM72" s="1347"/>
      <c r="EN72" s="1347"/>
      <c r="EO72" s="1347"/>
      <c r="EP72" s="1347"/>
      <c r="EQ72" s="1347"/>
      <c r="ER72" s="1347"/>
      <c r="ES72" s="1347"/>
      <c r="ET72" s="1347"/>
      <c r="EU72" s="1347"/>
      <c r="EV72" s="1347"/>
      <c r="EW72" s="1347"/>
      <c r="EX72" s="1347"/>
      <c r="EY72" s="1347"/>
      <c r="EZ72" s="1347"/>
      <c r="FA72" s="1347"/>
      <c r="FB72" s="1347"/>
      <c r="FC72" s="1347"/>
      <c r="FD72" s="1347"/>
      <c r="FE72" s="1347"/>
      <c r="FF72" s="1347"/>
      <c r="FG72" s="1347"/>
      <c r="FH72" s="1347"/>
      <c r="FI72" s="1347"/>
      <c r="FJ72" s="1347"/>
      <c r="FK72" s="1347"/>
      <c r="FL72" s="1347"/>
      <c r="FM72" s="1347"/>
      <c r="FN72" s="1347"/>
      <c r="FO72" s="1347"/>
      <c r="FP72" s="1347"/>
      <c r="FQ72" s="1347"/>
      <c r="FR72" s="1347"/>
      <c r="FS72" s="1347"/>
      <c r="FT72" s="1347"/>
      <c r="FU72" s="1347"/>
      <c r="FV72" s="1347"/>
      <c r="FW72" s="1347"/>
      <c r="FX72" s="1347"/>
      <c r="FY72" s="1347"/>
      <c r="FZ72" s="1347"/>
      <c r="GA72" s="1347"/>
      <c r="GB72" s="1347"/>
      <c r="GC72" s="1347"/>
      <c r="GD72" s="1347"/>
      <c r="GE72" s="1347"/>
      <c r="GF72" s="1347"/>
      <c r="GG72" s="1347"/>
      <c r="GH72" s="1347"/>
      <c r="GI72" s="1347"/>
      <c r="GJ72" s="1347"/>
      <c r="GK72" s="1347"/>
      <c r="GL72" s="1347"/>
      <c r="GM72" s="1347"/>
      <c r="GN72" s="1347"/>
      <c r="GO72" s="1347"/>
      <c r="GP72" s="1347"/>
      <c r="GQ72" s="1347"/>
      <c r="GR72" s="1347"/>
      <c r="GS72" s="1347"/>
      <c r="GT72" s="1347"/>
      <c r="GU72" s="1347"/>
      <c r="GV72" s="1347"/>
      <c r="GW72" s="1347"/>
      <c r="GX72" s="1347"/>
      <c r="GY72" s="1347"/>
      <c r="GZ72" s="1347"/>
      <c r="HA72" s="1347"/>
      <c r="HB72" s="1347"/>
      <c r="HC72" s="1347"/>
      <c r="HD72" s="1347"/>
      <c r="HE72" s="1347"/>
      <c r="HF72" s="1347"/>
      <c r="HG72" s="1347"/>
      <c r="HH72" s="1347"/>
      <c r="HI72" s="1347"/>
      <c r="HJ72" s="1347"/>
      <c r="HK72" s="1347"/>
      <c r="HL72" s="1347"/>
      <c r="HM72" s="1347"/>
      <c r="HN72" s="1347"/>
      <c r="HO72" s="1347"/>
      <c r="HP72" s="1347"/>
      <c r="HQ72" s="1347"/>
      <c r="HR72" s="1347"/>
      <c r="HS72" s="1347"/>
      <c r="HT72" s="1347"/>
      <c r="HU72" s="1347"/>
      <c r="HV72" s="1347"/>
      <c r="HW72" s="1347"/>
      <c r="HX72" s="1347"/>
      <c r="HY72" s="1347"/>
      <c r="HZ72" s="1347"/>
      <c r="IA72" s="1347"/>
      <c r="IB72" s="1347"/>
      <c r="IC72" s="1347"/>
      <c r="ID72" s="1347"/>
      <c r="IE72" s="1347"/>
      <c r="IF72" s="1347"/>
      <c r="IG72" s="1347"/>
      <c r="IH72" s="1347"/>
      <c r="II72" s="1347"/>
      <c r="IJ72" s="1347"/>
      <c r="IK72" s="1347"/>
      <c r="IL72" s="1347"/>
      <c r="IM72" s="1347"/>
      <c r="IN72" s="1347"/>
      <c r="IO72" s="1347"/>
      <c r="IP72" s="1347"/>
      <c r="IQ72" s="1347"/>
      <c r="IR72" s="1347"/>
      <c r="IS72" s="1347"/>
      <c r="IT72" s="1347"/>
      <c r="IU72" s="1347"/>
      <c r="IV72" s="1347"/>
    </row>
    <row r="73" spans="1:256" ht="15" customHeight="1">
      <c r="A73" s="98" t="s">
        <v>1040</v>
      </c>
      <c r="B73" s="1365" t="s">
        <v>2753</v>
      </c>
      <c r="C73" s="1347" t="s">
        <v>2754</v>
      </c>
      <c r="D73" s="247" t="s">
        <v>2113</v>
      </c>
      <c r="E73" s="1345">
        <v>319076</v>
      </c>
      <c r="F73" s="1345">
        <v>396412</v>
      </c>
      <c r="G73" s="1353">
        <f t="shared" si="3"/>
        <v>-77336</v>
      </c>
      <c r="I73" s="1347"/>
      <c r="J73" s="1347"/>
      <c r="K73" s="1347"/>
      <c r="L73" s="1347"/>
      <c r="M73" s="1347"/>
      <c r="N73" s="1347"/>
      <c r="O73" s="1347"/>
      <c r="P73" s="1347"/>
      <c r="Q73" s="1347"/>
      <c r="R73" s="1347"/>
      <c r="S73" s="1347"/>
      <c r="T73" s="1347"/>
      <c r="U73" s="1347"/>
      <c r="V73" s="1347"/>
      <c r="W73" s="1347"/>
      <c r="X73" s="1347"/>
      <c r="Y73" s="1347"/>
      <c r="Z73" s="1347"/>
      <c r="AA73" s="1347"/>
      <c r="AB73" s="1347"/>
      <c r="AC73" s="1347"/>
      <c r="AD73" s="1347"/>
      <c r="AE73" s="1347"/>
      <c r="AF73" s="1347"/>
      <c r="AG73" s="1347"/>
      <c r="AH73" s="1347"/>
      <c r="AI73" s="1347"/>
      <c r="AJ73" s="1347"/>
      <c r="AK73" s="1347"/>
      <c r="AL73" s="1347"/>
      <c r="AM73" s="1347"/>
      <c r="AN73" s="1347"/>
      <c r="AO73" s="1347"/>
      <c r="AP73" s="1347"/>
      <c r="AQ73" s="1347"/>
      <c r="AR73" s="1347"/>
      <c r="AS73" s="1347"/>
      <c r="AT73" s="1347"/>
      <c r="AU73" s="1347"/>
      <c r="AV73" s="1347"/>
      <c r="AW73" s="1347"/>
      <c r="AX73" s="1347"/>
      <c r="AY73" s="1347"/>
      <c r="AZ73" s="1347"/>
      <c r="BA73" s="1347"/>
      <c r="BB73" s="1347"/>
      <c r="BC73" s="1347"/>
      <c r="BD73" s="1347"/>
      <c r="BE73" s="1347"/>
      <c r="BF73" s="1347"/>
      <c r="BG73" s="1347"/>
      <c r="BH73" s="1347"/>
      <c r="BI73" s="1347"/>
      <c r="BJ73" s="1347"/>
      <c r="BK73" s="1347"/>
      <c r="BL73" s="1347"/>
      <c r="BM73" s="1347"/>
      <c r="BN73" s="1347"/>
      <c r="BO73" s="1347"/>
      <c r="BP73" s="1347"/>
      <c r="BQ73" s="1347"/>
      <c r="BR73" s="1347"/>
      <c r="BS73" s="1347"/>
      <c r="BT73" s="1347"/>
      <c r="BU73" s="1347"/>
      <c r="BV73" s="1347"/>
      <c r="BW73" s="1347"/>
      <c r="BX73" s="1347"/>
      <c r="BY73" s="1347"/>
      <c r="BZ73" s="1347"/>
      <c r="CA73" s="1347"/>
      <c r="CB73" s="1347"/>
      <c r="CC73" s="1347"/>
      <c r="CD73" s="1347"/>
      <c r="CE73" s="1347"/>
      <c r="CF73" s="1347"/>
      <c r="CG73" s="1347"/>
      <c r="CH73" s="1347"/>
      <c r="CI73" s="1347"/>
      <c r="CJ73" s="1347"/>
      <c r="CK73" s="1347"/>
      <c r="CL73" s="1347"/>
      <c r="CM73" s="1347"/>
      <c r="CN73" s="1347"/>
      <c r="CO73" s="1347"/>
      <c r="CP73" s="1347"/>
      <c r="CQ73" s="1347"/>
      <c r="CR73" s="1347"/>
      <c r="CS73" s="1347"/>
      <c r="CT73" s="1347"/>
      <c r="CU73" s="1347"/>
      <c r="CV73" s="1347"/>
      <c r="CW73" s="1347"/>
      <c r="CX73" s="1347"/>
      <c r="CY73" s="1347"/>
      <c r="CZ73" s="1347"/>
      <c r="DA73" s="1347"/>
      <c r="DB73" s="1347"/>
      <c r="DC73" s="1347"/>
      <c r="DD73" s="1347"/>
      <c r="DE73" s="1347"/>
      <c r="DF73" s="1347"/>
      <c r="DG73" s="1347"/>
      <c r="DH73" s="1347"/>
      <c r="DI73" s="1347"/>
      <c r="DJ73" s="1347"/>
      <c r="DK73" s="1347"/>
      <c r="DL73" s="1347"/>
      <c r="DM73" s="1347"/>
      <c r="DN73" s="1347"/>
      <c r="DO73" s="1347"/>
      <c r="DP73" s="1347"/>
      <c r="DQ73" s="1347"/>
      <c r="DR73" s="1347"/>
      <c r="DS73" s="1347"/>
      <c r="DT73" s="1347"/>
      <c r="DU73" s="1347"/>
      <c r="DV73" s="1347"/>
      <c r="DW73" s="1347"/>
      <c r="DX73" s="1347"/>
      <c r="DY73" s="1347"/>
      <c r="DZ73" s="1347"/>
      <c r="EA73" s="1347"/>
      <c r="EB73" s="1347"/>
      <c r="EC73" s="1347"/>
      <c r="ED73" s="1347"/>
      <c r="EE73" s="1347"/>
      <c r="EF73" s="1347"/>
      <c r="EG73" s="1347"/>
      <c r="EH73" s="1347"/>
      <c r="EI73" s="1347"/>
      <c r="EJ73" s="1347"/>
      <c r="EK73" s="1347"/>
      <c r="EL73" s="1347"/>
      <c r="EM73" s="1347"/>
      <c r="EN73" s="1347"/>
      <c r="EO73" s="1347"/>
      <c r="EP73" s="1347"/>
      <c r="EQ73" s="1347"/>
      <c r="ER73" s="1347"/>
      <c r="ES73" s="1347"/>
      <c r="ET73" s="1347"/>
      <c r="EU73" s="1347"/>
      <c r="EV73" s="1347"/>
      <c r="EW73" s="1347"/>
      <c r="EX73" s="1347"/>
      <c r="EY73" s="1347"/>
      <c r="EZ73" s="1347"/>
      <c r="FA73" s="1347"/>
      <c r="FB73" s="1347"/>
      <c r="FC73" s="1347"/>
      <c r="FD73" s="1347"/>
      <c r="FE73" s="1347"/>
      <c r="FF73" s="1347"/>
      <c r="FG73" s="1347"/>
      <c r="FH73" s="1347"/>
      <c r="FI73" s="1347"/>
      <c r="FJ73" s="1347"/>
      <c r="FK73" s="1347"/>
      <c r="FL73" s="1347"/>
      <c r="FM73" s="1347"/>
      <c r="FN73" s="1347"/>
      <c r="FO73" s="1347"/>
      <c r="FP73" s="1347"/>
      <c r="FQ73" s="1347"/>
      <c r="FR73" s="1347"/>
      <c r="FS73" s="1347"/>
      <c r="FT73" s="1347"/>
      <c r="FU73" s="1347"/>
      <c r="FV73" s="1347"/>
      <c r="FW73" s="1347"/>
      <c r="FX73" s="1347"/>
      <c r="FY73" s="1347"/>
      <c r="FZ73" s="1347"/>
      <c r="GA73" s="1347"/>
      <c r="GB73" s="1347"/>
      <c r="GC73" s="1347"/>
      <c r="GD73" s="1347"/>
      <c r="GE73" s="1347"/>
      <c r="GF73" s="1347"/>
      <c r="GG73" s="1347"/>
      <c r="GH73" s="1347"/>
      <c r="GI73" s="1347"/>
      <c r="GJ73" s="1347"/>
      <c r="GK73" s="1347"/>
      <c r="GL73" s="1347"/>
      <c r="GM73" s="1347"/>
      <c r="GN73" s="1347"/>
      <c r="GO73" s="1347"/>
      <c r="GP73" s="1347"/>
      <c r="GQ73" s="1347"/>
      <c r="GR73" s="1347"/>
      <c r="GS73" s="1347"/>
      <c r="GT73" s="1347"/>
      <c r="GU73" s="1347"/>
      <c r="GV73" s="1347"/>
      <c r="GW73" s="1347"/>
      <c r="GX73" s="1347"/>
      <c r="GY73" s="1347"/>
      <c r="GZ73" s="1347"/>
      <c r="HA73" s="1347"/>
      <c r="HB73" s="1347"/>
      <c r="HC73" s="1347"/>
      <c r="HD73" s="1347"/>
      <c r="HE73" s="1347"/>
      <c r="HF73" s="1347"/>
      <c r="HG73" s="1347"/>
      <c r="HH73" s="1347"/>
      <c r="HI73" s="1347"/>
      <c r="HJ73" s="1347"/>
      <c r="HK73" s="1347"/>
      <c r="HL73" s="1347"/>
      <c r="HM73" s="1347"/>
      <c r="HN73" s="1347"/>
      <c r="HO73" s="1347"/>
      <c r="HP73" s="1347"/>
      <c r="HQ73" s="1347"/>
      <c r="HR73" s="1347"/>
      <c r="HS73" s="1347"/>
      <c r="HT73" s="1347"/>
      <c r="HU73" s="1347"/>
      <c r="HV73" s="1347"/>
      <c r="HW73" s="1347"/>
      <c r="HX73" s="1347"/>
      <c r="HY73" s="1347"/>
      <c r="HZ73" s="1347"/>
      <c r="IA73" s="1347"/>
      <c r="IB73" s="1347"/>
      <c r="IC73" s="1347"/>
      <c r="ID73" s="1347"/>
      <c r="IE73" s="1347"/>
      <c r="IF73" s="1347"/>
      <c r="IG73" s="1347"/>
      <c r="IH73" s="1347"/>
      <c r="II73" s="1347"/>
      <c r="IJ73" s="1347"/>
      <c r="IK73" s="1347"/>
      <c r="IL73" s="1347"/>
      <c r="IM73" s="1347"/>
      <c r="IN73" s="1347"/>
      <c r="IO73" s="1347"/>
      <c r="IP73" s="1347"/>
      <c r="IQ73" s="1347"/>
      <c r="IR73" s="1347"/>
      <c r="IS73" s="1347"/>
      <c r="IT73" s="1347"/>
      <c r="IU73" s="1347"/>
      <c r="IV73" s="1347"/>
    </row>
    <row r="74" spans="1:256" ht="15" customHeight="1">
      <c r="A74" s="98" t="s">
        <v>1285</v>
      </c>
      <c r="B74" s="1365" t="s">
        <v>2755</v>
      </c>
      <c r="C74" s="1347" t="s">
        <v>2756</v>
      </c>
      <c r="D74" s="247" t="s">
        <v>2116</v>
      </c>
      <c r="E74" s="1345">
        <v>0</v>
      </c>
      <c r="F74" s="1352">
        <v>0</v>
      </c>
      <c r="G74" s="1353">
        <f t="shared" si="3"/>
        <v>0</v>
      </c>
      <c r="I74" s="1347"/>
      <c r="J74" s="1347"/>
      <c r="K74" s="1347"/>
      <c r="L74" s="1347"/>
      <c r="M74" s="1347"/>
      <c r="N74" s="1347"/>
      <c r="O74" s="1347"/>
      <c r="P74" s="1347"/>
      <c r="Q74" s="1347"/>
      <c r="R74" s="1347"/>
      <c r="S74" s="1347"/>
      <c r="T74" s="1347"/>
      <c r="U74" s="1347"/>
      <c r="V74" s="1347"/>
      <c r="W74" s="1347"/>
      <c r="X74" s="1347"/>
      <c r="Y74" s="1347"/>
      <c r="Z74" s="1347"/>
      <c r="AA74" s="1347"/>
      <c r="AB74" s="1347"/>
      <c r="AC74" s="1347"/>
      <c r="AD74" s="1347"/>
      <c r="AE74" s="1347"/>
      <c r="AF74" s="1347"/>
      <c r="AG74" s="1347"/>
      <c r="AH74" s="1347"/>
      <c r="AI74" s="1347"/>
      <c r="AJ74" s="1347"/>
      <c r="AK74" s="1347"/>
      <c r="AL74" s="1347"/>
      <c r="AM74" s="1347"/>
      <c r="AN74" s="1347"/>
      <c r="AO74" s="1347"/>
      <c r="AP74" s="1347"/>
      <c r="AQ74" s="1347"/>
      <c r="AR74" s="1347"/>
      <c r="AS74" s="1347"/>
      <c r="AT74" s="1347"/>
      <c r="AU74" s="1347"/>
      <c r="AV74" s="1347"/>
      <c r="AW74" s="1347"/>
      <c r="AX74" s="1347"/>
      <c r="AY74" s="1347"/>
      <c r="AZ74" s="1347"/>
      <c r="BA74" s="1347"/>
      <c r="BB74" s="1347"/>
      <c r="BC74" s="1347"/>
      <c r="BD74" s="1347"/>
      <c r="BE74" s="1347"/>
      <c r="BF74" s="1347"/>
      <c r="BG74" s="1347"/>
      <c r="BH74" s="1347"/>
      <c r="BI74" s="1347"/>
      <c r="BJ74" s="1347"/>
      <c r="BK74" s="1347"/>
      <c r="BL74" s="1347"/>
      <c r="BM74" s="1347"/>
      <c r="BN74" s="1347"/>
      <c r="BO74" s="1347"/>
      <c r="BP74" s="1347"/>
      <c r="BQ74" s="1347"/>
      <c r="BR74" s="1347"/>
      <c r="BS74" s="1347"/>
      <c r="BT74" s="1347"/>
      <c r="BU74" s="1347"/>
      <c r="BV74" s="1347"/>
      <c r="BW74" s="1347"/>
      <c r="BX74" s="1347"/>
      <c r="BY74" s="1347"/>
      <c r="BZ74" s="1347"/>
      <c r="CA74" s="1347"/>
      <c r="CB74" s="1347"/>
      <c r="CC74" s="1347"/>
      <c r="CD74" s="1347"/>
      <c r="CE74" s="1347"/>
      <c r="CF74" s="1347"/>
      <c r="CG74" s="1347"/>
      <c r="CH74" s="1347"/>
      <c r="CI74" s="1347"/>
      <c r="CJ74" s="1347"/>
      <c r="CK74" s="1347"/>
      <c r="CL74" s="1347"/>
      <c r="CM74" s="1347"/>
      <c r="CN74" s="1347"/>
      <c r="CO74" s="1347"/>
      <c r="CP74" s="1347"/>
      <c r="CQ74" s="1347"/>
      <c r="CR74" s="1347"/>
      <c r="CS74" s="1347"/>
      <c r="CT74" s="1347"/>
      <c r="CU74" s="1347"/>
      <c r="CV74" s="1347"/>
      <c r="CW74" s="1347"/>
      <c r="CX74" s="1347"/>
      <c r="CY74" s="1347"/>
      <c r="CZ74" s="1347"/>
      <c r="DA74" s="1347"/>
      <c r="DB74" s="1347"/>
      <c r="DC74" s="1347"/>
      <c r="DD74" s="1347"/>
      <c r="DE74" s="1347"/>
      <c r="DF74" s="1347"/>
      <c r="DG74" s="1347"/>
      <c r="DH74" s="1347"/>
      <c r="DI74" s="1347"/>
      <c r="DJ74" s="1347"/>
      <c r="DK74" s="1347"/>
      <c r="DL74" s="1347"/>
      <c r="DM74" s="1347"/>
      <c r="DN74" s="1347"/>
      <c r="DO74" s="1347"/>
      <c r="DP74" s="1347"/>
      <c r="DQ74" s="1347"/>
      <c r="DR74" s="1347"/>
      <c r="DS74" s="1347"/>
      <c r="DT74" s="1347"/>
      <c r="DU74" s="1347"/>
      <c r="DV74" s="1347"/>
      <c r="DW74" s="1347"/>
      <c r="DX74" s="1347"/>
      <c r="DY74" s="1347"/>
      <c r="DZ74" s="1347"/>
      <c r="EA74" s="1347"/>
      <c r="EB74" s="1347"/>
      <c r="EC74" s="1347"/>
      <c r="ED74" s="1347"/>
      <c r="EE74" s="1347"/>
      <c r="EF74" s="1347"/>
      <c r="EG74" s="1347"/>
      <c r="EH74" s="1347"/>
      <c r="EI74" s="1347"/>
      <c r="EJ74" s="1347"/>
      <c r="EK74" s="1347"/>
      <c r="EL74" s="1347"/>
      <c r="EM74" s="1347"/>
      <c r="EN74" s="1347"/>
      <c r="EO74" s="1347"/>
      <c r="EP74" s="1347"/>
      <c r="EQ74" s="1347"/>
      <c r="ER74" s="1347"/>
      <c r="ES74" s="1347"/>
      <c r="ET74" s="1347"/>
      <c r="EU74" s="1347"/>
      <c r="EV74" s="1347"/>
      <c r="EW74" s="1347"/>
      <c r="EX74" s="1347"/>
      <c r="EY74" s="1347"/>
      <c r="EZ74" s="1347"/>
      <c r="FA74" s="1347"/>
      <c r="FB74" s="1347"/>
      <c r="FC74" s="1347"/>
      <c r="FD74" s="1347"/>
      <c r="FE74" s="1347"/>
      <c r="FF74" s="1347"/>
      <c r="FG74" s="1347"/>
      <c r="FH74" s="1347"/>
      <c r="FI74" s="1347"/>
      <c r="FJ74" s="1347"/>
      <c r="FK74" s="1347"/>
      <c r="FL74" s="1347"/>
      <c r="FM74" s="1347"/>
      <c r="FN74" s="1347"/>
      <c r="FO74" s="1347"/>
      <c r="FP74" s="1347"/>
      <c r="FQ74" s="1347"/>
      <c r="FR74" s="1347"/>
      <c r="FS74" s="1347"/>
      <c r="FT74" s="1347"/>
      <c r="FU74" s="1347"/>
      <c r="FV74" s="1347"/>
      <c r="FW74" s="1347"/>
      <c r="FX74" s="1347"/>
      <c r="FY74" s="1347"/>
      <c r="FZ74" s="1347"/>
      <c r="GA74" s="1347"/>
      <c r="GB74" s="1347"/>
      <c r="GC74" s="1347"/>
      <c r="GD74" s="1347"/>
      <c r="GE74" s="1347"/>
      <c r="GF74" s="1347"/>
      <c r="GG74" s="1347"/>
      <c r="GH74" s="1347"/>
      <c r="GI74" s="1347"/>
      <c r="GJ74" s="1347"/>
      <c r="GK74" s="1347"/>
      <c r="GL74" s="1347"/>
      <c r="GM74" s="1347"/>
      <c r="GN74" s="1347"/>
      <c r="GO74" s="1347"/>
      <c r="GP74" s="1347"/>
      <c r="GQ74" s="1347"/>
      <c r="GR74" s="1347"/>
      <c r="GS74" s="1347"/>
      <c r="GT74" s="1347"/>
      <c r="GU74" s="1347"/>
      <c r="GV74" s="1347"/>
      <c r="GW74" s="1347"/>
      <c r="GX74" s="1347"/>
      <c r="GY74" s="1347"/>
      <c r="GZ74" s="1347"/>
      <c r="HA74" s="1347"/>
      <c r="HB74" s="1347"/>
      <c r="HC74" s="1347"/>
      <c r="HD74" s="1347"/>
      <c r="HE74" s="1347"/>
      <c r="HF74" s="1347"/>
      <c r="HG74" s="1347"/>
      <c r="HH74" s="1347"/>
      <c r="HI74" s="1347"/>
      <c r="HJ74" s="1347"/>
      <c r="HK74" s="1347"/>
      <c r="HL74" s="1347"/>
      <c r="HM74" s="1347"/>
      <c r="HN74" s="1347"/>
      <c r="HO74" s="1347"/>
      <c r="HP74" s="1347"/>
      <c r="HQ74" s="1347"/>
      <c r="HR74" s="1347"/>
      <c r="HS74" s="1347"/>
      <c r="HT74" s="1347"/>
      <c r="HU74" s="1347"/>
      <c r="HV74" s="1347"/>
      <c r="HW74" s="1347"/>
      <c r="HX74" s="1347"/>
      <c r="HY74" s="1347"/>
      <c r="HZ74" s="1347"/>
      <c r="IA74" s="1347"/>
      <c r="IB74" s="1347"/>
      <c r="IC74" s="1347"/>
      <c r="ID74" s="1347"/>
      <c r="IE74" s="1347"/>
      <c r="IF74" s="1347"/>
      <c r="IG74" s="1347"/>
      <c r="IH74" s="1347"/>
      <c r="II74" s="1347"/>
      <c r="IJ74" s="1347"/>
      <c r="IK74" s="1347"/>
      <c r="IL74" s="1347"/>
      <c r="IM74" s="1347"/>
      <c r="IN74" s="1347"/>
      <c r="IO74" s="1347"/>
      <c r="IP74" s="1347"/>
      <c r="IQ74" s="1347"/>
      <c r="IR74" s="1347"/>
      <c r="IS74" s="1347"/>
      <c r="IT74" s="1347"/>
      <c r="IU74" s="1347"/>
      <c r="IV74" s="1347"/>
    </row>
    <row r="75" spans="1:256" ht="15" customHeight="1">
      <c r="A75" s="98" t="s">
        <v>71</v>
      </c>
      <c r="B75" s="1365" t="s">
        <v>2757</v>
      </c>
      <c r="C75" s="1347" t="s">
        <v>2758</v>
      </c>
      <c r="D75" s="247" t="s">
        <v>2116</v>
      </c>
      <c r="E75" s="1345">
        <v>0</v>
      </c>
      <c r="F75" s="1352">
        <v>0</v>
      </c>
      <c r="G75" s="1353">
        <f t="shared" si="3"/>
        <v>0</v>
      </c>
      <c r="I75" s="1347"/>
      <c r="J75" s="1347"/>
      <c r="K75" s="1347"/>
      <c r="L75" s="1347"/>
      <c r="M75" s="1347"/>
      <c r="N75" s="1347"/>
      <c r="O75" s="1347"/>
      <c r="P75" s="1347"/>
      <c r="Q75" s="1347"/>
      <c r="R75" s="1347"/>
      <c r="S75" s="1347"/>
      <c r="T75" s="1347"/>
      <c r="U75" s="1347"/>
      <c r="V75" s="1347"/>
      <c r="W75" s="1347"/>
      <c r="X75" s="1347"/>
      <c r="Y75" s="1347"/>
      <c r="Z75" s="1347"/>
      <c r="AA75" s="1347"/>
      <c r="AB75" s="1347"/>
      <c r="AC75" s="1347"/>
      <c r="AD75" s="1347"/>
      <c r="AE75" s="1347"/>
      <c r="AF75" s="1347"/>
      <c r="AG75" s="1347"/>
      <c r="AH75" s="1347"/>
      <c r="AI75" s="1347"/>
      <c r="AJ75" s="1347"/>
      <c r="AK75" s="1347"/>
      <c r="AL75" s="1347"/>
      <c r="AM75" s="1347"/>
      <c r="AN75" s="1347"/>
      <c r="AO75" s="1347"/>
      <c r="AP75" s="1347"/>
      <c r="AQ75" s="1347"/>
      <c r="AR75" s="1347"/>
      <c r="AS75" s="1347"/>
      <c r="AT75" s="1347"/>
      <c r="AU75" s="1347"/>
      <c r="AV75" s="1347"/>
      <c r="AW75" s="1347"/>
      <c r="AX75" s="1347"/>
      <c r="AY75" s="1347"/>
      <c r="AZ75" s="1347"/>
      <c r="BA75" s="1347"/>
      <c r="BB75" s="1347"/>
      <c r="BC75" s="1347"/>
      <c r="BD75" s="1347"/>
      <c r="BE75" s="1347"/>
      <c r="BF75" s="1347"/>
      <c r="BG75" s="1347"/>
      <c r="BH75" s="1347"/>
      <c r="BI75" s="1347"/>
      <c r="BJ75" s="1347"/>
      <c r="BK75" s="1347"/>
      <c r="BL75" s="1347"/>
      <c r="BM75" s="1347"/>
      <c r="BN75" s="1347"/>
      <c r="BO75" s="1347"/>
      <c r="BP75" s="1347"/>
      <c r="BQ75" s="1347"/>
      <c r="BR75" s="1347"/>
      <c r="BS75" s="1347"/>
      <c r="BT75" s="1347"/>
      <c r="BU75" s="1347"/>
      <c r="BV75" s="1347"/>
      <c r="BW75" s="1347"/>
      <c r="BX75" s="1347"/>
      <c r="BY75" s="1347"/>
      <c r="BZ75" s="1347"/>
      <c r="CA75" s="1347"/>
      <c r="CB75" s="1347"/>
      <c r="CC75" s="1347"/>
      <c r="CD75" s="1347"/>
      <c r="CE75" s="1347"/>
      <c r="CF75" s="1347"/>
      <c r="CG75" s="1347"/>
      <c r="CH75" s="1347"/>
      <c r="CI75" s="1347"/>
      <c r="CJ75" s="1347"/>
      <c r="CK75" s="1347"/>
      <c r="CL75" s="1347"/>
      <c r="CM75" s="1347"/>
      <c r="CN75" s="1347"/>
      <c r="CO75" s="1347"/>
      <c r="CP75" s="1347"/>
      <c r="CQ75" s="1347"/>
      <c r="CR75" s="1347"/>
      <c r="CS75" s="1347"/>
      <c r="CT75" s="1347"/>
      <c r="CU75" s="1347"/>
      <c r="CV75" s="1347"/>
      <c r="CW75" s="1347"/>
      <c r="CX75" s="1347"/>
      <c r="CY75" s="1347"/>
      <c r="CZ75" s="1347"/>
      <c r="DA75" s="1347"/>
      <c r="DB75" s="1347"/>
      <c r="DC75" s="1347"/>
      <c r="DD75" s="1347"/>
      <c r="DE75" s="1347"/>
      <c r="DF75" s="1347"/>
      <c r="DG75" s="1347"/>
      <c r="DH75" s="1347"/>
      <c r="DI75" s="1347"/>
      <c r="DJ75" s="1347"/>
      <c r="DK75" s="1347"/>
      <c r="DL75" s="1347"/>
      <c r="DM75" s="1347"/>
      <c r="DN75" s="1347"/>
      <c r="DO75" s="1347"/>
      <c r="DP75" s="1347"/>
      <c r="DQ75" s="1347"/>
      <c r="DR75" s="1347"/>
      <c r="DS75" s="1347"/>
      <c r="DT75" s="1347"/>
      <c r="DU75" s="1347"/>
      <c r="DV75" s="1347"/>
      <c r="DW75" s="1347"/>
      <c r="DX75" s="1347"/>
      <c r="DY75" s="1347"/>
      <c r="DZ75" s="1347"/>
      <c r="EA75" s="1347"/>
      <c r="EB75" s="1347"/>
      <c r="EC75" s="1347"/>
      <c r="ED75" s="1347"/>
      <c r="EE75" s="1347"/>
      <c r="EF75" s="1347"/>
      <c r="EG75" s="1347"/>
      <c r="EH75" s="1347"/>
      <c r="EI75" s="1347"/>
      <c r="EJ75" s="1347"/>
      <c r="EK75" s="1347"/>
      <c r="EL75" s="1347"/>
      <c r="EM75" s="1347"/>
      <c r="EN75" s="1347"/>
      <c r="EO75" s="1347"/>
      <c r="EP75" s="1347"/>
      <c r="EQ75" s="1347"/>
      <c r="ER75" s="1347"/>
      <c r="ES75" s="1347"/>
      <c r="ET75" s="1347"/>
      <c r="EU75" s="1347"/>
      <c r="EV75" s="1347"/>
      <c r="EW75" s="1347"/>
      <c r="EX75" s="1347"/>
      <c r="EY75" s="1347"/>
      <c r="EZ75" s="1347"/>
      <c r="FA75" s="1347"/>
      <c r="FB75" s="1347"/>
      <c r="FC75" s="1347"/>
      <c r="FD75" s="1347"/>
      <c r="FE75" s="1347"/>
      <c r="FF75" s="1347"/>
      <c r="FG75" s="1347"/>
      <c r="FH75" s="1347"/>
      <c r="FI75" s="1347"/>
      <c r="FJ75" s="1347"/>
      <c r="FK75" s="1347"/>
      <c r="FL75" s="1347"/>
      <c r="FM75" s="1347"/>
      <c r="FN75" s="1347"/>
      <c r="FO75" s="1347"/>
      <c r="FP75" s="1347"/>
      <c r="FQ75" s="1347"/>
      <c r="FR75" s="1347"/>
      <c r="FS75" s="1347"/>
      <c r="FT75" s="1347"/>
      <c r="FU75" s="1347"/>
      <c r="FV75" s="1347"/>
      <c r="FW75" s="1347"/>
      <c r="FX75" s="1347"/>
      <c r="FY75" s="1347"/>
      <c r="FZ75" s="1347"/>
      <c r="GA75" s="1347"/>
      <c r="GB75" s="1347"/>
      <c r="GC75" s="1347"/>
      <c r="GD75" s="1347"/>
      <c r="GE75" s="1347"/>
      <c r="GF75" s="1347"/>
      <c r="GG75" s="1347"/>
      <c r="GH75" s="1347"/>
      <c r="GI75" s="1347"/>
      <c r="GJ75" s="1347"/>
      <c r="GK75" s="1347"/>
      <c r="GL75" s="1347"/>
      <c r="GM75" s="1347"/>
      <c r="GN75" s="1347"/>
      <c r="GO75" s="1347"/>
      <c r="GP75" s="1347"/>
      <c r="GQ75" s="1347"/>
      <c r="GR75" s="1347"/>
      <c r="GS75" s="1347"/>
      <c r="GT75" s="1347"/>
      <c r="GU75" s="1347"/>
      <c r="GV75" s="1347"/>
      <c r="GW75" s="1347"/>
      <c r="GX75" s="1347"/>
      <c r="GY75" s="1347"/>
      <c r="GZ75" s="1347"/>
      <c r="HA75" s="1347"/>
      <c r="HB75" s="1347"/>
      <c r="HC75" s="1347"/>
      <c r="HD75" s="1347"/>
      <c r="HE75" s="1347"/>
      <c r="HF75" s="1347"/>
      <c r="HG75" s="1347"/>
      <c r="HH75" s="1347"/>
      <c r="HI75" s="1347"/>
      <c r="HJ75" s="1347"/>
      <c r="HK75" s="1347"/>
      <c r="HL75" s="1347"/>
      <c r="HM75" s="1347"/>
      <c r="HN75" s="1347"/>
      <c r="HO75" s="1347"/>
      <c r="HP75" s="1347"/>
      <c r="HQ75" s="1347"/>
      <c r="HR75" s="1347"/>
      <c r="HS75" s="1347"/>
      <c r="HT75" s="1347"/>
      <c r="HU75" s="1347"/>
      <c r="HV75" s="1347"/>
      <c r="HW75" s="1347"/>
      <c r="HX75" s="1347"/>
      <c r="HY75" s="1347"/>
      <c r="HZ75" s="1347"/>
      <c r="IA75" s="1347"/>
      <c r="IB75" s="1347"/>
      <c r="IC75" s="1347"/>
      <c r="ID75" s="1347"/>
      <c r="IE75" s="1347"/>
      <c r="IF75" s="1347"/>
      <c r="IG75" s="1347"/>
      <c r="IH75" s="1347"/>
      <c r="II75" s="1347"/>
      <c r="IJ75" s="1347"/>
      <c r="IK75" s="1347"/>
      <c r="IL75" s="1347"/>
      <c r="IM75" s="1347"/>
      <c r="IN75" s="1347"/>
      <c r="IO75" s="1347"/>
      <c r="IP75" s="1347"/>
      <c r="IQ75" s="1347"/>
      <c r="IR75" s="1347"/>
      <c r="IS75" s="1347"/>
      <c r="IT75" s="1347"/>
      <c r="IU75" s="1347"/>
      <c r="IV75" s="1347"/>
    </row>
    <row r="76" spans="1:256" ht="15" customHeight="1">
      <c r="A76" s="98" t="s">
        <v>72</v>
      </c>
      <c r="B76" s="1365" t="s">
        <v>2759</v>
      </c>
      <c r="C76" s="1347" t="s">
        <v>2760</v>
      </c>
      <c r="D76" s="247" t="s">
        <v>2793</v>
      </c>
      <c r="E76" s="1352">
        <v>50</v>
      </c>
      <c r="F76" s="1352">
        <v>-36</v>
      </c>
      <c r="G76" s="1353">
        <f t="shared" si="3"/>
        <v>86</v>
      </c>
      <c r="I76" s="1347"/>
      <c r="J76" s="1347"/>
      <c r="K76" s="1347"/>
      <c r="L76" s="1347"/>
      <c r="M76" s="1347"/>
      <c r="N76" s="1347"/>
      <c r="O76" s="1347"/>
      <c r="P76" s="1347"/>
      <c r="Q76" s="1347"/>
      <c r="R76" s="1347"/>
      <c r="S76" s="1347"/>
      <c r="T76" s="1347"/>
      <c r="U76" s="1347"/>
      <c r="V76" s="1347"/>
      <c r="W76" s="1347"/>
      <c r="X76" s="1347"/>
      <c r="Y76" s="1347"/>
      <c r="Z76" s="1347"/>
      <c r="AA76" s="1347"/>
      <c r="AB76" s="1347"/>
      <c r="AC76" s="1347"/>
      <c r="AD76" s="1347"/>
      <c r="AE76" s="1347"/>
      <c r="AF76" s="1347"/>
      <c r="AG76" s="1347"/>
      <c r="AH76" s="1347"/>
      <c r="AI76" s="1347"/>
      <c r="AJ76" s="1347"/>
      <c r="AK76" s="1347"/>
      <c r="AL76" s="1347"/>
      <c r="AM76" s="1347"/>
      <c r="AN76" s="1347"/>
      <c r="AO76" s="1347"/>
      <c r="AP76" s="1347"/>
      <c r="AQ76" s="1347"/>
      <c r="AR76" s="1347"/>
      <c r="AS76" s="1347"/>
      <c r="AT76" s="1347"/>
      <c r="AU76" s="1347"/>
      <c r="AV76" s="1347"/>
      <c r="AW76" s="1347"/>
      <c r="AX76" s="1347"/>
      <c r="AY76" s="1347"/>
      <c r="AZ76" s="1347"/>
      <c r="BA76" s="1347"/>
      <c r="BB76" s="1347"/>
      <c r="BC76" s="1347"/>
      <c r="BD76" s="1347"/>
      <c r="BE76" s="1347"/>
      <c r="BF76" s="1347"/>
      <c r="BG76" s="1347"/>
      <c r="BH76" s="1347"/>
      <c r="BI76" s="1347"/>
      <c r="BJ76" s="1347"/>
      <c r="BK76" s="1347"/>
      <c r="BL76" s="1347"/>
      <c r="BM76" s="1347"/>
      <c r="BN76" s="1347"/>
      <c r="BO76" s="1347"/>
      <c r="BP76" s="1347"/>
      <c r="BQ76" s="1347"/>
      <c r="BR76" s="1347"/>
      <c r="BS76" s="1347"/>
      <c r="BT76" s="1347"/>
      <c r="BU76" s="1347"/>
      <c r="BV76" s="1347"/>
      <c r="BW76" s="1347"/>
      <c r="BX76" s="1347"/>
      <c r="BY76" s="1347"/>
      <c r="BZ76" s="1347"/>
      <c r="CA76" s="1347"/>
      <c r="CB76" s="1347"/>
      <c r="CC76" s="1347"/>
      <c r="CD76" s="1347"/>
      <c r="CE76" s="1347"/>
      <c r="CF76" s="1347"/>
      <c r="CG76" s="1347"/>
      <c r="CH76" s="1347"/>
      <c r="CI76" s="1347"/>
      <c r="CJ76" s="1347"/>
      <c r="CK76" s="1347"/>
      <c r="CL76" s="1347"/>
      <c r="CM76" s="1347"/>
      <c r="CN76" s="1347"/>
      <c r="CO76" s="1347"/>
      <c r="CP76" s="1347"/>
      <c r="CQ76" s="1347"/>
      <c r="CR76" s="1347"/>
      <c r="CS76" s="1347"/>
      <c r="CT76" s="1347"/>
      <c r="CU76" s="1347"/>
      <c r="CV76" s="1347"/>
      <c r="CW76" s="1347"/>
      <c r="CX76" s="1347"/>
      <c r="CY76" s="1347"/>
      <c r="CZ76" s="1347"/>
      <c r="DA76" s="1347"/>
      <c r="DB76" s="1347"/>
      <c r="DC76" s="1347"/>
      <c r="DD76" s="1347"/>
      <c r="DE76" s="1347"/>
      <c r="DF76" s="1347"/>
      <c r="DG76" s="1347"/>
      <c r="DH76" s="1347"/>
      <c r="DI76" s="1347"/>
      <c r="DJ76" s="1347"/>
      <c r="DK76" s="1347"/>
      <c r="DL76" s="1347"/>
      <c r="DM76" s="1347"/>
      <c r="DN76" s="1347"/>
      <c r="DO76" s="1347"/>
      <c r="DP76" s="1347"/>
      <c r="DQ76" s="1347"/>
      <c r="DR76" s="1347"/>
      <c r="DS76" s="1347"/>
      <c r="DT76" s="1347"/>
      <c r="DU76" s="1347"/>
      <c r="DV76" s="1347"/>
      <c r="DW76" s="1347"/>
      <c r="DX76" s="1347"/>
      <c r="DY76" s="1347"/>
      <c r="DZ76" s="1347"/>
      <c r="EA76" s="1347"/>
      <c r="EB76" s="1347"/>
      <c r="EC76" s="1347"/>
      <c r="ED76" s="1347"/>
      <c r="EE76" s="1347"/>
      <c r="EF76" s="1347"/>
      <c r="EG76" s="1347"/>
      <c r="EH76" s="1347"/>
      <c r="EI76" s="1347"/>
      <c r="EJ76" s="1347"/>
      <c r="EK76" s="1347"/>
      <c r="EL76" s="1347"/>
      <c r="EM76" s="1347"/>
      <c r="EN76" s="1347"/>
      <c r="EO76" s="1347"/>
      <c r="EP76" s="1347"/>
      <c r="EQ76" s="1347"/>
      <c r="ER76" s="1347"/>
      <c r="ES76" s="1347"/>
      <c r="ET76" s="1347"/>
      <c r="EU76" s="1347"/>
      <c r="EV76" s="1347"/>
      <c r="EW76" s="1347"/>
      <c r="EX76" s="1347"/>
      <c r="EY76" s="1347"/>
      <c r="EZ76" s="1347"/>
      <c r="FA76" s="1347"/>
      <c r="FB76" s="1347"/>
      <c r="FC76" s="1347"/>
      <c r="FD76" s="1347"/>
      <c r="FE76" s="1347"/>
      <c r="FF76" s="1347"/>
      <c r="FG76" s="1347"/>
      <c r="FH76" s="1347"/>
      <c r="FI76" s="1347"/>
      <c r="FJ76" s="1347"/>
      <c r="FK76" s="1347"/>
      <c r="FL76" s="1347"/>
      <c r="FM76" s="1347"/>
      <c r="FN76" s="1347"/>
      <c r="FO76" s="1347"/>
      <c r="FP76" s="1347"/>
      <c r="FQ76" s="1347"/>
      <c r="FR76" s="1347"/>
      <c r="FS76" s="1347"/>
      <c r="FT76" s="1347"/>
      <c r="FU76" s="1347"/>
      <c r="FV76" s="1347"/>
      <c r="FW76" s="1347"/>
      <c r="FX76" s="1347"/>
      <c r="FY76" s="1347"/>
      <c r="FZ76" s="1347"/>
      <c r="GA76" s="1347"/>
      <c r="GB76" s="1347"/>
      <c r="GC76" s="1347"/>
      <c r="GD76" s="1347"/>
      <c r="GE76" s="1347"/>
      <c r="GF76" s="1347"/>
      <c r="GG76" s="1347"/>
      <c r="GH76" s="1347"/>
      <c r="GI76" s="1347"/>
      <c r="GJ76" s="1347"/>
      <c r="GK76" s="1347"/>
      <c r="GL76" s="1347"/>
      <c r="GM76" s="1347"/>
      <c r="GN76" s="1347"/>
      <c r="GO76" s="1347"/>
      <c r="GP76" s="1347"/>
      <c r="GQ76" s="1347"/>
      <c r="GR76" s="1347"/>
      <c r="GS76" s="1347"/>
      <c r="GT76" s="1347"/>
      <c r="GU76" s="1347"/>
      <c r="GV76" s="1347"/>
      <c r="GW76" s="1347"/>
      <c r="GX76" s="1347"/>
      <c r="GY76" s="1347"/>
      <c r="GZ76" s="1347"/>
      <c r="HA76" s="1347"/>
      <c r="HB76" s="1347"/>
      <c r="HC76" s="1347"/>
      <c r="HD76" s="1347"/>
      <c r="HE76" s="1347"/>
      <c r="HF76" s="1347"/>
      <c r="HG76" s="1347"/>
      <c r="HH76" s="1347"/>
      <c r="HI76" s="1347"/>
      <c r="HJ76" s="1347"/>
      <c r="HK76" s="1347"/>
      <c r="HL76" s="1347"/>
      <c r="HM76" s="1347"/>
      <c r="HN76" s="1347"/>
      <c r="HO76" s="1347"/>
      <c r="HP76" s="1347"/>
      <c r="HQ76" s="1347"/>
      <c r="HR76" s="1347"/>
      <c r="HS76" s="1347"/>
      <c r="HT76" s="1347"/>
      <c r="HU76" s="1347"/>
      <c r="HV76" s="1347"/>
      <c r="HW76" s="1347"/>
      <c r="HX76" s="1347"/>
      <c r="HY76" s="1347"/>
      <c r="HZ76" s="1347"/>
      <c r="IA76" s="1347"/>
      <c r="IB76" s="1347"/>
      <c r="IC76" s="1347"/>
      <c r="ID76" s="1347"/>
      <c r="IE76" s="1347"/>
      <c r="IF76" s="1347"/>
      <c r="IG76" s="1347"/>
      <c r="IH76" s="1347"/>
      <c r="II76" s="1347"/>
      <c r="IJ76" s="1347"/>
      <c r="IK76" s="1347"/>
      <c r="IL76" s="1347"/>
      <c r="IM76" s="1347"/>
      <c r="IN76" s="1347"/>
      <c r="IO76" s="1347"/>
      <c r="IP76" s="1347"/>
      <c r="IQ76" s="1347"/>
      <c r="IR76" s="1347"/>
      <c r="IS76" s="1347"/>
      <c r="IT76" s="1347"/>
      <c r="IU76" s="1347"/>
      <c r="IV76" s="1347"/>
    </row>
    <row r="77" spans="1:256" ht="15" customHeight="1">
      <c r="A77" s="98" t="s">
        <v>547</v>
      </c>
      <c r="B77" s="1365" t="s">
        <v>2761</v>
      </c>
      <c r="C77" s="1347" t="s">
        <v>2762</v>
      </c>
      <c r="D77" s="247" t="s">
        <v>2793</v>
      </c>
      <c r="E77" s="1352">
        <v>0</v>
      </c>
      <c r="F77" s="1352">
        <v>0</v>
      </c>
      <c r="G77" s="1353">
        <f t="shared" si="3"/>
        <v>0</v>
      </c>
      <c r="I77" s="1347"/>
      <c r="J77" s="1347"/>
      <c r="K77" s="1347"/>
      <c r="L77" s="1347"/>
      <c r="M77" s="1347"/>
      <c r="N77" s="1347"/>
      <c r="O77" s="1347"/>
      <c r="P77" s="1347"/>
      <c r="Q77" s="1347"/>
      <c r="R77" s="1347"/>
      <c r="S77" s="1347"/>
      <c r="T77" s="1347"/>
      <c r="U77" s="1347"/>
      <c r="V77" s="1347"/>
      <c r="W77" s="1347"/>
      <c r="X77" s="1347"/>
      <c r="Y77" s="1347"/>
      <c r="Z77" s="1347"/>
      <c r="AA77" s="1347"/>
      <c r="AB77" s="1347"/>
      <c r="AC77" s="1347"/>
      <c r="AD77" s="1347"/>
      <c r="AE77" s="1347"/>
      <c r="AF77" s="1347"/>
      <c r="AG77" s="1347"/>
      <c r="AH77" s="1347"/>
      <c r="AI77" s="1347"/>
      <c r="AJ77" s="1347"/>
      <c r="AK77" s="1347"/>
      <c r="AL77" s="1347"/>
      <c r="AM77" s="1347"/>
      <c r="AN77" s="1347"/>
      <c r="AO77" s="1347"/>
      <c r="AP77" s="1347"/>
      <c r="AQ77" s="1347"/>
      <c r="AR77" s="1347"/>
      <c r="AS77" s="1347"/>
      <c r="AT77" s="1347"/>
      <c r="AU77" s="1347"/>
      <c r="AV77" s="1347"/>
      <c r="AW77" s="1347"/>
      <c r="AX77" s="1347"/>
      <c r="AY77" s="1347"/>
      <c r="AZ77" s="1347"/>
      <c r="BA77" s="1347"/>
      <c r="BB77" s="1347"/>
      <c r="BC77" s="1347"/>
      <c r="BD77" s="1347"/>
      <c r="BE77" s="1347"/>
      <c r="BF77" s="1347"/>
      <c r="BG77" s="1347"/>
      <c r="BH77" s="1347"/>
      <c r="BI77" s="1347"/>
      <c r="BJ77" s="1347"/>
      <c r="BK77" s="1347"/>
      <c r="BL77" s="1347"/>
      <c r="BM77" s="1347"/>
      <c r="BN77" s="1347"/>
      <c r="BO77" s="1347"/>
      <c r="BP77" s="1347"/>
      <c r="BQ77" s="1347"/>
      <c r="BR77" s="1347"/>
      <c r="BS77" s="1347"/>
      <c r="BT77" s="1347"/>
      <c r="BU77" s="1347"/>
      <c r="BV77" s="1347"/>
      <c r="BW77" s="1347"/>
      <c r="BX77" s="1347"/>
      <c r="BY77" s="1347"/>
      <c r="BZ77" s="1347"/>
      <c r="CA77" s="1347"/>
      <c r="CB77" s="1347"/>
      <c r="CC77" s="1347"/>
      <c r="CD77" s="1347"/>
      <c r="CE77" s="1347"/>
      <c r="CF77" s="1347"/>
      <c r="CG77" s="1347"/>
      <c r="CH77" s="1347"/>
      <c r="CI77" s="1347"/>
      <c r="CJ77" s="1347"/>
      <c r="CK77" s="1347"/>
      <c r="CL77" s="1347"/>
      <c r="CM77" s="1347"/>
      <c r="CN77" s="1347"/>
      <c r="CO77" s="1347"/>
      <c r="CP77" s="1347"/>
      <c r="CQ77" s="1347"/>
      <c r="CR77" s="1347"/>
      <c r="CS77" s="1347"/>
      <c r="CT77" s="1347"/>
      <c r="CU77" s="1347"/>
      <c r="CV77" s="1347"/>
      <c r="CW77" s="1347"/>
      <c r="CX77" s="1347"/>
      <c r="CY77" s="1347"/>
      <c r="CZ77" s="1347"/>
      <c r="DA77" s="1347"/>
      <c r="DB77" s="1347"/>
      <c r="DC77" s="1347"/>
      <c r="DD77" s="1347"/>
      <c r="DE77" s="1347"/>
      <c r="DF77" s="1347"/>
      <c r="DG77" s="1347"/>
      <c r="DH77" s="1347"/>
      <c r="DI77" s="1347"/>
      <c r="DJ77" s="1347"/>
      <c r="DK77" s="1347"/>
      <c r="DL77" s="1347"/>
      <c r="DM77" s="1347"/>
      <c r="DN77" s="1347"/>
      <c r="DO77" s="1347"/>
      <c r="DP77" s="1347"/>
      <c r="DQ77" s="1347"/>
      <c r="DR77" s="1347"/>
      <c r="DS77" s="1347"/>
      <c r="DT77" s="1347"/>
      <c r="DU77" s="1347"/>
      <c r="DV77" s="1347"/>
      <c r="DW77" s="1347"/>
      <c r="DX77" s="1347"/>
      <c r="DY77" s="1347"/>
      <c r="DZ77" s="1347"/>
      <c r="EA77" s="1347"/>
      <c r="EB77" s="1347"/>
      <c r="EC77" s="1347"/>
      <c r="ED77" s="1347"/>
      <c r="EE77" s="1347"/>
      <c r="EF77" s="1347"/>
      <c r="EG77" s="1347"/>
      <c r="EH77" s="1347"/>
      <c r="EI77" s="1347"/>
      <c r="EJ77" s="1347"/>
      <c r="EK77" s="1347"/>
      <c r="EL77" s="1347"/>
      <c r="EM77" s="1347"/>
      <c r="EN77" s="1347"/>
      <c r="EO77" s="1347"/>
      <c r="EP77" s="1347"/>
      <c r="EQ77" s="1347"/>
      <c r="ER77" s="1347"/>
      <c r="ES77" s="1347"/>
      <c r="ET77" s="1347"/>
      <c r="EU77" s="1347"/>
      <c r="EV77" s="1347"/>
      <c r="EW77" s="1347"/>
      <c r="EX77" s="1347"/>
      <c r="EY77" s="1347"/>
      <c r="EZ77" s="1347"/>
      <c r="FA77" s="1347"/>
      <c r="FB77" s="1347"/>
      <c r="FC77" s="1347"/>
      <c r="FD77" s="1347"/>
      <c r="FE77" s="1347"/>
      <c r="FF77" s="1347"/>
      <c r="FG77" s="1347"/>
      <c r="FH77" s="1347"/>
      <c r="FI77" s="1347"/>
      <c r="FJ77" s="1347"/>
      <c r="FK77" s="1347"/>
      <c r="FL77" s="1347"/>
      <c r="FM77" s="1347"/>
      <c r="FN77" s="1347"/>
      <c r="FO77" s="1347"/>
      <c r="FP77" s="1347"/>
      <c r="FQ77" s="1347"/>
      <c r="FR77" s="1347"/>
      <c r="FS77" s="1347"/>
      <c r="FT77" s="1347"/>
      <c r="FU77" s="1347"/>
      <c r="FV77" s="1347"/>
      <c r="FW77" s="1347"/>
      <c r="FX77" s="1347"/>
      <c r="FY77" s="1347"/>
      <c r="FZ77" s="1347"/>
      <c r="GA77" s="1347"/>
      <c r="GB77" s="1347"/>
      <c r="GC77" s="1347"/>
      <c r="GD77" s="1347"/>
      <c r="GE77" s="1347"/>
      <c r="GF77" s="1347"/>
      <c r="GG77" s="1347"/>
      <c r="GH77" s="1347"/>
      <c r="GI77" s="1347"/>
      <c r="GJ77" s="1347"/>
      <c r="GK77" s="1347"/>
      <c r="GL77" s="1347"/>
      <c r="GM77" s="1347"/>
      <c r="GN77" s="1347"/>
      <c r="GO77" s="1347"/>
      <c r="GP77" s="1347"/>
      <c r="GQ77" s="1347"/>
      <c r="GR77" s="1347"/>
      <c r="GS77" s="1347"/>
      <c r="GT77" s="1347"/>
      <c r="GU77" s="1347"/>
      <c r="GV77" s="1347"/>
      <c r="GW77" s="1347"/>
      <c r="GX77" s="1347"/>
      <c r="GY77" s="1347"/>
      <c r="GZ77" s="1347"/>
      <c r="HA77" s="1347"/>
      <c r="HB77" s="1347"/>
      <c r="HC77" s="1347"/>
      <c r="HD77" s="1347"/>
      <c r="HE77" s="1347"/>
      <c r="HF77" s="1347"/>
      <c r="HG77" s="1347"/>
      <c r="HH77" s="1347"/>
      <c r="HI77" s="1347"/>
      <c r="HJ77" s="1347"/>
      <c r="HK77" s="1347"/>
      <c r="HL77" s="1347"/>
      <c r="HM77" s="1347"/>
      <c r="HN77" s="1347"/>
      <c r="HO77" s="1347"/>
      <c r="HP77" s="1347"/>
      <c r="HQ77" s="1347"/>
      <c r="HR77" s="1347"/>
      <c r="HS77" s="1347"/>
      <c r="HT77" s="1347"/>
      <c r="HU77" s="1347"/>
      <c r="HV77" s="1347"/>
      <c r="HW77" s="1347"/>
      <c r="HX77" s="1347"/>
      <c r="HY77" s="1347"/>
      <c r="HZ77" s="1347"/>
      <c r="IA77" s="1347"/>
      <c r="IB77" s="1347"/>
      <c r="IC77" s="1347"/>
      <c r="ID77" s="1347"/>
      <c r="IE77" s="1347"/>
      <c r="IF77" s="1347"/>
      <c r="IG77" s="1347"/>
      <c r="IH77" s="1347"/>
      <c r="II77" s="1347"/>
      <c r="IJ77" s="1347"/>
      <c r="IK77" s="1347"/>
      <c r="IL77" s="1347"/>
      <c r="IM77" s="1347"/>
      <c r="IN77" s="1347"/>
      <c r="IO77" s="1347"/>
      <c r="IP77" s="1347"/>
      <c r="IQ77" s="1347"/>
      <c r="IR77" s="1347"/>
      <c r="IS77" s="1347"/>
      <c r="IT77" s="1347"/>
      <c r="IU77" s="1347"/>
      <c r="IV77" s="1347"/>
    </row>
    <row r="78" spans="1:256" ht="15" customHeight="1">
      <c r="A78" s="98" t="s">
        <v>551</v>
      </c>
      <c r="B78" s="1365" t="s">
        <v>2763</v>
      </c>
      <c r="C78" s="1347" t="s">
        <v>2764</v>
      </c>
      <c r="D78" s="247" t="s">
        <v>534</v>
      </c>
      <c r="E78" s="1345">
        <v>0</v>
      </c>
      <c r="F78" s="1352">
        <v>0</v>
      </c>
      <c r="G78" s="1353">
        <f t="shared" si="3"/>
        <v>0</v>
      </c>
      <c r="I78" s="1347"/>
      <c r="J78" s="1347"/>
      <c r="K78" s="1347"/>
      <c r="L78" s="1347"/>
      <c r="M78" s="1347"/>
      <c r="N78" s="1347"/>
      <c r="O78" s="1347"/>
      <c r="P78" s="1347"/>
      <c r="Q78" s="1347"/>
      <c r="R78" s="1347"/>
      <c r="S78" s="1347"/>
      <c r="T78" s="1347"/>
      <c r="U78" s="1347"/>
      <c r="V78" s="1347"/>
      <c r="W78" s="1347"/>
      <c r="X78" s="1347"/>
      <c r="Y78" s="1347"/>
      <c r="Z78" s="1347"/>
      <c r="AA78" s="1347"/>
      <c r="AB78" s="1347"/>
      <c r="AC78" s="1347"/>
      <c r="AD78" s="1347"/>
      <c r="AE78" s="1347"/>
      <c r="AF78" s="1347"/>
      <c r="AG78" s="1347"/>
      <c r="AH78" s="1347"/>
      <c r="AI78" s="1347"/>
      <c r="AJ78" s="1347"/>
      <c r="AK78" s="1347"/>
      <c r="AL78" s="1347"/>
      <c r="AM78" s="1347"/>
      <c r="AN78" s="1347"/>
      <c r="AO78" s="1347"/>
      <c r="AP78" s="1347"/>
      <c r="AQ78" s="1347"/>
      <c r="AR78" s="1347"/>
      <c r="AS78" s="1347"/>
      <c r="AT78" s="1347"/>
      <c r="AU78" s="1347"/>
      <c r="AV78" s="1347"/>
      <c r="AW78" s="1347"/>
      <c r="AX78" s="1347"/>
      <c r="AY78" s="1347"/>
      <c r="AZ78" s="1347"/>
      <c r="BA78" s="1347"/>
      <c r="BB78" s="1347"/>
      <c r="BC78" s="1347"/>
      <c r="BD78" s="1347"/>
      <c r="BE78" s="1347"/>
      <c r="BF78" s="1347"/>
      <c r="BG78" s="1347"/>
      <c r="BH78" s="1347"/>
      <c r="BI78" s="1347"/>
      <c r="BJ78" s="1347"/>
      <c r="BK78" s="1347"/>
      <c r="BL78" s="1347"/>
      <c r="BM78" s="1347"/>
      <c r="BN78" s="1347"/>
      <c r="BO78" s="1347"/>
      <c r="BP78" s="1347"/>
      <c r="BQ78" s="1347"/>
      <c r="BR78" s="1347"/>
      <c r="BS78" s="1347"/>
      <c r="BT78" s="1347"/>
      <c r="BU78" s="1347"/>
      <c r="BV78" s="1347"/>
      <c r="BW78" s="1347"/>
      <c r="BX78" s="1347"/>
      <c r="BY78" s="1347"/>
      <c r="BZ78" s="1347"/>
      <c r="CA78" s="1347"/>
      <c r="CB78" s="1347"/>
      <c r="CC78" s="1347"/>
      <c r="CD78" s="1347"/>
      <c r="CE78" s="1347"/>
      <c r="CF78" s="1347"/>
      <c r="CG78" s="1347"/>
      <c r="CH78" s="1347"/>
      <c r="CI78" s="1347"/>
      <c r="CJ78" s="1347"/>
      <c r="CK78" s="1347"/>
      <c r="CL78" s="1347"/>
      <c r="CM78" s="1347"/>
      <c r="CN78" s="1347"/>
      <c r="CO78" s="1347"/>
      <c r="CP78" s="1347"/>
      <c r="CQ78" s="1347"/>
      <c r="CR78" s="1347"/>
      <c r="CS78" s="1347"/>
      <c r="CT78" s="1347"/>
      <c r="CU78" s="1347"/>
      <c r="CV78" s="1347"/>
      <c r="CW78" s="1347"/>
      <c r="CX78" s="1347"/>
      <c r="CY78" s="1347"/>
      <c r="CZ78" s="1347"/>
      <c r="DA78" s="1347"/>
      <c r="DB78" s="1347"/>
      <c r="DC78" s="1347"/>
      <c r="DD78" s="1347"/>
      <c r="DE78" s="1347"/>
      <c r="DF78" s="1347"/>
      <c r="DG78" s="1347"/>
      <c r="DH78" s="1347"/>
      <c r="DI78" s="1347"/>
      <c r="DJ78" s="1347"/>
      <c r="DK78" s="1347"/>
      <c r="DL78" s="1347"/>
      <c r="DM78" s="1347"/>
      <c r="DN78" s="1347"/>
      <c r="DO78" s="1347"/>
      <c r="DP78" s="1347"/>
      <c r="DQ78" s="1347"/>
      <c r="DR78" s="1347"/>
      <c r="DS78" s="1347"/>
      <c r="DT78" s="1347"/>
      <c r="DU78" s="1347"/>
      <c r="DV78" s="1347"/>
      <c r="DW78" s="1347"/>
      <c r="DX78" s="1347"/>
      <c r="DY78" s="1347"/>
      <c r="DZ78" s="1347"/>
      <c r="EA78" s="1347"/>
      <c r="EB78" s="1347"/>
      <c r="EC78" s="1347"/>
      <c r="ED78" s="1347"/>
      <c r="EE78" s="1347"/>
      <c r="EF78" s="1347"/>
      <c r="EG78" s="1347"/>
      <c r="EH78" s="1347"/>
      <c r="EI78" s="1347"/>
      <c r="EJ78" s="1347"/>
      <c r="EK78" s="1347"/>
      <c r="EL78" s="1347"/>
      <c r="EM78" s="1347"/>
      <c r="EN78" s="1347"/>
      <c r="EO78" s="1347"/>
      <c r="EP78" s="1347"/>
      <c r="EQ78" s="1347"/>
      <c r="ER78" s="1347"/>
      <c r="ES78" s="1347"/>
      <c r="ET78" s="1347"/>
      <c r="EU78" s="1347"/>
      <c r="EV78" s="1347"/>
      <c r="EW78" s="1347"/>
      <c r="EX78" s="1347"/>
      <c r="EY78" s="1347"/>
      <c r="EZ78" s="1347"/>
      <c r="FA78" s="1347"/>
      <c r="FB78" s="1347"/>
      <c r="FC78" s="1347"/>
      <c r="FD78" s="1347"/>
      <c r="FE78" s="1347"/>
      <c r="FF78" s="1347"/>
      <c r="FG78" s="1347"/>
      <c r="FH78" s="1347"/>
      <c r="FI78" s="1347"/>
      <c r="FJ78" s="1347"/>
      <c r="FK78" s="1347"/>
      <c r="FL78" s="1347"/>
      <c r="FM78" s="1347"/>
      <c r="FN78" s="1347"/>
      <c r="FO78" s="1347"/>
      <c r="FP78" s="1347"/>
      <c r="FQ78" s="1347"/>
      <c r="FR78" s="1347"/>
      <c r="FS78" s="1347"/>
      <c r="FT78" s="1347"/>
      <c r="FU78" s="1347"/>
      <c r="FV78" s="1347"/>
      <c r="FW78" s="1347"/>
      <c r="FX78" s="1347"/>
      <c r="FY78" s="1347"/>
      <c r="FZ78" s="1347"/>
      <c r="GA78" s="1347"/>
      <c r="GB78" s="1347"/>
      <c r="GC78" s="1347"/>
      <c r="GD78" s="1347"/>
      <c r="GE78" s="1347"/>
      <c r="GF78" s="1347"/>
      <c r="GG78" s="1347"/>
      <c r="GH78" s="1347"/>
      <c r="GI78" s="1347"/>
      <c r="GJ78" s="1347"/>
      <c r="GK78" s="1347"/>
      <c r="GL78" s="1347"/>
      <c r="GM78" s="1347"/>
      <c r="GN78" s="1347"/>
      <c r="GO78" s="1347"/>
      <c r="GP78" s="1347"/>
      <c r="GQ78" s="1347"/>
      <c r="GR78" s="1347"/>
      <c r="GS78" s="1347"/>
      <c r="GT78" s="1347"/>
      <c r="GU78" s="1347"/>
      <c r="GV78" s="1347"/>
      <c r="GW78" s="1347"/>
      <c r="GX78" s="1347"/>
      <c r="GY78" s="1347"/>
      <c r="GZ78" s="1347"/>
      <c r="HA78" s="1347"/>
      <c r="HB78" s="1347"/>
      <c r="HC78" s="1347"/>
      <c r="HD78" s="1347"/>
      <c r="HE78" s="1347"/>
      <c r="HF78" s="1347"/>
      <c r="HG78" s="1347"/>
      <c r="HH78" s="1347"/>
      <c r="HI78" s="1347"/>
      <c r="HJ78" s="1347"/>
      <c r="HK78" s="1347"/>
      <c r="HL78" s="1347"/>
      <c r="HM78" s="1347"/>
      <c r="HN78" s="1347"/>
      <c r="HO78" s="1347"/>
      <c r="HP78" s="1347"/>
      <c r="HQ78" s="1347"/>
      <c r="HR78" s="1347"/>
      <c r="HS78" s="1347"/>
      <c r="HT78" s="1347"/>
      <c r="HU78" s="1347"/>
      <c r="HV78" s="1347"/>
      <c r="HW78" s="1347"/>
      <c r="HX78" s="1347"/>
      <c r="HY78" s="1347"/>
      <c r="HZ78" s="1347"/>
      <c r="IA78" s="1347"/>
      <c r="IB78" s="1347"/>
      <c r="IC78" s="1347"/>
      <c r="ID78" s="1347"/>
      <c r="IE78" s="1347"/>
      <c r="IF78" s="1347"/>
      <c r="IG78" s="1347"/>
      <c r="IH78" s="1347"/>
      <c r="II78" s="1347"/>
      <c r="IJ78" s="1347"/>
      <c r="IK78" s="1347"/>
      <c r="IL78" s="1347"/>
      <c r="IM78" s="1347"/>
      <c r="IN78" s="1347"/>
      <c r="IO78" s="1347"/>
      <c r="IP78" s="1347"/>
      <c r="IQ78" s="1347"/>
      <c r="IR78" s="1347"/>
      <c r="IS78" s="1347"/>
      <c r="IT78" s="1347"/>
      <c r="IU78" s="1347"/>
      <c r="IV78" s="1347"/>
    </row>
    <row r="79" spans="1:256" ht="15" customHeight="1">
      <c r="A79" s="98" t="s">
        <v>2324</v>
      </c>
      <c r="B79" s="1365" t="s">
        <v>2765</v>
      </c>
      <c r="C79" s="1347" t="s">
        <v>2766</v>
      </c>
      <c r="D79" s="247" t="s">
        <v>2793</v>
      </c>
      <c r="E79" s="1345">
        <v>0</v>
      </c>
      <c r="F79" s="1352">
        <v>0</v>
      </c>
      <c r="G79" s="1353">
        <f t="shared" si="3"/>
        <v>0</v>
      </c>
      <c r="I79" s="1347"/>
      <c r="J79" s="1347"/>
      <c r="K79" s="1347"/>
      <c r="L79" s="1347"/>
      <c r="M79" s="1347"/>
      <c r="N79" s="1347"/>
      <c r="O79" s="1347"/>
      <c r="P79" s="1347"/>
      <c r="Q79" s="1347"/>
      <c r="R79" s="1347"/>
      <c r="S79" s="1347"/>
      <c r="T79" s="1347"/>
      <c r="U79" s="1347"/>
      <c r="V79" s="1347"/>
      <c r="W79" s="1347"/>
      <c r="X79" s="1347"/>
      <c r="Y79" s="1347"/>
      <c r="Z79" s="1347"/>
      <c r="AA79" s="1347"/>
      <c r="AB79" s="1347"/>
      <c r="AC79" s="1347"/>
      <c r="AD79" s="1347"/>
      <c r="AE79" s="1347"/>
      <c r="AF79" s="1347"/>
      <c r="AG79" s="1347"/>
      <c r="AH79" s="1347"/>
      <c r="AI79" s="1347"/>
      <c r="AJ79" s="1347"/>
      <c r="AK79" s="1347"/>
      <c r="AL79" s="1347"/>
      <c r="AM79" s="1347"/>
      <c r="AN79" s="1347"/>
      <c r="AO79" s="1347"/>
      <c r="AP79" s="1347"/>
      <c r="AQ79" s="1347"/>
      <c r="AR79" s="1347"/>
      <c r="AS79" s="1347"/>
      <c r="AT79" s="1347"/>
      <c r="AU79" s="1347"/>
      <c r="AV79" s="1347"/>
      <c r="AW79" s="1347"/>
      <c r="AX79" s="1347"/>
      <c r="AY79" s="1347"/>
      <c r="AZ79" s="1347"/>
      <c r="BA79" s="1347"/>
      <c r="BB79" s="1347"/>
      <c r="BC79" s="1347"/>
      <c r="BD79" s="1347"/>
      <c r="BE79" s="1347"/>
      <c r="BF79" s="1347"/>
      <c r="BG79" s="1347"/>
      <c r="BH79" s="1347"/>
      <c r="BI79" s="1347"/>
      <c r="BJ79" s="1347"/>
      <c r="BK79" s="1347"/>
      <c r="BL79" s="1347"/>
      <c r="BM79" s="1347"/>
      <c r="BN79" s="1347"/>
      <c r="BO79" s="1347"/>
      <c r="BP79" s="1347"/>
      <c r="BQ79" s="1347"/>
      <c r="BR79" s="1347"/>
      <c r="BS79" s="1347"/>
      <c r="BT79" s="1347"/>
      <c r="BU79" s="1347"/>
      <c r="BV79" s="1347"/>
      <c r="BW79" s="1347"/>
      <c r="BX79" s="1347"/>
      <c r="BY79" s="1347"/>
      <c r="BZ79" s="1347"/>
      <c r="CA79" s="1347"/>
      <c r="CB79" s="1347"/>
      <c r="CC79" s="1347"/>
      <c r="CD79" s="1347"/>
      <c r="CE79" s="1347"/>
      <c r="CF79" s="1347"/>
      <c r="CG79" s="1347"/>
      <c r="CH79" s="1347"/>
      <c r="CI79" s="1347"/>
      <c r="CJ79" s="1347"/>
      <c r="CK79" s="1347"/>
      <c r="CL79" s="1347"/>
      <c r="CM79" s="1347"/>
      <c r="CN79" s="1347"/>
      <c r="CO79" s="1347"/>
      <c r="CP79" s="1347"/>
      <c r="CQ79" s="1347"/>
      <c r="CR79" s="1347"/>
      <c r="CS79" s="1347"/>
      <c r="CT79" s="1347"/>
      <c r="CU79" s="1347"/>
      <c r="CV79" s="1347"/>
      <c r="CW79" s="1347"/>
      <c r="CX79" s="1347"/>
      <c r="CY79" s="1347"/>
      <c r="CZ79" s="1347"/>
      <c r="DA79" s="1347"/>
      <c r="DB79" s="1347"/>
      <c r="DC79" s="1347"/>
      <c r="DD79" s="1347"/>
      <c r="DE79" s="1347"/>
      <c r="DF79" s="1347"/>
      <c r="DG79" s="1347"/>
      <c r="DH79" s="1347"/>
      <c r="DI79" s="1347"/>
      <c r="DJ79" s="1347"/>
      <c r="DK79" s="1347"/>
      <c r="DL79" s="1347"/>
      <c r="DM79" s="1347"/>
      <c r="DN79" s="1347"/>
      <c r="DO79" s="1347"/>
      <c r="DP79" s="1347"/>
      <c r="DQ79" s="1347"/>
      <c r="DR79" s="1347"/>
      <c r="DS79" s="1347"/>
      <c r="DT79" s="1347"/>
      <c r="DU79" s="1347"/>
      <c r="DV79" s="1347"/>
      <c r="DW79" s="1347"/>
      <c r="DX79" s="1347"/>
      <c r="DY79" s="1347"/>
      <c r="DZ79" s="1347"/>
      <c r="EA79" s="1347"/>
      <c r="EB79" s="1347"/>
      <c r="EC79" s="1347"/>
      <c r="ED79" s="1347"/>
      <c r="EE79" s="1347"/>
      <c r="EF79" s="1347"/>
      <c r="EG79" s="1347"/>
      <c r="EH79" s="1347"/>
      <c r="EI79" s="1347"/>
      <c r="EJ79" s="1347"/>
      <c r="EK79" s="1347"/>
      <c r="EL79" s="1347"/>
      <c r="EM79" s="1347"/>
      <c r="EN79" s="1347"/>
      <c r="EO79" s="1347"/>
      <c r="EP79" s="1347"/>
      <c r="EQ79" s="1347"/>
      <c r="ER79" s="1347"/>
      <c r="ES79" s="1347"/>
      <c r="ET79" s="1347"/>
      <c r="EU79" s="1347"/>
      <c r="EV79" s="1347"/>
      <c r="EW79" s="1347"/>
      <c r="EX79" s="1347"/>
      <c r="EY79" s="1347"/>
      <c r="EZ79" s="1347"/>
      <c r="FA79" s="1347"/>
      <c r="FB79" s="1347"/>
      <c r="FC79" s="1347"/>
      <c r="FD79" s="1347"/>
      <c r="FE79" s="1347"/>
      <c r="FF79" s="1347"/>
      <c r="FG79" s="1347"/>
      <c r="FH79" s="1347"/>
      <c r="FI79" s="1347"/>
      <c r="FJ79" s="1347"/>
      <c r="FK79" s="1347"/>
      <c r="FL79" s="1347"/>
      <c r="FM79" s="1347"/>
      <c r="FN79" s="1347"/>
      <c r="FO79" s="1347"/>
      <c r="FP79" s="1347"/>
      <c r="FQ79" s="1347"/>
      <c r="FR79" s="1347"/>
      <c r="FS79" s="1347"/>
      <c r="FT79" s="1347"/>
      <c r="FU79" s="1347"/>
      <c r="FV79" s="1347"/>
      <c r="FW79" s="1347"/>
      <c r="FX79" s="1347"/>
      <c r="FY79" s="1347"/>
      <c r="FZ79" s="1347"/>
      <c r="GA79" s="1347"/>
      <c r="GB79" s="1347"/>
      <c r="GC79" s="1347"/>
      <c r="GD79" s="1347"/>
      <c r="GE79" s="1347"/>
      <c r="GF79" s="1347"/>
      <c r="GG79" s="1347"/>
      <c r="GH79" s="1347"/>
      <c r="GI79" s="1347"/>
      <c r="GJ79" s="1347"/>
      <c r="GK79" s="1347"/>
      <c r="GL79" s="1347"/>
      <c r="GM79" s="1347"/>
      <c r="GN79" s="1347"/>
      <c r="GO79" s="1347"/>
      <c r="GP79" s="1347"/>
      <c r="GQ79" s="1347"/>
      <c r="GR79" s="1347"/>
      <c r="GS79" s="1347"/>
      <c r="GT79" s="1347"/>
      <c r="GU79" s="1347"/>
      <c r="GV79" s="1347"/>
      <c r="GW79" s="1347"/>
      <c r="GX79" s="1347"/>
      <c r="GY79" s="1347"/>
      <c r="GZ79" s="1347"/>
      <c r="HA79" s="1347"/>
      <c r="HB79" s="1347"/>
      <c r="HC79" s="1347"/>
      <c r="HD79" s="1347"/>
      <c r="HE79" s="1347"/>
      <c r="HF79" s="1347"/>
      <c r="HG79" s="1347"/>
      <c r="HH79" s="1347"/>
      <c r="HI79" s="1347"/>
      <c r="HJ79" s="1347"/>
      <c r="HK79" s="1347"/>
      <c r="HL79" s="1347"/>
      <c r="HM79" s="1347"/>
      <c r="HN79" s="1347"/>
      <c r="HO79" s="1347"/>
      <c r="HP79" s="1347"/>
      <c r="HQ79" s="1347"/>
      <c r="HR79" s="1347"/>
      <c r="HS79" s="1347"/>
      <c r="HT79" s="1347"/>
      <c r="HU79" s="1347"/>
      <c r="HV79" s="1347"/>
      <c r="HW79" s="1347"/>
      <c r="HX79" s="1347"/>
      <c r="HY79" s="1347"/>
      <c r="HZ79" s="1347"/>
      <c r="IA79" s="1347"/>
      <c r="IB79" s="1347"/>
      <c r="IC79" s="1347"/>
      <c r="ID79" s="1347"/>
      <c r="IE79" s="1347"/>
      <c r="IF79" s="1347"/>
      <c r="IG79" s="1347"/>
      <c r="IH79" s="1347"/>
      <c r="II79" s="1347"/>
      <c r="IJ79" s="1347"/>
      <c r="IK79" s="1347"/>
      <c r="IL79" s="1347"/>
      <c r="IM79" s="1347"/>
      <c r="IN79" s="1347"/>
      <c r="IO79" s="1347"/>
      <c r="IP79" s="1347"/>
      <c r="IQ79" s="1347"/>
      <c r="IR79" s="1347"/>
      <c r="IS79" s="1347"/>
      <c r="IT79" s="1347"/>
      <c r="IU79" s="1347"/>
      <c r="IV79" s="1347"/>
    </row>
    <row r="80" spans="1:256" ht="15" customHeight="1">
      <c r="A80" s="98" t="s">
        <v>398</v>
      </c>
      <c r="B80" s="1365" t="s">
        <v>2767</v>
      </c>
      <c r="C80" s="1347" t="s">
        <v>2768</v>
      </c>
      <c r="D80" s="247" t="s">
        <v>2098</v>
      </c>
      <c r="E80" s="1437">
        <v>0</v>
      </c>
      <c r="F80" s="1352">
        <v>-17837</v>
      </c>
      <c r="G80" s="1353">
        <f t="shared" si="3"/>
        <v>17837</v>
      </c>
      <c r="I80" s="1347"/>
      <c r="J80" s="1347"/>
      <c r="K80" s="1347"/>
      <c r="L80" s="1347"/>
      <c r="M80" s="1347"/>
      <c r="N80" s="1347"/>
      <c r="O80" s="1347"/>
      <c r="P80" s="1347"/>
      <c r="Q80" s="1347"/>
      <c r="R80" s="1347"/>
      <c r="S80" s="1347"/>
      <c r="T80" s="1347"/>
      <c r="U80" s="1347"/>
      <c r="V80" s="1347"/>
      <c r="W80" s="1347"/>
      <c r="X80" s="1347"/>
      <c r="Y80" s="1347"/>
      <c r="Z80" s="1347"/>
      <c r="AA80" s="1347"/>
      <c r="AB80" s="1347"/>
      <c r="AC80" s="1347"/>
      <c r="AD80" s="1347"/>
      <c r="AE80" s="1347"/>
      <c r="AF80" s="1347"/>
      <c r="AG80" s="1347"/>
      <c r="AH80" s="1347"/>
      <c r="AI80" s="1347"/>
      <c r="AJ80" s="1347"/>
      <c r="AK80" s="1347"/>
      <c r="AL80" s="1347"/>
      <c r="AM80" s="1347"/>
      <c r="AN80" s="1347"/>
      <c r="AO80" s="1347"/>
      <c r="AP80" s="1347"/>
      <c r="AQ80" s="1347"/>
      <c r="AR80" s="1347"/>
      <c r="AS80" s="1347"/>
      <c r="AT80" s="1347"/>
      <c r="AU80" s="1347"/>
      <c r="AV80" s="1347"/>
      <c r="AW80" s="1347"/>
      <c r="AX80" s="1347"/>
      <c r="AY80" s="1347"/>
      <c r="AZ80" s="1347"/>
      <c r="BA80" s="1347"/>
      <c r="BB80" s="1347"/>
      <c r="BC80" s="1347"/>
      <c r="BD80" s="1347"/>
      <c r="BE80" s="1347"/>
      <c r="BF80" s="1347"/>
      <c r="BG80" s="1347"/>
      <c r="BH80" s="1347"/>
      <c r="BI80" s="1347"/>
      <c r="BJ80" s="1347"/>
      <c r="BK80" s="1347"/>
      <c r="BL80" s="1347"/>
      <c r="BM80" s="1347"/>
      <c r="BN80" s="1347"/>
      <c r="BO80" s="1347"/>
      <c r="BP80" s="1347"/>
      <c r="BQ80" s="1347"/>
      <c r="BR80" s="1347"/>
      <c r="BS80" s="1347"/>
      <c r="BT80" s="1347"/>
      <c r="BU80" s="1347"/>
      <c r="BV80" s="1347"/>
      <c r="BW80" s="1347"/>
      <c r="BX80" s="1347"/>
      <c r="BY80" s="1347"/>
      <c r="BZ80" s="1347"/>
      <c r="CA80" s="1347"/>
      <c r="CB80" s="1347"/>
      <c r="CC80" s="1347"/>
      <c r="CD80" s="1347"/>
      <c r="CE80" s="1347"/>
      <c r="CF80" s="1347"/>
      <c r="CG80" s="1347"/>
      <c r="CH80" s="1347"/>
      <c r="CI80" s="1347"/>
      <c r="CJ80" s="1347"/>
      <c r="CK80" s="1347"/>
      <c r="CL80" s="1347"/>
      <c r="CM80" s="1347"/>
      <c r="CN80" s="1347"/>
      <c r="CO80" s="1347"/>
      <c r="CP80" s="1347"/>
      <c r="CQ80" s="1347"/>
      <c r="CR80" s="1347"/>
      <c r="CS80" s="1347"/>
      <c r="CT80" s="1347"/>
      <c r="CU80" s="1347"/>
      <c r="CV80" s="1347"/>
      <c r="CW80" s="1347"/>
      <c r="CX80" s="1347"/>
      <c r="CY80" s="1347"/>
      <c r="CZ80" s="1347"/>
      <c r="DA80" s="1347"/>
      <c r="DB80" s="1347"/>
      <c r="DC80" s="1347"/>
      <c r="DD80" s="1347"/>
      <c r="DE80" s="1347"/>
      <c r="DF80" s="1347"/>
      <c r="DG80" s="1347"/>
      <c r="DH80" s="1347"/>
      <c r="DI80" s="1347"/>
      <c r="DJ80" s="1347"/>
      <c r="DK80" s="1347"/>
      <c r="DL80" s="1347"/>
      <c r="DM80" s="1347"/>
      <c r="DN80" s="1347"/>
      <c r="DO80" s="1347"/>
      <c r="DP80" s="1347"/>
      <c r="DQ80" s="1347"/>
      <c r="DR80" s="1347"/>
      <c r="DS80" s="1347"/>
      <c r="DT80" s="1347"/>
      <c r="DU80" s="1347"/>
      <c r="DV80" s="1347"/>
      <c r="DW80" s="1347"/>
      <c r="DX80" s="1347"/>
      <c r="DY80" s="1347"/>
      <c r="DZ80" s="1347"/>
      <c r="EA80" s="1347"/>
      <c r="EB80" s="1347"/>
      <c r="EC80" s="1347"/>
      <c r="ED80" s="1347"/>
      <c r="EE80" s="1347"/>
      <c r="EF80" s="1347"/>
      <c r="EG80" s="1347"/>
      <c r="EH80" s="1347"/>
      <c r="EI80" s="1347"/>
      <c r="EJ80" s="1347"/>
      <c r="EK80" s="1347"/>
      <c r="EL80" s="1347"/>
      <c r="EM80" s="1347"/>
      <c r="EN80" s="1347"/>
      <c r="EO80" s="1347"/>
      <c r="EP80" s="1347"/>
      <c r="EQ80" s="1347"/>
      <c r="ER80" s="1347"/>
      <c r="ES80" s="1347"/>
      <c r="ET80" s="1347"/>
      <c r="EU80" s="1347"/>
      <c r="EV80" s="1347"/>
      <c r="EW80" s="1347"/>
      <c r="EX80" s="1347"/>
      <c r="EY80" s="1347"/>
      <c r="EZ80" s="1347"/>
      <c r="FA80" s="1347"/>
      <c r="FB80" s="1347"/>
      <c r="FC80" s="1347"/>
      <c r="FD80" s="1347"/>
      <c r="FE80" s="1347"/>
      <c r="FF80" s="1347"/>
      <c r="FG80" s="1347"/>
      <c r="FH80" s="1347"/>
      <c r="FI80" s="1347"/>
      <c r="FJ80" s="1347"/>
      <c r="FK80" s="1347"/>
      <c r="FL80" s="1347"/>
      <c r="FM80" s="1347"/>
      <c r="FN80" s="1347"/>
      <c r="FO80" s="1347"/>
      <c r="FP80" s="1347"/>
      <c r="FQ80" s="1347"/>
      <c r="FR80" s="1347"/>
      <c r="FS80" s="1347"/>
      <c r="FT80" s="1347"/>
      <c r="FU80" s="1347"/>
      <c r="FV80" s="1347"/>
      <c r="FW80" s="1347"/>
      <c r="FX80" s="1347"/>
      <c r="FY80" s="1347"/>
      <c r="FZ80" s="1347"/>
      <c r="GA80" s="1347"/>
      <c r="GB80" s="1347"/>
      <c r="GC80" s="1347"/>
      <c r="GD80" s="1347"/>
      <c r="GE80" s="1347"/>
      <c r="GF80" s="1347"/>
      <c r="GG80" s="1347"/>
      <c r="GH80" s="1347"/>
      <c r="GI80" s="1347"/>
      <c r="GJ80" s="1347"/>
      <c r="GK80" s="1347"/>
      <c r="GL80" s="1347"/>
      <c r="GM80" s="1347"/>
      <c r="GN80" s="1347"/>
      <c r="GO80" s="1347"/>
      <c r="GP80" s="1347"/>
      <c r="GQ80" s="1347"/>
      <c r="GR80" s="1347"/>
      <c r="GS80" s="1347"/>
      <c r="GT80" s="1347"/>
      <c r="GU80" s="1347"/>
      <c r="GV80" s="1347"/>
      <c r="GW80" s="1347"/>
      <c r="GX80" s="1347"/>
      <c r="GY80" s="1347"/>
      <c r="GZ80" s="1347"/>
      <c r="HA80" s="1347"/>
      <c r="HB80" s="1347"/>
      <c r="HC80" s="1347"/>
      <c r="HD80" s="1347"/>
      <c r="HE80" s="1347"/>
      <c r="HF80" s="1347"/>
      <c r="HG80" s="1347"/>
      <c r="HH80" s="1347"/>
      <c r="HI80" s="1347"/>
      <c r="HJ80" s="1347"/>
      <c r="HK80" s="1347"/>
      <c r="HL80" s="1347"/>
      <c r="HM80" s="1347"/>
      <c r="HN80" s="1347"/>
      <c r="HO80" s="1347"/>
      <c r="HP80" s="1347"/>
      <c r="HQ80" s="1347"/>
      <c r="HR80" s="1347"/>
      <c r="HS80" s="1347"/>
      <c r="HT80" s="1347"/>
      <c r="HU80" s="1347"/>
      <c r="HV80" s="1347"/>
      <c r="HW80" s="1347"/>
      <c r="HX80" s="1347"/>
      <c r="HY80" s="1347"/>
      <c r="HZ80" s="1347"/>
      <c r="IA80" s="1347"/>
      <c r="IB80" s="1347"/>
      <c r="IC80" s="1347"/>
      <c r="ID80" s="1347"/>
      <c r="IE80" s="1347"/>
      <c r="IF80" s="1347"/>
      <c r="IG80" s="1347"/>
      <c r="IH80" s="1347"/>
      <c r="II80" s="1347"/>
      <c r="IJ80" s="1347"/>
      <c r="IK80" s="1347"/>
      <c r="IL80" s="1347"/>
      <c r="IM80" s="1347"/>
      <c r="IN80" s="1347"/>
      <c r="IO80" s="1347"/>
      <c r="IP80" s="1347"/>
      <c r="IQ80" s="1347"/>
      <c r="IR80" s="1347"/>
      <c r="IS80" s="1347"/>
      <c r="IT80" s="1347"/>
      <c r="IU80" s="1347"/>
      <c r="IV80" s="1347"/>
    </row>
    <row r="81" spans="1:256" ht="15" customHeight="1">
      <c r="A81" s="98" t="s">
        <v>73</v>
      </c>
      <c r="B81" s="1365" t="s">
        <v>2769</v>
      </c>
      <c r="C81" s="1347" t="s">
        <v>2770</v>
      </c>
      <c r="D81" s="247" t="s">
        <v>2098</v>
      </c>
      <c r="E81" s="1436">
        <v>144</v>
      </c>
      <c r="F81" s="1352">
        <v>1240</v>
      </c>
      <c r="G81" s="1353">
        <f t="shared" si="3"/>
        <v>-1096</v>
      </c>
      <c r="I81" s="1347"/>
      <c r="J81" s="1347"/>
      <c r="K81" s="1347"/>
      <c r="L81" s="1347"/>
      <c r="M81" s="1347"/>
      <c r="N81" s="1347"/>
      <c r="O81" s="1347"/>
      <c r="P81" s="1347"/>
      <c r="Q81" s="1347"/>
      <c r="R81" s="1347"/>
      <c r="S81" s="1347"/>
      <c r="T81" s="1347"/>
      <c r="U81" s="1347"/>
      <c r="V81" s="1347"/>
      <c r="W81" s="1347"/>
      <c r="X81" s="1347"/>
      <c r="Y81" s="1347"/>
      <c r="Z81" s="1347"/>
      <c r="AA81" s="1347"/>
      <c r="AB81" s="1347"/>
      <c r="AC81" s="1347"/>
      <c r="AD81" s="1347"/>
      <c r="AE81" s="1347"/>
      <c r="AF81" s="1347"/>
      <c r="AG81" s="1347"/>
      <c r="AH81" s="1347"/>
      <c r="AI81" s="1347"/>
      <c r="AJ81" s="1347"/>
      <c r="AK81" s="1347"/>
      <c r="AL81" s="1347"/>
      <c r="AM81" s="1347"/>
      <c r="AN81" s="1347"/>
      <c r="AO81" s="1347"/>
      <c r="AP81" s="1347"/>
      <c r="AQ81" s="1347"/>
      <c r="AR81" s="1347"/>
      <c r="AS81" s="1347"/>
      <c r="AT81" s="1347"/>
      <c r="AU81" s="1347"/>
      <c r="AV81" s="1347"/>
      <c r="AW81" s="1347"/>
      <c r="AX81" s="1347"/>
      <c r="AY81" s="1347"/>
      <c r="AZ81" s="1347"/>
      <c r="BA81" s="1347"/>
      <c r="BB81" s="1347"/>
      <c r="BC81" s="1347"/>
      <c r="BD81" s="1347"/>
      <c r="BE81" s="1347"/>
      <c r="BF81" s="1347"/>
      <c r="BG81" s="1347"/>
      <c r="BH81" s="1347"/>
      <c r="BI81" s="1347"/>
      <c r="BJ81" s="1347"/>
      <c r="BK81" s="1347"/>
      <c r="BL81" s="1347"/>
      <c r="BM81" s="1347"/>
      <c r="BN81" s="1347"/>
      <c r="BO81" s="1347"/>
      <c r="BP81" s="1347"/>
      <c r="BQ81" s="1347"/>
      <c r="BR81" s="1347"/>
      <c r="BS81" s="1347"/>
      <c r="BT81" s="1347"/>
      <c r="BU81" s="1347"/>
      <c r="BV81" s="1347"/>
      <c r="BW81" s="1347"/>
      <c r="BX81" s="1347"/>
      <c r="BY81" s="1347"/>
      <c r="BZ81" s="1347"/>
      <c r="CA81" s="1347"/>
      <c r="CB81" s="1347"/>
      <c r="CC81" s="1347"/>
      <c r="CD81" s="1347"/>
      <c r="CE81" s="1347"/>
      <c r="CF81" s="1347"/>
      <c r="CG81" s="1347"/>
      <c r="CH81" s="1347"/>
      <c r="CI81" s="1347"/>
      <c r="CJ81" s="1347"/>
      <c r="CK81" s="1347"/>
      <c r="CL81" s="1347"/>
      <c r="CM81" s="1347"/>
      <c r="CN81" s="1347"/>
      <c r="CO81" s="1347"/>
      <c r="CP81" s="1347"/>
      <c r="CQ81" s="1347"/>
      <c r="CR81" s="1347"/>
      <c r="CS81" s="1347"/>
      <c r="CT81" s="1347"/>
      <c r="CU81" s="1347"/>
      <c r="CV81" s="1347"/>
      <c r="CW81" s="1347"/>
      <c r="CX81" s="1347"/>
      <c r="CY81" s="1347"/>
      <c r="CZ81" s="1347"/>
      <c r="DA81" s="1347"/>
      <c r="DB81" s="1347"/>
      <c r="DC81" s="1347"/>
      <c r="DD81" s="1347"/>
      <c r="DE81" s="1347"/>
      <c r="DF81" s="1347"/>
      <c r="DG81" s="1347"/>
      <c r="DH81" s="1347"/>
      <c r="DI81" s="1347"/>
      <c r="DJ81" s="1347"/>
      <c r="DK81" s="1347"/>
      <c r="DL81" s="1347"/>
      <c r="DM81" s="1347"/>
      <c r="DN81" s="1347"/>
      <c r="DO81" s="1347"/>
      <c r="DP81" s="1347"/>
      <c r="DQ81" s="1347"/>
      <c r="DR81" s="1347"/>
      <c r="DS81" s="1347"/>
      <c r="DT81" s="1347"/>
      <c r="DU81" s="1347"/>
      <c r="DV81" s="1347"/>
      <c r="DW81" s="1347"/>
      <c r="DX81" s="1347"/>
      <c r="DY81" s="1347"/>
      <c r="DZ81" s="1347"/>
      <c r="EA81" s="1347"/>
      <c r="EB81" s="1347"/>
      <c r="EC81" s="1347"/>
      <c r="ED81" s="1347"/>
      <c r="EE81" s="1347"/>
      <c r="EF81" s="1347"/>
      <c r="EG81" s="1347"/>
      <c r="EH81" s="1347"/>
      <c r="EI81" s="1347"/>
      <c r="EJ81" s="1347"/>
      <c r="EK81" s="1347"/>
      <c r="EL81" s="1347"/>
      <c r="EM81" s="1347"/>
      <c r="EN81" s="1347"/>
      <c r="EO81" s="1347"/>
      <c r="EP81" s="1347"/>
      <c r="EQ81" s="1347"/>
      <c r="ER81" s="1347"/>
      <c r="ES81" s="1347"/>
      <c r="ET81" s="1347"/>
      <c r="EU81" s="1347"/>
      <c r="EV81" s="1347"/>
      <c r="EW81" s="1347"/>
      <c r="EX81" s="1347"/>
      <c r="EY81" s="1347"/>
      <c r="EZ81" s="1347"/>
      <c r="FA81" s="1347"/>
      <c r="FB81" s="1347"/>
      <c r="FC81" s="1347"/>
      <c r="FD81" s="1347"/>
      <c r="FE81" s="1347"/>
      <c r="FF81" s="1347"/>
      <c r="FG81" s="1347"/>
      <c r="FH81" s="1347"/>
      <c r="FI81" s="1347"/>
      <c r="FJ81" s="1347"/>
      <c r="FK81" s="1347"/>
      <c r="FL81" s="1347"/>
      <c r="FM81" s="1347"/>
      <c r="FN81" s="1347"/>
      <c r="FO81" s="1347"/>
      <c r="FP81" s="1347"/>
      <c r="FQ81" s="1347"/>
      <c r="FR81" s="1347"/>
      <c r="FS81" s="1347"/>
      <c r="FT81" s="1347"/>
      <c r="FU81" s="1347"/>
      <c r="FV81" s="1347"/>
      <c r="FW81" s="1347"/>
      <c r="FX81" s="1347"/>
      <c r="FY81" s="1347"/>
      <c r="FZ81" s="1347"/>
      <c r="GA81" s="1347"/>
      <c r="GB81" s="1347"/>
      <c r="GC81" s="1347"/>
      <c r="GD81" s="1347"/>
      <c r="GE81" s="1347"/>
      <c r="GF81" s="1347"/>
      <c r="GG81" s="1347"/>
      <c r="GH81" s="1347"/>
      <c r="GI81" s="1347"/>
      <c r="GJ81" s="1347"/>
      <c r="GK81" s="1347"/>
      <c r="GL81" s="1347"/>
      <c r="GM81" s="1347"/>
      <c r="GN81" s="1347"/>
      <c r="GO81" s="1347"/>
      <c r="GP81" s="1347"/>
      <c r="GQ81" s="1347"/>
      <c r="GR81" s="1347"/>
      <c r="GS81" s="1347"/>
      <c r="GT81" s="1347"/>
      <c r="GU81" s="1347"/>
      <c r="GV81" s="1347"/>
      <c r="GW81" s="1347"/>
      <c r="GX81" s="1347"/>
      <c r="GY81" s="1347"/>
      <c r="GZ81" s="1347"/>
      <c r="HA81" s="1347"/>
      <c r="HB81" s="1347"/>
      <c r="HC81" s="1347"/>
      <c r="HD81" s="1347"/>
      <c r="HE81" s="1347"/>
      <c r="HF81" s="1347"/>
      <c r="HG81" s="1347"/>
      <c r="HH81" s="1347"/>
      <c r="HI81" s="1347"/>
      <c r="HJ81" s="1347"/>
      <c r="HK81" s="1347"/>
      <c r="HL81" s="1347"/>
      <c r="HM81" s="1347"/>
      <c r="HN81" s="1347"/>
      <c r="HO81" s="1347"/>
      <c r="HP81" s="1347"/>
      <c r="HQ81" s="1347"/>
      <c r="HR81" s="1347"/>
      <c r="HS81" s="1347"/>
      <c r="HT81" s="1347"/>
      <c r="HU81" s="1347"/>
      <c r="HV81" s="1347"/>
      <c r="HW81" s="1347"/>
      <c r="HX81" s="1347"/>
      <c r="HY81" s="1347"/>
      <c r="HZ81" s="1347"/>
      <c r="IA81" s="1347"/>
      <c r="IB81" s="1347"/>
      <c r="IC81" s="1347"/>
      <c r="ID81" s="1347"/>
      <c r="IE81" s="1347"/>
      <c r="IF81" s="1347"/>
      <c r="IG81" s="1347"/>
      <c r="IH81" s="1347"/>
      <c r="II81" s="1347"/>
      <c r="IJ81" s="1347"/>
      <c r="IK81" s="1347"/>
      <c r="IL81" s="1347"/>
      <c r="IM81" s="1347"/>
      <c r="IN81" s="1347"/>
      <c r="IO81" s="1347"/>
      <c r="IP81" s="1347"/>
      <c r="IQ81" s="1347"/>
      <c r="IR81" s="1347"/>
      <c r="IS81" s="1347"/>
      <c r="IT81" s="1347"/>
      <c r="IU81" s="1347"/>
      <c r="IV81" s="1347"/>
    </row>
    <row r="82" spans="1:256" ht="15" customHeight="1">
      <c r="A82" s="98" t="s">
        <v>74</v>
      </c>
      <c r="B82" s="1365" t="s">
        <v>2771</v>
      </c>
      <c r="C82" s="1347" t="s">
        <v>2772</v>
      </c>
      <c r="D82" s="247" t="s">
        <v>868</v>
      </c>
      <c r="E82" s="1345">
        <f>Sch.28!H27+Sch.28!H50</f>
        <v>0</v>
      </c>
      <c r="F82" s="1345">
        <f>Sch.28!C27+Sch.28!C50</f>
        <v>0</v>
      </c>
      <c r="G82" s="1353">
        <f t="shared" si="3"/>
        <v>0</v>
      </c>
      <c r="I82" s="1347"/>
      <c r="J82" s="1347"/>
      <c r="K82" s="1347"/>
      <c r="L82" s="1347"/>
      <c r="M82" s="1347"/>
      <c r="N82" s="1347"/>
      <c r="O82" s="1347"/>
      <c r="P82" s="1347"/>
      <c r="Q82" s="1347"/>
      <c r="R82" s="1347"/>
      <c r="S82" s="1347"/>
      <c r="T82" s="1347"/>
      <c r="U82" s="1347"/>
      <c r="V82" s="1347"/>
      <c r="W82" s="1347"/>
      <c r="X82" s="1347"/>
      <c r="Y82" s="1347"/>
      <c r="Z82" s="1347"/>
      <c r="AA82" s="1347"/>
      <c r="AB82" s="1347"/>
      <c r="AC82" s="1347"/>
      <c r="AD82" s="1347"/>
      <c r="AE82" s="1347"/>
      <c r="AF82" s="1347"/>
      <c r="AG82" s="1347"/>
      <c r="AH82" s="1347"/>
      <c r="AI82" s="1347"/>
      <c r="AJ82" s="1347"/>
      <c r="AK82" s="1347"/>
      <c r="AL82" s="1347"/>
      <c r="AM82" s="1347"/>
      <c r="AN82" s="1347"/>
      <c r="AO82" s="1347"/>
      <c r="AP82" s="1347"/>
      <c r="AQ82" s="1347"/>
      <c r="AR82" s="1347"/>
      <c r="AS82" s="1347"/>
      <c r="AT82" s="1347"/>
      <c r="AU82" s="1347"/>
      <c r="AV82" s="1347"/>
      <c r="AW82" s="1347"/>
      <c r="AX82" s="1347"/>
      <c r="AY82" s="1347"/>
      <c r="AZ82" s="1347"/>
      <c r="BA82" s="1347"/>
      <c r="BB82" s="1347"/>
      <c r="BC82" s="1347"/>
      <c r="BD82" s="1347"/>
      <c r="BE82" s="1347"/>
      <c r="BF82" s="1347"/>
      <c r="BG82" s="1347"/>
      <c r="BH82" s="1347"/>
      <c r="BI82" s="1347"/>
      <c r="BJ82" s="1347"/>
      <c r="BK82" s="1347"/>
      <c r="BL82" s="1347"/>
      <c r="BM82" s="1347"/>
      <c r="BN82" s="1347"/>
      <c r="BO82" s="1347"/>
      <c r="BP82" s="1347"/>
      <c r="BQ82" s="1347"/>
      <c r="BR82" s="1347"/>
      <c r="BS82" s="1347"/>
      <c r="BT82" s="1347"/>
      <c r="BU82" s="1347"/>
      <c r="BV82" s="1347"/>
      <c r="BW82" s="1347"/>
      <c r="BX82" s="1347"/>
      <c r="BY82" s="1347"/>
      <c r="BZ82" s="1347"/>
      <c r="CA82" s="1347"/>
      <c r="CB82" s="1347"/>
      <c r="CC82" s="1347"/>
      <c r="CD82" s="1347"/>
      <c r="CE82" s="1347"/>
      <c r="CF82" s="1347"/>
      <c r="CG82" s="1347"/>
      <c r="CH82" s="1347"/>
      <c r="CI82" s="1347"/>
      <c r="CJ82" s="1347"/>
      <c r="CK82" s="1347"/>
      <c r="CL82" s="1347"/>
      <c r="CM82" s="1347"/>
      <c r="CN82" s="1347"/>
      <c r="CO82" s="1347"/>
      <c r="CP82" s="1347"/>
      <c r="CQ82" s="1347"/>
      <c r="CR82" s="1347"/>
      <c r="CS82" s="1347"/>
      <c r="CT82" s="1347"/>
      <c r="CU82" s="1347"/>
      <c r="CV82" s="1347"/>
      <c r="CW82" s="1347"/>
      <c r="CX82" s="1347"/>
      <c r="CY82" s="1347"/>
      <c r="CZ82" s="1347"/>
      <c r="DA82" s="1347"/>
      <c r="DB82" s="1347"/>
      <c r="DC82" s="1347"/>
      <c r="DD82" s="1347"/>
      <c r="DE82" s="1347"/>
      <c r="DF82" s="1347"/>
      <c r="DG82" s="1347"/>
      <c r="DH82" s="1347"/>
      <c r="DI82" s="1347"/>
      <c r="DJ82" s="1347"/>
      <c r="DK82" s="1347"/>
      <c r="DL82" s="1347"/>
      <c r="DM82" s="1347"/>
      <c r="DN82" s="1347"/>
      <c r="DO82" s="1347"/>
      <c r="DP82" s="1347"/>
      <c r="DQ82" s="1347"/>
      <c r="DR82" s="1347"/>
      <c r="DS82" s="1347"/>
      <c r="DT82" s="1347"/>
      <c r="DU82" s="1347"/>
      <c r="DV82" s="1347"/>
      <c r="DW82" s="1347"/>
      <c r="DX82" s="1347"/>
      <c r="DY82" s="1347"/>
      <c r="DZ82" s="1347"/>
      <c r="EA82" s="1347"/>
      <c r="EB82" s="1347"/>
      <c r="EC82" s="1347"/>
      <c r="ED82" s="1347"/>
      <c r="EE82" s="1347"/>
      <c r="EF82" s="1347"/>
      <c r="EG82" s="1347"/>
      <c r="EH82" s="1347"/>
      <c r="EI82" s="1347"/>
      <c r="EJ82" s="1347"/>
      <c r="EK82" s="1347"/>
      <c r="EL82" s="1347"/>
      <c r="EM82" s="1347"/>
      <c r="EN82" s="1347"/>
      <c r="EO82" s="1347"/>
      <c r="EP82" s="1347"/>
      <c r="EQ82" s="1347"/>
      <c r="ER82" s="1347"/>
      <c r="ES82" s="1347"/>
      <c r="ET82" s="1347"/>
      <c r="EU82" s="1347"/>
      <c r="EV82" s="1347"/>
      <c r="EW82" s="1347"/>
      <c r="EX82" s="1347"/>
      <c r="EY82" s="1347"/>
      <c r="EZ82" s="1347"/>
      <c r="FA82" s="1347"/>
      <c r="FB82" s="1347"/>
      <c r="FC82" s="1347"/>
      <c r="FD82" s="1347"/>
      <c r="FE82" s="1347"/>
      <c r="FF82" s="1347"/>
      <c r="FG82" s="1347"/>
      <c r="FH82" s="1347"/>
      <c r="FI82" s="1347"/>
      <c r="FJ82" s="1347"/>
      <c r="FK82" s="1347"/>
      <c r="FL82" s="1347"/>
      <c r="FM82" s="1347"/>
      <c r="FN82" s="1347"/>
      <c r="FO82" s="1347"/>
      <c r="FP82" s="1347"/>
      <c r="FQ82" s="1347"/>
      <c r="FR82" s="1347"/>
      <c r="FS82" s="1347"/>
      <c r="FT82" s="1347"/>
      <c r="FU82" s="1347"/>
      <c r="FV82" s="1347"/>
      <c r="FW82" s="1347"/>
      <c r="FX82" s="1347"/>
      <c r="FY82" s="1347"/>
      <c r="FZ82" s="1347"/>
      <c r="GA82" s="1347"/>
      <c r="GB82" s="1347"/>
      <c r="GC82" s="1347"/>
      <c r="GD82" s="1347"/>
      <c r="GE82" s="1347"/>
      <c r="GF82" s="1347"/>
      <c r="GG82" s="1347"/>
      <c r="GH82" s="1347"/>
      <c r="GI82" s="1347"/>
      <c r="GJ82" s="1347"/>
      <c r="GK82" s="1347"/>
      <c r="GL82" s="1347"/>
      <c r="GM82" s="1347"/>
      <c r="GN82" s="1347"/>
      <c r="GO82" s="1347"/>
      <c r="GP82" s="1347"/>
      <c r="GQ82" s="1347"/>
      <c r="GR82" s="1347"/>
      <c r="GS82" s="1347"/>
      <c r="GT82" s="1347"/>
      <c r="GU82" s="1347"/>
      <c r="GV82" s="1347"/>
      <c r="GW82" s="1347"/>
      <c r="GX82" s="1347"/>
      <c r="GY82" s="1347"/>
      <c r="GZ82" s="1347"/>
      <c r="HA82" s="1347"/>
      <c r="HB82" s="1347"/>
      <c r="HC82" s="1347"/>
      <c r="HD82" s="1347"/>
      <c r="HE82" s="1347"/>
      <c r="HF82" s="1347"/>
      <c r="HG82" s="1347"/>
      <c r="HH82" s="1347"/>
      <c r="HI82" s="1347"/>
      <c r="HJ82" s="1347"/>
      <c r="HK82" s="1347"/>
      <c r="HL82" s="1347"/>
      <c r="HM82" s="1347"/>
      <c r="HN82" s="1347"/>
      <c r="HO82" s="1347"/>
      <c r="HP82" s="1347"/>
      <c r="HQ82" s="1347"/>
      <c r="HR82" s="1347"/>
      <c r="HS82" s="1347"/>
      <c r="HT82" s="1347"/>
      <c r="HU82" s="1347"/>
      <c r="HV82" s="1347"/>
      <c r="HW82" s="1347"/>
      <c r="HX82" s="1347"/>
      <c r="HY82" s="1347"/>
      <c r="HZ82" s="1347"/>
      <c r="IA82" s="1347"/>
      <c r="IB82" s="1347"/>
      <c r="IC82" s="1347"/>
      <c r="ID82" s="1347"/>
      <c r="IE82" s="1347"/>
      <c r="IF82" s="1347"/>
      <c r="IG82" s="1347"/>
      <c r="IH82" s="1347"/>
      <c r="II82" s="1347"/>
      <c r="IJ82" s="1347"/>
      <c r="IK82" s="1347"/>
      <c r="IL82" s="1347"/>
      <c r="IM82" s="1347"/>
      <c r="IN82" s="1347"/>
      <c r="IO82" s="1347"/>
      <c r="IP82" s="1347"/>
      <c r="IQ82" s="1347"/>
      <c r="IR82" s="1347"/>
      <c r="IS82" s="1347"/>
      <c r="IT82" s="1347"/>
      <c r="IU82" s="1347"/>
      <c r="IV82" s="1347"/>
    </row>
    <row r="83" spans="1:256" ht="15" customHeight="1">
      <c r="A83" s="98" t="s">
        <v>75</v>
      </c>
      <c r="B83" s="1365" t="s">
        <v>2773</v>
      </c>
      <c r="C83" s="1347" t="s">
        <v>2774</v>
      </c>
      <c r="D83" s="247" t="s">
        <v>868</v>
      </c>
      <c r="E83" s="1345">
        <f>Sch.28!H93+Sch.28!H125</f>
        <v>0</v>
      </c>
      <c r="F83" s="1345">
        <f>Sch.28!C93+Sch.28!C125</f>
        <v>0</v>
      </c>
      <c r="G83" s="1353">
        <f t="shared" si="3"/>
        <v>0</v>
      </c>
      <c r="I83" s="1347"/>
      <c r="J83" s="1347"/>
      <c r="K83" s="1347"/>
      <c r="L83" s="1347"/>
      <c r="M83" s="1347"/>
      <c r="N83" s="1347"/>
      <c r="O83" s="1347"/>
      <c r="P83" s="1347"/>
      <c r="Q83" s="1347"/>
      <c r="R83" s="1347"/>
      <c r="S83" s="1347"/>
      <c r="T83" s="1347"/>
      <c r="U83" s="1347"/>
      <c r="V83" s="1347"/>
      <c r="W83" s="1347"/>
      <c r="X83" s="1347"/>
      <c r="Y83" s="1347"/>
      <c r="Z83" s="1347"/>
      <c r="AA83" s="1347"/>
      <c r="AB83" s="1347"/>
      <c r="AC83" s="1347"/>
      <c r="AD83" s="1347"/>
      <c r="AE83" s="1347"/>
      <c r="AF83" s="1347"/>
      <c r="AG83" s="1347"/>
      <c r="AH83" s="1347"/>
      <c r="AI83" s="1347"/>
      <c r="AJ83" s="1347"/>
      <c r="AK83" s="1347"/>
      <c r="AL83" s="1347"/>
      <c r="AM83" s="1347"/>
      <c r="AN83" s="1347"/>
      <c r="AO83" s="1347"/>
      <c r="AP83" s="1347"/>
      <c r="AQ83" s="1347"/>
      <c r="AR83" s="1347"/>
      <c r="AS83" s="1347"/>
      <c r="AT83" s="1347"/>
      <c r="AU83" s="1347"/>
      <c r="AV83" s="1347"/>
      <c r="AW83" s="1347"/>
      <c r="AX83" s="1347"/>
      <c r="AY83" s="1347"/>
      <c r="AZ83" s="1347"/>
      <c r="BA83" s="1347"/>
      <c r="BB83" s="1347"/>
      <c r="BC83" s="1347"/>
      <c r="BD83" s="1347"/>
      <c r="BE83" s="1347"/>
      <c r="BF83" s="1347"/>
      <c r="BG83" s="1347"/>
      <c r="BH83" s="1347"/>
      <c r="BI83" s="1347"/>
      <c r="BJ83" s="1347"/>
      <c r="BK83" s="1347"/>
      <c r="BL83" s="1347"/>
      <c r="BM83" s="1347"/>
      <c r="BN83" s="1347"/>
      <c r="BO83" s="1347"/>
      <c r="BP83" s="1347"/>
      <c r="BQ83" s="1347"/>
      <c r="BR83" s="1347"/>
      <c r="BS83" s="1347"/>
      <c r="BT83" s="1347"/>
      <c r="BU83" s="1347"/>
      <c r="BV83" s="1347"/>
      <c r="BW83" s="1347"/>
      <c r="BX83" s="1347"/>
      <c r="BY83" s="1347"/>
      <c r="BZ83" s="1347"/>
      <c r="CA83" s="1347"/>
      <c r="CB83" s="1347"/>
      <c r="CC83" s="1347"/>
      <c r="CD83" s="1347"/>
      <c r="CE83" s="1347"/>
      <c r="CF83" s="1347"/>
      <c r="CG83" s="1347"/>
      <c r="CH83" s="1347"/>
      <c r="CI83" s="1347"/>
      <c r="CJ83" s="1347"/>
      <c r="CK83" s="1347"/>
      <c r="CL83" s="1347"/>
      <c r="CM83" s="1347"/>
      <c r="CN83" s="1347"/>
      <c r="CO83" s="1347"/>
      <c r="CP83" s="1347"/>
      <c r="CQ83" s="1347"/>
      <c r="CR83" s="1347"/>
      <c r="CS83" s="1347"/>
      <c r="CT83" s="1347"/>
      <c r="CU83" s="1347"/>
      <c r="CV83" s="1347"/>
      <c r="CW83" s="1347"/>
      <c r="CX83" s="1347"/>
      <c r="CY83" s="1347"/>
      <c r="CZ83" s="1347"/>
      <c r="DA83" s="1347"/>
      <c r="DB83" s="1347"/>
      <c r="DC83" s="1347"/>
      <c r="DD83" s="1347"/>
      <c r="DE83" s="1347"/>
      <c r="DF83" s="1347"/>
      <c r="DG83" s="1347"/>
      <c r="DH83" s="1347"/>
      <c r="DI83" s="1347"/>
      <c r="DJ83" s="1347"/>
      <c r="DK83" s="1347"/>
      <c r="DL83" s="1347"/>
      <c r="DM83" s="1347"/>
      <c r="DN83" s="1347"/>
      <c r="DO83" s="1347"/>
      <c r="DP83" s="1347"/>
      <c r="DQ83" s="1347"/>
      <c r="DR83" s="1347"/>
      <c r="DS83" s="1347"/>
      <c r="DT83" s="1347"/>
      <c r="DU83" s="1347"/>
      <c r="DV83" s="1347"/>
      <c r="DW83" s="1347"/>
      <c r="DX83" s="1347"/>
      <c r="DY83" s="1347"/>
      <c r="DZ83" s="1347"/>
      <c r="EA83" s="1347"/>
      <c r="EB83" s="1347"/>
      <c r="EC83" s="1347"/>
      <c r="ED83" s="1347"/>
      <c r="EE83" s="1347"/>
      <c r="EF83" s="1347"/>
      <c r="EG83" s="1347"/>
      <c r="EH83" s="1347"/>
      <c r="EI83" s="1347"/>
      <c r="EJ83" s="1347"/>
      <c r="EK83" s="1347"/>
      <c r="EL83" s="1347"/>
      <c r="EM83" s="1347"/>
      <c r="EN83" s="1347"/>
      <c r="EO83" s="1347"/>
      <c r="EP83" s="1347"/>
      <c r="EQ83" s="1347"/>
      <c r="ER83" s="1347"/>
      <c r="ES83" s="1347"/>
      <c r="ET83" s="1347"/>
      <c r="EU83" s="1347"/>
      <c r="EV83" s="1347"/>
      <c r="EW83" s="1347"/>
      <c r="EX83" s="1347"/>
      <c r="EY83" s="1347"/>
      <c r="EZ83" s="1347"/>
      <c r="FA83" s="1347"/>
      <c r="FB83" s="1347"/>
      <c r="FC83" s="1347"/>
      <c r="FD83" s="1347"/>
      <c r="FE83" s="1347"/>
      <c r="FF83" s="1347"/>
      <c r="FG83" s="1347"/>
      <c r="FH83" s="1347"/>
      <c r="FI83" s="1347"/>
      <c r="FJ83" s="1347"/>
      <c r="FK83" s="1347"/>
      <c r="FL83" s="1347"/>
      <c r="FM83" s="1347"/>
      <c r="FN83" s="1347"/>
      <c r="FO83" s="1347"/>
      <c r="FP83" s="1347"/>
      <c r="FQ83" s="1347"/>
      <c r="FR83" s="1347"/>
      <c r="FS83" s="1347"/>
      <c r="FT83" s="1347"/>
      <c r="FU83" s="1347"/>
      <c r="FV83" s="1347"/>
      <c r="FW83" s="1347"/>
      <c r="FX83" s="1347"/>
      <c r="FY83" s="1347"/>
      <c r="FZ83" s="1347"/>
      <c r="GA83" s="1347"/>
      <c r="GB83" s="1347"/>
      <c r="GC83" s="1347"/>
      <c r="GD83" s="1347"/>
      <c r="GE83" s="1347"/>
      <c r="GF83" s="1347"/>
      <c r="GG83" s="1347"/>
      <c r="GH83" s="1347"/>
      <c r="GI83" s="1347"/>
      <c r="GJ83" s="1347"/>
      <c r="GK83" s="1347"/>
      <c r="GL83" s="1347"/>
      <c r="GM83" s="1347"/>
      <c r="GN83" s="1347"/>
      <c r="GO83" s="1347"/>
      <c r="GP83" s="1347"/>
      <c r="GQ83" s="1347"/>
      <c r="GR83" s="1347"/>
      <c r="GS83" s="1347"/>
      <c r="GT83" s="1347"/>
      <c r="GU83" s="1347"/>
      <c r="GV83" s="1347"/>
      <c r="GW83" s="1347"/>
      <c r="GX83" s="1347"/>
      <c r="GY83" s="1347"/>
      <c r="GZ83" s="1347"/>
      <c r="HA83" s="1347"/>
      <c r="HB83" s="1347"/>
      <c r="HC83" s="1347"/>
      <c r="HD83" s="1347"/>
      <c r="HE83" s="1347"/>
      <c r="HF83" s="1347"/>
      <c r="HG83" s="1347"/>
      <c r="HH83" s="1347"/>
      <c r="HI83" s="1347"/>
      <c r="HJ83" s="1347"/>
      <c r="HK83" s="1347"/>
      <c r="HL83" s="1347"/>
      <c r="HM83" s="1347"/>
      <c r="HN83" s="1347"/>
      <c r="HO83" s="1347"/>
      <c r="HP83" s="1347"/>
      <c r="HQ83" s="1347"/>
      <c r="HR83" s="1347"/>
      <c r="HS83" s="1347"/>
      <c r="HT83" s="1347"/>
      <c r="HU83" s="1347"/>
      <c r="HV83" s="1347"/>
      <c r="HW83" s="1347"/>
      <c r="HX83" s="1347"/>
      <c r="HY83" s="1347"/>
      <c r="HZ83" s="1347"/>
      <c r="IA83" s="1347"/>
      <c r="IB83" s="1347"/>
      <c r="IC83" s="1347"/>
      <c r="ID83" s="1347"/>
      <c r="IE83" s="1347"/>
      <c r="IF83" s="1347"/>
      <c r="IG83" s="1347"/>
      <c r="IH83" s="1347"/>
      <c r="II83" s="1347"/>
      <c r="IJ83" s="1347"/>
      <c r="IK83" s="1347"/>
      <c r="IL83" s="1347"/>
      <c r="IM83" s="1347"/>
      <c r="IN83" s="1347"/>
      <c r="IO83" s="1347"/>
      <c r="IP83" s="1347"/>
      <c r="IQ83" s="1347"/>
      <c r="IR83" s="1347"/>
      <c r="IS83" s="1347"/>
      <c r="IT83" s="1347"/>
      <c r="IU83" s="1347"/>
      <c r="IV83" s="1347"/>
    </row>
    <row r="84" spans="1:256" ht="15" customHeight="1">
      <c r="A84" s="98" t="s">
        <v>76</v>
      </c>
      <c r="B84" s="1365" t="s">
        <v>2775</v>
      </c>
      <c r="C84" s="1347" t="s">
        <v>2776</v>
      </c>
      <c r="D84" s="247" t="s">
        <v>2793</v>
      </c>
      <c r="E84" s="1352">
        <v>155628</v>
      </c>
      <c r="F84" s="1352">
        <v>155815</v>
      </c>
      <c r="G84" s="1353">
        <f t="shared" si="3"/>
        <v>-187</v>
      </c>
      <c r="I84" s="1347"/>
      <c r="J84" s="1347"/>
      <c r="K84" s="1347"/>
      <c r="L84" s="1347"/>
      <c r="M84" s="1347"/>
      <c r="N84" s="1347"/>
      <c r="O84" s="1347"/>
      <c r="P84" s="1347"/>
      <c r="Q84" s="1347"/>
      <c r="R84" s="1347"/>
      <c r="S84" s="1347"/>
      <c r="T84" s="1347"/>
      <c r="U84" s="1347"/>
      <c r="V84" s="1347"/>
      <c r="W84" s="1347"/>
      <c r="X84" s="1347"/>
      <c r="Y84" s="1347"/>
      <c r="Z84" s="1347"/>
      <c r="AA84" s="1347"/>
      <c r="AB84" s="1347"/>
      <c r="AC84" s="1347"/>
      <c r="AD84" s="1347"/>
      <c r="AE84" s="1347"/>
      <c r="AF84" s="1347"/>
      <c r="AG84" s="1347"/>
      <c r="AH84" s="1347"/>
      <c r="AI84" s="1347"/>
      <c r="AJ84" s="1347"/>
      <c r="AK84" s="1347"/>
      <c r="AL84" s="1347"/>
      <c r="AM84" s="1347"/>
      <c r="AN84" s="1347"/>
      <c r="AO84" s="1347"/>
      <c r="AP84" s="1347"/>
      <c r="AQ84" s="1347"/>
      <c r="AR84" s="1347"/>
      <c r="AS84" s="1347"/>
      <c r="AT84" s="1347"/>
      <c r="AU84" s="1347"/>
      <c r="AV84" s="1347"/>
      <c r="AW84" s="1347"/>
      <c r="AX84" s="1347"/>
      <c r="AY84" s="1347"/>
      <c r="AZ84" s="1347"/>
      <c r="BA84" s="1347"/>
      <c r="BB84" s="1347"/>
      <c r="BC84" s="1347"/>
      <c r="BD84" s="1347"/>
      <c r="BE84" s="1347"/>
      <c r="BF84" s="1347"/>
      <c r="BG84" s="1347"/>
      <c r="BH84" s="1347"/>
      <c r="BI84" s="1347"/>
      <c r="BJ84" s="1347"/>
      <c r="BK84" s="1347"/>
      <c r="BL84" s="1347"/>
      <c r="BM84" s="1347"/>
      <c r="BN84" s="1347"/>
      <c r="BO84" s="1347"/>
      <c r="BP84" s="1347"/>
      <c r="BQ84" s="1347"/>
      <c r="BR84" s="1347"/>
      <c r="BS84" s="1347"/>
      <c r="BT84" s="1347"/>
      <c r="BU84" s="1347"/>
      <c r="BV84" s="1347"/>
      <c r="BW84" s="1347"/>
      <c r="BX84" s="1347"/>
      <c r="BY84" s="1347"/>
      <c r="BZ84" s="1347"/>
      <c r="CA84" s="1347"/>
      <c r="CB84" s="1347"/>
      <c r="CC84" s="1347"/>
      <c r="CD84" s="1347"/>
      <c r="CE84" s="1347"/>
      <c r="CF84" s="1347"/>
      <c r="CG84" s="1347"/>
      <c r="CH84" s="1347"/>
      <c r="CI84" s="1347"/>
      <c r="CJ84" s="1347"/>
      <c r="CK84" s="1347"/>
      <c r="CL84" s="1347"/>
      <c r="CM84" s="1347"/>
      <c r="CN84" s="1347"/>
      <c r="CO84" s="1347"/>
      <c r="CP84" s="1347"/>
      <c r="CQ84" s="1347"/>
      <c r="CR84" s="1347"/>
      <c r="CS84" s="1347"/>
      <c r="CT84" s="1347"/>
      <c r="CU84" s="1347"/>
      <c r="CV84" s="1347"/>
      <c r="CW84" s="1347"/>
      <c r="CX84" s="1347"/>
      <c r="CY84" s="1347"/>
      <c r="CZ84" s="1347"/>
      <c r="DA84" s="1347"/>
      <c r="DB84" s="1347"/>
      <c r="DC84" s="1347"/>
      <c r="DD84" s="1347"/>
      <c r="DE84" s="1347"/>
      <c r="DF84" s="1347"/>
      <c r="DG84" s="1347"/>
      <c r="DH84" s="1347"/>
      <c r="DI84" s="1347"/>
      <c r="DJ84" s="1347"/>
      <c r="DK84" s="1347"/>
      <c r="DL84" s="1347"/>
      <c r="DM84" s="1347"/>
      <c r="DN84" s="1347"/>
      <c r="DO84" s="1347"/>
      <c r="DP84" s="1347"/>
      <c r="DQ84" s="1347"/>
      <c r="DR84" s="1347"/>
      <c r="DS84" s="1347"/>
      <c r="DT84" s="1347"/>
      <c r="DU84" s="1347"/>
      <c r="DV84" s="1347"/>
      <c r="DW84" s="1347"/>
      <c r="DX84" s="1347"/>
      <c r="DY84" s="1347"/>
      <c r="DZ84" s="1347"/>
      <c r="EA84" s="1347"/>
      <c r="EB84" s="1347"/>
      <c r="EC84" s="1347"/>
      <c r="ED84" s="1347"/>
      <c r="EE84" s="1347"/>
      <c r="EF84" s="1347"/>
      <c r="EG84" s="1347"/>
      <c r="EH84" s="1347"/>
      <c r="EI84" s="1347"/>
      <c r="EJ84" s="1347"/>
      <c r="EK84" s="1347"/>
      <c r="EL84" s="1347"/>
      <c r="EM84" s="1347"/>
      <c r="EN84" s="1347"/>
      <c r="EO84" s="1347"/>
      <c r="EP84" s="1347"/>
      <c r="EQ84" s="1347"/>
      <c r="ER84" s="1347"/>
      <c r="ES84" s="1347"/>
      <c r="ET84" s="1347"/>
      <c r="EU84" s="1347"/>
      <c r="EV84" s="1347"/>
      <c r="EW84" s="1347"/>
      <c r="EX84" s="1347"/>
      <c r="EY84" s="1347"/>
      <c r="EZ84" s="1347"/>
      <c r="FA84" s="1347"/>
      <c r="FB84" s="1347"/>
      <c r="FC84" s="1347"/>
      <c r="FD84" s="1347"/>
      <c r="FE84" s="1347"/>
      <c r="FF84" s="1347"/>
      <c r="FG84" s="1347"/>
      <c r="FH84" s="1347"/>
      <c r="FI84" s="1347"/>
      <c r="FJ84" s="1347"/>
      <c r="FK84" s="1347"/>
      <c r="FL84" s="1347"/>
      <c r="FM84" s="1347"/>
      <c r="FN84" s="1347"/>
      <c r="FO84" s="1347"/>
      <c r="FP84" s="1347"/>
      <c r="FQ84" s="1347"/>
      <c r="FR84" s="1347"/>
      <c r="FS84" s="1347"/>
      <c r="FT84" s="1347"/>
      <c r="FU84" s="1347"/>
      <c r="FV84" s="1347"/>
      <c r="FW84" s="1347"/>
      <c r="FX84" s="1347"/>
      <c r="FY84" s="1347"/>
      <c r="FZ84" s="1347"/>
      <c r="GA84" s="1347"/>
      <c r="GB84" s="1347"/>
      <c r="GC84" s="1347"/>
      <c r="GD84" s="1347"/>
      <c r="GE84" s="1347"/>
      <c r="GF84" s="1347"/>
      <c r="GG84" s="1347"/>
      <c r="GH84" s="1347"/>
      <c r="GI84" s="1347"/>
      <c r="GJ84" s="1347"/>
      <c r="GK84" s="1347"/>
      <c r="GL84" s="1347"/>
      <c r="GM84" s="1347"/>
      <c r="GN84" s="1347"/>
      <c r="GO84" s="1347"/>
      <c r="GP84" s="1347"/>
      <c r="GQ84" s="1347"/>
      <c r="GR84" s="1347"/>
      <c r="GS84" s="1347"/>
      <c r="GT84" s="1347"/>
      <c r="GU84" s="1347"/>
      <c r="GV84" s="1347"/>
      <c r="GW84" s="1347"/>
      <c r="GX84" s="1347"/>
      <c r="GY84" s="1347"/>
      <c r="GZ84" s="1347"/>
      <c r="HA84" s="1347"/>
      <c r="HB84" s="1347"/>
      <c r="HC84" s="1347"/>
      <c r="HD84" s="1347"/>
      <c r="HE84" s="1347"/>
      <c r="HF84" s="1347"/>
      <c r="HG84" s="1347"/>
      <c r="HH84" s="1347"/>
      <c r="HI84" s="1347"/>
      <c r="HJ84" s="1347"/>
      <c r="HK84" s="1347"/>
      <c r="HL84" s="1347"/>
      <c r="HM84" s="1347"/>
      <c r="HN84" s="1347"/>
      <c r="HO84" s="1347"/>
      <c r="HP84" s="1347"/>
      <c r="HQ84" s="1347"/>
      <c r="HR84" s="1347"/>
      <c r="HS84" s="1347"/>
      <c r="HT84" s="1347"/>
      <c r="HU84" s="1347"/>
      <c r="HV84" s="1347"/>
      <c r="HW84" s="1347"/>
      <c r="HX84" s="1347"/>
      <c r="HY84" s="1347"/>
      <c r="HZ84" s="1347"/>
      <c r="IA84" s="1347"/>
      <c r="IB84" s="1347"/>
      <c r="IC84" s="1347"/>
      <c r="ID84" s="1347"/>
      <c r="IE84" s="1347"/>
      <c r="IF84" s="1347"/>
      <c r="IG84" s="1347"/>
      <c r="IH84" s="1347"/>
      <c r="II84" s="1347"/>
      <c r="IJ84" s="1347"/>
      <c r="IK84" s="1347"/>
      <c r="IL84" s="1347"/>
      <c r="IM84" s="1347"/>
      <c r="IN84" s="1347"/>
      <c r="IO84" s="1347"/>
      <c r="IP84" s="1347"/>
      <c r="IQ84" s="1347"/>
      <c r="IR84" s="1347"/>
      <c r="IS84" s="1347"/>
      <c r="IT84" s="1347"/>
      <c r="IU84" s="1347"/>
      <c r="IV84" s="1347"/>
    </row>
    <row r="85" spans="1:256" ht="15" customHeight="1">
      <c r="A85" s="98" t="s">
        <v>77</v>
      </c>
      <c r="B85" s="1365" t="s">
        <v>2777</v>
      </c>
      <c r="C85" s="1347" t="s">
        <v>2778</v>
      </c>
      <c r="D85" s="247" t="s">
        <v>2793</v>
      </c>
      <c r="E85" s="1352">
        <v>11320</v>
      </c>
      <c r="F85" s="1352">
        <v>11533</v>
      </c>
      <c r="G85" s="1353">
        <f t="shared" si="3"/>
        <v>-213</v>
      </c>
      <c r="I85" s="1347"/>
      <c r="J85" s="1347"/>
      <c r="K85" s="1347"/>
      <c r="L85" s="1347"/>
      <c r="M85" s="1347"/>
      <c r="N85" s="1347"/>
      <c r="O85" s="1347"/>
      <c r="P85" s="1347"/>
      <c r="Q85" s="1347"/>
      <c r="R85" s="1347"/>
      <c r="S85" s="1347"/>
      <c r="T85" s="1347"/>
      <c r="U85" s="1347"/>
      <c r="V85" s="1347"/>
      <c r="W85" s="1347"/>
      <c r="X85" s="1347"/>
      <c r="Y85" s="1347"/>
      <c r="Z85" s="1347"/>
      <c r="AA85" s="1347"/>
      <c r="AB85" s="1347"/>
      <c r="AC85" s="1347"/>
      <c r="AD85" s="1347"/>
      <c r="AE85" s="1347"/>
      <c r="AF85" s="1347"/>
      <c r="AG85" s="1347"/>
      <c r="AH85" s="1347"/>
      <c r="AI85" s="1347"/>
      <c r="AJ85" s="1347"/>
      <c r="AK85" s="1347"/>
      <c r="AL85" s="1347"/>
      <c r="AM85" s="1347"/>
      <c r="AN85" s="1347"/>
      <c r="AO85" s="1347"/>
      <c r="AP85" s="1347"/>
      <c r="AQ85" s="1347"/>
      <c r="AR85" s="1347"/>
      <c r="AS85" s="1347"/>
      <c r="AT85" s="1347"/>
      <c r="AU85" s="1347"/>
      <c r="AV85" s="1347"/>
      <c r="AW85" s="1347"/>
      <c r="AX85" s="1347"/>
      <c r="AY85" s="1347"/>
      <c r="AZ85" s="1347"/>
      <c r="BA85" s="1347"/>
      <c r="BB85" s="1347"/>
      <c r="BC85" s="1347"/>
      <c r="BD85" s="1347"/>
      <c r="BE85" s="1347"/>
      <c r="BF85" s="1347"/>
      <c r="BG85" s="1347"/>
      <c r="BH85" s="1347"/>
      <c r="BI85" s="1347"/>
      <c r="BJ85" s="1347"/>
      <c r="BK85" s="1347"/>
      <c r="BL85" s="1347"/>
      <c r="BM85" s="1347"/>
      <c r="BN85" s="1347"/>
      <c r="BO85" s="1347"/>
      <c r="BP85" s="1347"/>
      <c r="BQ85" s="1347"/>
      <c r="BR85" s="1347"/>
      <c r="BS85" s="1347"/>
      <c r="BT85" s="1347"/>
      <c r="BU85" s="1347"/>
      <c r="BV85" s="1347"/>
      <c r="BW85" s="1347"/>
      <c r="BX85" s="1347"/>
      <c r="BY85" s="1347"/>
      <c r="BZ85" s="1347"/>
      <c r="CA85" s="1347"/>
      <c r="CB85" s="1347"/>
      <c r="CC85" s="1347"/>
      <c r="CD85" s="1347"/>
      <c r="CE85" s="1347"/>
      <c r="CF85" s="1347"/>
      <c r="CG85" s="1347"/>
      <c r="CH85" s="1347"/>
      <c r="CI85" s="1347"/>
      <c r="CJ85" s="1347"/>
      <c r="CK85" s="1347"/>
      <c r="CL85" s="1347"/>
      <c r="CM85" s="1347"/>
      <c r="CN85" s="1347"/>
      <c r="CO85" s="1347"/>
      <c r="CP85" s="1347"/>
      <c r="CQ85" s="1347"/>
      <c r="CR85" s="1347"/>
      <c r="CS85" s="1347"/>
      <c r="CT85" s="1347"/>
      <c r="CU85" s="1347"/>
      <c r="CV85" s="1347"/>
      <c r="CW85" s="1347"/>
      <c r="CX85" s="1347"/>
      <c r="CY85" s="1347"/>
      <c r="CZ85" s="1347"/>
      <c r="DA85" s="1347"/>
      <c r="DB85" s="1347"/>
      <c r="DC85" s="1347"/>
      <c r="DD85" s="1347"/>
      <c r="DE85" s="1347"/>
      <c r="DF85" s="1347"/>
      <c r="DG85" s="1347"/>
      <c r="DH85" s="1347"/>
      <c r="DI85" s="1347"/>
      <c r="DJ85" s="1347"/>
      <c r="DK85" s="1347"/>
      <c r="DL85" s="1347"/>
      <c r="DM85" s="1347"/>
      <c r="DN85" s="1347"/>
      <c r="DO85" s="1347"/>
      <c r="DP85" s="1347"/>
      <c r="DQ85" s="1347"/>
      <c r="DR85" s="1347"/>
      <c r="DS85" s="1347"/>
      <c r="DT85" s="1347"/>
      <c r="DU85" s="1347"/>
      <c r="DV85" s="1347"/>
      <c r="DW85" s="1347"/>
      <c r="DX85" s="1347"/>
      <c r="DY85" s="1347"/>
      <c r="DZ85" s="1347"/>
      <c r="EA85" s="1347"/>
      <c r="EB85" s="1347"/>
      <c r="EC85" s="1347"/>
      <c r="ED85" s="1347"/>
      <c r="EE85" s="1347"/>
      <c r="EF85" s="1347"/>
      <c r="EG85" s="1347"/>
      <c r="EH85" s="1347"/>
      <c r="EI85" s="1347"/>
      <c r="EJ85" s="1347"/>
      <c r="EK85" s="1347"/>
      <c r="EL85" s="1347"/>
      <c r="EM85" s="1347"/>
      <c r="EN85" s="1347"/>
      <c r="EO85" s="1347"/>
      <c r="EP85" s="1347"/>
      <c r="EQ85" s="1347"/>
      <c r="ER85" s="1347"/>
      <c r="ES85" s="1347"/>
      <c r="ET85" s="1347"/>
      <c r="EU85" s="1347"/>
      <c r="EV85" s="1347"/>
      <c r="EW85" s="1347"/>
      <c r="EX85" s="1347"/>
      <c r="EY85" s="1347"/>
      <c r="EZ85" s="1347"/>
      <c r="FA85" s="1347"/>
      <c r="FB85" s="1347"/>
      <c r="FC85" s="1347"/>
      <c r="FD85" s="1347"/>
      <c r="FE85" s="1347"/>
      <c r="FF85" s="1347"/>
      <c r="FG85" s="1347"/>
      <c r="FH85" s="1347"/>
      <c r="FI85" s="1347"/>
      <c r="FJ85" s="1347"/>
      <c r="FK85" s="1347"/>
      <c r="FL85" s="1347"/>
      <c r="FM85" s="1347"/>
      <c r="FN85" s="1347"/>
      <c r="FO85" s="1347"/>
      <c r="FP85" s="1347"/>
      <c r="FQ85" s="1347"/>
      <c r="FR85" s="1347"/>
      <c r="FS85" s="1347"/>
      <c r="FT85" s="1347"/>
      <c r="FU85" s="1347"/>
      <c r="FV85" s="1347"/>
      <c r="FW85" s="1347"/>
      <c r="FX85" s="1347"/>
      <c r="FY85" s="1347"/>
      <c r="FZ85" s="1347"/>
      <c r="GA85" s="1347"/>
      <c r="GB85" s="1347"/>
      <c r="GC85" s="1347"/>
      <c r="GD85" s="1347"/>
      <c r="GE85" s="1347"/>
      <c r="GF85" s="1347"/>
      <c r="GG85" s="1347"/>
      <c r="GH85" s="1347"/>
      <c r="GI85" s="1347"/>
      <c r="GJ85" s="1347"/>
      <c r="GK85" s="1347"/>
      <c r="GL85" s="1347"/>
      <c r="GM85" s="1347"/>
      <c r="GN85" s="1347"/>
      <c r="GO85" s="1347"/>
      <c r="GP85" s="1347"/>
      <c r="GQ85" s="1347"/>
      <c r="GR85" s="1347"/>
      <c r="GS85" s="1347"/>
      <c r="GT85" s="1347"/>
      <c r="GU85" s="1347"/>
      <c r="GV85" s="1347"/>
      <c r="GW85" s="1347"/>
      <c r="GX85" s="1347"/>
      <c r="GY85" s="1347"/>
      <c r="GZ85" s="1347"/>
      <c r="HA85" s="1347"/>
      <c r="HB85" s="1347"/>
      <c r="HC85" s="1347"/>
      <c r="HD85" s="1347"/>
      <c r="HE85" s="1347"/>
      <c r="HF85" s="1347"/>
      <c r="HG85" s="1347"/>
      <c r="HH85" s="1347"/>
      <c r="HI85" s="1347"/>
      <c r="HJ85" s="1347"/>
      <c r="HK85" s="1347"/>
      <c r="HL85" s="1347"/>
      <c r="HM85" s="1347"/>
      <c r="HN85" s="1347"/>
      <c r="HO85" s="1347"/>
      <c r="HP85" s="1347"/>
      <c r="HQ85" s="1347"/>
      <c r="HR85" s="1347"/>
      <c r="HS85" s="1347"/>
      <c r="HT85" s="1347"/>
      <c r="HU85" s="1347"/>
      <c r="HV85" s="1347"/>
      <c r="HW85" s="1347"/>
      <c r="HX85" s="1347"/>
      <c r="HY85" s="1347"/>
      <c r="HZ85" s="1347"/>
      <c r="IA85" s="1347"/>
      <c r="IB85" s="1347"/>
      <c r="IC85" s="1347"/>
      <c r="ID85" s="1347"/>
      <c r="IE85" s="1347"/>
      <c r="IF85" s="1347"/>
      <c r="IG85" s="1347"/>
      <c r="IH85" s="1347"/>
      <c r="II85" s="1347"/>
      <c r="IJ85" s="1347"/>
      <c r="IK85" s="1347"/>
      <c r="IL85" s="1347"/>
      <c r="IM85" s="1347"/>
      <c r="IN85" s="1347"/>
      <c r="IO85" s="1347"/>
      <c r="IP85" s="1347"/>
      <c r="IQ85" s="1347"/>
      <c r="IR85" s="1347"/>
      <c r="IS85" s="1347"/>
      <c r="IT85" s="1347"/>
      <c r="IU85" s="1347"/>
      <c r="IV85" s="1347"/>
    </row>
    <row r="86" spans="1:256" ht="15" customHeight="1">
      <c r="A86" s="98" t="s">
        <v>78</v>
      </c>
      <c r="B86" s="1365"/>
      <c r="C86" s="96" t="s">
        <v>2779</v>
      </c>
      <c r="D86" s="1354"/>
      <c r="E86" s="1355">
        <f>SUM(E72:E85)</f>
        <v>486218</v>
      </c>
      <c r="F86" s="1355">
        <f>SUM(F72:F85)</f>
        <v>547127</v>
      </c>
      <c r="G86" s="1356">
        <f>SUM(G72:G85)</f>
        <v>-60909</v>
      </c>
      <c r="I86" s="1347"/>
      <c r="J86" s="1347"/>
      <c r="K86" s="1347"/>
      <c r="L86" s="1347"/>
      <c r="M86" s="1347"/>
      <c r="N86" s="1347"/>
      <c r="O86" s="1347"/>
      <c r="P86" s="1347"/>
      <c r="Q86" s="1347"/>
      <c r="R86" s="1347"/>
      <c r="S86" s="1347"/>
      <c r="T86" s="1347"/>
      <c r="U86" s="1347"/>
      <c r="V86" s="1347"/>
      <c r="W86" s="1347"/>
      <c r="X86" s="1347"/>
      <c r="Y86" s="1347"/>
      <c r="Z86" s="1347"/>
      <c r="AA86" s="1347"/>
      <c r="AB86" s="1347"/>
      <c r="AC86" s="1347"/>
      <c r="AD86" s="1347"/>
      <c r="AE86" s="1347"/>
      <c r="AF86" s="1347"/>
      <c r="AG86" s="1347"/>
      <c r="AH86" s="1347"/>
      <c r="AI86" s="1347"/>
      <c r="AJ86" s="1347"/>
      <c r="AK86" s="1347"/>
      <c r="AL86" s="1347"/>
      <c r="AM86" s="1347"/>
      <c r="AN86" s="1347"/>
      <c r="AO86" s="1347"/>
      <c r="AP86" s="1347"/>
      <c r="AQ86" s="1347"/>
      <c r="AR86" s="1347"/>
      <c r="AS86" s="1347"/>
      <c r="AT86" s="1347"/>
      <c r="AU86" s="1347"/>
      <c r="AV86" s="1347"/>
      <c r="AW86" s="1347"/>
      <c r="AX86" s="1347"/>
      <c r="AY86" s="1347"/>
      <c r="AZ86" s="1347"/>
      <c r="BA86" s="1347"/>
      <c r="BB86" s="1347"/>
      <c r="BC86" s="1347"/>
      <c r="BD86" s="1347"/>
      <c r="BE86" s="1347"/>
      <c r="BF86" s="1347"/>
      <c r="BG86" s="1347"/>
      <c r="BH86" s="1347"/>
      <c r="BI86" s="1347"/>
      <c r="BJ86" s="1347"/>
      <c r="BK86" s="1347"/>
      <c r="BL86" s="1347"/>
      <c r="BM86" s="1347"/>
      <c r="BN86" s="1347"/>
      <c r="BO86" s="1347"/>
      <c r="BP86" s="1347"/>
      <c r="BQ86" s="1347"/>
      <c r="BR86" s="1347"/>
      <c r="BS86" s="1347"/>
      <c r="BT86" s="1347"/>
      <c r="BU86" s="1347"/>
      <c r="BV86" s="1347"/>
      <c r="BW86" s="1347"/>
      <c r="BX86" s="1347"/>
      <c r="BY86" s="1347"/>
      <c r="BZ86" s="1347"/>
      <c r="CA86" s="1347"/>
      <c r="CB86" s="1347"/>
      <c r="CC86" s="1347"/>
      <c r="CD86" s="1347"/>
      <c r="CE86" s="1347"/>
      <c r="CF86" s="1347"/>
      <c r="CG86" s="1347"/>
      <c r="CH86" s="1347"/>
      <c r="CI86" s="1347"/>
      <c r="CJ86" s="1347"/>
      <c r="CK86" s="1347"/>
      <c r="CL86" s="1347"/>
      <c r="CM86" s="1347"/>
      <c r="CN86" s="1347"/>
      <c r="CO86" s="1347"/>
      <c r="CP86" s="1347"/>
      <c r="CQ86" s="1347"/>
      <c r="CR86" s="1347"/>
      <c r="CS86" s="1347"/>
      <c r="CT86" s="1347"/>
      <c r="CU86" s="1347"/>
      <c r="CV86" s="1347"/>
      <c r="CW86" s="1347"/>
      <c r="CX86" s="1347"/>
      <c r="CY86" s="1347"/>
      <c r="CZ86" s="1347"/>
      <c r="DA86" s="1347"/>
      <c r="DB86" s="1347"/>
      <c r="DC86" s="1347"/>
      <c r="DD86" s="1347"/>
      <c r="DE86" s="1347"/>
      <c r="DF86" s="1347"/>
      <c r="DG86" s="1347"/>
      <c r="DH86" s="1347"/>
      <c r="DI86" s="1347"/>
      <c r="DJ86" s="1347"/>
      <c r="DK86" s="1347"/>
      <c r="DL86" s="1347"/>
      <c r="DM86" s="1347"/>
      <c r="DN86" s="1347"/>
      <c r="DO86" s="1347"/>
      <c r="DP86" s="1347"/>
      <c r="DQ86" s="1347"/>
      <c r="DR86" s="1347"/>
      <c r="DS86" s="1347"/>
      <c r="DT86" s="1347"/>
      <c r="DU86" s="1347"/>
      <c r="DV86" s="1347"/>
      <c r="DW86" s="1347"/>
      <c r="DX86" s="1347"/>
      <c r="DY86" s="1347"/>
      <c r="DZ86" s="1347"/>
      <c r="EA86" s="1347"/>
      <c r="EB86" s="1347"/>
      <c r="EC86" s="1347"/>
      <c r="ED86" s="1347"/>
      <c r="EE86" s="1347"/>
      <c r="EF86" s="1347"/>
      <c r="EG86" s="1347"/>
      <c r="EH86" s="1347"/>
      <c r="EI86" s="1347"/>
      <c r="EJ86" s="1347"/>
      <c r="EK86" s="1347"/>
      <c r="EL86" s="1347"/>
      <c r="EM86" s="1347"/>
      <c r="EN86" s="1347"/>
      <c r="EO86" s="1347"/>
      <c r="EP86" s="1347"/>
      <c r="EQ86" s="1347"/>
      <c r="ER86" s="1347"/>
      <c r="ES86" s="1347"/>
      <c r="ET86" s="1347"/>
      <c r="EU86" s="1347"/>
      <c r="EV86" s="1347"/>
      <c r="EW86" s="1347"/>
      <c r="EX86" s="1347"/>
      <c r="EY86" s="1347"/>
      <c r="EZ86" s="1347"/>
      <c r="FA86" s="1347"/>
      <c r="FB86" s="1347"/>
      <c r="FC86" s="1347"/>
      <c r="FD86" s="1347"/>
      <c r="FE86" s="1347"/>
      <c r="FF86" s="1347"/>
      <c r="FG86" s="1347"/>
      <c r="FH86" s="1347"/>
      <c r="FI86" s="1347"/>
      <c r="FJ86" s="1347"/>
      <c r="FK86" s="1347"/>
      <c r="FL86" s="1347"/>
      <c r="FM86" s="1347"/>
      <c r="FN86" s="1347"/>
      <c r="FO86" s="1347"/>
      <c r="FP86" s="1347"/>
      <c r="FQ86" s="1347"/>
      <c r="FR86" s="1347"/>
      <c r="FS86" s="1347"/>
      <c r="FT86" s="1347"/>
      <c r="FU86" s="1347"/>
      <c r="FV86" s="1347"/>
      <c r="FW86" s="1347"/>
      <c r="FX86" s="1347"/>
      <c r="FY86" s="1347"/>
      <c r="FZ86" s="1347"/>
      <c r="GA86" s="1347"/>
      <c r="GB86" s="1347"/>
      <c r="GC86" s="1347"/>
      <c r="GD86" s="1347"/>
      <c r="GE86" s="1347"/>
      <c r="GF86" s="1347"/>
      <c r="GG86" s="1347"/>
      <c r="GH86" s="1347"/>
      <c r="GI86" s="1347"/>
      <c r="GJ86" s="1347"/>
      <c r="GK86" s="1347"/>
      <c r="GL86" s="1347"/>
      <c r="GM86" s="1347"/>
      <c r="GN86" s="1347"/>
      <c r="GO86" s="1347"/>
      <c r="GP86" s="1347"/>
      <c r="GQ86" s="1347"/>
      <c r="GR86" s="1347"/>
      <c r="GS86" s="1347"/>
      <c r="GT86" s="1347"/>
      <c r="GU86" s="1347"/>
      <c r="GV86" s="1347"/>
      <c r="GW86" s="1347"/>
      <c r="GX86" s="1347"/>
      <c r="GY86" s="1347"/>
      <c r="GZ86" s="1347"/>
      <c r="HA86" s="1347"/>
      <c r="HB86" s="1347"/>
      <c r="HC86" s="1347"/>
      <c r="HD86" s="1347"/>
      <c r="HE86" s="1347"/>
      <c r="HF86" s="1347"/>
      <c r="HG86" s="1347"/>
      <c r="HH86" s="1347"/>
      <c r="HI86" s="1347"/>
      <c r="HJ86" s="1347"/>
      <c r="HK86" s="1347"/>
      <c r="HL86" s="1347"/>
      <c r="HM86" s="1347"/>
      <c r="HN86" s="1347"/>
      <c r="HO86" s="1347"/>
      <c r="HP86" s="1347"/>
      <c r="HQ86" s="1347"/>
      <c r="HR86" s="1347"/>
      <c r="HS86" s="1347"/>
      <c r="HT86" s="1347"/>
      <c r="HU86" s="1347"/>
      <c r="HV86" s="1347"/>
      <c r="HW86" s="1347"/>
      <c r="HX86" s="1347"/>
      <c r="HY86" s="1347"/>
      <c r="HZ86" s="1347"/>
      <c r="IA86" s="1347"/>
      <c r="IB86" s="1347"/>
      <c r="IC86" s="1347"/>
      <c r="ID86" s="1347"/>
      <c r="IE86" s="1347"/>
      <c r="IF86" s="1347"/>
      <c r="IG86" s="1347"/>
      <c r="IH86" s="1347"/>
      <c r="II86" s="1347"/>
      <c r="IJ86" s="1347"/>
      <c r="IK86" s="1347"/>
      <c r="IL86" s="1347"/>
      <c r="IM86" s="1347"/>
      <c r="IN86" s="1347"/>
      <c r="IO86" s="1347"/>
      <c r="IP86" s="1347"/>
      <c r="IQ86" s="1347"/>
      <c r="IR86" s="1347"/>
      <c r="IS86" s="1347"/>
      <c r="IT86" s="1347"/>
      <c r="IU86" s="1347"/>
      <c r="IV86" s="1347"/>
    </row>
    <row r="87" spans="1:256" ht="15" customHeight="1">
      <c r="A87" s="1346"/>
      <c r="B87" s="369"/>
      <c r="C87" s="135" t="s">
        <v>2780</v>
      </c>
      <c r="D87" s="1354"/>
      <c r="E87" s="1345"/>
      <c r="F87" s="1345"/>
      <c r="G87" s="1353"/>
      <c r="I87" s="1347"/>
      <c r="J87" s="1347"/>
      <c r="K87" s="1347"/>
      <c r="L87" s="1347"/>
      <c r="M87" s="1347"/>
      <c r="N87" s="1347"/>
      <c r="O87" s="1347"/>
      <c r="P87" s="1347"/>
      <c r="Q87" s="1347"/>
      <c r="R87" s="1347"/>
      <c r="S87" s="1347"/>
      <c r="T87" s="1347"/>
      <c r="U87" s="1347"/>
      <c r="V87" s="1347"/>
      <c r="W87" s="1347"/>
      <c r="X87" s="1347"/>
      <c r="Y87" s="1347"/>
      <c r="Z87" s="1347"/>
      <c r="AA87" s="1347"/>
      <c r="AB87" s="1347"/>
      <c r="AC87" s="1347"/>
      <c r="AD87" s="1347"/>
      <c r="AE87" s="1347"/>
      <c r="AF87" s="1347"/>
      <c r="AG87" s="1347"/>
      <c r="AH87" s="1347"/>
      <c r="AI87" s="1347"/>
      <c r="AJ87" s="1347"/>
      <c r="AK87" s="1347"/>
      <c r="AL87" s="1347"/>
      <c r="AM87" s="1347"/>
      <c r="AN87" s="1347"/>
      <c r="AO87" s="1347"/>
      <c r="AP87" s="1347"/>
      <c r="AQ87" s="1347"/>
      <c r="AR87" s="1347"/>
      <c r="AS87" s="1347"/>
      <c r="AT87" s="1347"/>
      <c r="AU87" s="1347"/>
      <c r="AV87" s="1347"/>
      <c r="AW87" s="1347"/>
      <c r="AX87" s="1347"/>
      <c r="AY87" s="1347"/>
      <c r="AZ87" s="1347"/>
      <c r="BA87" s="1347"/>
      <c r="BB87" s="1347"/>
      <c r="BC87" s="1347"/>
      <c r="BD87" s="1347"/>
      <c r="BE87" s="1347"/>
      <c r="BF87" s="1347"/>
      <c r="BG87" s="1347"/>
      <c r="BH87" s="1347"/>
      <c r="BI87" s="1347"/>
      <c r="BJ87" s="1347"/>
      <c r="BK87" s="1347"/>
      <c r="BL87" s="1347"/>
      <c r="BM87" s="1347"/>
      <c r="BN87" s="1347"/>
      <c r="BO87" s="1347"/>
      <c r="BP87" s="1347"/>
      <c r="BQ87" s="1347"/>
      <c r="BR87" s="1347"/>
      <c r="BS87" s="1347"/>
      <c r="BT87" s="1347"/>
      <c r="BU87" s="1347"/>
      <c r="BV87" s="1347"/>
      <c r="BW87" s="1347"/>
      <c r="BX87" s="1347"/>
      <c r="BY87" s="1347"/>
      <c r="BZ87" s="1347"/>
      <c r="CA87" s="1347"/>
      <c r="CB87" s="1347"/>
      <c r="CC87" s="1347"/>
      <c r="CD87" s="1347"/>
      <c r="CE87" s="1347"/>
      <c r="CF87" s="1347"/>
      <c r="CG87" s="1347"/>
      <c r="CH87" s="1347"/>
      <c r="CI87" s="1347"/>
      <c r="CJ87" s="1347"/>
      <c r="CK87" s="1347"/>
      <c r="CL87" s="1347"/>
      <c r="CM87" s="1347"/>
      <c r="CN87" s="1347"/>
      <c r="CO87" s="1347"/>
      <c r="CP87" s="1347"/>
      <c r="CQ87" s="1347"/>
      <c r="CR87" s="1347"/>
      <c r="CS87" s="1347"/>
      <c r="CT87" s="1347"/>
      <c r="CU87" s="1347"/>
      <c r="CV87" s="1347"/>
      <c r="CW87" s="1347"/>
      <c r="CX87" s="1347"/>
      <c r="CY87" s="1347"/>
      <c r="CZ87" s="1347"/>
      <c r="DA87" s="1347"/>
      <c r="DB87" s="1347"/>
      <c r="DC87" s="1347"/>
      <c r="DD87" s="1347"/>
      <c r="DE87" s="1347"/>
      <c r="DF87" s="1347"/>
      <c r="DG87" s="1347"/>
      <c r="DH87" s="1347"/>
      <c r="DI87" s="1347"/>
      <c r="DJ87" s="1347"/>
      <c r="DK87" s="1347"/>
      <c r="DL87" s="1347"/>
      <c r="DM87" s="1347"/>
      <c r="DN87" s="1347"/>
      <c r="DO87" s="1347"/>
      <c r="DP87" s="1347"/>
      <c r="DQ87" s="1347"/>
      <c r="DR87" s="1347"/>
      <c r="DS87" s="1347"/>
      <c r="DT87" s="1347"/>
      <c r="DU87" s="1347"/>
      <c r="DV87" s="1347"/>
      <c r="DW87" s="1347"/>
      <c r="DX87" s="1347"/>
      <c r="DY87" s="1347"/>
      <c r="DZ87" s="1347"/>
      <c r="EA87" s="1347"/>
      <c r="EB87" s="1347"/>
      <c r="EC87" s="1347"/>
      <c r="ED87" s="1347"/>
      <c r="EE87" s="1347"/>
      <c r="EF87" s="1347"/>
      <c r="EG87" s="1347"/>
      <c r="EH87" s="1347"/>
      <c r="EI87" s="1347"/>
      <c r="EJ87" s="1347"/>
      <c r="EK87" s="1347"/>
      <c r="EL87" s="1347"/>
      <c r="EM87" s="1347"/>
      <c r="EN87" s="1347"/>
      <c r="EO87" s="1347"/>
      <c r="EP87" s="1347"/>
      <c r="EQ87" s="1347"/>
      <c r="ER87" s="1347"/>
      <c r="ES87" s="1347"/>
      <c r="ET87" s="1347"/>
      <c r="EU87" s="1347"/>
      <c r="EV87" s="1347"/>
      <c r="EW87" s="1347"/>
      <c r="EX87" s="1347"/>
      <c r="EY87" s="1347"/>
      <c r="EZ87" s="1347"/>
      <c r="FA87" s="1347"/>
      <c r="FB87" s="1347"/>
      <c r="FC87" s="1347"/>
      <c r="FD87" s="1347"/>
      <c r="FE87" s="1347"/>
      <c r="FF87" s="1347"/>
      <c r="FG87" s="1347"/>
      <c r="FH87" s="1347"/>
      <c r="FI87" s="1347"/>
      <c r="FJ87" s="1347"/>
      <c r="FK87" s="1347"/>
      <c r="FL87" s="1347"/>
      <c r="FM87" s="1347"/>
      <c r="FN87" s="1347"/>
      <c r="FO87" s="1347"/>
      <c r="FP87" s="1347"/>
      <c r="FQ87" s="1347"/>
      <c r="FR87" s="1347"/>
      <c r="FS87" s="1347"/>
      <c r="FT87" s="1347"/>
      <c r="FU87" s="1347"/>
      <c r="FV87" s="1347"/>
      <c r="FW87" s="1347"/>
      <c r="FX87" s="1347"/>
      <c r="FY87" s="1347"/>
      <c r="FZ87" s="1347"/>
      <c r="GA87" s="1347"/>
      <c r="GB87" s="1347"/>
      <c r="GC87" s="1347"/>
      <c r="GD87" s="1347"/>
      <c r="GE87" s="1347"/>
      <c r="GF87" s="1347"/>
      <c r="GG87" s="1347"/>
      <c r="GH87" s="1347"/>
      <c r="GI87" s="1347"/>
      <c r="GJ87" s="1347"/>
      <c r="GK87" s="1347"/>
      <c r="GL87" s="1347"/>
      <c r="GM87" s="1347"/>
      <c r="GN87" s="1347"/>
      <c r="GO87" s="1347"/>
      <c r="GP87" s="1347"/>
      <c r="GQ87" s="1347"/>
      <c r="GR87" s="1347"/>
      <c r="GS87" s="1347"/>
      <c r="GT87" s="1347"/>
      <c r="GU87" s="1347"/>
      <c r="GV87" s="1347"/>
      <c r="GW87" s="1347"/>
      <c r="GX87" s="1347"/>
      <c r="GY87" s="1347"/>
      <c r="GZ87" s="1347"/>
      <c r="HA87" s="1347"/>
      <c r="HB87" s="1347"/>
      <c r="HC87" s="1347"/>
      <c r="HD87" s="1347"/>
      <c r="HE87" s="1347"/>
      <c r="HF87" s="1347"/>
      <c r="HG87" s="1347"/>
      <c r="HH87" s="1347"/>
      <c r="HI87" s="1347"/>
      <c r="HJ87" s="1347"/>
      <c r="HK87" s="1347"/>
      <c r="HL87" s="1347"/>
      <c r="HM87" s="1347"/>
      <c r="HN87" s="1347"/>
      <c r="HO87" s="1347"/>
      <c r="HP87" s="1347"/>
      <c r="HQ87" s="1347"/>
      <c r="HR87" s="1347"/>
      <c r="HS87" s="1347"/>
      <c r="HT87" s="1347"/>
      <c r="HU87" s="1347"/>
      <c r="HV87" s="1347"/>
      <c r="HW87" s="1347"/>
      <c r="HX87" s="1347"/>
      <c r="HY87" s="1347"/>
      <c r="HZ87" s="1347"/>
      <c r="IA87" s="1347"/>
      <c r="IB87" s="1347"/>
      <c r="IC87" s="1347"/>
      <c r="ID87" s="1347"/>
      <c r="IE87" s="1347"/>
      <c r="IF87" s="1347"/>
      <c r="IG87" s="1347"/>
      <c r="IH87" s="1347"/>
      <c r="II87" s="1347"/>
      <c r="IJ87" s="1347"/>
      <c r="IK87" s="1347"/>
      <c r="IL87" s="1347"/>
      <c r="IM87" s="1347"/>
      <c r="IN87" s="1347"/>
      <c r="IO87" s="1347"/>
      <c r="IP87" s="1347"/>
      <c r="IQ87" s="1347"/>
      <c r="IR87" s="1347"/>
      <c r="IS87" s="1347"/>
      <c r="IT87" s="1347"/>
      <c r="IU87" s="1347"/>
      <c r="IV87" s="1347"/>
    </row>
    <row r="88" spans="1:256" ht="15" customHeight="1">
      <c r="A88" s="98" t="s">
        <v>79</v>
      </c>
      <c r="B88" s="1365" t="s">
        <v>2781</v>
      </c>
      <c r="C88" s="1347" t="s">
        <v>2782</v>
      </c>
      <c r="D88" s="247" t="s">
        <v>534</v>
      </c>
      <c r="E88" s="1345">
        <v>874372</v>
      </c>
      <c r="F88" s="1352">
        <v>964877</v>
      </c>
      <c r="G88" s="1353">
        <f t="shared" ref="G88:G94" si="4">E88-F88</f>
        <v>-90505</v>
      </c>
      <c r="I88" s="1347"/>
      <c r="J88" s="1347"/>
      <c r="K88" s="1347"/>
      <c r="L88" s="1347"/>
      <c r="M88" s="1347"/>
      <c r="N88" s="1347"/>
      <c r="O88" s="1347"/>
      <c r="P88" s="1347"/>
      <c r="Q88" s="1347"/>
      <c r="R88" s="1347"/>
      <c r="S88" s="1347"/>
      <c r="T88" s="1347"/>
      <c r="U88" s="1347"/>
      <c r="V88" s="1347"/>
      <c r="W88" s="1347"/>
      <c r="X88" s="1347"/>
      <c r="Y88" s="1347"/>
      <c r="Z88" s="1347"/>
      <c r="AA88" s="1347"/>
      <c r="AB88" s="1347"/>
      <c r="AC88" s="1347"/>
      <c r="AD88" s="1347"/>
      <c r="AE88" s="1347"/>
      <c r="AF88" s="1347"/>
      <c r="AG88" s="1347"/>
      <c r="AH88" s="1347"/>
      <c r="AI88" s="1347"/>
      <c r="AJ88" s="1347"/>
      <c r="AK88" s="1347"/>
      <c r="AL88" s="1347"/>
      <c r="AM88" s="1347"/>
      <c r="AN88" s="1347"/>
      <c r="AO88" s="1347"/>
      <c r="AP88" s="1347"/>
      <c r="AQ88" s="1347"/>
      <c r="AR88" s="1347"/>
      <c r="AS88" s="1347"/>
      <c r="AT88" s="1347"/>
      <c r="AU88" s="1347"/>
      <c r="AV88" s="1347"/>
      <c r="AW88" s="1347"/>
      <c r="AX88" s="1347"/>
      <c r="AY88" s="1347"/>
      <c r="AZ88" s="1347"/>
      <c r="BA88" s="1347"/>
      <c r="BB88" s="1347"/>
      <c r="BC88" s="1347"/>
      <c r="BD88" s="1347"/>
      <c r="BE88" s="1347"/>
      <c r="BF88" s="1347"/>
      <c r="BG88" s="1347"/>
      <c r="BH88" s="1347"/>
      <c r="BI88" s="1347"/>
      <c r="BJ88" s="1347"/>
      <c r="BK88" s="1347"/>
      <c r="BL88" s="1347"/>
      <c r="BM88" s="1347"/>
      <c r="BN88" s="1347"/>
      <c r="BO88" s="1347"/>
      <c r="BP88" s="1347"/>
      <c r="BQ88" s="1347"/>
      <c r="BR88" s="1347"/>
      <c r="BS88" s="1347"/>
      <c r="BT88" s="1347"/>
      <c r="BU88" s="1347"/>
      <c r="BV88" s="1347"/>
      <c r="BW88" s="1347"/>
      <c r="BX88" s="1347"/>
      <c r="BY88" s="1347"/>
      <c r="BZ88" s="1347"/>
      <c r="CA88" s="1347"/>
      <c r="CB88" s="1347"/>
      <c r="CC88" s="1347"/>
      <c r="CD88" s="1347"/>
      <c r="CE88" s="1347"/>
      <c r="CF88" s="1347"/>
      <c r="CG88" s="1347"/>
      <c r="CH88" s="1347"/>
      <c r="CI88" s="1347"/>
      <c r="CJ88" s="1347"/>
      <c r="CK88" s="1347"/>
      <c r="CL88" s="1347"/>
      <c r="CM88" s="1347"/>
      <c r="CN88" s="1347"/>
      <c r="CO88" s="1347"/>
      <c r="CP88" s="1347"/>
      <c r="CQ88" s="1347"/>
      <c r="CR88" s="1347"/>
      <c r="CS88" s="1347"/>
      <c r="CT88" s="1347"/>
      <c r="CU88" s="1347"/>
      <c r="CV88" s="1347"/>
      <c r="CW88" s="1347"/>
      <c r="CX88" s="1347"/>
      <c r="CY88" s="1347"/>
      <c r="CZ88" s="1347"/>
      <c r="DA88" s="1347"/>
      <c r="DB88" s="1347"/>
      <c r="DC88" s="1347"/>
      <c r="DD88" s="1347"/>
      <c r="DE88" s="1347"/>
      <c r="DF88" s="1347"/>
      <c r="DG88" s="1347"/>
      <c r="DH88" s="1347"/>
      <c r="DI88" s="1347"/>
      <c r="DJ88" s="1347"/>
      <c r="DK88" s="1347"/>
      <c r="DL88" s="1347"/>
      <c r="DM88" s="1347"/>
      <c r="DN88" s="1347"/>
      <c r="DO88" s="1347"/>
      <c r="DP88" s="1347"/>
      <c r="DQ88" s="1347"/>
      <c r="DR88" s="1347"/>
      <c r="DS88" s="1347"/>
      <c r="DT88" s="1347"/>
      <c r="DU88" s="1347"/>
      <c r="DV88" s="1347"/>
      <c r="DW88" s="1347"/>
      <c r="DX88" s="1347"/>
      <c r="DY88" s="1347"/>
      <c r="DZ88" s="1347"/>
      <c r="EA88" s="1347"/>
      <c r="EB88" s="1347"/>
      <c r="EC88" s="1347"/>
      <c r="ED88" s="1347"/>
      <c r="EE88" s="1347"/>
      <c r="EF88" s="1347"/>
      <c r="EG88" s="1347"/>
      <c r="EH88" s="1347"/>
      <c r="EI88" s="1347"/>
      <c r="EJ88" s="1347"/>
      <c r="EK88" s="1347"/>
      <c r="EL88" s="1347"/>
      <c r="EM88" s="1347"/>
      <c r="EN88" s="1347"/>
      <c r="EO88" s="1347"/>
      <c r="EP88" s="1347"/>
      <c r="EQ88" s="1347"/>
      <c r="ER88" s="1347"/>
      <c r="ES88" s="1347"/>
      <c r="ET88" s="1347"/>
      <c r="EU88" s="1347"/>
      <c r="EV88" s="1347"/>
      <c r="EW88" s="1347"/>
      <c r="EX88" s="1347"/>
      <c r="EY88" s="1347"/>
      <c r="EZ88" s="1347"/>
      <c r="FA88" s="1347"/>
      <c r="FB88" s="1347"/>
      <c r="FC88" s="1347"/>
      <c r="FD88" s="1347"/>
      <c r="FE88" s="1347"/>
      <c r="FF88" s="1347"/>
      <c r="FG88" s="1347"/>
      <c r="FH88" s="1347"/>
      <c r="FI88" s="1347"/>
      <c r="FJ88" s="1347"/>
      <c r="FK88" s="1347"/>
      <c r="FL88" s="1347"/>
      <c r="FM88" s="1347"/>
      <c r="FN88" s="1347"/>
      <c r="FO88" s="1347"/>
      <c r="FP88" s="1347"/>
      <c r="FQ88" s="1347"/>
      <c r="FR88" s="1347"/>
      <c r="FS88" s="1347"/>
      <c r="FT88" s="1347"/>
      <c r="FU88" s="1347"/>
      <c r="FV88" s="1347"/>
      <c r="FW88" s="1347"/>
      <c r="FX88" s="1347"/>
      <c r="FY88" s="1347"/>
      <c r="FZ88" s="1347"/>
      <c r="GA88" s="1347"/>
      <c r="GB88" s="1347"/>
      <c r="GC88" s="1347"/>
      <c r="GD88" s="1347"/>
      <c r="GE88" s="1347"/>
      <c r="GF88" s="1347"/>
      <c r="GG88" s="1347"/>
      <c r="GH88" s="1347"/>
      <c r="GI88" s="1347"/>
      <c r="GJ88" s="1347"/>
      <c r="GK88" s="1347"/>
      <c r="GL88" s="1347"/>
      <c r="GM88" s="1347"/>
      <c r="GN88" s="1347"/>
      <c r="GO88" s="1347"/>
      <c r="GP88" s="1347"/>
      <c r="GQ88" s="1347"/>
      <c r="GR88" s="1347"/>
      <c r="GS88" s="1347"/>
      <c r="GT88" s="1347"/>
      <c r="GU88" s="1347"/>
      <c r="GV88" s="1347"/>
      <c r="GW88" s="1347"/>
      <c r="GX88" s="1347"/>
      <c r="GY88" s="1347"/>
      <c r="GZ88" s="1347"/>
      <c r="HA88" s="1347"/>
      <c r="HB88" s="1347"/>
      <c r="HC88" s="1347"/>
      <c r="HD88" s="1347"/>
      <c r="HE88" s="1347"/>
      <c r="HF88" s="1347"/>
      <c r="HG88" s="1347"/>
      <c r="HH88" s="1347"/>
      <c r="HI88" s="1347"/>
      <c r="HJ88" s="1347"/>
      <c r="HK88" s="1347"/>
      <c r="HL88" s="1347"/>
      <c r="HM88" s="1347"/>
      <c r="HN88" s="1347"/>
      <c r="HO88" s="1347"/>
      <c r="HP88" s="1347"/>
      <c r="HQ88" s="1347"/>
      <c r="HR88" s="1347"/>
      <c r="HS88" s="1347"/>
      <c r="HT88" s="1347"/>
      <c r="HU88" s="1347"/>
      <c r="HV88" s="1347"/>
      <c r="HW88" s="1347"/>
      <c r="HX88" s="1347"/>
      <c r="HY88" s="1347"/>
      <c r="HZ88" s="1347"/>
      <c r="IA88" s="1347"/>
      <c r="IB88" s="1347"/>
      <c r="IC88" s="1347"/>
      <c r="ID88" s="1347"/>
      <c r="IE88" s="1347"/>
      <c r="IF88" s="1347"/>
      <c r="IG88" s="1347"/>
      <c r="IH88" s="1347"/>
      <c r="II88" s="1347"/>
      <c r="IJ88" s="1347"/>
      <c r="IK88" s="1347"/>
      <c r="IL88" s="1347"/>
      <c r="IM88" s="1347"/>
      <c r="IN88" s="1347"/>
      <c r="IO88" s="1347"/>
      <c r="IP88" s="1347"/>
      <c r="IQ88" s="1347"/>
      <c r="IR88" s="1347"/>
      <c r="IS88" s="1347"/>
      <c r="IT88" s="1347"/>
      <c r="IU88" s="1347"/>
      <c r="IV88" s="1347"/>
    </row>
    <row r="89" spans="1:256" ht="15" customHeight="1">
      <c r="A89" s="98" t="s">
        <v>80</v>
      </c>
      <c r="B89" s="1365" t="s">
        <v>2783</v>
      </c>
      <c r="C89" s="1347" t="s">
        <v>2784</v>
      </c>
      <c r="D89" s="247" t="s">
        <v>534</v>
      </c>
      <c r="E89" s="1345">
        <v>0</v>
      </c>
      <c r="F89" s="1352">
        <v>0</v>
      </c>
      <c r="G89" s="1353">
        <f t="shared" si="4"/>
        <v>0</v>
      </c>
      <c r="I89" s="1347"/>
      <c r="J89" s="1347"/>
      <c r="K89" s="1347"/>
      <c r="L89" s="1347"/>
      <c r="M89" s="1347"/>
      <c r="N89" s="1347"/>
      <c r="O89" s="1347"/>
      <c r="P89" s="1347"/>
      <c r="Q89" s="1347"/>
      <c r="R89" s="1347"/>
      <c r="S89" s="1347"/>
      <c r="T89" s="1347"/>
      <c r="U89" s="1347"/>
      <c r="V89" s="1347"/>
      <c r="W89" s="1347"/>
      <c r="X89" s="1347"/>
      <c r="Y89" s="1347"/>
      <c r="Z89" s="1347"/>
      <c r="AA89" s="1347"/>
      <c r="AB89" s="1347"/>
      <c r="AC89" s="1347"/>
      <c r="AD89" s="1347"/>
      <c r="AE89" s="1347"/>
      <c r="AF89" s="1347"/>
      <c r="AG89" s="1347"/>
      <c r="AH89" s="1347"/>
      <c r="AI89" s="1347"/>
      <c r="AJ89" s="1347"/>
      <c r="AK89" s="1347"/>
      <c r="AL89" s="1347"/>
      <c r="AM89" s="1347"/>
      <c r="AN89" s="1347"/>
      <c r="AO89" s="1347"/>
      <c r="AP89" s="1347"/>
      <c r="AQ89" s="1347"/>
      <c r="AR89" s="1347"/>
      <c r="AS89" s="1347"/>
      <c r="AT89" s="1347"/>
      <c r="AU89" s="1347"/>
      <c r="AV89" s="1347"/>
      <c r="AW89" s="1347"/>
      <c r="AX89" s="1347"/>
      <c r="AY89" s="1347"/>
      <c r="AZ89" s="1347"/>
      <c r="BA89" s="1347"/>
      <c r="BB89" s="1347"/>
      <c r="BC89" s="1347"/>
      <c r="BD89" s="1347"/>
      <c r="BE89" s="1347"/>
      <c r="BF89" s="1347"/>
      <c r="BG89" s="1347"/>
      <c r="BH89" s="1347"/>
      <c r="BI89" s="1347"/>
      <c r="BJ89" s="1347"/>
      <c r="BK89" s="1347"/>
      <c r="BL89" s="1347"/>
      <c r="BM89" s="1347"/>
      <c r="BN89" s="1347"/>
      <c r="BO89" s="1347"/>
      <c r="BP89" s="1347"/>
      <c r="BQ89" s="1347"/>
      <c r="BR89" s="1347"/>
      <c r="BS89" s="1347"/>
      <c r="BT89" s="1347"/>
      <c r="BU89" s="1347"/>
      <c r="BV89" s="1347"/>
      <c r="BW89" s="1347"/>
      <c r="BX89" s="1347"/>
      <c r="BY89" s="1347"/>
      <c r="BZ89" s="1347"/>
      <c r="CA89" s="1347"/>
      <c r="CB89" s="1347"/>
      <c r="CC89" s="1347"/>
      <c r="CD89" s="1347"/>
      <c r="CE89" s="1347"/>
      <c r="CF89" s="1347"/>
      <c r="CG89" s="1347"/>
      <c r="CH89" s="1347"/>
      <c r="CI89" s="1347"/>
      <c r="CJ89" s="1347"/>
      <c r="CK89" s="1347"/>
      <c r="CL89" s="1347"/>
      <c r="CM89" s="1347"/>
      <c r="CN89" s="1347"/>
      <c r="CO89" s="1347"/>
      <c r="CP89" s="1347"/>
      <c r="CQ89" s="1347"/>
      <c r="CR89" s="1347"/>
      <c r="CS89" s="1347"/>
      <c r="CT89" s="1347"/>
      <c r="CU89" s="1347"/>
      <c r="CV89" s="1347"/>
      <c r="CW89" s="1347"/>
      <c r="CX89" s="1347"/>
      <c r="CY89" s="1347"/>
      <c r="CZ89" s="1347"/>
      <c r="DA89" s="1347"/>
      <c r="DB89" s="1347"/>
      <c r="DC89" s="1347"/>
      <c r="DD89" s="1347"/>
      <c r="DE89" s="1347"/>
      <c r="DF89" s="1347"/>
      <c r="DG89" s="1347"/>
      <c r="DH89" s="1347"/>
      <c r="DI89" s="1347"/>
      <c r="DJ89" s="1347"/>
      <c r="DK89" s="1347"/>
      <c r="DL89" s="1347"/>
      <c r="DM89" s="1347"/>
      <c r="DN89" s="1347"/>
      <c r="DO89" s="1347"/>
      <c r="DP89" s="1347"/>
      <c r="DQ89" s="1347"/>
      <c r="DR89" s="1347"/>
      <c r="DS89" s="1347"/>
      <c r="DT89" s="1347"/>
      <c r="DU89" s="1347"/>
      <c r="DV89" s="1347"/>
      <c r="DW89" s="1347"/>
      <c r="DX89" s="1347"/>
      <c r="DY89" s="1347"/>
      <c r="DZ89" s="1347"/>
      <c r="EA89" s="1347"/>
      <c r="EB89" s="1347"/>
      <c r="EC89" s="1347"/>
      <c r="ED89" s="1347"/>
      <c r="EE89" s="1347"/>
      <c r="EF89" s="1347"/>
      <c r="EG89" s="1347"/>
      <c r="EH89" s="1347"/>
      <c r="EI89" s="1347"/>
      <c r="EJ89" s="1347"/>
      <c r="EK89" s="1347"/>
      <c r="EL89" s="1347"/>
      <c r="EM89" s="1347"/>
      <c r="EN89" s="1347"/>
      <c r="EO89" s="1347"/>
      <c r="EP89" s="1347"/>
      <c r="EQ89" s="1347"/>
      <c r="ER89" s="1347"/>
      <c r="ES89" s="1347"/>
      <c r="ET89" s="1347"/>
      <c r="EU89" s="1347"/>
      <c r="EV89" s="1347"/>
      <c r="EW89" s="1347"/>
      <c r="EX89" s="1347"/>
      <c r="EY89" s="1347"/>
      <c r="EZ89" s="1347"/>
      <c r="FA89" s="1347"/>
      <c r="FB89" s="1347"/>
      <c r="FC89" s="1347"/>
      <c r="FD89" s="1347"/>
      <c r="FE89" s="1347"/>
      <c r="FF89" s="1347"/>
      <c r="FG89" s="1347"/>
      <c r="FH89" s="1347"/>
      <c r="FI89" s="1347"/>
      <c r="FJ89" s="1347"/>
      <c r="FK89" s="1347"/>
      <c r="FL89" s="1347"/>
      <c r="FM89" s="1347"/>
      <c r="FN89" s="1347"/>
      <c r="FO89" s="1347"/>
      <c r="FP89" s="1347"/>
      <c r="FQ89" s="1347"/>
      <c r="FR89" s="1347"/>
      <c r="FS89" s="1347"/>
      <c r="FT89" s="1347"/>
      <c r="FU89" s="1347"/>
      <c r="FV89" s="1347"/>
      <c r="FW89" s="1347"/>
      <c r="FX89" s="1347"/>
      <c r="FY89" s="1347"/>
      <c r="FZ89" s="1347"/>
      <c r="GA89" s="1347"/>
      <c r="GB89" s="1347"/>
      <c r="GC89" s="1347"/>
      <c r="GD89" s="1347"/>
      <c r="GE89" s="1347"/>
      <c r="GF89" s="1347"/>
      <c r="GG89" s="1347"/>
      <c r="GH89" s="1347"/>
      <c r="GI89" s="1347"/>
      <c r="GJ89" s="1347"/>
      <c r="GK89" s="1347"/>
      <c r="GL89" s="1347"/>
      <c r="GM89" s="1347"/>
      <c r="GN89" s="1347"/>
      <c r="GO89" s="1347"/>
      <c r="GP89" s="1347"/>
      <c r="GQ89" s="1347"/>
      <c r="GR89" s="1347"/>
      <c r="GS89" s="1347"/>
      <c r="GT89" s="1347"/>
      <c r="GU89" s="1347"/>
      <c r="GV89" s="1347"/>
      <c r="GW89" s="1347"/>
      <c r="GX89" s="1347"/>
      <c r="GY89" s="1347"/>
      <c r="GZ89" s="1347"/>
      <c r="HA89" s="1347"/>
      <c r="HB89" s="1347"/>
      <c r="HC89" s="1347"/>
      <c r="HD89" s="1347"/>
      <c r="HE89" s="1347"/>
      <c r="HF89" s="1347"/>
      <c r="HG89" s="1347"/>
      <c r="HH89" s="1347"/>
      <c r="HI89" s="1347"/>
      <c r="HJ89" s="1347"/>
      <c r="HK89" s="1347"/>
      <c r="HL89" s="1347"/>
      <c r="HM89" s="1347"/>
      <c r="HN89" s="1347"/>
      <c r="HO89" s="1347"/>
      <c r="HP89" s="1347"/>
      <c r="HQ89" s="1347"/>
      <c r="HR89" s="1347"/>
      <c r="HS89" s="1347"/>
      <c r="HT89" s="1347"/>
      <c r="HU89" s="1347"/>
      <c r="HV89" s="1347"/>
      <c r="HW89" s="1347"/>
      <c r="HX89" s="1347"/>
      <c r="HY89" s="1347"/>
      <c r="HZ89" s="1347"/>
      <c r="IA89" s="1347"/>
      <c r="IB89" s="1347"/>
      <c r="IC89" s="1347"/>
      <c r="ID89" s="1347"/>
      <c r="IE89" s="1347"/>
      <c r="IF89" s="1347"/>
      <c r="IG89" s="1347"/>
      <c r="IH89" s="1347"/>
      <c r="II89" s="1347"/>
      <c r="IJ89" s="1347"/>
      <c r="IK89" s="1347"/>
      <c r="IL89" s="1347"/>
      <c r="IM89" s="1347"/>
      <c r="IN89" s="1347"/>
      <c r="IO89" s="1347"/>
      <c r="IP89" s="1347"/>
      <c r="IQ89" s="1347"/>
      <c r="IR89" s="1347"/>
      <c r="IS89" s="1347"/>
      <c r="IT89" s="1347"/>
      <c r="IU89" s="1347"/>
      <c r="IV89" s="1347"/>
    </row>
    <row r="90" spans="1:256" ht="15" customHeight="1">
      <c r="A90" s="98" t="s">
        <v>81</v>
      </c>
      <c r="B90" s="1365" t="s">
        <v>2785</v>
      </c>
      <c r="C90" s="1347" t="s">
        <v>1550</v>
      </c>
      <c r="D90" s="247" t="s">
        <v>534</v>
      </c>
      <c r="E90" s="1345">
        <v>0</v>
      </c>
      <c r="F90" s="1352">
        <v>0</v>
      </c>
      <c r="G90" s="1353">
        <f t="shared" si="4"/>
        <v>0</v>
      </c>
      <c r="I90" s="1347"/>
      <c r="J90" s="1347"/>
      <c r="K90" s="1347"/>
      <c r="L90" s="1347"/>
      <c r="M90" s="1347"/>
      <c r="N90" s="1347"/>
      <c r="O90" s="1347"/>
      <c r="P90" s="1347"/>
      <c r="Q90" s="1347"/>
      <c r="R90" s="1347"/>
      <c r="S90" s="1347"/>
      <c r="T90" s="1347"/>
      <c r="U90" s="1347"/>
      <c r="V90" s="1347"/>
      <c r="W90" s="1347"/>
      <c r="X90" s="1347"/>
      <c r="Y90" s="1347"/>
      <c r="Z90" s="1347"/>
      <c r="AA90" s="1347"/>
      <c r="AB90" s="1347"/>
      <c r="AC90" s="1347"/>
      <c r="AD90" s="1347"/>
      <c r="AE90" s="1347"/>
      <c r="AF90" s="1347"/>
      <c r="AG90" s="1347"/>
      <c r="AH90" s="1347"/>
      <c r="AI90" s="1347"/>
      <c r="AJ90" s="1347"/>
      <c r="AK90" s="1347"/>
      <c r="AL90" s="1347"/>
      <c r="AM90" s="1347"/>
      <c r="AN90" s="1347"/>
      <c r="AO90" s="1347"/>
      <c r="AP90" s="1347"/>
      <c r="AQ90" s="1347"/>
      <c r="AR90" s="1347"/>
      <c r="AS90" s="1347"/>
      <c r="AT90" s="1347"/>
      <c r="AU90" s="1347"/>
      <c r="AV90" s="1347"/>
      <c r="AW90" s="1347"/>
      <c r="AX90" s="1347"/>
      <c r="AY90" s="1347"/>
      <c r="AZ90" s="1347"/>
      <c r="BA90" s="1347"/>
      <c r="BB90" s="1347"/>
      <c r="BC90" s="1347"/>
      <c r="BD90" s="1347"/>
      <c r="BE90" s="1347"/>
      <c r="BF90" s="1347"/>
      <c r="BG90" s="1347"/>
      <c r="BH90" s="1347"/>
      <c r="BI90" s="1347"/>
      <c r="BJ90" s="1347"/>
      <c r="BK90" s="1347"/>
      <c r="BL90" s="1347"/>
      <c r="BM90" s="1347"/>
      <c r="BN90" s="1347"/>
      <c r="BO90" s="1347"/>
      <c r="BP90" s="1347"/>
      <c r="BQ90" s="1347"/>
      <c r="BR90" s="1347"/>
      <c r="BS90" s="1347"/>
      <c r="BT90" s="1347"/>
      <c r="BU90" s="1347"/>
      <c r="BV90" s="1347"/>
      <c r="BW90" s="1347"/>
      <c r="BX90" s="1347"/>
      <c r="BY90" s="1347"/>
      <c r="BZ90" s="1347"/>
      <c r="CA90" s="1347"/>
      <c r="CB90" s="1347"/>
      <c r="CC90" s="1347"/>
      <c r="CD90" s="1347"/>
      <c r="CE90" s="1347"/>
      <c r="CF90" s="1347"/>
      <c r="CG90" s="1347"/>
      <c r="CH90" s="1347"/>
      <c r="CI90" s="1347"/>
      <c r="CJ90" s="1347"/>
      <c r="CK90" s="1347"/>
      <c r="CL90" s="1347"/>
      <c r="CM90" s="1347"/>
      <c r="CN90" s="1347"/>
      <c r="CO90" s="1347"/>
      <c r="CP90" s="1347"/>
      <c r="CQ90" s="1347"/>
      <c r="CR90" s="1347"/>
      <c r="CS90" s="1347"/>
      <c r="CT90" s="1347"/>
      <c r="CU90" s="1347"/>
      <c r="CV90" s="1347"/>
      <c r="CW90" s="1347"/>
      <c r="CX90" s="1347"/>
      <c r="CY90" s="1347"/>
      <c r="CZ90" s="1347"/>
      <c r="DA90" s="1347"/>
      <c r="DB90" s="1347"/>
      <c r="DC90" s="1347"/>
      <c r="DD90" s="1347"/>
      <c r="DE90" s="1347"/>
      <c r="DF90" s="1347"/>
      <c r="DG90" s="1347"/>
      <c r="DH90" s="1347"/>
      <c r="DI90" s="1347"/>
      <c r="DJ90" s="1347"/>
      <c r="DK90" s="1347"/>
      <c r="DL90" s="1347"/>
      <c r="DM90" s="1347"/>
      <c r="DN90" s="1347"/>
      <c r="DO90" s="1347"/>
      <c r="DP90" s="1347"/>
      <c r="DQ90" s="1347"/>
      <c r="DR90" s="1347"/>
      <c r="DS90" s="1347"/>
      <c r="DT90" s="1347"/>
      <c r="DU90" s="1347"/>
      <c r="DV90" s="1347"/>
      <c r="DW90" s="1347"/>
      <c r="DX90" s="1347"/>
      <c r="DY90" s="1347"/>
      <c r="DZ90" s="1347"/>
      <c r="EA90" s="1347"/>
      <c r="EB90" s="1347"/>
      <c r="EC90" s="1347"/>
      <c r="ED90" s="1347"/>
      <c r="EE90" s="1347"/>
      <c r="EF90" s="1347"/>
      <c r="EG90" s="1347"/>
      <c r="EH90" s="1347"/>
      <c r="EI90" s="1347"/>
      <c r="EJ90" s="1347"/>
      <c r="EK90" s="1347"/>
      <c r="EL90" s="1347"/>
      <c r="EM90" s="1347"/>
      <c r="EN90" s="1347"/>
      <c r="EO90" s="1347"/>
      <c r="EP90" s="1347"/>
      <c r="EQ90" s="1347"/>
      <c r="ER90" s="1347"/>
      <c r="ES90" s="1347"/>
      <c r="ET90" s="1347"/>
      <c r="EU90" s="1347"/>
      <c r="EV90" s="1347"/>
      <c r="EW90" s="1347"/>
      <c r="EX90" s="1347"/>
      <c r="EY90" s="1347"/>
      <c r="EZ90" s="1347"/>
      <c r="FA90" s="1347"/>
      <c r="FB90" s="1347"/>
      <c r="FC90" s="1347"/>
      <c r="FD90" s="1347"/>
      <c r="FE90" s="1347"/>
      <c r="FF90" s="1347"/>
      <c r="FG90" s="1347"/>
      <c r="FH90" s="1347"/>
      <c r="FI90" s="1347"/>
      <c r="FJ90" s="1347"/>
      <c r="FK90" s="1347"/>
      <c r="FL90" s="1347"/>
      <c r="FM90" s="1347"/>
      <c r="FN90" s="1347"/>
      <c r="FO90" s="1347"/>
      <c r="FP90" s="1347"/>
      <c r="FQ90" s="1347"/>
      <c r="FR90" s="1347"/>
      <c r="FS90" s="1347"/>
      <c r="FT90" s="1347"/>
      <c r="FU90" s="1347"/>
      <c r="FV90" s="1347"/>
      <c r="FW90" s="1347"/>
      <c r="FX90" s="1347"/>
      <c r="FY90" s="1347"/>
      <c r="FZ90" s="1347"/>
      <c r="GA90" s="1347"/>
      <c r="GB90" s="1347"/>
      <c r="GC90" s="1347"/>
      <c r="GD90" s="1347"/>
      <c r="GE90" s="1347"/>
      <c r="GF90" s="1347"/>
      <c r="GG90" s="1347"/>
      <c r="GH90" s="1347"/>
      <c r="GI90" s="1347"/>
      <c r="GJ90" s="1347"/>
      <c r="GK90" s="1347"/>
      <c r="GL90" s="1347"/>
      <c r="GM90" s="1347"/>
      <c r="GN90" s="1347"/>
      <c r="GO90" s="1347"/>
      <c r="GP90" s="1347"/>
      <c r="GQ90" s="1347"/>
      <c r="GR90" s="1347"/>
      <c r="GS90" s="1347"/>
      <c r="GT90" s="1347"/>
      <c r="GU90" s="1347"/>
      <c r="GV90" s="1347"/>
      <c r="GW90" s="1347"/>
      <c r="GX90" s="1347"/>
      <c r="GY90" s="1347"/>
      <c r="GZ90" s="1347"/>
      <c r="HA90" s="1347"/>
      <c r="HB90" s="1347"/>
      <c r="HC90" s="1347"/>
      <c r="HD90" s="1347"/>
      <c r="HE90" s="1347"/>
      <c r="HF90" s="1347"/>
      <c r="HG90" s="1347"/>
      <c r="HH90" s="1347"/>
      <c r="HI90" s="1347"/>
      <c r="HJ90" s="1347"/>
      <c r="HK90" s="1347"/>
      <c r="HL90" s="1347"/>
      <c r="HM90" s="1347"/>
      <c r="HN90" s="1347"/>
      <c r="HO90" s="1347"/>
      <c r="HP90" s="1347"/>
      <c r="HQ90" s="1347"/>
      <c r="HR90" s="1347"/>
      <c r="HS90" s="1347"/>
      <c r="HT90" s="1347"/>
      <c r="HU90" s="1347"/>
      <c r="HV90" s="1347"/>
      <c r="HW90" s="1347"/>
      <c r="HX90" s="1347"/>
      <c r="HY90" s="1347"/>
      <c r="HZ90" s="1347"/>
      <c r="IA90" s="1347"/>
      <c r="IB90" s="1347"/>
      <c r="IC90" s="1347"/>
      <c r="ID90" s="1347"/>
      <c r="IE90" s="1347"/>
      <c r="IF90" s="1347"/>
      <c r="IG90" s="1347"/>
      <c r="IH90" s="1347"/>
      <c r="II90" s="1347"/>
      <c r="IJ90" s="1347"/>
      <c r="IK90" s="1347"/>
      <c r="IL90" s="1347"/>
      <c r="IM90" s="1347"/>
      <c r="IN90" s="1347"/>
      <c r="IO90" s="1347"/>
      <c r="IP90" s="1347"/>
      <c r="IQ90" s="1347"/>
      <c r="IR90" s="1347"/>
      <c r="IS90" s="1347"/>
      <c r="IT90" s="1347"/>
      <c r="IU90" s="1347"/>
      <c r="IV90" s="1347"/>
    </row>
    <row r="91" spans="1:256" ht="15" customHeight="1">
      <c r="A91" s="98" t="s">
        <v>82</v>
      </c>
      <c r="B91" s="1365" t="s">
        <v>1551</v>
      </c>
      <c r="C91" s="1347" t="s">
        <v>1552</v>
      </c>
      <c r="D91" s="247" t="s">
        <v>2793</v>
      </c>
      <c r="E91" s="1352">
        <v>0</v>
      </c>
      <c r="F91" s="1352">
        <v>0</v>
      </c>
      <c r="G91" s="1353">
        <f t="shared" si="4"/>
        <v>0</v>
      </c>
      <c r="I91" s="1347"/>
      <c r="J91" s="1347"/>
      <c r="K91" s="1347"/>
      <c r="L91" s="1347"/>
      <c r="M91" s="1347"/>
      <c r="N91" s="1347"/>
      <c r="O91" s="1347"/>
      <c r="P91" s="1347"/>
      <c r="Q91" s="1347"/>
      <c r="R91" s="1347"/>
      <c r="S91" s="1347"/>
      <c r="T91" s="1347"/>
      <c r="U91" s="1347"/>
      <c r="V91" s="1347"/>
      <c r="W91" s="1347"/>
      <c r="X91" s="1347"/>
      <c r="Y91" s="1347"/>
      <c r="Z91" s="1347"/>
      <c r="AA91" s="1347"/>
      <c r="AB91" s="1347"/>
      <c r="AC91" s="1347"/>
      <c r="AD91" s="1347"/>
      <c r="AE91" s="1347"/>
      <c r="AF91" s="1347"/>
      <c r="AG91" s="1347"/>
      <c r="AH91" s="1347"/>
      <c r="AI91" s="1347"/>
      <c r="AJ91" s="1347"/>
      <c r="AK91" s="1347"/>
      <c r="AL91" s="1347"/>
      <c r="AM91" s="1347"/>
      <c r="AN91" s="1347"/>
      <c r="AO91" s="1347"/>
      <c r="AP91" s="1347"/>
      <c r="AQ91" s="1347"/>
      <c r="AR91" s="1347"/>
      <c r="AS91" s="1347"/>
      <c r="AT91" s="1347"/>
      <c r="AU91" s="1347"/>
      <c r="AV91" s="1347"/>
      <c r="AW91" s="1347"/>
      <c r="AX91" s="1347"/>
      <c r="AY91" s="1347"/>
      <c r="AZ91" s="1347"/>
      <c r="BA91" s="1347"/>
      <c r="BB91" s="1347"/>
      <c r="BC91" s="1347"/>
      <c r="BD91" s="1347"/>
      <c r="BE91" s="1347"/>
      <c r="BF91" s="1347"/>
      <c r="BG91" s="1347"/>
      <c r="BH91" s="1347"/>
      <c r="BI91" s="1347"/>
      <c r="BJ91" s="1347"/>
      <c r="BK91" s="1347"/>
      <c r="BL91" s="1347"/>
      <c r="BM91" s="1347"/>
      <c r="BN91" s="1347"/>
      <c r="BO91" s="1347"/>
      <c r="BP91" s="1347"/>
      <c r="BQ91" s="1347"/>
      <c r="BR91" s="1347"/>
      <c r="BS91" s="1347"/>
      <c r="BT91" s="1347"/>
      <c r="BU91" s="1347"/>
      <c r="BV91" s="1347"/>
      <c r="BW91" s="1347"/>
      <c r="BX91" s="1347"/>
      <c r="BY91" s="1347"/>
      <c r="BZ91" s="1347"/>
      <c r="CA91" s="1347"/>
      <c r="CB91" s="1347"/>
      <c r="CC91" s="1347"/>
      <c r="CD91" s="1347"/>
      <c r="CE91" s="1347"/>
      <c r="CF91" s="1347"/>
      <c r="CG91" s="1347"/>
      <c r="CH91" s="1347"/>
      <c r="CI91" s="1347"/>
      <c r="CJ91" s="1347"/>
      <c r="CK91" s="1347"/>
      <c r="CL91" s="1347"/>
      <c r="CM91" s="1347"/>
      <c r="CN91" s="1347"/>
      <c r="CO91" s="1347"/>
      <c r="CP91" s="1347"/>
      <c r="CQ91" s="1347"/>
      <c r="CR91" s="1347"/>
      <c r="CS91" s="1347"/>
      <c r="CT91" s="1347"/>
      <c r="CU91" s="1347"/>
      <c r="CV91" s="1347"/>
      <c r="CW91" s="1347"/>
      <c r="CX91" s="1347"/>
      <c r="CY91" s="1347"/>
      <c r="CZ91" s="1347"/>
      <c r="DA91" s="1347"/>
      <c r="DB91" s="1347"/>
      <c r="DC91" s="1347"/>
      <c r="DD91" s="1347"/>
      <c r="DE91" s="1347"/>
      <c r="DF91" s="1347"/>
      <c r="DG91" s="1347"/>
      <c r="DH91" s="1347"/>
      <c r="DI91" s="1347"/>
      <c r="DJ91" s="1347"/>
      <c r="DK91" s="1347"/>
      <c r="DL91" s="1347"/>
      <c r="DM91" s="1347"/>
      <c r="DN91" s="1347"/>
      <c r="DO91" s="1347"/>
      <c r="DP91" s="1347"/>
      <c r="DQ91" s="1347"/>
      <c r="DR91" s="1347"/>
      <c r="DS91" s="1347"/>
      <c r="DT91" s="1347"/>
      <c r="DU91" s="1347"/>
      <c r="DV91" s="1347"/>
      <c r="DW91" s="1347"/>
      <c r="DX91" s="1347"/>
      <c r="DY91" s="1347"/>
      <c r="DZ91" s="1347"/>
      <c r="EA91" s="1347"/>
      <c r="EB91" s="1347"/>
      <c r="EC91" s="1347"/>
      <c r="ED91" s="1347"/>
      <c r="EE91" s="1347"/>
      <c r="EF91" s="1347"/>
      <c r="EG91" s="1347"/>
      <c r="EH91" s="1347"/>
      <c r="EI91" s="1347"/>
      <c r="EJ91" s="1347"/>
      <c r="EK91" s="1347"/>
      <c r="EL91" s="1347"/>
      <c r="EM91" s="1347"/>
      <c r="EN91" s="1347"/>
      <c r="EO91" s="1347"/>
      <c r="EP91" s="1347"/>
      <c r="EQ91" s="1347"/>
      <c r="ER91" s="1347"/>
      <c r="ES91" s="1347"/>
      <c r="ET91" s="1347"/>
      <c r="EU91" s="1347"/>
      <c r="EV91" s="1347"/>
      <c r="EW91" s="1347"/>
      <c r="EX91" s="1347"/>
      <c r="EY91" s="1347"/>
      <c r="EZ91" s="1347"/>
      <c r="FA91" s="1347"/>
      <c r="FB91" s="1347"/>
      <c r="FC91" s="1347"/>
      <c r="FD91" s="1347"/>
      <c r="FE91" s="1347"/>
      <c r="FF91" s="1347"/>
      <c r="FG91" s="1347"/>
      <c r="FH91" s="1347"/>
      <c r="FI91" s="1347"/>
      <c r="FJ91" s="1347"/>
      <c r="FK91" s="1347"/>
      <c r="FL91" s="1347"/>
      <c r="FM91" s="1347"/>
      <c r="FN91" s="1347"/>
      <c r="FO91" s="1347"/>
      <c r="FP91" s="1347"/>
      <c r="FQ91" s="1347"/>
      <c r="FR91" s="1347"/>
      <c r="FS91" s="1347"/>
      <c r="FT91" s="1347"/>
      <c r="FU91" s="1347"/>
      <c r="FV91" s="1347"/>
      <c r="FW91" s="1347"/>
      <c r="FX91" s="1347"/>
      <c r="FY91" s="1347"/>
      <c r="FZ91" s="1347"/>
      <c r="GA91" s="1347"/>
      <c r="GB91" s="1347"/>
      <c r="GC91" s="1347"/>
      <c r="GD91" s="1347"/>
      <c r="GE91" s="1347"/>
      <c r="GF91" s="1347"/>
      <c r="GG91" s="1347"/>
      <c r="GH91" s="1347"/>
      <c r="GI91" s="1347"/>
      <c r="GJ91" s="1347"/>
      <c r="GK91" s="1347"/>
      <c r="GL91" s="1347"/>
      <c r="GM91" s="1347"/>
      <c r="GN91" s="1347"/>
      <c r="GO91" s="1347"/>
      <c r="GP91" s="1347"/>
      <c r="GQ91" s="1347"/>
      <c r="GR91" s="1347"/>
      <c r="GS91" s="1347"/>
      <c r="GT91" s="1347"/>
      <c r="GU91" s="1347"/>
      <c r="GV91" s="1347"/>
      <c r="GW91" s="1347"/>
      <c r="GX91" s="1347"/>
      <c r="GY91" s="1347"/>
      <c r="GZ91" s="1347"/>
      <c r="HA91" s="1347"/>
      <c r="HB91" s="1347"/>
      <c r="HC91" s="1347"/>
      <c r="HD91" s="1347"/>
      <c r="HE91" s="1347"/>
      <c r="HF91" s="1347"/>
      <c r="HG91" s="1347"/>
      <c r="HH91" s="1347"/>
      <c r="HI91" s="1347"/>
      <c r="HJ91" s="1347"/>
      <c r="HK91" s="1347"/>
      <c r="HL91" s="1347"/>
      <c r="HM91" s="1347"/>
      <c r="HN91" s="1347"/>
      <c r="HO91" s="1347"/>
      <c r="HP91" s="1347"/>
      <c r="HQ91" s="1347"/>
      <c r="HR91" s="1347"/>
      <c r="HS91" s="1347"/>
      <c r="HT91" s="1347"/>
      <c r="HU91" s="1347"/>
      <c r="HV91" s="1347"/>
      <c r="HW91" s="1347"/>
      <c r="HX91" s="1347"/>
      <c r="HY91" s="1347"/>
      <c r="HZ91" s="1347"/>
      <c r="IA91" s="1347"/>
      <c r="IB91" s="1347"/>
      <c r="IC91" s="1347"/>
      <c r="ID91" s="1347"/>
      <c r="IE91" s="1347"/>
      <c r="IF91" s="1347"/>
      <c r="IG91" s="1347"/>
      <c r="IH91" s="1347"/>
      <c r="II91" s="1347"/>
      <c r="IJ91" s="1347"/>
      <c r="IK91" s="1347"/>
      <c r="IL91" s="1347"/>
      <c r="IM91" s="1347"/>
      <c r="IN91" s="1347"/>
      <c r="IO91" s="1347"/>
      <c r="IP91" s="1347"/>
      <c r="IQ91" s="1347"/>
      <c r="IR91" s="1347"/>
      <c r="IS91" s="1347"/>
      <c r="IT91" s="1347"/>
      <c r="IU91" s="1347"/>
      <c r="IV91" s="1347"/>
    </row>
    <row r="92" spans="1:256" ht="15" customHeight="1">
      <c r="A92" s="98" t="s">
        <v>83</v>
      </c>
      <c r="B92" s="1365" t="s">
        <v>1553</v>
      </c>
      <c r="C92" s="1347" t="s">
        <v>1554</v>
      </c>
      <c r="D92" s="247" t="s">
        <v>2793</v>
      </c>
      <c r="E92" s="1345">
        <v>0</v>
      </c>
      <c r="F92" s="1352">
        <v>0</v>
      </c>
      <c r="G92" s="1353">
        <f t="shared" si="4"/>
        <v>0</v>
      </c>
      <c r="I92" s="1347"/>
      <c r="J92" s="1347"/>
      <c r="K92" s="1347"/>
      <c r="L92" s="1347"/>
      <c r="M92" s="1347"/>
      <c r="N92" s="1347"/>
      <c r="O92" s="1347"/>
      <c r="P92" s="1347"/>
      <c r="Q92" s="1347"/>
      <c r="R92" s="1347"/>
      <c r="S92" s="1347"/>
      <c r="T92" s="1347"/>
      <c r="U92" s="1347"/>
      <c r="V92" s="1347"/>
      <c r="W92" s="1347"/>
      <c r="X92" s="1347"/>
      <c r="Y92" s="1347"/>
      <c r="Z92" s="1347"/>
      <c r="AA92" s="1347"/>
      <c r="AB92" s="1347"/>
      <c r="AC92" s="1347"/>
      <c r="AD92" s="1347"/>
      <c r="AE92" s="1347"/>
      <c r="AF92" s="1347"/>
      <c r="AG92" s="1347"/>
      <c r="AH92" s="1347"/>
      <c r="AI92" s="1347"/>
      <c r="AJ92" s="1347"/>
      <c r="AK92" s="1347"/>
      <c r="AL92" s="1347"/>
      <c r="AM92" s="1347"/>
      <c r="AN92" s="1347"/>
      <c r="AO92" s="1347"/>
      <c r="AP92" s="1347"/>
      <c r="AQ92" s="1347"/>
      <c r="AR92" s="1347"/>
      <c r="AS92" s="1347"/>
      <c r="AT92" s="1347"/>
      <c r="AU92" s="1347"/>
      <c r="AV92" s="1347"/>
      <c r="AW92" s="1347"/>
      <c r="AX92" s="1347"/>
      <c r="AY92" s="1347"/>
      <c r="AZ92" s="1347"/>
      <c r="BA92" s="1347"/>
      <c r="BB92" s="1347"/>
      <c r="BC92" s="1347"/>
      <c r="BD92" s="1347"/>
      <c r="BE92" s="1347"/>
      <c r="BF92" s="1347"/>
      <c r="BG92" s="1347"/>
      <c r="BH92" s="1347"/>
      <c r="BI92" s="1347"/>
      <c r="BJ92" s="1347"/>
      <c r="BK92" s="1347"/>
      <c r="BL92" s="1347"/>
      <c r="BM92" s="1347"/>
      <c r="BN92" s="1347"/>
      <c r="BO92" s="1347"/>
      <c r="BP92" s="1347"/>
      <c r="BQ92" s="1347"/>
      <c r="BR92" s="1347"/>
      <c r="BS92" s="1347"/>
      <c r="BT92" s="1347"/>
      <c r="BU92" s="1347"/>
      <c r="BV92" s="1347"/>
      <c r="BW92" s="1347"/>
      <c r="BX92" s="1347"/>
      <c r="BY92" s="1347"/>
      <c r="BZ92" s="1347"/>
      <c r="CA92" s="1347"/>
      <c r="CB92" s="1347"/>
      <c r="CC92" s="1347"/>
      <c r="CD92" s="1347"/>
      <c r="CE92" s="1347"/>
      <c r="CF92" s="1347"/>
      <c r="CG92" s="1347"/>
      <c r="CH92" s="1347"/>
      <c r="CI92" s="1347"/>
      <c r="CJ92" s="1347"/>
      <c r="CK92" s="1347"/>
      <c r="CL92" s="1347"/>
      <c r="CM92" s="1347"/>
      <c r="CN92" s="1347"/>
      <c r="CO92" s="1347"/>
      <c r="CP92" s="1347"/>
      <c r="CQ92" s="1347"/>
      <c r="CR92" s="1347"/>
      <c r="CS92" s="1347"/>
      <c r="CT92" s="1347"/>
      <c r="CU92" s="1347"/>
      <c r="CV92" s="1347"/>
      <c r="CW92" s="1347"/>
      <c r="CX92" s="1347"/>
      <c r="CY92" s="1347"/>
      <c r="CZ92" s="1347"/>
      <c r="DA92" s="1347"/>
      <c r="DB92" s="1347"/>
      <c r="DC92" s="1347"/>
      <c r="DD92" s="1347"/>
      <c r="DE92" s="1347"/>
      <c r="DF92" s="1347"/>
      <c r="DG92" s="1347"/>
      <c r="DH92" s="1347"/>
      <c r="DI92" s="1347"/>
      <c r="DJ92" s="1347"/>
      <c r="DK92" s="1347"/>
      <c r="DL92" s="1347"/>
      <c r="DM92" s="1347"/>
      <c r="DN92" s="1347"/>
      <c r="DO92" s="1347"/>
      <c r="DP92" s="1347"/>
      <c r="DQ92" s="1347"/>
      <c r="DR92" s="1347"/>
      <c r="DS92" s="1347"/>
      <c r="DT92" s="1347"/>
      <c r="DU92" s="1347"/>
      <c r="DV92" s="1347"/>
      <c r="DW92" s="1347"/>
      <c r="DX92" s="1347"/>
      <c r="DY92" s="1347"/>
      <c r="DZ92" s="1347"/>
      <c r="EA92" s="1347"/>
      <c r="EB92" s="1347"/>
      <c r="EC92" s="1347"/>
      <c r="ED92" s="1347"/>
      <c r="EE92" s="1347"/>
      <c r="EF92" s="1347"/>
      <c r="EG92" s="1347"/>
      <c r="EH92" s="1347"/>
      <c r="EI92" s="1347"/>
      <c r="EJ92" s="1347"/>
      <c r="EK92" s="1347"/>
      <c r="EL92" s="1347"/>
      <c r="EM92" s="1347"/>
      <c r="EN92" s="1347"/>
      <c r="EO92" s="1347"/>
      <c r="EP92" s="1347"/>
      <c r="EQ92" s="1347"/>
      <c r="ER92" s="1347"/>
      <c r="ES92" s="1347"/>
      <c r="ET92" s="1347"/>
      <c r="EU92" s="1347"/>
      <c r="EV92" s="1347"/>
      <c r="EW92" s="1347"/>
      <c r="EX92" s="1347"/>
      <c r="EY92" s="1347"/>
      <c r="EZ92" s="1347"/>
      <c r="FA92" s="1347"/>
      <c r="FB92" s="1347"/>
      <c r="FC92" s="1347"/>
      <c r="FD92" s="1347"/>
      <c r="FE92" s="1347"/>
      <c r="FF92" s="1347"/>
      <c r="FG92" s="1347"/>
      <c r="FH92" s="1347"/>
      <c r="FI92" s="1347"/>
      <c r="FJ92" s="1347"/>
      <c r="FK92" s="1347"/>
      <c r="FL92" s="1347"/>
      <c r="FM92" s="1347"/>
      <c r="FN92" s="1347"/>
      <c r="FO92" s="1347"/>
      <c r="FP92" s="1347"/>
      <c r="FQ92" s="1347"/>
      <c r="FR92" s="1347"/>
      <c r="FS92" s="1347"/>
      <c r="FT92" s="1347"/>
      <c r="FU92" s="1347"/>
      <c r="FV92" s="1347"/>
      <c r="FW92" s="1347"/>
      <c r="FX92" s="1347"/>
      <c r="FY92" s="1347"/>
      <c r="FZ92" s="1347"/>
      <c r="GA92" s="1347"/>
      <c r="GB92" s="1347"/>
      <c r="GC92" s="1347"/>
      <c r="GD92" s="1347"/>
      <c r="GE92" s="1347"/>
      <c r="GF92" s="1347"/>
      <c r="GG92" s="1347"/>
      <c r="GH92" s="1347"/>
      <c r="GI92" s="1347"/>
      <c r="GJ92" s="1347"/>
      <c r="GK92" s="1347"/>
      <c r="GL92" s="1347"/>
      <c r="GM92" s="1347"/>
      <c r="GN92" s="1347"/>
      <c r="GO92" s="1347"/>
      <c r="GP92" s="1347"/>
      <c r="GQ92" s="1347"/>
      <c r="GR92" s="1347"/>
      <c r="GS92" s="1347"/>
      <c r="GT92" s="1347"/>
      <c r="GU92" s="1347"/>
      <c r="GV92" s="1347"/>
      <c r="GW92" s="1347"/>
      <c r="GX92" s="1347"/>
      <c r="GY92" s="1347"/>
      <c r="GZ92" s="1347"/>
      <c r="HA92" s="1347"/>
      <c r="HB92" s="1347"/>
      <c r="HC92" s="1347"/>
      <c r="HD92" s="1347"/>
      <c r="HE92" s="1347"/>
      <c r="HF92" s="1347"/>
      <c r="HG92" s="1347"/>
      <c r="HH92" s="1347"/>
      <c r="HI92" s="1347"/>
      <c r="HJ92" s="1347"/>
      <c r="HK92" s="1347"/>
      <c r="HL92" s="1347"/>
      <c r="HM92" s="1347"/>
      <c r="HN92" s="1347"/>
      <c r="HO92" s="1347"/>
      <c r="HP92" s="1347"/>
      <c r="HQ92" s="1347"/>
      <c r="HR92" s="1347"/>
      <c r="HS92" s="1347"/>
      <c r="HT92" s="1347"/>
      <c r="HU92" s="1347"/>
      <c r="HV92" s="1347"/>
      <c r="HW92" s="1347"/>
      <c r="HX92" s="1347"/>
      <c r="HY92" s="1347"/>
      <c r="HZ92" s="1347"/>
      <c r="IA92" s="1347"/>
      <c r="IB92" s="1347"/>
      <c r="IC92" s="1347"/>
      <c r="ID92" s="1347"/>
      <c r="IE92" s="1347"/>
      <c r="IF92" s="1347"/>
      <c r="IG92" s="1347"/>
      <c r="IH92" s="1347"/>
      <c r="II92" s="1347"/>
      <c r="IJ92" s="1347"/>
      <c r="IK92" s="1347"/>
      <c r="IL92" s="1347"/>
      <c r="IM92" s="1347"/>
      <c r="IN92" s="1347"/>
      <c r="IO92" s="1347"/>
      <c r="IP92" s="1347"/>
      <c r="IQ92" s="1347"/>
      <c r="IR92" s="1347"/>
      <c r="IS92" s="1347"/>
      <c r="IT92" s="1347"/>
      <c r="IU92" s="1347"/>
      <c r="IV92" s="1347"/>
    </row>
    <row r="93" spans="1:256" ht="15" customHeight="1">
      <c r="A93" s="98" t="s">
        <v>84</v>
      </c>
      <c r="B93" s="1365" t="s">
        <v>1555</v>
      </c>
      <c r="C93" s="1347" t="s">
        <v>1556</v>
      </c>
      <c r="D93" s="247" t="s">
        <v>534</v>
      </c>
      <c r="E93" s="1345">
        <v>0</v>
      </c>
      <c r="F93" s="1352">
        <v>0</v>
      </c>
      <c r="G93" s="1353">
        <f t="shared" si="4"/>
        <v>0</v>
      </c>
      <c r="I93" s="1347"/>
      <c r="J93" s="1347"/>
      <c r="K93" s="1347"/>
      <c r="L93" s="1347"/>
      <c r="M93" s="1347"/>
      <c r="N93" s="1347"/>
      <c r="O93" s="1347"/>
      <c r="P93" s="1347"/>
      <c r="Q93" s="1347"/>
      <c r="R93" s="1347"/>
      <c r="S93" s="1347"/>
      <c r="T93" s="1347"/>
      <c r="U93" s="1347"/>
      <c r="V93" s="1347"/>
      <c r="W93" s="1347"/>
      <c r="X93" s="1347"/>
      <c r="Y93" s="1347"/>
      <c r="Z93" s="1347"/>
      <c r="AA93" s="1347"/>
      <c r="AB93" s="1347"/>
      <c r="AC93" s="1347"/>
      <c r="AD93" s="1347"/>
      <c r="AE93" s="1347"/>
      <c r="AF93" s="1347"/>
      <c r="AG93" s="1347"/>
      <c r="AH93" s="1347"/>
      <c r="AI93" s="1347"/>
      <c r="AJ93" s="1347"/>
      <c r="AK93" s="1347"/>
      <c r="AL93" s="1347"/>
      <c r="AM93" s="1347"/>
      <c r="AN93" s="1347"/>
      <c r="AO93" s="1347"/>
      <c r="AP93" s="1347"/>
      <c r="AQ93" s="1347"/>
      <c r="AR93" s="1347"/>
      <c r="AS93" s="1347"/>
      <c r="AT93" s="1347"/>
      <c r="AU93" s="1347"/>
      <c r="AV93" s="1347"/>
      <c r="AW93" s="1347"/>
      <c r="AX93" s="1347"/>
      <c r="AY93" s="1347"/>
      <c r="AZ93" s="1347"/>
      <c r="BA93" s="1347"/>
      <c r="BB93" s="1347"/>
      <c r="BC93" s="1347"/>
      <c r="BD93" s="1347"/>
      <c r="BE93" s="1347"/>
      <c r="BF93" s="1347"/>
      <c r="BG93" s="1347"/>
      <c r="BH93" s="1347"/>
      <c r="BI93" s="1347"/>
      <c r="BJ93" s="1347"/>
      <c r="BK93" s="1347"/>
      <c r="BL93" s="1347"/>
      <c r="BM93" s="1347"/>
      <c r="BN93" s="1347"/>
      <c r="BO93" s="1347"/>
      <c r="BP93" s="1347"/>
      <c r="BQ93" s="1347"/>
      <c r="BR93" s="1347"/>
      <c r="BS93" s="1347"/>
      <c r="BT93" s="1347"/>
      <c r="BU93" s="1347"/>
      <c r="BV93" s="1347"/>
      <c r="BW93" s="1347"/>
      <c r="BX93" s="1347"/>
      <c r="BY93" s="1347"/>
      <c r="BZ93" s="1347"/>
      <c r="CA93" s="1347"/>
      <c r="CB93" s="1347"/>
      <c r="CC93" s="1347"/>
      <c r="CD93" s="1347"/>
      <c r="CE93" s="1347"/>
      <c r="CF93" s="1347"/>
      <c r="CG93" s="1347"/>
      <c r="CH93" s="1347"/>
      <c r="CI93" s="1347"/>
      <c r="CJ93" s="1347"/>
      <c r="CK93" s="1347"/>
      <c r="CL93" s="1347"/>
      <c r="CM93" s="1347"/>
      <c r="CN93" s="1347"/>
      <c r="CO93" s="1347"/>
      <c r="CP93" s="1347"/>
      <c r="CQ93" s="1347"/>
      <c r="CR93" s="1347"/>
      <c r="CS93" s="1347"/>
      <c r="CT93" s="1347"/>
      <c r="CU93" s="1347"/>
      <c r="CV93" s="1347"/>
      <c r="CW93" s="1347"/>
      <c r="CX93" s="1347"/>
      <c r="CY93" s="1347"/>
      <c r="CZ93" s="1347"/>
      <c r="DA93" s="1347"/>
      <c r="DB93" s="1347"/>
      <c r="DC93" s="1347"/>
      <c r="DD93" s="1347"/>
      <c r="DE93" s="1347"/>
      <c r="DF93" s="1347"/>
      <c r="DG93" s="1347"/>
      <c r="DH93" s="1347"/>
      <c r="DI93" s="1347"/>
      <c r="DJ93" s="1347"/>
      <c r="DK93" s="1347"/>
      <c r="DL93" s="1347"/>
      <c r="DM93" s="1347"/>
      <c r="DN93" s="1347"/>
      <c r="DO93" s="1347"/>
      <c r="DP93" s="1347"/>
      <c r="DQ93" s="1347"/>
      <c r="DR93" s="1347"/>
      <c r="DS93" s="1347"/>
      <c r="DT93" s="1347"/>
      <c r="DU93" s="1347"/>
      <c r="DV93" s="1347"/>
      <c r="DW93" s="1347"/>
      <c r="DX93" s="1347"/>
      <c r="DY93" s="1347"/>
      <c r="DZ93" s="1347"/>
      <c r="EA93" s="1347"/>
      <c r="EB93" s="1347"/>
      <c r="EC93" s="1347"/>
      <c r="ED93" s="1347"/>
      <c r="EE93" s="1347"/>
      <c r="EF93" s="1347"/>
      <c r="EG93" s="1347"/>
      <c r="EH93" s="1347"/>
      <c r="EI93" s="1347"/>
      <c r="EJ93" s="1347"/>
      <c r="EK93" s="1347"/>
      <c r="EL93" s="1347"/>
      <c r="EM93" s="1347"/>
      <c r="EN93" s="1347"/>
      <c r="EO93" s="1347"/>
      <c r="EP93" s="1347"/>
      <c r="EQ93" s="1347"/>
      <c r="ER93" s="1347"/>
      <c r="ES93" s="1347"/>
      <c r="ET93" s="1347"/>
      <c r="EU93" s="1347"/>
      <c r="EV93" s="1347"/>
      <c r="EW93" s="1347"/>
      <c r="EX93" s="1347"/>
      <c r="EY93" s="1347"/>
      <c r="EZ93" s="1347"/>
      <c r="FA93" s="1347"/>
      <c r="FB93" s="1347"/>
      <c r="FC93" s="1347"/>
      <c r="FD93" s="1347"/>
      <c r="FE93" s="1347"/>
      <c r="FF93" s="1347"/>
      <c r="FG93" s="1347"/>
      <c r="FH93" s="1347"/>
      <c r="FI93" s="1347"/>
      <c r="FJ93" s="1347"/>
      <c r="FK93" s="1347"/>
      <c r="FL93" s="1347"/>
      <c r="FM93" s="1347"/>
      <c r="FN93" s="1347"/>
      <c r="FO93" s="1347"/>
      <c r="FP93" s="1347"/>
      <c r="FQ93" s="1347"/>
      <c r="FR93" s="1347"/>
      <c r="FS93" s="1347"/>
      <c r="FT93" s="1347"/>
      <c r="FU93" s="1347"/>
      <c r="FV93" s="1347"/>
      <c r="FW93" s="1347"/>
      <c r="FX93" s="1347"/>
      <c r="FY93" s="1347"/>
      <c r="FZ93" s="1347"/>
      <c r="GA93" s="1347"/>
      <c r="GB93" s="1347"/>
      <c r="GC93" s="1347"/>
      <c r="GD93" s="1347"/>
      <c r="GE93" s="1347"/>
      <c r="GF93" s="1347"/>
      <c r="GG93" s="1347"/>
      <c r="GH93" s="1347"/>
      <c r="GI93" s="1347"/>
      <c r="GJ93" s="1347"/>
      <c r="GK93" s="1347"/>
      <c r="GL93" s="1347"/>
      <c r="GM93" s="1347"/>
      <c r="GN93" s="1347"/>
      <c r="GO93" s="1347"/>
      <c r="GP93" s="1347"/>
      <c r="GQ93" s="1347"/>
      <c r="GR93" s="1347"/>
      <c r="GS93" s="1347"/>
      <c r="GT93" s="1347"/>
      <c r="GU93" s="1347"/>
      <c r="GV93" s="1347"/>
      <c r="GW93" s="1347"/>
      <c r="GX93" s="1347"/>
      <c r="GY93" s="1347"/>
      <c r="GZ93" s="1347"/>
      <c r="HA93" s="1347"/>
      <c r="HB93" s="1347"/>
      <c r="HC93" s="1347"/>
      <c r="HD93" s="1347"/>
      <c r="HE93" s="1347"/>
      <c r="HF93" s="1347"/>
      <c r="HG93" s="1347"/>
      <c r="HH93" s="1347"/>
      <c r="HI93" s="1347"/>
      <c r="HJ93" s="1347"/>
      <c r="HK93" s="1347"/>
      <c r="HL93" s="1347"/>
      <c r="HM93" s="1347"/>
      <c r="HN93" s="1347"/>
      <c r="HO93" s="1347"/>
      <c r="HP93" s="1347"/>
      <c r="HQ93" s="1347"/>
      <c r="HR93" s="1347"/>
      <c r="HS93" s="1347"/>
      <c r="HT93" s="1347"/>
      <c r="HU93" s="1347"/>
      <c r="HV93" s="1347"/>
      <c r="HW93" s="1347"/>
      <c r="HX93" s="1347"/>
      <c r="HY93" s="1347"/>
      <c r="HZ93" s="1347"/>
      <c r="IA93" s="1347"/>
      <c r="IB93" s="1347"/>
      <c r="IC93" s="1347"/>
      <c r="ID93" s="1347"/>
      <c r="IE93" s="1347"/>
      <c r="IF93" s="1347"/>
      <c r="IG93" s="1347"/>
      <c r="IH93" s="1347"/>
      <c r="II93" s="1347"/>
      <c r="IJ93" s="1347"/>
      <c r="IK93" s="1347"/>
      <c r="IL93" s="1347"/>
      <c r="IM93" s="1347"/>
      <c r="IN93" s="1347"/>
      <c r="IO93" s="1347"/>
      <c r="IP93" s="1347"/>
      <c r="IQ93" s="1347"/>
      <c r="IR93" s="1347"/>
      <c r="IS93" s="1347"/>
      <c r="IT93" s="1347"/>
      <c r="IU93" s="1347"/>
      <c r="IV93" s="1347"/>
    </row>
    <row r="94" spans="1:256" ht="15" customHeight="1">
      <c r="A94" s="98" t="s">
        <v>85</v>
      </c>
      <c r="B94" s="1365" t="s">
        <v>1557</v>
      </c>
      <c r="C94" s="1347" t="s">
        <v>1558</v>
      </c>
      <c r="D94" s="247" t="s">
        <v>534</v>
      </c>
      <c r="E94" s="1345">
        <v>0</v>
      </c>
      <c r="F94" s="1352">
        <v>0</v>
      </c>
      <c r="G94" s="1353">
        <f t="shared" si="4"/>
        <v>0</v>
      </c>
      <c r="I94" s="1347"/>
      <c r="J94" s="1347"/>
      <c r="K94" s="1347"/>
      <c r="L94" s="1347"/>
      <c r="M94" s="1347"/>
      <c r="N94" s="1347"/>
      <c r="O94" s="1347"/>
      <c r="P94" s="1347"/>
      <c r="Q94" s="1347"/>
      <c r="R94" s="1347"/>
      <c r="S94" s="1347"/>
      <c r="T94" s="1347"/>
      <c r="U94" s="1347"/>
      <c r="V94" s="1347"/>
      <c r="W94" s="1347"/>
      <c r="X94" s="1347"/>
      <c r="Y94" s="1347"/>
      <c r="Z94" s="1347"/>
      <c r="AA94" s="1347"/>
      <c r="AB94" s="1347"/>
      <c r="AC94" s="1347"/>
      <c r="AD94" s="1347"/>
      <c r="AE94" s="1347"/>
      <c r="AF94" s="1347"/>
      <c r="AG94" s="1347"/>
      <c r="AH94" s="1347"/>
      <c r="AI94" s="1347"/>
      <c r="AJ94" s="1347"/>
      <c r="AK94" s="1347"/>
      <c r="AL94" s="1347"/>
      <c r="AM94" s="1347"/>
      <c r="AN94" s="1347"/>
      <c r="AO94" s="1347"/>
      <c r="AP94" s="1347"/>
      <c r="AQ94" s="1347"/>
      <c r="AR94" s="1347"/>
      <c r="AS94" s="1347"/>
      <c r="AT94" s="1347"/>
      <c r="AU94" s="1347"/>
      <c r="AV94" s="1347"/>
      <c r="AW94" s="1347"/>
      <c r="AX94" s="1347"/>
      <c r="AY94" s="1347"/>
      <c r="AZ94" s="1347"/>
      <c r="BA94" s="1347"/>
      <c r="BB94" s="1347"/>
      <c r="BC94" s="1347"/>
      <c r="BD94" s="1347"/>
      <c r="BE94" s="1347"/>
      <c r="BF94" s="1347"/>
      <c r="BG94" s="1347"/>
      <c r="BH94" s="1347"/>
      <c r="BI94" s="1347"/>
      <c r="BJ94" s="1347"/>
      <c r="BK94" s="1347"/>
      <c r="BL94" s="1347"/>
      <c r="BM94" s="1347"/>
      <c r="BN94" s="1347"/>
      <c r="BO94" s="1347"/>
      <c r="BP94" s="1347"/>
      <c r="BQ94" s="1347"/>
      <c r="BR94" s="1347"/>
      <c r="BS94" s="1347"/>
      <c r="BT94" s="1347"/>
      <c r="BU94" s="1347"/>
      <c r="BV94" s="1347"/>
      <c r="BW94" s="1347"/>
      <c r="BX94" s="1347"/>
      <c r="BY94" s="1347"/>
      <c r="BZ94" s="1347"/>
      <c r="CA94" s="1347"/>
      <c r="CB94" s="1347"/>
      <c r="CC94" s="1347"/>
      <c r="CD94" s="1347"/>
      <c r="CE94" s="1347"/>
      <c r="CF94" s="1347"/>
      <c r="CG94" s="1347"/>
      <c r="CH94" s="1347"/>
      <c r="CI94" s="1347"/>
      <c r="CJ94" s="1347"/>
      <c r="CK94" s="1347"/>
      <c r="CL94" s="1347"/>
      <c r="CM94" s="1347"/>
      <c r="CN94" s="1347"/>
      <c r="CO94" s="1347"/>
      <c r="CP94" s="1347"/>
      <c r="CQ94" s="1347"/>
      <c r="CR94" s="1347"/>
      <c r="CS94" s="1347"/>
      <c r="CT94" s="1347"/>
      <c r="CU94" s="1347"/>
      <c r="CV94" s="1347"/>
      <c r="CW94" s="1347"/>
      <c r="CX94" s="1347"/>
      <c r="CY94" s="1347"/>
      <c r="CZ94" s="1347"/>
      <c r="DA94" s="1347"/>
      <c r="DB94" s="1347"/>
      <c r="DC94" s="1347"/>
      <c r="DD94" s="1347"/>
      <c r="DE94" s="1347"/>
      <c r="DF94" s="1347"/>
      <c r="DG94" s="1347"/>
      <c r="DH94" s="1347"/>
      <c r="DI94" s="1347"/>
      <c r="DJ94" s="1347"/>
      <c r="DK94" s="1347"/>
      <c r="DL94" s="1347"/>
      <c r="DM94" s="1347"/>
      <c r="DN94" s="1347"/>
      <c r="DO94" s="1347"/>
      <c r="DP94" s="1347"/>
      <c r="DQ94" s="1347"/>
      <c r="DR94" s="1347"/>
      <c r="DS94" s="1347"/>
      <c r="DT94" s="1347"/>
      <c r="DU94" s="1347"/>
      <c r="DV94" s="1347"/>
      <c r="DW94" s="1347"/>
      <c r="DX94" s="1347"/>
      <c r="DY94" s="1347"/>
      <c r="DZ94" s="1347"/>
      <c r="EA94" s="1347"/>
      <c r="EB94" s="1347"/>
      <c r="EC94" s="1347"/>
      <c r="ED94" s="1347"/>
      <c r="EE94" s="1347"/>
      <c r="EF94" s="1347"/>
      <c r="EG94" s="1347"/>
      <c r="EH94" s="1347"/>
      <c r="EI94" s="1347"/>
      <c r="EJ94" s="1347"/>
      <c r="EK94" s="1347"/>
      <c r="EL94" s="1347"/>
      <c r="EM94" s="1347"/>
      <c r="EN94" s="1347"/>
      <c r="EO94" s="1347"/>
      <c r="EP94" s="1347"/>
      <c r="EQ94" s="1347"/>
      <c r="ER94" s="1347"/>
      <c r="ES94" s="1347"/>
      <c r="ET94" s="1347"/>
      <c r="EU94" s="1347"/>
      <c r="EV94" s="1347"/>
      <c r="EW94" s="1347"/>
      <c r="EX94" s="1347"/>
      <c r="EY94" s="1347"/>
      <c r="EZ94" s="1347"/>
      <c r="FA94" s="1347"/>
      <c r="FB94" s="1347"/>
      <c r="FC94" s="1347"/>
      <c r="FD94" s="1347"/>
      <c r="FE94" s="1347"/>
      <c r="FF94" s="1347"/>
      <c r="FG94" s="1347"/>
      <c r="FH94" s="1347"/>
      <c r="FI94" s="1347"/>
      <c r="FJ94" s="1347"/>
      <c r="FK94" s="1347"/>
      <c r="FL94" s="1347"/>
      <c r="FM94" s="1347"/>
      <c r="FN94" s="1347"/>
      <c r="FO94" s="1347"/>
      <c r="FP94" s="1347"/>
      <c r="FQ94" s="1347"/>
      <c r="FR94" s="1347"/>
      <c r="FS94" s="1347"/>
      <c r="FT94" s="1347"/>
      <c r="FU94" s="1347"/>
      <c r="FV94" s="1347"/>
      <c r="FW94" s="1347"/>
      <c r="FX94" s="1347"/>
      <c r="FY94" s="1347"/>
      <c r="FZ94" s="1347"/>
      <c r="GA94" s="1347"/>
      <c r="GB94" s="1347"/>
      <c r="GC94" s="1347"/>
      <c r="GD94" s="1347"/>
      <c r="GE94" s="1347"/>
      <c r="GF94" s="1347"/>
      <c r="GG94" s="1347"/>
      <c r="GH94" s="1347"/>
      <c r="GI94" s="1347"/>
      <c r="GJ94" s="1347"/>
      <c r="GK94" s="1347"/>
      <c r="GL94" s="1347"/>
      <c r="GM94" s="1347"/>
      <c r="GN94" s="1347"/>
      <c r="GO94" s="1347"/>
      <c r="GP94" s="1347"/>
      <c r="GQ94" s="1347"/>
      <c r="GR94" s="1347"/>
      <c r="GS94" s="1347"/>
      <c r="GT94" s="1347"/>
      <c r="GU94" s="1347"/>
      <c r="GV94" s="1347"/>
      <c r="GW94" s="1347"/>
      <c r="GX94" s="1347"/>
      <c r="GY94" s="1347"/>
      <c r="GZ94" s="1347"/>
      <c r="HA94" s="1347"/>
      <c r="HB94" s="1347"/>
      <c r="HC94" s="1347"/>
      <c r="HD94" s="1347"/>
      <c r="HE94" s="1347"/>
      <c r="HF94" s="1347"/>
      <c r="HG94" s="1347"/>
      <c r="HH94" s="1347"/>
      <c r="HI94" s="1347"/>
      <c r="HJ94" s="1347"/>
      <c r="HK94" s="1347"/>
      <c r="HL94" s="1347"/>
      <c r="HM94" s="1347"/>
      <c r="HN94" s="1347"/>
      <c r="HO94" s="1347"/>
      <c r="HP94" s="1347"/>
      <c r="HQ94" s="1347"/>
      <c r="HR94" s="1347"/>
      <c r="HS94" s="1347"/>
      <c r="HT94" s="1347"/>
      <c r="HU94" s="1347"/>
      <c r="HV94" s="1347"/>
      <c r="HW94" s="1347"/>
      <c r="HX94" s="1347"/>
      <c r="HY94" s="1347"/>
      <c r="HZ94" s="1347"/>
      <c r="IA94" s="1347"/>
      <c r="IB94" s="1347"/>
      <c r="IC94" s="1347"/>
      <c r="ID94" s="1347"/>
      <c r="IE94" s="1347"/>
      <c r="IF94" s="1347"/>
      <c r="IG94" s="1347"/>
      <c r="IH94" s="1347"/>
      <c r="II94" s="1347"/>
      <c r="IJ94" s="1347"/>
      <c r="IK94" s="1347"/>
      <c r="IL94" s="1347"/>
      <c r="IM94" s="1347"/>
      <c r="IN94" s="1347"/>
      <c r="IO94" s="1347"/>
      <c r="IP94" s="1347"/>
      <c r="IQ94" s="1347"/>
      <c r="IR94" s="1347"/>
      <c r="IS94" s="1347"/>
      <c r="IT94" s="1347"/>
      <c r="IU94" s="1347"/>
      <c r="IV94" s="1347"/>
    </row>
    <row r="95" spans="1:256" ht="15" customHeight="1">
      <c r="A95" s="98" t="s">
        <v>86</v>
      </c>
      <c r="B95" s="1365"/>
      <c r="C95" s="96" t="s">
        <v>1559</v>
      </c>
      <c r="D95" s="1354"/>
      <c r="E95" s="1355">
        <f>SUM(E88:E94)</f>
        <v>874372</v>
      </c>
      <c r="F95" s="1355">
        <f>SUM(F88:F94)</f>
        <v>964877</v>
      </c>
      <c r="G95" s="1356">
        <f>SUM(G88:G94)</f>
        <v>-90505</v>
      </c>
      <c r="I95" s="1347"/>
      <c r="J95" s="1347"/>
      <c r="K95" s="1347"/>
      <c r="L95" s="1347"/>
      <c r="M95" s="1347"/>
      <c r="N95" s="1347"/>
      <c r="O95" s="1347"/>
      <c r="P95" s="1347"/>
      <c r="Q95" s="1347"/>
      <c r="R95" s="1347"/>
      <c r="S95" s="1347"/>
      <c r="T95" s="1347"/>
      <c r="U95" s="1347"/>
      <c r="V95" s="1347"/>
      <c r="W95" s="1347"/>
      <c r="X95" s="1347"/>
      <c r="Y95" s="1347"/>
      <c r="Z95" s="1347"/>
      <c r="AA95" s="1347"/>
      <c r="AB95" s="1347"/>
      <c r="AC95" s="1347"/>
      <c r="AD95" s="1347"/>
      <c r="AE95" s="1347"/>
      <c r="AF95" s="1347"/>
      <c r="AG95" s="1347"/>
      <c r="AH95" s="1347"/>
      <c r="AI95" s="1347"/>
      <c r="AJ95" s="1347"/>
      <c r="AK95" s="1347"/>
      <c r="AL95" s="1347"/>
      <c r="AM95" s="1347"/>
      <c r="AN95" s="1347"/>
      <c r="AO95" s="1347"/>
      <c r="AP95" s="1347"/>
      <c r="AQ95" s="1347"/>
      <c r="AR95" s="1347"/>
      <c r="AS95" s="1347"/>
      <c r="AT95" s="1347"/>
      <c r="AU95" s="1347"/>
      <c r="AV95" s="1347"/>
      <c r="AW95" s="1347"/>
      <c r="AX95" s="1347"/>
      <c r="AY95" s="1347"/>
      <c r="AZ95" s="1347"/>
      <c r="BA95" s="1347"/>
      <c r="BB95" s="1347"/>
      <c r="BC95" s="1347"/>
      <c r="BD95" s="1347"/>
      <c r="BE95" s="1347"/>
      <c r="BF95" s="1347"/>
      <c r="BG95" s="1347"/>
      <c r="BH95" s="1347"/>
      <c r="BI95" s="1347"/>
      <c r="BJ95" s="1347"/>
      <c r="BK95" s="1347"/>
      <c r="BL95" s="1347"/>
      <c r="BM95" s="1347"/>
      <c r="BN95" s="1347"/>
      <c r="BO95" s="1347"/>
      <c r="BP95" s="1347"/>
      <c r="BQ95" s="1347"/>
      <c r="BR95" s="1347"/>
      <c r="BS95" s="1347"/>
      <c r="BT95" s="1347"/>
      <c r="BU95" s="1347"/>
      <c r="BV95" s="1347"/>
      <c r="BW95" s="1347"/>
      <c r="BX95" s="1347"/>
      <c r="BY95" s="1347"/>
      <c r="BZ95" s="1347"/>
      <c r="CA95" s="1347"/>
      <c r="CB95" s="1347"/>
      <c r="CC95" s="1347"/>
      <c r="CD95" s="1347"/>
      <c r="CE95" s="1347"/>
      <c r="CF95" s="1347"/>
      <c r="CG95" s="1347"/>
      <c r="CH95" s="1347"/>
      <c r="CI95" s="1347"/>
      <c r="CJ95" s="1347"/>
      <c r="CK95" s="1347"/>
      <c r="CL95" s="1347"/>
      <c r="CM95" s="1347"/>
      <c r="CN95" s="1347"/>
      <c r="CO95" s="1347"/>
      <c r="CP95" s="1347"/>
      <c r="CQ95" s="1347"/>
      <c r="CR95" s="1347"/>
      <c r="CS95" s="1347"/>
      <c r="CT95" s="1347"/>
      <c r="CU95" s="1347"/>
      <c r="CV95" s="1347"/>
      <c r="CW95" s="1347"/>
      <c r="CX95" s="1347"/>
      <c r="CY95" s="1347"/>
      <c r="CZ95" s="1347"/>
      <c r="DA95" s="1347"/>
      <c r="DB95" s="1347"/>
      <c r="DC95" s="1347"/>
      <c r="DD95" s="1347"/>
      <c r="DE95" s="1347"/>
      <c r="DF95" s="1347"/>
      <c r="DG95" s="1347"/>
      <c r="DH95" s="1347"/>
      <c r="DI95" s="1347"/>
      <c r="DJ95" s="1347"/>
      <c r="DK95" s="1347"/>
      <c r="DL95" s="1347"/>
      <c r="DM95" s="1347"/>
      <c r="DN95" s="1347"/>
      <c r="DO95" s="1347"/>
      <c r="DP95" s="1347"/>
      <c r="DQ95" s="1347"/>
      <c r="DR95" s="1347"/>
      <c r="DS95" s="1347"/>
      <c r="DT95" s="1347"/>
      <c r="DU95" s="1347"/>
      <c r="DV95" s="1347"/>
      <c r="DW95" s="1347"/>
      <c r="DX95" s="1347"/>
      <c r="DY95" s="1347"/>
      <c r="DZ95" s="1347"/>
      <c r="EA95" s="1347"/>
      <c r="EB95" s="1347"/>
      <c r="EC95" s="1347"/>
      <c r="ED95" s="1347"/>
      <c r="EE95" s="1347"/>
      <c r="EF95" s="1347"/>
      <c r="EG95" s="1347"/>
      <c r="EH95" s="1347"/>
      <c r="EI95" s="1347"/>
      <c r="EJ95" s="1347"/>
      <c r="EK95" s="1347"/>
      <c r="EL95" s="1347"/>
      <c r="EM95" s="1347"/>
      <c r="EN95" s="1347"/>
      <c r="EO95" s="1347"/>
      <c r="EP95" s="1347"/>
      <c r="EQ95" s="1347"/>
      <c r="ER95" s="1347"/>
      <c r="ES95" s="1347"/>
      <c r="ET95" s="1347"/>
      <c r="EU95" s="1347"/>
      <c r="EV95" s="1347"/>
      <c r="EW95" s="1347"/>
      <c r="EX95" s="1347"/>
      <c r="EY95" s="1347"/>
      <c r="EZ95" s="1347"/>
      <c r="FA95" s="1347"/>
      <c r="FB95" s="1347"/>
      <c r="FC95" s="1347"/>
      <c r="FD95" s="1347"/>
      <c r="FE95" s="1347"/>
      <c r="FF95" s="1347"/>
      <c r="FG95" s="1347"/>
      <c r="FH95" s="1347"/>
      <c r="FI95" s="1347"/>
      <c r="FJ95" s="1347"/>
      <c r="FK95" s="1347"/>
      <c r="FL95" s="1347"/>
      <c r="FM95" s="1347"/>
      <c r="FN95" s="1347"/>
      <c r="FO95" s="1347"/>
      <c r="FP95" s="1347"/>
      <c r="FQ95" s="1347"/>
      <c r="FR95" s="1347"/>
      <c r="FS95" s="1347"/>
      <c r="FT95" s="1347"/>
      <c r="FU95" s="1347"/>
      <c r="FV95" s="1347"/>
      <c r="FW95" s="1347"/>
      <c r="FX95" s="1347"/>
      <c r="FY95" s="1347"/>
      <c r="FZ95" s="1347"/>
      <c r="GA95" s="1347"/>
      <c r="GB95" s="1347"/>
      <c r="GC95" s="1347"/>
      <c r="GD95" s="1347"/>
      <c r="GE95" s="1347"/>
      <c r="GF95" s="1347"/>
      <c r="GG95" s="1347"/>
      <c r="GH95" s="1347"/>
      <c r="GI95" s="1347"/>
      <c r="GJ95" s="1347"/>
      <c r="GK95" s="1347"/>
      <c r="GL95" s="1347"/>
      <c r="GM95" s="1347"/>
      <c r="GN95" s="1347"/>
      <c r="GO95" s="1347"/>
      <c r="GP95" s="1347"/>
      <c r="GQ95" s="1347"/>
      <c r="GR95" s="1347"/>
      <c r="GS95" s="1347"/>
      <c r="GT95" s="1347"/>
      <c r="GU95" s="1347"/>
      <c r="GV95" s="1347"/>
      <c r="GW95" s="1347"/>
      <c r="GX95" s="1347"/>
      <c r="GY95" s="1347"/>
      <c r="GZ95" s="1347"/>
      <c r="HA95" s="1347"/>
      <c r="HB95" s="1347"/>
      <c r="HC95" s="1347"/>
      <c r="HD95" s="1347"/>
      <c r="HE95" s="1347"/>
      <c r="HF95" s="1347"/>
      <c r="HG95" s="1347"/>
      <c r="HH95" s="1347"/>
      <c r="HI95" s="1347"/>
      <c r="HJ95" s="1347"/>
      <c r="HK95" s="1347"/>
      <c r="HL95" s="1347"/>
      <c r="HM95" s="1347"/>
      <c r="HN95" s="1347"/>
      <c r="HO95" s="1347"/>
      <c r="HP95" s="1347"/>
      <c r="HQ95" s="1347"/>
      <c r="HR95" s="1347"/>
      <c r="HS95" s="1347"/>
      <c r="HT95" s="1347"/>
      <c r="HU95" s="1347"/>
      <c r="HV95" s="1347"/>
      <c r="HW95" s="1347"/>
      <c r="HX95" s="1347"/>
      <c r="HY95" s="1347"/>
      <c r="HZ95" s="1347"/>
      <c r="IA95" s="1347"/>
      <c r="IB95" s="1347"/>
      <c r="IC95" s="1347"/>
      <c r="ID95" s="1347"/>
      <c r="IE95" s="1347"/>
      <c r="IF95" s="1347"/>
      <c r="IG95" s="1347"/>
      <c r="IH95" s="1347"/>
      <c r="II95" s="1347"/>
      <c r="IJ95" s="1347"/>
      <c r="IK95" s="1347"/>
      <c r="IL95" s="1347"/>
      <c r="IM95" s="1347"/>
      <c r="IN95" s="1347"/>
      <c r="IO95" s="1347"/>
      <c r="IP95" s="1347"/>
      <c r="IQ95" s="1347"/>
      <c r="IR95" s="1347"/>
      <c r="IS95" s="1347"/>
      <c r="IT95" s="1347"/>
      <c r="IU95" s="1347"/>
      <c r="IV95" s="1347"/>
    </row>
    <row r="96" spans="1:256" ht="15" customHeight="1">
      <c r="A96" s="1346"/>
      <c r="B96" s="1369" t="s">
        <v>1560</v>
      </c>
      <c r="C96" s="135"/>
      <c r="D96" s="1354"/>
      <c r="E96" s="1345"/>
      <c r="F96" s="1345"/>
      <c r="G96" s="1353"/>
      <c r="I96" s="1347"/>
      <c r="J96" s="1347"/>
      <c r="K96" s="1347"/>
      <c r="L96" s="1347"/>
      <c r="M96" s="1347"/>
      <c r="N96" s="1347"/>
      <c r="O96" s="1347"/>
      <c r="P96" s="1347"/>
      <c r="Q96" s="1347"/>
      <c r="R96" s="1347"/>
      <c r="S96" s="1347"/>
      <c r="T96" s="1347"/>
      <c r="U96" s="1347"/>
      <c r="V96" s="1347"/>
      <c r="W96" s="1347"/>
      <c r="X96" s="1347"/>
      <c r="Y96" s="1347"/>
      <c r="Z96" s="1347"/>
      <c r="AA96" s="1347"/>
      <c r="AB96" s="1347"/>
      <c r="AC96" s="1347"/>
      <c r="AD96" s="1347"/>
      <c r="AE96" s="1347"/>
      <c r="AF96" s="1347"/>
      <c r="AG96" s="1347"/>
      <c r="AH96" s="1347"/>
      <c r="AI96" s="1347"/>
      <c r="AJ96" s="1347"/>
      <c r="AK96" s="1347"/>
      <c r="AL96" s="1347"/>
      <c r="AM96" s="1347"/>
      <c r="AN96" s="1347"/>
      <c r="AO96" s="1347"/>
      <c r="AP96" s="1347"/>
      <c r="AQ96" s="1347"/>
      <c r="AR96" s="1347"/>
      <c r="AS96" s="1347"/>
      <c r="AT96" s="1347"/>
      <c r="AU96" s="1347"/>
      <c r="AV96" s="1347"/>
      <c r="AW96" s="1347"/>
      <c r="AX96" s="1347"/>
      <c r="AY96" s="1347"/>
      <c r="AZ96" s="1347"/>
      <c r="BA96" s="1347"/>
      <c r="BB96" s="1347"/>
      <c r="BC96" s="1347"/>
      <c r="BD96" s="1347"/>
      <c r="BE96" s="1347"/>
      <c r="BF96" s="1347"/>
      <c r="BG96" s="1347"/>
      <c r="BH96" s="1347"/>
      <c r="BI96" s="1347"/>
      <c r="BJ96" s="1347"/>
      <c r="BK96" s="1347"/>
      <c r="BL96" s="1347"/>
      <c r="BM96" s="1347"/>
      <c r="BN96" s="1347"/>
      <c r="BO96" s="1347"/>
      <c r="BP96" s="1347"/>
      <c r="BQ96" s="1347"/>
      <c r="BR96" s="1347"/>
      <c r="BS96" s="1347"/>
      <c r="BT96" s="1347"/>
      <c r="BU96" s="1347"/>
      <c r="BV96" s="1347"/>
      <c r="BW96" s="1347"/>
      <c r="BX96" s="1347"/>
      <c r="BY96" s="1347"/>
      <c r="BZ96" s="1347"/>
      <c r="CA96" s="1347"/>
      <c r="CB96" s="1347"/>
      <c r="CC96" s="1347"/>
      <c r="CD96" s="1347"/>
      <c r="CE96" s="1347"/>
      <c r="CF96" s="1347"/>
      <c r="CG96" s="1347"/>
      <c r="CH96" s="1347"/>
      <c r="CI96" s="1347"/>
      <c r="CJ96" s="1347"/>
      <c r="CK96" s="1347"/>
      <c r="CL96" s="1347"/>
      <c r="CM96" s="1347"/>
      <c r="CN96" s="1347"/>
      <c r="CO96" s="1347"/>
      <c r="CP96" s="1347"/>
      <c r="CQ96" s="1347"/>
      <c r="CR96" s="1347"/>
      <c r="CS96" s="1347"/>
      <c r="CT96" s="1347"/>
      <c r="CU96" s="1347"/>
      <c r="CV96" s="1347"/>
      <c r="CW96" s="1347"/>
      <c r="CX96" s="1347"/>
      <c r="CY96" s="1347"/>
      <c r="CZ96" s="1347"/>
      <c r="DA96" s="1347"/>
      <c r="DB96" s="1347"/>
      <c r="DC96" s="1347"/>
      <c r="DD96" s="1347"/>
      <c r="DE96" s="1347"/>
      <c r="DF96" s="1347"/>
      <c r="DG96" s="1347"/>
      <c r="DH96" s="1347"/>
      <c r="DI96" s="1347"/>
      <c r="DJ96" s="1347"/>
      <c r="DK96" s="1347"/>
      <c r="DL96" s="1347"/>
      <c r="DM96" s="1347"/>
      <c r="DN96" s="1347"/>
      <c r="DO96" s="1347"/>
      <c r="DP96" s="1347"/>
      <c r="DQ96" s="1347"/>
      <c r="DR96" s="1347"/>
      <c r="DS96" s="1347"/>
      <c r="DT96" s="1347"/>
      <c r="DU96" s="1347"/>
      <c r="DV96" s="1347"/>
      <c r="DW96" s="1347"/>
      <c r="DX96" s="1347"/>
      <c r="DY96" s="1347"/>
      <c r="DZ96" s="1347"/>
      <c r="EA96" s="1347"/>
      <c r="EB96" s="1347"/>
      <c r="EC96" s="1347"/>
      <c r="ED96" s="1347"/>
      <c r="EE96" s="1347"/>
      <c r="EF96" s="1347"/>
      <c r="EG96" s="1347"/>
      <c r="EH96" s="1347"/>
      <c r="EI96" s="1347"/>
      <c r="EJ96" s="1347"/>
      <c r="EK96" s="1347"/>
      <c r="EL96" s="1347"/>
      <c r="EM96" s="1347"/>
      <c r="EN96" s="1347"/>
      <c r="EO96" s="1347"/>
      <c r="EP96" s="1347"/>
      <c r="EQ96" s="1347"/>
      <c r="ER96" s="1347"/>
      <c r="ES96" s="1347"/>
      <c r="ET96" s="1347"/>
      <c r="EU96" s="1347"/>
      <c r="EV96" s="1347"/>
      <c r="EW96" s="1347"/>
      <c r="EX96" s="1347"/>
      <c r="EY96" s="1347"/>
      <c r="EZ96" s="1347"/>
      <c r="FA96" s="1347"/>
      <c r="FB96" s="1347"/>
      <c r="FC96" s="1347"/>
      <c r="FD96" s="1347"/>
      <c r="FE96" s="1347"/>
      <c r="FF96" s="1347"/>
      <c r="FG96" s="1347"/>
      <c r="FH96" s="1347"/>
      <c r="FI96" s="1347"/>
      <c r="FJ96" s="1347"/>
      <c r="FK96" s="1347"/>
      <c r="FL96" s="1347"/>
      <c r="FM96" s="1347"/>
      <c r="FN96" s="1347"/>
      <c r="FO96" s="1347"/>
      <c r="FP96" s="1347"/>
      <c r="FQ96" s="1347"/>
      <c r="FR96" s="1347"/>
      <c r="FS96" s="1347"/>
      <c r="FT96" s="1347"/>
      <c r="FU96" s="1347"/>
      <c r="FV96" s="1347"/>
      <c r="FW96" s="1347"/>
      <c r="FX96" s="1347"/>
      <c r="FY96" s="1347"/>
      <c r="FZ96" s="1347"/>
      <c r="GA96" s="1347"/>
      <c r="GB96" s="1347"/>
      <c r="GC96" s="1347"/>
      <c r="GD96" s="1347"/>
      <c r="GE96" s="1347"/>
      <c r="GF96" s="1347"/>
      <c r="GG96" s="1347"/>
      <c r="GH96" s="1347"/>
      <c r="GI96" s="1347"/>
      <c r="GJ96" s="1347"/>
      <c r="GK96" s="1347"/>
      <c r="GL96" s="1347"/>
      <c r="GM96" s="1347"/>
      <c r="GN96" s="1347"/>
      <c r="GO96" s="1347"/>
      <c r="GP96" s="1347"/>
      <c r="GQ96" s="1347"/>
      <c r="GR96" s="1347"/>
      <c r="GS96" s="1347"/>
      <c r="GT96" s="1347"/>
      <c r="GU96" s="1347"/>
      <c r="GV96" s="1347"/>
      <c r="GW96" s="1347"/>
      <c r="GX96" s="1347"/>
      <c r="GY96" s="1347"/>
      <c r="GZ96" s="1347"/>
      <c r="HA96" s="1347"/>
      <c r="HB96" s="1347"/>
      <c r="HC96" s="1347"/>
      <c r="HD96" s="1347"/>
      <c r="HE96" s="1347"/>
      <c r="HF96" s="1347"/>
      <c r="HG96" s="1347"/>
      <c r="HH96" s="1347"/>
      <c r="HI96" s="1347"/>
      <c r="HJ96" s="1347"/>
      <c r="HK96" s="1347"/>
      <c r="HL96" s="1347"/>
      <c r="HM96" s="1347"/>
      <c r="HN96" s="1347"/>
      <c r="HO96" s="1347"/>
      <c r="HP96" s="1347"/>
      <c r="HQ96" s="1347"/>
      <c r="HR96" s="1347"/>
      <c r="HS96" s="1347"/>
      <c r="HT96" s="1347"/>
      <c r="HU96" s="1347"/>
      <c r="HV96" s="1347"/>
      <c r="HW96" s="1347"/>
      <c r="HX96" s="1347"/>
      <c r="HY96" s="1347"/>
      <c r="HZ96" s="1347"/>
      <c r="IA96" s="1347"/>
      <c r="IB96" s="1347"/>
      <c r="IC96" s="1347"/>
      <c r="ID96" s="1347"/>
      <c r="IE96" s="1347"/>
      <c r="IF96" s="1347"/>
      <c r="IG96" s="1347"/>
      <c r="IH96" s="1347"/>
      <c r="II96" s="1347"/>
      <c r="IJ96" s="1347"/>
      <c r="IK96" s="1347"/>
      <c r="IL96" s="1347"/>
      <c r="IM96" s="1347"/>
      <c r="IN96" s="1347"/>
      <c r="IO96" s="1347"/>
      <c r="IP96" s="1347"/>
      <c r="IQ96" s="1347"/>
      <c r="IR96" s="1347"/>
      <c r="IS96" s="1347"/>
      <c r="IT96" s="1347"/>
      <c r="IU96" s="1347"/>
      <c r="IV96" s="1347"/>
    </row>
    <row r="97" spans="1:256" ht="15" customHeight="1">
      <c r="A97" s="98" t="s">
        <v>87</v>
      </c>
      <c r="B97" s="1365" t="s">
        <v>1561</v>
      </c>
      <c r="C97" s="1347" t="s">
        <v>1562</v>
      </c>
      <c r="D97" s="247" t="s">
        <v>545</v>
      </c>
      <c r="E97" s="1345">
        <f>Sch.38!H32</f>
        <v>418962</v>
      </c>
      <c r="F97" s="1345">
        <f>Sch.38!C32</f>
        <v>536270</v>
      </c>
      <c r="G97" s="1353">
        <f t="shared" ref="G97:G102" si="5">E97-F97</f>
        <v>-117308</v>
      </c>
      <c r="I97" s="1347"/>
      <c r="J97" s="1347"/>
      <c r="K97" s="1347"/>
      <c r="L97" s="1347"/>
      <c r="M97" s="1347"/>
      <c r="N97" s="1347"/>
      <c r="O97" s="1347"/>
      <c r="P97" s="1347"/>
      <c r="Q97" s="1347"/>
      <c r="R97" s="1347"/>
      <c r="S97" s="1347"/>
      <c r="T97" s="1347"/>
      <c r="U97" s="1347"/>
      <c r="V97" s="1347"/>
      <c r="W97" s="1347"/>
      <c r="X97" s="1347"/>
      <c r="Y97" s="1347"/>
      <c r="Z97" s="1347"/>
      <c r="AA97" s="1347"/>
      <c r="AB97" s="1347"/>
      <c r="AC97" s="1347"/>
      <c r="AD97" s="1347"/>
      <c r="AE97" s="1347"/>
      <c r="AF97" s="1347"/>
      <c r="AG97" s="1347"/>
      <c r="AH97" s="1347"/>
      <c r="AI97" s="1347"/>
      <c r="AJ97" s="1347"/>
      <c r="AK97" s="1347"/>
      <c r="AL97" s="1347"/>
      <c r="AM97" s="1347"/>
      <c r="AN97" s="1347"/>
      <c r="AO97" s="1347"/>
      <c r="AP97" s="1347"/>
      <c r="AQ97" s="1347"/>
      <c r="AR97" s="1347"/>
      <c r="AS97" s="1347"/>
      <c r="AT97" s="1347"/>
      <c r="AU97" s="1347"/>
      <c r="AV97" s="1347"/>
      <c r="AW97" s="1347"/>
      <c r="AX97" s="1347"/>
      <c r="AY97" s="1347"/>
      <c r="AZ97" s="1347"/>
      <c r="BA97" s="1347"/>
      <c r="BB97" s="1347"/>
      <c r="BC97" s="1347"/>
      <c r="BD97" s="1347"/>
      <c r="BE97" s="1347"/>
      <c r="BF97" s="1347"/>
      <c r="BG97" s="1347"/>
      <c r="BH97" s="1347"/>
      <c r="BI97" s="1347"/>
      <c r="BJ97" s="1347"/>
      <c r="BK97" s="1347"/>
      <c r="BL97" s="1347"/>
      <c r="BM97" s="1347"/>
      <c r="BN97" s="1347"/>
      <c r="BO97" s="1347"/>
      <c r="BP97" s="1347"/>
      <c r="BQ97" s="1347"/>
      <c r="BR97" s="1347"/>
      <c r="BS97" s="1347"/>
      <c r="BT97" s="1347"/>
      <c r="BU97" s="1347"/>
      <c r="BV97" s="1347"/>
      <c r="BW97" s="1347"/>
      <c r="BX97" s="1347"/>
      <c r="BY97" s="1347"/>
      <c r="BZ97" s="1347"/>
      <c r="CA97" s="1347"/>
      <c r="CB97" s="1347"/>
      <c r="CC97" s="1347"/>
      <c r="CD97" s="1347"/>
      <c r="CE97" s="1347"/>
      <c r="CF97" s="1347"/>
      <c r="CG97" s="1347"/>
      <c r="CH97" s="1347"/>
      <c r="CI97" s="1347"/>
      <c r="CJ97" s="1347"/>
      <c r="CK97" s="1347"/>
      <c r="CL97" s="1347"/>
      <c r="CM97" s="1347"/>
      <c r="CN97" s="1347"/>
      <c r="CO97" s="1347"/>
      <c r="CP97" s="1347"/>
      <c r="CQ97" s="1347"/>
      <c r="CR97" s="1347"/>
      <c r="CS97" s="1347"/>
      <c r="CT97" s="1347"/>
      <c r="CU97" s="1347"/>
      <c r="CV97" s="1347"/>
      <c r="CW97" s="1347"/>
      <c r="CX97" s="1347"/>
      <c r="CY97" s="1347"/>
      <c r="CZ97" s="1347"/>
      <c r="DA97" s="1347"/>
      <c r="DB97" s="1347"/>
      <c r="DC97" s="1347"/>
      <c r="DD97" s="1347"/>
      <c r="DE97" s="1347"/>
      <c r="DF97" s="1347"/>
      <c r="DG97" s="1347"/>
      <c r="DH97" s="1347"/>
      <c r="DI97" s="1347"/>
      <c r="DJ97" s="1347"/>
      <c r="DK97" s="1347"/>
      <c r="DL97" s="1347"/>
      <c r="DM97" s="1347"/>
      <c r="DN97" s="1347"/>
      <c r="DO97" s="1347"/>
      <c r="DP97" s="1347"/>
      <c r="DQ97" s="1347"/>
      <c r="DR97" s="1347"/>
      <c r="DS97" s="1347"/>
      <c r="DT97" s="1347"/>
      <c r="DU97" s="1347"/>
      <c r="DV97" s="1347"/>
      <c r="DW97" s="1347"/>
      <c r="DX97" s="1347"/>
      <c r="DY97" s="1347"/>
      <c r="DZ97" s="1347"/>
      <c r="EA97" s="1347"/>
      <c r="EB97" s="1347"/>
      <c r="EC97" s="1347"/>
      <c r="ED97" s="1347"/>
      <c r="EE97" s="1347"/>
      <c r="EF97" s="1347"/>
      <c r="EG97" s="1347"/>
      <c r="EH97" s="1347"/>
      <c r="EI97" s="1347"/>
      <c r="EJ97" s="1347"/>
      <c r="EK97" s="1347"/>
      <c r="EL97" s="1347"/>
      <c r="EM97" s="1347"/>
      <c r="EN97" s="1347"/>
      <c r="EO97" s="1347"/>
      <c r="EP97" s="1347"/>
      <c r="EQ97" s="1347"/>
      <c r="ER97" s="1347"/>
      <c r="ES97" s="1347"/>
      <c r="ET97" s="1347"/>
      <c r="EU97" s="1347"/>
      <c r="EV97" s="1347"/>
      <c r="EW97" s="1347"/>
      <c r="EX97" s="1347"/>
      <c r="EY97" s="1347"/>
      <c r="EZ97" s="1347"/>
      <c r="FA97" s="1347"/>
      <c r="FB97" s="1347"/>
      <c r="FC97" s="1347"/>
      <c r="FD97" s="1347"/>
      <c r="FE97" s="1347"/>
      <c r="FF97" s="1347"/>
      <c r="FG97" s="1347"/>
      <c r="FH97" s="1347"/>
      <c r="FI97" s="1347"/>
      <c r="FJ97" s="1347"/>
      <c r="FK97" s="1347"/>
      <c r="FL97" s="1347"/>
      <c r="FM97" s="1347"/>
      <c r="FN97" s="1347"/>
      <c r="FO97" s="1347"/>
      <c r="FP97" s="1347"/>
      <c r="FQ97" s="1347"/>
      <c r="FR97" s="1347"/>
      <c r="FS97" s="1347"/>
      <c r="FT97" s="1347"/>
      <c r="FU97" s="1347"/>
      <c r="FV97" s="1347"/>
      <c r="FW97" s="1347"/>
      <c r="FX97" s="1347"/>
      <c r="FY97" s="1347"/>
      <c r="FZ97" s="1347"/>
      <c r="GA97" s="1347"/>
      <c r="GB97" s="1347"/>
      <c r="GC97" s="1347"/>
      <c r="GD97" s="1347"/>
      <c r="GE97" s="1347"/>
      <c r="GF97" s="1347"/>
      <c r="GG97" s="1347"/>
      <c r="GH97" s="1347"/>
      <c r="GI97" s="1347"/>
      <c r="GJ97" s="1347"/>
      <c r="GK97" s="1347"/>
      <c r="GL97" s="1347"/>
      <c r="GM97" s="1347"/>
      <c r="GN97" s="1347"/>
      <c r="GO97" s="1347"/>
      <c r="GP97" s="1347"/>
      <c r="GQ97" s="1347"/>
      <c r="GR97" s="1347"/>
      <c r="GS97" s="1347"/>
      <c r="GT97" s="1347"/>
      <c r="GU97" s="1347"/>
      <c r="GV97" s="1347"/>
      <c r="GW97" s="1347"/>
      <c r="GX97" s="1347"/>
      <c r="GY97" s="1347"/>
      <c r="GZ97" s="1347"/>
      <c r="HA97" s="1347"/>
      <c r="HB97" s="1347"/>
      <c r="HC97" s="1347"/>
      <c r="HD97" s="1347"/>
      <c r="HE97" s="1347"/>
      <c r="HF97" s="1347"/>
      <c r="HG97" s="1347"/>
      <c r="HH97" s="1347"/>
      <c r="HI97" s="1347"/>
      <c r="HJ97" s="1347"/>
      <c r="HK97" s="1347"/>
      <c r="HL97" s="1347"/>
      <c r="HM97" s="1347"/>
      <c r="HN97" s="1347"/>
      <c r="HO97" s="1347"/>
      <c r="HP97" s="1347"/>
      <c r="HQ97" s="1347"/>
      <c r="HR97" s="1347"/>
      <c r="HS97" s="1347"/>
      <c r="HT97" s="1347"/>
      <c r="HU97" s="1347"/>
      <c r="HV97" s="1347"/>
      <c r="HW97" s="1347"/>
      <c r="HX97" s="1347"/>
      <c r="HY97" s="1347"/>
      <c r="HZ97" s="1347"/>
      <c r="IA97" s="1347"/>
      <c r="IB97" s="1347"/>
      <c r="IC97" s="1347"/>
      <c r="ID97" s="1347"/>
      <c r="IE97" s="1347"/>
      <c r="IF97" s="1347"/>
      <c r="IG97" s="1347"/>
      <c r="IH97" s="1347"/>
      <c r="II97" s="1347"/>
      <c r="IJ97" s="1347"/>
      <c r="IK97" s="1347"/>
      <c r="IL97" s="1347"/>
      <c r="IM97" s="1347"/>
      <c r="IN97" s="1347"/>
      <c r="IO97" s="1347"/>
      <c r="IP97" s="1347"/>
      <c r="IQ97" s="1347"/>
      <c r="IR97" s="1347"/>
      <c r="IS97" s="1347"/>
      <c r="IT97" s="1347"/>
      <c r="IU97" s="1347"/>
      <c r="IV97" s="1347"/>
    </row>
    <row r="98" spans="1:256" ht="15" customHeight="1">
      <c r="A98" s="98" t="s">
        <v>88</v>
      </c>
      <c r="B98" s="1365" t="s">
        <v>1563</v>
      </c>
      <c r="C98" s="1347" t="s">
        <v>1564</v>
      </c>
      <c r="D98" s="247" t="s">
        <v>868</v>
      </c>
      <c r="E98" s="1345">
        <f>Sch.28!H83</f>
        <v>0</v>
      </c>
      <c r="F98" s="1345">
        <f>Sch.28!C83</f>
        <v>0</v>
      </c>
      <c r="G98" s="1353">
        <f t="shared" si="5"/>
        <v>0</v>
      </c>
      <c r="I98" s="1347"/>
      <c r="J98" s="1347"/>
      <c r="K98" s="1347"/>
      <c r="L98" s="1347"/>
      <c r="M98" s="1347"/>
      <c r="N98" s="1347"/>
      <c r="O98" s="1347"/>
      <c r="P98" s="1347"/>
      <c r="Q98" s="1347"/>
      <c r="R98" s="1347"/>
      <c r="S98" s="1347"/>
      <c r="T98" s="1347"/>
      <c r="U98" s="1347"/>
      <c r="V98" s="1347"/>
      <c r="W98" s="1347"/>
      <c r="X98" s="1347"/>
      <c r="Y98" s="1347"/>
      <c r="Z98" s="1347"/>
      <c r="AA98" s="1347"/>
      <c r="AB98" s="1347"/>
      <c r="AC98" s="1347"/>
      <c r="AD98" s="1347"/>
      <c r="AE98" s="1347"/>
      <c r="AF98" s="1347"/>
      <c r="AG98" s="1347"/>
      <c r="AH98" s="1347"/>
      <c r="AI98" s="1347"/>
      <c r="AJ98" s="1347"/>
      <c r="AK98" s="1347"/>
      <c r="AL98" s="1347"/>
      <c r="AM98" s="1347"/>
      <c r="AN98" s="1347"/>
      <c r="AO98" s="1347"/>
      <c r="AP98" s="1347"/>
      <c r="AQ98" s="1347"/>
      <c r="AR98" s="1347"/>
      <c r="AS98" s="1347"/>
      <c r="AT98" s="1347"/>
      <c r="AU98" s="1347"/>
      <c r="AV98" s="1347"/>
      <c r="AW98" s="1347"/>
      <c r="AX98" s="1347"/>
      <c r="AY98" s="1347"/>
      <c r="AZ98" s="1347"/>
      <c r="BA98" s="1347"/>
      <c r="BB98" s="1347"/>
      <c r="BC98" s="1347"/>
      <c r="BD98" s="1347"/>
      <c r="BE98" s="1347"/>
      <c r="BF98" s="1347"/>
      <c r="BG98" s="1347"/>
      <c r="BH98" s="1347"/>
      <c r="BI98" s="1347"/>
      <c r="BJ98" s="1347"/>
      <c r="BK98" s="1347"/>
      <c r="BL98" s="1347"/>
      <c r="BM98" s="1347"/>
      <c r="BN98" s="1347"/>
      <c r="BO98" s="1347"/>
      <c r="BP98" s="1347"/>
      <c r="BQ98" s="1347"/>
      <c r="BR98" s="1347"/>
      <c r="BS98" s="1347"/>
      <c r="BT98" s="1347"/>
      <c r="BU98" s="1347"/>
      <c r="BV98" s="1347"/>
      <c r="BW98" s="1347"/>
      <c r="BX98" s="1347"/>
      <c r="BY98" s="1347"/>
      <c r="BZ98" s="1347"/>
      <c r="CA98" s="1347"/>
      <c r="CB98" s="1347"/>
      <c r="CC98" s="1347"/>
      <c r="CD98" s="1347"/>
      <c r="CE98" s="1347"/>
      <c r="CF98" s="1347"/>
      <c r="CG98" s="1347"/>
      <c r="CH98" s="1347"/>
      <c r="CI98" s="1347"/>
      <c r="CJ98" s="1347"/>
      <c r="CK98" s="1347"/>
      <c r="CL98" s="1347"/>
      <c r="CM98" s="1347"/>
      <c r="CN98" s="1347"/>
      <c r="CO98" s="1347"/>
      <c r="CP98" s="1347"/>
      <c r="CQ98" s="1347"/>
      <c r="CR98" s="1347"/>
      <c r="CS98" s="1347"/>
      <c r="CT98" s="1347"/>
      <c r="CU98" s="1347"/>
      <c r="CV98" s="1347"/>
      <c r="CW98" s="1347"/>
      <c r="CX98" s="1347"/>
      <c r="CY98" s="1347"/>
      <c r="CZ98" s="1347"/>
      <c r="DA98" s="1347"/>
      <c r="DB98" s="1347"/>
      <c r="DC98" s="1347"/>
      <c r="DD98" s="1347"/>
      <c r="DE98" s="1347"/>
      <c r="DF98" s="1347"/>
      <c r="DG98" s="1347"/>
      <c r="DH98" s="1347"/>
      <c r="DI98" s="1347"/>
      <c r="DJ98" s="1347"/>
      <c r="DK98" s="1347"/>
      <c r="DL98" s="1347"/>
      <c r="DM98" s="1347"/>
      <c r="DN98" s="1347"/>
      <c r="DO98" s="1347"/>
      <c r="DP98" s="1347"/>
      <c r="DQ98" s="1347"/>
      <c r="DR98" s="1347"/>
      <c r="DS98" s="1347"/>
      <c r="DT98" s="1347"/>
      <c r="DU98" s="1347"/>
      <c r="DV98" s="1347"/>
      <c r="DW98" s="1347"/>
      <c r="DX98" s="1347"/>
      <c r="DY98" s="1347"/>
      <c r="DZ98" s="1347"/>
      <c r="EA98" s="1347"/>
      <c r="EB98" s="1347"/>
      <c r="EC98" s="1347"/>
      <c r="ED98" s="1347"/>
      <c r="EE98" s="1347"/>
      <c r="EF98" s="1347"/>
      <c r="EG98" s="1347"/>
      <c r="EH98" s="1347"/>
      <c r="EI98" s="1347"/>
      <c r="EJ98" s="1347"/>
      <c r="EK98" s="1347"/>
      <c r="EL98" s="1347"/>
      <c r="EM98" s="1347"/>
      <c r="EN98" s="1347"/>
      <c r="EO98" s="1347"/>
      <c r="EP98" s="1347"/>
      <c r="EQ98" s="1347"/>
      <c r="ER98" s="1347"/>
      <c r="ES98" s="1347"/>
      <c r="ET98" s="1347"/>
      <c r="EU98" s="1347"/>
      <c r="EV98" s="1347"/>
      <c r="EW98" s="1347"/>
      <c r="EX98" s="1347"/>
      <c r="EY98" s="1347"/>
      <c r="EZ98" s="1347"/>
      <c r="FA98" s="1347"/>
      <c r="FB98" s="1347"/>
      <c r="FC98" s="1347"/>
      <c r="FD98" s="1347"/>
      <c r="FE98" s="1347"/>
      <c r="FF98" s="1347"/>
      <c r="FG98" s="1347"/>
      <c r="FH98" s="1347"/>
      <c r="FI98" s="1347"/>
      <c r="FJ98" s="1347"/>
      <c r="FK98" s="1347"/>
      <c r="FL98" s="1347"/>
      <c r="FM98" s="1347"/>
      <c r="FN98" s="1347"/>
      <c r="FO98" s="1347"/>
      <c r="FP98" s="1347"/>
      <c r="FQ98" s="1347"/>
      <c r="FR98" s="1347"/>
      <c r="FS98" s="1347"/>
      <c r="FT98" s="1347"/>
      <c r="FU98" s="1347"/>
      <c r="FV98" s="1347"/>
      <c r="FW98" s="1347"/>
      <c r="FX98" s="1347"/>
      <c r="FY98" s="1347"/>
      <c r="FZ98" s="1347"/>
      <c r="GA98" s="1347"/>
      <c r="GB98" s="1347"/>
      <c r="GC98" s="1347"/>
      <c r="GD98" s="1347"/>
      <c r="GE98" s="1347"/>
      <c r="GF98" s="1347"/>
      <c r="GG98" s="1347"/>
      <c r="GH98" s="1347"/>
      <c r="GI98" s="1347"/>
      <c r="GJ98" s="1347"/>
      <c r="GK98" s="1347"/>
      <c r="GL98" s="1347"/>
      <c r="GM98" s="1347"/>
      <c r="GN98" s="1347"/>
      <c r="GO98" s="1347"/>
      <c r="GP98" s="1347"/>
      <c r="GQ98" s="1347"/>
      <c r="GR98" s="1347"/>
      <c r="GS98" s="1347"/>
      <c r="GT98" s="1347"/>
      <c r="GU98" s="1347"/>
      <c r="GV98" s="1347"/>
      <c r="GW98" s="1347"/>
      <c r="GX98" s="1347"/>
      <c r="GY98" s="1347"/>
      <c r="GZ98" s="1347"/>
      <c r="HA98" s="1347"/>
      <c r="HB98" s="1347"/>
      <c r="HC98" s="1347"/>
      <c r="HD98" s="1347"/>
      <c r="HE98" s="1347"/>
      <c r="HF98" s="1347"/>
      <c r="HG98" s="1347"/>
      <c r="HH98" s="1347"/>
      <c r="HI98" s="1347"/>
      <c r="HJ98" s="1347"/>
      <c r="HK98" s="1347"/>
      <c r="HL98" s="1347"/>
      <c r="HM98" s="1347"/>
      <c r="HN98" s="1347"/>
      <c r="HO98" s="1347"/>
      <c r="HP98" s="1347"/>
      <c r="HQ98" s="1347"/>
      <c r="HR98" s="1347"/>
      <c r="HS98" s="1347"/>
      <c r="HT98" s="1347"/>
      <c r="HU98" s="1347"/>
      <c r="HV98" s="1347"/>
      <c r="HW98" s="1347"/>
      <c r="HX98" s="1347"/>
      <c r="HY98" s="1347"/>
      <c r="HZ98" s="1347"/>
      <c r="IA98" s="1347"/>
      <c r="IB98" s="1347"/>
      <c r="IC98" s="1347"/>
      <c r="ID98" s="1347"/>
      <c r="IE98" s="1347"/>
      <c r="IF98" s="1347"/>
      <c r="IG98" s="1347"/>
      <c r="IH98" s="1347"/>
      <c r="II98" s="1347"/>
      <c r="IJ98" s="1347"/>
      <c r="IK98" s="1347"/>
      <c r="IL98" s="1347"/>
      <c r="IM98" s="1347"/>
      <c r="IN98" s="1347"/>
      <c r="IO98" s="1347"/>
      <c r="IP98" s="1347"/>
      <c r="IQ98" s="1347"/>
      <c r="IR98" s="1347"/>
      <c r="IS98" s="1347"/>
      <c r="IT98" s="1347"/>
      <c r="IU98" s="1347"/>
      <c r="IV98" s="1347"/>
    </row>
    <row r="99" spans="1:256" ht="15" customHeight="1">
      <c r="A99" s="98" t="s">
        <v>2339</v>
      </c>
      <c r="B99" s="1365" t="s">
        <v>1565</v>
      </c>
      <c r="C99" s="1347" t="s">
        <v>1566</v>
      </c>
      <c r="D99" s="247" t="s">
        <v>868</v>
      </c>
      <c r="E99" s="1345">
        <f>Sch.28!H144</f>
        <v>0</v>
      </c>
      <c r="F99" s="1345">
        <f>Sch.28!C144</f>
        <v>0</v>
      </c>
      <c r="G99" s="1353">
        <f t="shared" si="5"/>
        <v>0</v>
      </c>
      <c r="I99" s="1347"/>
      <c r="J99" s="1347"/>
      <c r="K99" s="1347"/>
      <c r="L99" s="1347"/>
      <c r="M99" s="1347"/>
      <c r="N99" s="1347"/>
      <c r="O99" s="1347"/>
      <c r="P99" s="1347"/>
      <c r="Q99" s="1347"/>
      <c r="R99" s="1347"/>
      <c r="S99" s="1347"/>
      <c r="T99" s="1347"/>
      <c r="U99" s="1347"/>
      <c r="V99" s="1347"/>
      <c r="W99" s="1347"/>
      <c r="X99" s="1347"/>
      <c r="Y99" s="1347"/>
      <c r="Z99" s="1347"/>
      <c r="AA99" s="1347"/>
      <c r="AB99" s="1347"/>
      <c r="AC99" s="1347"/>
      <c r="AD99" s="1347"/>
      <c r="AE99" s="1347"/>
      <c r="AF99" s="1347"/>
      <c r="AG99" s="1347"/>
      <c r="AH99" s="1347"/>
      <c r="AI99" s="1347"/>
      <c r="AJ99" s="1347"/>
      <c r="AK99" s="1347"/>
      <c r="AL99" s="1347"/>
      <c r="AM99" s="1347"/>
      <c r="AN99" s="1347"/>
      <c r="AO99" s="1347"/>
      <c r="AP99" s="1347"/>
      <c r="AQ99" s="1347"/>
      <c r="AR99" s="1347"/>
      <c r="AS99" s="1347"/>
      <c r="AT99" s="1347"/>
      <c r="AU99" s="1347"/>
      <c r="AV99" s="1347"/>
      <c r="AW99" s="1347"/>
      <c r="AX99" s="1347"/>
      <c r="AY99" s="1347"/>
      <c r="AZ99" s="1347"/>
      <c r="BA99" s="1347"/>
      <c r="BB99" s="1347"/>
      <c r="BC99" s="1347"/>
      <c r="BD99" s="1347"/>
      <c r="BE99" s="1347"/>
      <c r="BF99" s="1347"/>
      <c r="BG99" s="1347"/>
      <c r="BH99" s="1347"/>
      <c r="BI99" s="1347"/>
      <c r="BJ99" s="1347"/>
      <c r="BK99" s="1347"/>
      <c r="BL99" s="1347"/>
      <c r="BM99" s="1347"/>
      <c r="BN99" s="1347"/>
      <c r="BO99" s="1347"/>
      <c r="BP99" s="1347"/>
      <c r="BQ99" s="1347"/>
      <c r="BR99" s="1347"/>
      <c r="BS99" s="1347"/>
      <c r="BT99" s="1347"/>
      <c r="BU99" s="1347"/>
      <c r="BV99" s="1347"/>
      <c r="BW99" s="1347"/>
      <c r="BX99" s="1347"/>
      <c r="BY99" s="1347"/>
      <c r="BZ99" s="1347"/>
      <c r="CA99" s="1347"/>
      <c r="CB99" s="1347"/>
      <c r="CC99" s="1347"/>
      <c r="CD99" s="1347"/>
      <c r="CE99" s="1347"/>
      <c r="CF99" s="1347"/>
      <c r="CG99" s="1347"/>
      <c r="CH99" s="1347"/>
      <c r="CI99" s="1347"/>
      <c r="CJ99" s="1347"/>
      <c r="CK99" s="1347"/>
      <c r="CL99" s="1347"/>
      <c r="CM99" s="1347"/>
      <c r="CN99" s="1347"/>
      <c r="CO99" s="1347"/>
      <c r="CP99" s="1347"/>
      <c r="CQ99" s="1347"/>
      <c r="CR99" s="1347"/>
      <c r="CS99" s="1347"/>
      <c r="CT99" s="1347"/>
      <c r="CU99" s="1347"/>
      <c r="CV99" s="1347"/>
      <c r="CW99" s="1347"/>
      <c r="CX99" s="1347"/>
      <c r="CY99" s="1347"/>
      <c r="CZ99" s="1347"/>
      <c r="DA99" s="1347"/>
      <c r="DB99" s="1347"/>
      <c r="DC99" s="1347"/>
      <c r="DD99" s="1347"/>
      <c r="DE99" s="1347"/>
      <c r="DF99" s="1347"/>
      <c r="DG99" s="1347"/>
      <c r="DH99" s="1347"/>
      <c r="DI99" s="1347"/>
      <c r="DJ99" s="1347"/>
      <c r="DK99" s="1347"/>
      <c r="DL99" s="1347"/>
      <c r="DM99" s="1347"/>
      <c r="DN99" s="1347"/>
      <c r="DO99" s="1347"/>
      <c r="DP99" s="1347"/>
      <c r="DQ99" s="1347"/>
      <c r="DR99" s="1347"/>
      <c r="DS99" s="1347"/>
      <c r="DT99" s="1347"/>
      <c r="DU99" s="1347"/>
      <c r="DV99" s="1347"/>
      <c r="DW99" s="1347"/>
      <c r="DX99" s="1347"/>
      <c r="DY99" s="1347"/>
      <c r="DZ99" s="1347"/>
      <c r="EA99" s="1347"/>
      <c r="EB99" s="1347"/>
      <c r="EC99" s="1347"/>
      <c r="ED99" s="1347"/>
      <c r="EE99" s="1347"/>
      <c r="EF99" s="1347"/>
      <c r="EG99" s="1347"/>
      <c r="EH99" s="1347"/>
      <c r="EI99" s="1347"/>
      <c r="EJ99" s="1347"/>
      <c r="EK99" s="1347"/>
      <c r="EL99" s="1347"/>
      <c r="EM99" s="1347"/>
      <c r="EN99" s="1347"/>
      <c r="EO99" s="1347"/>
      <c r="EP99" s="1347"/>
      <c r="EQ99" s="1347"/>
      <c r="ER99" s="1347"/>
      <c r="ES99" s="1347"/>
      <c r="ET99" s="1347"/>
      <c r="EU99" s="1347"/>
      <c r="EV99" s="1347"/>
      <c r="EW99" s="1347"/>
      <c r="EX99" s="1347"/>
      <c r="EY99" s="1347"/>
      <c r="EZ99" s="1347"/>
      <c r="FA99" s="1347"/>
      <c r="FB99" s="1347"/>
      <c r="FC99" s="1347"/>
      <c r="FD99" s="1347"/>
      <c r="FE99" s="1347"/>
      <c r="FF99" s="1347"/>
      <c r="FG99" s="1347"/>
      <c r="FH99" s="1347"/>
      <c r="FI99" s="1347"/>
      <c r="FJ99" s="1347"/>
      <c r="FK99" s="1347"/>
      <c r="FL99" s="1347"/>
      <c r="FM99" s="1347"/>
      <c r="FN99" s="1347"/>
      <c r="FO99" s="1347"/>
      <c r="FP99" s="1347"/>
      <c r="FQ99" s="1347"/>
      <c r="FR99" s="1347"/>
      <c r="FS99" s="1347"/>
      <c r="FT99" s="1347"/>
      <c r="FU99" s="1347"/>
      <c r="FV99" s="1347"/>
      <c r="FW99" s="1347"/>
      <c r="FX99" s="1347"/>
      <c r="FY99" s="1347"/>
      <c r="FZ99" s="1347"/>
      <c r="GA99" s="1347"/>
      <c r="GB99" s="1347"/>
      <c r="GC99" s="1347"/>
      <c r="GD99" s="1347"/>
      <c r="GE99" s="1347"/>
      <c r="GF99" s="1347"/>
      <c r="GG99" s="1347"/>
      <c r="GH99" s="1347"/>
      <c r="GI99" s="1347"/>
      <c r="GJ99" s="1347"/>
      <c r="GK99" s="1347"/>
      <c r="GL99" s="1347"/>
      <c r="GM99" s="1347"/>
      <c r="GN99" s="1347"/>
      <c r="GO99" s="1347"/>
      <c r="GP99" s="1347"/>
      <c r="GQ99" s="1347"/>
      <c r="GR99" s="1347"/>
      <c r="GS99" s="1347"/>
      <c r="GT99" s="1347"/>
      <c r="GU99" s="1347"/>
      <c r="GV99" s="1347"/>
      <c r="GW99" s="1347"/>
      <c r="GX99" s="1347"/>
      <c r="GY99" s="1347"/>
      <c r="GZ99" s="1347"/>
      <c r="HA99" s="1347"/>
      <c r="HB99" s="1347"/>
      <c r="HC99" s="1347"/>
      <c r="HD99" s="1347"/>
      <c r="HE99" s="1347"/>
      <c r="HF99" s="1347"/>
      <c r="HG99" s="1347"/>
      <c r="HH99" s="1347"/>
      <c r="HI99" s="1347"/>
      <c r="HJ99" s="1347"/>
      <c r="HK99" s="1347"/>
      <c r="HL99" s="1347"/>
      <c r="HM99" s="1347"/>
      <c r="HN99" s="1347"/>
      <c r="HO99" s="1347"/>
      <c r="HP99" s="1347"/>
      <c r="HQ99" s="1347"/>
      <c r="HR99" s="1347"/>
      <c r="HS99" s="1347"/>
      <c r="HT99" s="1347"/>
      <c r="HU99" s="1347"/>
      <c r="HV99" s="1347"/>
      <c r="HW99" s="1347"/>
      <c r="HX99" s="1347"/>
      <c r="HY99" s="1347"/>
      <c r="HZ99" s="1347"/>
      <c r="IA99" s="1347"/>
      <c r="IB99" s="1347"/>
      <c r="IC99" s="1347"/>
      <c r="ID99" s="1347"/>
      <c r="IE99" s="1347"/>
      <c r="IF99" s="1347"/>
      <c r="IG99" s="1347"/>
      <c r="IH99" s="1347"/>
      <c r="II99" s="1347"/>
      <c r="IJ99" s="1347"/>
      <c r="IK99" s="1347"/>
      <c r="IL99" s="1347"/>
      <c r="IM99" s="1347"/>
      <c r="IN99" s="1347"/>
      <c r="IO99" s="1347"/>
      <c r="IP99" s="1347"/>
      <c r="IQ99" s="1347"/>
      <c r="IR99" s="1347"/>
      <c r="IS99" s="1347"/>
      <c r="IT99" s="1347"/>
      <c r="IU99" s="1347"/>
      <c r="IV99" s="1347"/>
    </row>
    <row r="100" spans="1:256" ht="15" customHeight="1">
      <c r="A100" s="98" t="s">
        <v>2344</v>
      </c>
      <c r="B100" s="1365" t="s">
        <v>1567</v>
      </c>
      <c r="C100" s="1347" t="s">
        <v>1568</v>
      </c>
      <c r="D100" s="247" t="s">
        <v>868</v>
      </c>
      <c r="E100" s="1436">
        <f>Sch.28!H37+Sch.28!H73</f>
        <v>560038</v>
      </c>
      <c r="F100" s="1345">
        <f>Sch.28!C37+Sch.28!C73</f>
        <v>540297</v>
      </c>
      <c r="G100" s="1353">
        <f t="shared" si="5"/>
        <v>19741</v>
      </c>
      <c r="I100" s="1347"/>
      <c r="J100" s="1347"/>
      <c r="K100" s="1347"/>
      <c r="L100" s="1347"/>
      <c r="M100" s="1347"/>
      <c r="N100" s="1347"/>
      <c r="O100" s="1347"/>
      <c r="P100" s="1347"/>
      <c r="Q100" s="1347"/>
      <c r="R100" s="1347"/>
      <c r="S100" s="1347"/>
      <c r="T100" s="1347"/>
      <c r="U100" s="1347"/>
      <c r="V100" s="1347"/>
      <c r="W100" s="1347"/>
      <c r="X100" s="1347"/>
      <c r="Y100" s="1347"/>
      <c r="Z100" s="1347"/>
      <c r="AA100" s="1347"/>
      <c r="AB100" s="1347"/>
      <c r="AC100" s="1347"/>
      <c r="AD100" s="1347"/>
      <c r="AE100" s="1347"/>
      <c r="AF100" s="1347"/>
      <c r="AG100" s="1347"/>
      <c r="AH100" s="1347"/>
      <c r="AI100" s="1347"/>
      <c r="AJ100" s="1347"/>
      <c r="AK100" s="1347"/>
      <c r="AL100" s="1347"/>
      <c r="AM100" s="1347"/>
      <c r="AN100" s="1347"/>
      <c r="AO100" s="1347"/>
      <c r="AP100" s="1347"/>
      <c r="AQ100" s="1347"/>
      <c r="AR100" s="1347"/>
      <c r="AS100" s="1347"/>
      <c r="AT100" s="1347"/>
      <c r="AU100" s="1347"/>
      <c r="AV100" s="1347"/>
      <c r="AW100" s="1347"/>
      <c r="AX100" s="1347"/>
      <c r="AY100" s="1347"/>
      <c r="AZ100" s="1347"/>
      <c r="BA100" s="1347"/>
      <c r="BB100" s="1347"/>
      <c r="BC100" s="1347"/>
      <c r="BD100" s="1347"/>
      <c r="BE100" s="1347"/>
      <c r="BF100" s="1347"/>
      <c r="BG100" s="1347"/>
      <c r="BH100" s="1347"/>
      <c r="BI100" s="1347"/>
      <c r="BJ100" s="1347"/>
      <c r="BK100" s="1347"/>
      <c r="BL100" s="1347"/>
      <c r="BM100" s="1347"/>
      <c r="BN100" s="1347"/>
      <c r="BO100" s="1347"/>
      <c r="BP100" s="1347"/>
      <c r="BQ100" s="1347"/>
      <c r="BR100" s="1347"/>
      <c r="BS100" s="1347"/>
      <c r="BT100" s="1347"/>
      <c r="BU100" s="1347"/>
      <c r="BV100" s="1347"/>
      <c r="BW100" s="1347"/>
      <c r="BX100" s="1347"/>
      <c r="BY100" s="1347"/>
      <c r="BZ100" s="1347"/>
      <c r="CA100" s="1347"/>
      <c r="CB100" s="1347"/>
      <c r="CC100" s="1347"/>
      <c r="CD100" s="1347"/>
      <c r="CE100" s="1347"/>
      <c r="CF100" s="1347"/>
      <c r="CG100" s="1347"/>
      <c r="CH100" s="1347"/>
      <c r="CI100" s="1347"/>
      <c r="CJ100" s="1347"/>
      <c r="CK100" s="1347"/>
      <c r="CL100" s="1347"/>
      <c r="CM100" s="1347"/>
      <c r="CN100" s="1347"/>
      <c r="CO100" s="1347"/>
      <c r="CP100" s="1347"/>
      <c r="CQ100" s="1347"/>
      <c r="CR100" s="1347"/>
      <c r="CS100" s="1347"/>
      <c r="CT100" s="1347"/>
      <c r="CU100" s="1347"/>
      <c r="CV100" s="1347"/>
      <c r="CW100" s="1347"/>
      <c r="CX100" s="1347"/>
      <c r="CY100" s="1347"/>
      <c r="CZ100" s="1347"/>
      <c r="DA100" s="1347"/>
      <c r="DB100" s="1347"/>
      <c r="DC100" s="1347"/>
      <c r="DD100" s="1347"/>
      <c r="DE100" s="1347"/>
      <c r="DF100" s="1347"/>
      <c r="DG100" s="1347"/>
      <c r="DH100" s="1347"/>
      <c r="DI100" s="1347"/>
      <c r="DJ100" s="1347"/>
      <c r="DK100" s="1347"/>
      <c r="DL100" s="1347"/>
      <c r="DM100" s="1347"/>
      <c r="DN100" s="1347"/>
      <c r="DO100" s="1347"/>
      <c r="DP100" s="1347"/>
      <c r="DQ100" s="1347"/>
      <c r="DR100" s="1347"/>
      <c r="DS100" s="1347"/>
      <c r="DT100" s="1347"/>
      <c r="DU100" s="1347"/>
      <c r="DV100" s="1347"/>
      <c r="DW100" s="1347"/>
      <c r="DX100" s="1347"/>
      <c r="DY100" s="1347"/>
      <c r="DZ100" s="1347"/>
      <c r="EA100" s="1347"/>
      <c r="EB100" s="1347"/>
      <c r="EC100" s="1347"/>
      <c r="ED100" s="1347"/>
      <c r="EE100" s="1347"/>
      <c r="EF100" s="1347"/>
      <c r="EG100" s="1347"/>
      <c r="EH100" s="1347"/>
      <c r="EI100" s="1347"/>
      <c r="EJ100" s="1347"/>
      <c r="EK100" s="1347"/>
      <c r="EL100" s="1347"/>
      <c r="EM100" s="1347"/>
      <c r="EN100" s="1347"/>
      <c r="EO100" s="1347"/>
      <c r="EP100" s="1347"/>
      <c r="EQ100" s="1347"/>
      <c r="ER100" s="1347"/>
      <c r="ES100" s="1347"/>
      <c r="ET100" s="1347"/>
      <c r="EU100" s="1347"/>
      <c r="EV100" s="1347"/>
      <c r="EW100" s="1347"/>
      <c r="EX100" s="1347"/>
      <c r="EY100" s="1347"/>
      <c r="EZ100" s="1347"/>
      <c r="FA100" s="1347"/>
      <c r="FB100" s="1347"/>
      <c r="FC100" s="1347"/>
      <c r="FD100" s="1347"/>
      <c r="FE100" s="1347"/>
      <c r="FF100" s="1347"/>
      <c r="FG100" s="1347"/>
      <c r="FH100" s="1347"/>
      <c r="FI100" s="1347"/>
      <c r="FJ100" s="1347"/>
      <c r="FK100" s="1347"/>
      <c r="FL100" s="1347"/>
      <c r="FM100" s="1347"/>
      <c r="FN100" s="1347"/>
      <c r="FO100" s="1347"/>
      <c r="FP100" s="1347"/>
      <c r="FQ100" s="1347"/>
      <c r="FR100" s="1347"/>
      <c r="FS100" s="1347"/>
      <c r="FT100" s="1347"/>
      <c r="FU100" s="1347"/>
      <c r="FV100" s="1347"/>
      <c r="FW100" s="1347"/>
      <c r="FX100" s="1347"/>
      <c r="FY100" s="1347"/>
      <c r="FZ100" s="1347"/>
      <c r="GA100" s="1347"/>
      <c r="GB100" s="1347"/>
      <c r="GC100" s="1347"/>
      <c r="GD100" s="1347"/>
      <c r="GE100" s="1347"/>
      <c r="GF100" s="1347"/>
      <c r="GG100" s="1347"/>
      <c r="GH100" s="1347"/>
      <c r="GI100" s="1347"/>
      <c r="GJ100" s="1347"/>
      <c r="GK100" s="1347"/>
      <c r="GL100" s="1347"/>
      <c r="GM100" s="1347"/>
      <c r="GN100" s="1347"/>
      <c r="GO100" s="1347"/>
      <c r="GP100" s="1347"/>
      <c r="GQ100" s="1347"/>
      <c r="GR100" s="1347"/>
      <c r="GS100" s="1347"/>
      <c r="GT100" s="1347"/>
      <c r="GU100" s="1347"/>
      <c r="GV100" s="1347"/>
      <c r="GW100" s="1347"/>
      <c r="GX100" s="1347"/>
      <c r="GY100" s="1347"/>
      <c r="GZ100" s="1347"/>
      <c r="HA100" s="1347"/>
      <c r="HB100" s="1347"/>
      <c r="HC100" s="1347"/>
      <c r="HD100" s="1347"/>
      <c r="HE100" s="1347"/>
      <c r="HF100" s="1347"/>
      <c r="HG100" s="1347"/>
      <c r="HH100" s="1347"/>
      <c r="HI100" s="1347"/>
      <c r="HJ100" s="1347"/>
      <c r="HK100" s="1347"/>
      <c r="HL100" s="1347"/>
      <c r="HM100" s="1347"/>
      <c r="HN100" s="1347"/>
      <c r="HO100" s="1347"/>
      <c r="HP100" s="1347"/>
      <c r="HQ100" s="1347"/>
      <c r="HR100" s="1347"/>
      <c r="HS100" s="1347"/>
      <c r="HT100" s="1347"/>
      <c r="HU100" s="1347"/>
      <c r="HV100" s="1347"/>
      <c r="HW100" s="1347"/>
      <c r="HX100" s="1347"/>
      <c r="HY100" s="1347"/>
      <c r="HZ100" s="1347"/>
      <c r="IA100" s="1347"/>
      <c r="IB100" s="1347"/>
      <c r="IC100" s="1347"/>
      <c r="ID100" s="1347"/>
      <c r="IE100" s="1347"/>
      <c r="IF100" s="1347"/>
      <c r="IG100" s="1347"/>
      <c r="IH100" s="1347"/>
      <c r="II100" s="1347"/>
      <c r="IJ100" s="1347"/>
      <c r="IK100" s="1347"/>
      <c r="IL100" s="1347"/>
      <c r="IM100" s="1347"/>
      <c r="IN100" s="1347"/>
      <c r="IO100" s="1347"/>
      <c r="IP100" s="1347"/>
      <c r="IQ100" s="1347"/>
      <c r="IR100" s="1347"/>
      <c r="IS100" s="1347"/>
      <c r="IT100" s="1347"/>
      <c r="IU100" s="1347"/>
      <c r="IV100" s="1347"/>
    </row>
    <row r="101" spans="1:256" ht="15" customHeight="1">
      <c r="A101" s="98" t="s">
        <v>2351</v>
      </c>
      <c r="B101" s="1365" t="s">
        <v>1569</v>
      </c>
      <c r="C101" s="1347" t="s">
        <v>1570</v>
      </c>
      <c r="D101" s="247" t="s">
        <v>868</v>
      </c>
      <c r="E101" s="1345">
        <f>Sch.28!H102+Sch.28!H135</f>
        <v>0</v>
      </c>
      <c r="F101" s="1345">
        <f>Sch.28!C102+Sch.28!C135</f>
        <v>0</v>
      </c>
      <c r="G101" s="1353">
        <f t="shared" si="5"/>
        <v>0</v>
      </c>
      <c r="I101" s="1347"/>
      <c r="J101" s="1347"/>
      <c r="K101" s="1347"/>
      <c r="L101" s="1347"/>
      <c r="M101" s="1347"/>
      <c r="N101" s="1347"/>
      <c r="O101" s="1347"/>
      <c r="P101" s="1347"/>
      <c r="Q101" s="1347"/>
      <c r="R101" s="1347"/>
      <c r="S101" s="1347"/>
      <c r="T101" s="1347"/>
      <c r="U101" s="1347"/>
      <c r="V101" s="1347"/>
      <c r="W101" s="1347"/>
      <c r="X101" s="1347"/>
      <c r="Y101" s="1347"/>
      <c r="Z101" s="1347"/>
      <c r="AA101" s="1347"/>
      <c r="AB101" s="1347"/>
      <c r="AC101" s="1347"/>
      <c r="AD101" s="1347"/>
      <c r="AE101" s="1347"/>
      <c r="AF101" s="1347"/>
      <c r="AG101" s="1347"/>
      <c r="AH101" s="1347"/>
      <c r="AI101" s="1347"/>
      <c r="AJ101" s="1347"/>
      <c r="AK101" s="1347"/>
      <c r="AL101" s="1347"/>
      <c r="AM101" s="1347"/>
      <c r="AN101" s="1347"/>
      <c r="AO101" s="1347"/>
      <c r="AP101" s="1347"/>
      <c r="AQ101" s="1347"/>
      <c r="AR101" s="1347"/>
      <c r="AS101" s="1347"/>
      <c r="AT101" s="1347"/>
      <c r="AU101" s="1347"/>
      <c r="AV101" s="1347"/>
      <c r="AW101" s="1347"/>
      <c r="AX101" s="1347"/>
      <c r="AY101" s="1347"/>
      <c r="AZ101" s="1347"/>
      <c r="BA101" s="1347"/>
      <c r="BB101" s="1347"/>
      <c r="BC101" s="1347"/>
      <c r="BD101" s="1347"/>
      <c r="BE101" s="1347"/>
      <c r="BF101" s="1347"/>
      <c r="BG101" s="1347"/>
      <c r="BH101" s="1347"/>
      <c r="BI101" s="1347"/>
      <c r="BJ101" s="1347"/>
      <c r="BK101" s="1347"/>
      <c r="BL101" s="1347"/>
      <c r="BM101" s="1347"/>
      <c r="BN101" s="1347"/>
      <c r="BO101" s="1347"/>
      <c r="BP101" s="1347"/>
      <c r="BQ101" s="1347"/>
      <c r="BR101" s="1347"/>
      <c r="BS101" s="1347"/>
      <c r="BT101" s="1347"/>
      <c r="BU101" s="1347"/>
      <c r="BV101" s="1347"/>
      <c r="BW101" s="1347"/>
      <c r="BX101" s="1347"/>
      <c r="BY101" s="1347"/>
      <c r="BZ101" s="1347"/>
      <c r="CA101" s="1347"/>
      <c r="CB101" s="1347"/>
      <c r="CC101" s="1347"/>
      <c r="CD101" s="1347"/>
      <c r="CE101" s="1347"/>
      <c r="CF101" s="1347"/>
      <c r="CG101" s="1347"/>
      <c r="CH101" s="1347"/>
      <c r="CI101" s="1347"/>
      <c r="CJ101" s="1347"/>
      <c r="CK101" s="1347"/>
      <c r="CL101" s="1347"/>
      <c r="CM101" s="1347"/>
      <c r="CN101" s="1347"/>
      <c r="CO101" s="1347"/>
      <c r="CP101" s="1347"/>
      <c r="CQ101" s="1347"/>
      <c r="CR101" s="1347"/>
      <c r="CS101" s="1347"/>
      <c r="CT101" s="1347"/>
      <c r="CU101" s="1347"/>
      <c r="CV101" s="1347"/>
      <c r="CW101" s="1347"/>
      <c r="CX101" s="1347"/>
      <c r="CY101" s="1347"/>
      <c r="CZ101" s="1347"/>
      <c r="DA101" s="1347"/>
      <c r="DB101" s="1347"/>
      <c r="DC101" s="1347"/>
      <c r="DD101" s="1347"/>
      <c r="DE101" s="1347"/>
      <c r="DF101" s="1347"/>
      <c r="DG101" s="1347"/>
      <c r="DH101" s="1347"/>
      <c r="DI101" s="1347"/>
      <c r="DJ101" s="1347"/>
      <c r="DK101" s="1347"/>
      <c r="DL101" s="1347"/>
      <c r="DM101" s="1347"/>
      <c r="DN101" s="1347"/>
      <c r="DO101" s="1347"/>
      <c r="DP101" s="1347"/>
      <c r="DQ101" s="1347"/>
      <c r="DR101" s="1347"/>
      <c r="DS101" s="1347"/>
      <c r="DT101" s="1347"/>
      <c r="DU101" s="1347"/>
      <c r="DV101" s="1347"/>
      <c r="DW101" s="1347"/>
      <c r="DX101" s="1347"/>
      <c r="DY101" s="1347"/>
      <c r="DZ101" s="1347"/>
      <c r="EA101" s="1347"/>
      <c r="EB101" s="1347"/>
      <c r="EC101" s="1347"/>
      <c r="ED101" s="1347"/>
      <c r="EE101" s="1347"/>
      <c r="EF101" s="1347"/>
      <c r="EG101" s="1347"/>
      <c r="EH101" s="1347"/>
      <c r="EI101" s="1347"/>
      <c r="EJ101" s="1347"/>
      <c r="EK101" s="1347"/>
      <c r="EL101" s="1347"/>
      <c r="EM101" s="1347"/>
      <c r="EN101" s="1347"/>
      <c r="EO101" s="1347"/>
      <c r="EP101" s="1347"/>
      <c r="EQ101" s="1347"/>
      <c r="ER101" s="1347"/>
      <c r="ES101" s="1347"/>
      <c r="ET101" s="1347"/>
      <c r="EU101" s="1347"/>
      <c r="EV101" s="1347"/>
      <c r="EW101" s="1347"/>
      <c r="EX101" s="1347"/>
      <c r="EY101" s="1347"/>
      <c r="EZ101" s="1347"/>
      <c r="FA101" s="1347"/>
      <c r="FB101" s="1347"/>
      <c r="FC101" s="1347"/>
      <c r="FD101" s="1347"/>
      <c r="FE101" s="1347"/>
      <c r="FF101" s="1347"/>
      <c r="FG101" s="1347"/>
      <c r="FH101" s="1347"/>
      <c r="FI101" s="1347"/>
      <c r="FJ101" s="1347"/>
      <c r="FK101" s="1347"/>
      <c r="FL101" s="1347"/>
      <c r="FM101" s="1347"/>
      <c r="FN101" s="1347"/>
      <c r="FO101" s="1347"/>
      <c r="FP101" s="1347"/>
      <c r="FQ101" s="1347"/>
      <c r="FR101" s="1347"/>
      <c r="FS101" s="1347"/>
      <c r="FT101" s="1347"/>
      <c r="FU101" s="1347"/>
      <c r="FV101" s="1347"/>
      <c r="FW101" s="1347"/>
      <c r="FX101" s="1347"/>
      <c r="FY101" s="1347"/>
      <c r="FZ101" s="1347"/>
      <c r="GA101" s="1347"/>
      <c r="GB101" s="1347"/>
      <c r="GC101" s="1347"/>
      <c r="GD101" s="1347"/>
      <c r="GE101" s="1347"/>
      <c r="GF101" s="1347"/>
      <c r="GG101" s="1347"/>
      <c r="GH101" s="1347"/>
      <c r="GI101" s="1347"/>
      <c r="GJ101" s="1347"/>
      <c r="GK101" s="1347"/>
      <c r="GL101" s="1347"/>
      <c r="GM101" s="1347"/>
      <c r="GN101" s="1347"/>
      <c r="GO101" s="1347"/>
      <c r="GP101" s="1347"/>
      <c r="GQ101" s="1347"/>
      <c r="GR101" s="1347"/>
      <c r="GS101" s="1347"/>
      <c r="GT101" s="1347"/>
      <c r="GU101" s="1347"/>
      <c r="GV101" s="1347"/>
      <c r="GW101" s="1347"/>
      <c r="GX101" s="1347"/>
      <c r="GY101" s="1347"/>
      <c r="GZ101" s="1347"/>
      <c r="HA101" s="1347"/>
      <c r="HB101" s="1347"/>
      <c r="HC101" s="1347"/>
      <c r="HD101" s="1347"/>
      <c r="HE101" s="1347"/>
      <c r="HF101" s="1347"/>
      <c r="HG101" s="1347"/>
      <c r="HH101" s="1347"/>
      <c r="HI101" s="1347"/>
      <c r="HJ101" s="1347"/>
      <c r="HK101" s="1347"/>
      <c r="HL101" s="1347"/>
      <c r="HM101" s="1347"/>
      <c r="HN101" s="1347"/>
      <c r="HO101" s="1347"/>
      <c r="HP101" s="1347"/>
      <c r="HQ101" s="1347"/>
      <c r="HR101" s="1347"/>
      <c r="HS101" s="1347"/>
      <c r="HT101" s="1347"/>
      <c r="HU101" s="1347"/>
      <c r="HV101" s="1347"/>
      <c r="HW101" s="1347"/>
      <c r="HX101" s="1347"/>
      <c r="HY101" s="1347"/>
      <c r="HZ101" s="1347"/>
      <c r="IA101" s="1347"/>
      <c r="IB101" s="1347"/>
      <c r="IC101" s="1347"/>
      <c r="ID101" s="1347"/>
      <c r="IE101" s="1347"/>
      <c r="IF101" s="1347"/>
      <c r="IG101" s="1347"/>
      <c r="IH101" s="1347"/>
      <c r="II101" s="1347"/>
      <c r="IJ101" s="1347"/>
      <c r="IK101" s="1347"/>
      <c r="IL101" s="1347"/>
      <c r="IM101" s="1347"/>
      <c r="IN101" s="1347"/>
      <c r="IO101" s="1347"/>
      <c r="IP101" s="1347"/>
      <c r="IQ101" s="1347"/>
      <c r="IR101" s="1347"/>
      <c r="IS101" s="1347"/>
      <c r="IT101" s="1347"/>
      <c r="IU101" s="1347"/>
      <c r="IV101" s="1347"/>
    </row>
    <row r="102" spans="1:256" ht="15" customHeight="1">
      <c r="A102" s="98" t="s">
        <v>2354</v>
      </c>
      <c r="B102" s="1365" t="s">
        <v>1571</v>
      </c>
      <c r="C102" s="1347" t="s">
        <v>1572</v>
      </c>
      <c r="D102" s="247" t="s">
        <v>549</v>
      </c>
      <c r="E102" s="1436">
        <f>Sch.38!H59</f>
        <v>1227002</v>
      </c>
      <c r="F102" s="1345">
        <f>Sch.38!C59</f>
        <v>1337424</v>
      </c>
      <c r="G102" s="1353">
        <f t="shared" si="5"/>
        <v>-110422</v>
      </c>
      <c r="I102" s="1347"/>
      <c r="J102" s="1347"/>
      <c r="K102" s="1347"/>
      <c r="L102" s="1347"/>
      <c r="M102" s="1347"/>
      <c r="N102" s="1347"/>
      <c r="O102" s="1347"/>
      <c r="P102" s="1347"/>
      <c r="Q102" s="1347"/>
      <c r="R102" s="1347"/>
      <c r="S102" s="1347"/>
      <c r="T102" s="1347"/>
      <c r="U102" s="1347"/>
      <c r="V102" s="1347"/>
      <c r="W102" s="1347"/>
      <c r="X102" s="1347"/>
      <c r="Y102" s="1347"/>
      <c r="Z102" s="1347"/>
      <c r="AA102" s="1347"/>
      <c r="AB102" s="1347"/>
      <c r="AC102" s="1347"/>
      <c r="AD102" s="1347"/>
      <c r="AE102" s="1347"/>
      <c r="AF102" s="1347"/>
      <c r="AG102" s="1347"/>
      <c r="AH102" s="1347"/>
      <c r="AI102" s="1347"/>
      <c r="AJ102" s="1347"/>
      <c r="AK102" s="1347"/>
      <c r="AL102" s="1347"/>
      <c r="AM102" s="1347"/>
      <c r="AN102" s="1347"/>
      <c r="AO102" s="1347"/>
      <c r="AP102" s="1347"/>
      <c r="AQ102" s="1347"/>
      <c r="AR102" s="1347"/>
      <c r="AS102" s="1347"/>
      <c r="AT102" s="1347"/>
      <c r="AU102" s="1347"/>
      <c r="AV102" s="1347"/>
      <c r="AW102" s="1347"/>
      <c r="AX102" s="1347"/>
      <c r="AY102" s="1347"/>
      <c r="AZ102" s="1347"/>
      <c r="BA102" s="1347"/>
      <c r="BB102" s="1347"/>
      <c r="BC102" s="1347"/>
      <c r="BD102" s="1347"/>
      <c r="BE102" s="1347"/>
      <c r="BF102" s="1347"/>
      <c r="BG102" s="1347"/>
      <c r="BH102" s="1347"/>
      <c r="BI102" s="1347"/>
      <c r="BJ102" s="1347"/>
      <c r="BK102" s="1347"/>
      <c r="BL102" s="1347"/>
      <c r="BM102" s="1347"/>
      <c r="BN102" s="1347"/>
      <c r="BO102" s="1347"/>
      <c r="BP102" s="1347"/>
      <c r="BQ102" s="1347"/>
      <c r="BR102" s="1347"/>
      <c r="BS102" s="1347"/>
      <c r="BT102" s="1347"/>
      <c r="BU102" s="1347"/>
      <c r="BV102" s="1347"/>
      <c r="BW102" s="1347"/>
      <c r="BX102" s="1347"/>
      <c r="BY102" s="1347"/>
      <c r="BZ102" s="1347"/>
      <c r="CA102" s="1347"/>
      <c r="CB102" s="1347"/>
      <c r="CC102" s="1347"/>
      <c r="CD102" s="1347"/>
      <c r="CE102" s="1347"/>
      <c r="CF102" s="1347"/>
      <c r="CG102" s="1347"/>
      <c r="CH102" s="1347"/>
      <c r="CI102" s="1347"/>
      <c r="CJ102" s="1347"/>
      <c r="CK102" s="1347"/>
      <c r="CL102" s="1347"/>
      <c r="CM102" s="1347"/>
      <c r="CN102" s="1347"/>
      <c r="CO102" s="1347"/>
      <c r="CP102" s="1347"/>
      <c r="CQ102" s="1347"/>
      <c r="CR102" s="1347"/>
      <c r="CS102" s="1347"/>
      <c r="CT102" s="1347"/>
      <c r="CU102" s="1347"/>
      <c r="CV102" s="1347"/>
      <c r="CW102" s="1347"/>
      <c r="CX102" s="1347"/>
      <c r="CY102" s="1347"/>
      <c r="CZ102" s="1347"/>
      <c r="DA102" s="1347"/>
      <c r="DB102" s="1347"/>
      <c r="DC102" s="1347"/>
      <c r="DD102" s="1347"/>
      <c r="DE102" s="1347"/>
      <c r="DF102" s="1347"/>
      <c r="DG102" s="1347"/>
      <c r="DH102" s="1347"/>
      <c r="DI102" s="1347"/>
      <c r="DJ102" s="1347"/>
      <c r="DK102" s="1347"/>
      <c r="DL102" s="1347"/>
      <c r="DM102" s="1347"/>
      <c r="DN102" s="1347"/>
      <c r="DO102" s="1347"/>
      <c r="DP102" s="1347"/>
      <c r="DQ102" s="1347"/>
      <c r="DR102" s="1347"/>
      <c r="DS102" s="1347"/>
      <c r="DT102" s="1347"/>
      <c r="DU102" s="1347"/>
      <c r="DV102" s="1347"/>
      <c r="DW102" s="1347"/>
      <c r="DX102" s="1347"/>
      <c r="DY102" s="1347"/>
      <c r="DZ102" s="1347"/>
      <c r="EA102" s="1347"/>
      <c r="EB102" s="1347"/>
      <c r="EC102" s="1347"/>
      <c r="ED102" s="1347"/>
      <c r="EE102" s="1347"/>
      <c r="EF102" s="1347"/>
      <c r="EG102" s="1347"/>
      <c r="EH102" s="1347"/>
      <c r="EI102" s="1347"/>
      <c r="EJ102" s="1347"/>
      <c r="EK102" s="1347"/>
      <c r="EL102" s="1347"/>
      <c r="EM102" s="1347"/>
      <c r="EN102" s="1347"/>
      <c r="EO102" s="1347"/>
      <c r="EP102" s="1347"/>
      <c r="EQ102" s="1347"/>
      <c r="ER102" s="1347"/>
      <c r="ES102" s="1347"/>
      <c r="ET102" s="1347"/>
      <c r="EU102" s="1347"/>
      <c r="EV102" s="1347"/>
      <c r="EW102" s="1347"/>
      <c r="EX102" s="1347"/>
      <c r="EY102" s="1347"/>
      <c r="EZ102" s="1347"/>
      <c r="FA102" s="1347"/>
      <c r="FB102" s="1347"/>
      <c r="FC102" s="1347"/>
      <c r="FD102" s="1347"/>
      <c r="FE102" s="1347"/>
      <c r="FF102" s="1347"/>
      <c r="FG102" s="1347"/>
      <c r="FH102" s="1347"/>
      <c r="FI102" s="1347"/>
      <c r="FJ102" s="1347"/>
      <c r="FK102" s="1347"/>
      <c r="FL102" s="1347"/>
      <c r="FM102" s="1347"/>
      <c r="FN102" s="1347"/>
      <c r="FO102" s="1347"/>
      <c r="FP102" s="1347"/>
      <c r="FQ102" s="1347"/>
      <c r="FR102" s="1347"/>
      <c r="FS102" s="1347"/>
      <c r="FT102" s="1347"/>
      <c r="FU102" s="1347"/>
      <c r="FV102" s="1347"/>
      <c r="FW102" s="1347"/>
      <c r="FX102" s="1347"/>
      <c r="FY102" s="1347"/>
      <c r="FZ102" s="1347"/>
      <c r="GA102" s="1347"/>
      <c r="GB102" s="1347"/>
      <c r="GC102" s="1347"/>
      <c r="GD102" s="1347"/>
      <c r="GE102" s="1347"/>
      <c r="GF102" s="1347"/>
      <c r="GG102" s="1347"/>
      <c r="GH102" s="1347"/>
      <c r="GI102" s="1347"/>
      <c r="GJ102" s="1347"/>
      <c r="GK102" s="1347"/>
      <c r="GL102" s="1347"/>
      <c r="GM102" s="1347"/>
      <c r="GN102" s="1347"/>
      <c r="GO102" s="1347"/>
      <c r="GP102" s="1347"/>
      <c r="GQ102" s="1347"/>
      <c r="GR102" s="1347"/>
      <c r="GS102" s="1347"/>
      <c r="GT102" s="1347"/>
      <c r="GU102" s="1347"/>
      <c r="GV102" s="1347"/>
      <c r="GW102" s="1347"/>
      <c r="GX102" s="1347"/>
      <c r="GY102" s="1347"/>
      <c r="GZ102" s="1347"/>
      <c r="HA102" s="1347"/>
      <c r="HB102" s="1347"/>
      <c r="HC102" s="1347"/>
      <c r="HD102" s="1347"/>
      <c r="HE102" s="1347"/>
      <c r="HF102" s="1347"/>
      <c r="HG102" s="1347"/>
      <c r="HH102" s="1347"/>
      <c r="HI102" s="1347"/>
      <c r="HJ102" s="1347"/>
      <c r="HK102" s="1347"/>
      <c r="HL102" s="1347"/>
      <c r="HM102" s="1347"/>
      <c r="HN102" s="1347"/>
      <c r="HO102" s="1347"/>
      <c r="HP102" s="1347"/>
      <c r="HQ102" s="1347"/>
      <c r="HR102" s="1347"/>
      <c r="HS102" s="1347"/>
      <c r="HT102" s="1347"/>
      <c r="HU102" s="1347"/>
      <c r="HV102" s="1347"/>
      <c r="HW102" s="1347"/>
      <c r="HX102" s="1347"/>
      <c r="HY102" s="1347"/>
      <c r="HZ102" s="1347"/>
      <c r="IA102" s="1347"/>
      <c r="IB102" s="1347"/>
      <c r="IC102" s="1347"/>
      <c r="ID102" s="1347"/>
      <c r="IE102" s="1347"/>
      <c r="IF102" s="1347"/>
      <c r="IG102" s="1347"/>
      <c r="IH102" s="1347"/>
      <c r="II102" s="1347"/>
      <c r="IJ102" s="1347"/>
      <c r="IK102" s="1347"/>
      <c r="IL102" s="1347"/>
      <c r="IM102" s="1347"/>
      <c r="IN102" s="1347"/>
      <c r="IO102" s="1347"/>
      <c r="IP102" s="1347"/>
      <c r="IQ102" s="1347"/>
      <c r="IR102" s="1347"/>
      <c r="IS102" s="1347"/>
      <c r="IT102" s="1347"/>
      <c r="IU102" s="1347"/>
      <c r="IV102" s="1347"/>
    </row>
    <row r="103" spans="1:256" ht="15" customHeight="1">
      <c r="A103" s="98" t="s">
        <v>2704</v>
      </c>
      <c r="B103" s="1365" t="s">
        <v>1573</v>
      </c>
      <c r="C103" s="1347" t="s">
        <v>1574</v>
      </c>
      <c r="D103" s="247" t="s">
        <v>2793</v>
      </c>
      <c r="E103" s="1360" t="s">
        <v>2713</v>
      </c>
      <c r="F103" s="1360" t="s">
        <v>2713</v>
      </c>
      <c r="G103" s="1361" t="s">
        <v>2713</v>
      </c>
      <c r="I103" s="1347"/>
      <c r="J103" s="1347"/>
      <c r="K103" s="1347"/>
      <c r="L103" s="1347"/>
      <c r="M103" s="1347"/>
      <c r="N103" s="1347"/>
      <c r="O103" s="1347"/>
      <c r="P103" s="1347"/>
      <c r="Q103" s="1347"/>
      <c r="R103" s="1347"/>
      <c r="S103" s="1347"/>
      <c r="T103" s="1347"/>
      <c r="U103" s="1347"/>
      <c r="V103" s="1347"/>
      <c r="W103" s="1347"/>
      <c r="X103" s="1347"/>
      <c r="Y103" s="1347"/>
      <c r="Z103" s="1347"/>
      <c r="AA103" s="1347"/>
      <c r="AB103" s="1347"/>
      <c r="AC103" s="1347"/>
      <c r="AD103" s="1347"/>
      <c r="AE103" s="1347"/>
      <c r="AF103" s="1347"/>
      <c r="AG103" s="1347"/>
      <c r="AH103" s="1347"/>
      <c r="AI103" s="1347"/>
      <c r="AJ103" s="1347"/>
      <c r="AK103" s="1347"/>
      <c r="AL103" s="1347"/>
      <c r="AM103" s="1347"/>
      <c r="AN103" s="1347"/>
      <c r="AO103" s="1347"/>
      <c r="AP103" s="1347"/>
      <c r="AQ103" s="1347"/>
      <c r="AR103" s="1347"/>
      <c r="AS103" s="1347"/>
      <c r="AT103" s="1347"/>
      <c r="AU103" s="1347"/>
      <c r="AV103" s="1347"/>
      <c r="AW103" s="1347"/>
      <c r="AX103" s="1347"/>
      <c r="AY103" s="1347"/>
      <c r="AZ103" s="1347"/>
      <c r="BA103" s="1347"/>
      <c r="BB103" s="1347"/>
      <c r="BC103" s="1347"/>
      <c r="BD103" s="1347"/>
      <c r="BE103" s="1347"/>
      <c r="BF103" s="1347"/>
      <c r="BG103" s="1347"/>
      <c r="BH103" s="1347"/>
      <c r="BI103" s="1347"/>
      <c r="BJ103" s="1347"/>
      <c r="BK103" s="1347"/>
      <c r="BL103" s="1347"/>
      <c r="BM103" s="1347"/>
      <c r="BN103" s="1347"/>
      <c r="BO103" s="1347"/>
      <c r="BP103" s="1347"/>
      <c r="BQ103" s="1347"/>
      <c r="BR103" s="1347"/>
      <c r="BS103" s="1347"/>
      <c r="BT103" s="1347"/>
      <c r="BU103" s="1347"/>
      <c r="BV103" s="1347"/>
      <c r="BW103" s="1347"/>
      <c r="BX103" s="1347"/>
      <c r="BY103" s="1347"/>
      <c r="BZ103" s="1347"/>
      <c r="CA103" s="1347"/>
      <c r="CB103" s="1347"/>
      <c r="CC103" s="1347"/>
      <c r="CD103" s="1347"/>
      <c r="CE103" s="1347"/>
      <c r="CF103" s="1347"/>
      <c r="CG103" s="1347"/>
      <c r="CH103" s="1347"/>
      <c r="CI103" s="1347"/>
      <c r="CJ103" s="1347"/>
      <c r="CK103" s="1347"/>
      <c r="CL103" s="1347"/>
      <c r="CM103" s="1347"/>
      <c r="CN103" s="1347"/>
      <c r="CO103" s="1347"/>
      <c r="CP103" s="1347"/>
      <c r="CQ103" s="1347"/>
      <c r="CR103" s="1347"/>
      <c r="CS103" s="1347"/>
      <c r="CT103" s="1347"/>
      <c r="CU103" s="1347"/>
      <c r="CV103" s="1347"/>
      <c r="CW103" s="1347"/>
      <c r="CX103" s="1347"/>
      <c r="CY103" s="1347"/>
      <c r="CZ103" s="1347"/>
      <c r="DA103" s="1347"/>
      <c r="DB103" s="1347"/>
      <c r="DC103" s="1347"/>
      <c r="DD103" s="1347"/>
      <c r="DE103" s="1347"/>
      <c r="DF103" s="1347"/>
      <c r="DG103" s="1347"/>
      <c r="DH103" s="1347"/>
      <c r="DI103" s="1347"/>
      <c r="DJ103" s="1347"/>
      <c r="DK103" s="1347"/>
      <c r="DL103" s="1347"/>
      <c r="DM103" s="1347"/>
      <c r="DN103" s="1347"/>
      <c r="DO103" s="1347"/>
      <c r="DP103" s="1347"/>
      <c r="DQ103" s="1347"/>
      <c r="DR103" s="1347"/>
      <c r="DS103" s="1347"/>
      <c r="DT103" s="1347"/>
      <c r="DU103" s="1347"/>
      <c r="DV103" s="1347"/>
      <c r="DW103" s="1347"/>
      <c r="DX103" s="1347"/>
      <c r="DY103" s="1347"/>
      <c r="DZ103" s="1347"/>
      <c r="EA103" s="1347"/>
      <c r="EB103" s="1347"/>
      <c r="EC103" s="1347"/>
      <c r="ED103" s="1347"/>
      <c r="EE103" s="1347"/>
      <c r="EF103" s="1347"/>
      <c r="EG103" s="1347"/>
      <c r="EH103" s="1347"/>
      <c r="EI103" s="1347"/>
      <c r="EJ103" s="1347"/>
      <c r="EK103" s="1347"/>
      <c r="EL103" s="1347"/>
      <c r="EM103" s="1347"/>
      <c r="EN103" s="1347"/>
      <c r="EO103" s="1347"/>
      <c r="EP103" s="1347"/>
      <c r="EQ103" s="1347"/>
      <c r="ER103" s="1347"/>
      <c r="ES103" s="1347"/>
      <c r="ET103" s="1347"/>
      <c r="EU103" s="1347"/>
      <c r="EV103" s="1347"/>
      <c r="EW103" s="1347"/>
      <c r="EX103" s="1347"/>
      <c r="EY103" s="1347"/>
      <c r="EZ103" s="1347"/>
      <c r="FA103" s="1347"/>
      <c r="FB103" s="1347"/>
      <c r="FC103" s="1347"/>
      <c r="FD103" s="1347"/>
      <c r="FE103" s="1347"/>
      <c r="FF103" s="1347"/>
      <c r="FG103" s="1347"/>
      <c r="FH103" s="1347"/>
      <c r="FI103" s="1347"/>
      <c r="FJ103" s="1347"/>
      <c r="FK103" s="1347"/>
      <c r="FL103" s="1347"/>
      <c r="FM103" s="1347"/>
      <c r="FN103" s="1347"/>
      <c r="FO103" s="1347"/>
      <c r="FP103" s="1347"/>
      <c r="FQ103" s="1347"/>
      <c r="FR103" s="1347"/>
      <c r="FS103" s="1347"/>
      <c r="FT103" s="1347"/>
      <c r="FU103" s="1347"/>
      <c r="FV103" s="1347"/>
      <c r="FW103" s="1347"/>
      <c r="FX103" s="1347"/>
      <c r="FY103" s="1347"/>
      <c r="FZ103" s="1347"/>
      <c r="GA103" s="1347"/>
      <c r="GB103" s="1347"/>
      <c r="GC103" s="1347"/>
      <c r="GD103" s="1347"/>
      <c r="GE103" s="1347"/>
      <c r="GF103" s="1347"/>
      <c r="GG103" s="1347"/>
      <c r="GH103" s="1347"/>
      <c r="GI103" s="1347"/>
      <c r="GJ103" s="1347"/>
      <c r="GK103" s="1347"/>
      <c r="GL103" s="1347"/>
      <c r="GM103" s="1347"/>
      <c r="GN103" s="1347"/>
      <c r="GO103" s="1347"/>
      <c r="GP103" s="1347"/>
      <c r="GQ103" s="1347"/>
      <c r="GR103" s="1347"/>
      <c r="GS103" s="1347"/>
      <c r="GT103" s="1347"/>
      <c r="GU103" s="1347"/>
      <c r="GV103" s="1347"/>
      <c r="GW103" s="1347"/>
      <c r="GX103" s="1347"/>
      <c r="GY103" s="1347"/>
      <c r="GZ103" s="1347"/>
      <c r="HA103" s="1347"/>
      <c r="HB103" s="1347"/>
      <c r="HC103" s="1347"/>
      <c r="HD103" s="1347"/>
      <c r="HE103" s="1347"/>
      <c r="HF103" s="1347"/>
      <c r="HG103" s="1347"/>
      <c r="HH103" s="1347"/>
      <c r="HI103" s="1347"/>
      <c r="HJ103" s="1347"/>
      <c r="HK103" s="1347"/>
      <c r="HL103" s="1347"/>
      <c r="HM103" s="1347"/>
      <c r="HN103" s="1347"/>
      <c r="HO103" s="1347"/>
      <c r="HP103" s="1347"/>
      <c r="HQ103" s="1347"/>
      <c r="HR103" s="1347"/>
      <c r="HS103" s="1347"/>
      <c r="HT103" s="1347"/>
      <c r="HU103" s="1347"/>
      <c r="HV103" s="1347"/>
      <c r="HW103" s="1347"/>
      <c r="HX103" s="1347"/>
      <c r="HY103" s="1347"/>
      <c r="HZ103" s="1347"/>
      <c r="IA103" s="1347"/>
      <c r="IB103" s="1347"/>
      <c r="IC103" s="1347"/>
      <c r="ID103" s="1347"/>
      <c r="IE103" s="1347"/>
      <c r="IF103" s="1347"/>
      <c r="IG103" s="1347"/>
      <c r="IH103" s="1347"/>
      <c r="II103" s="1347"/>
      <c r="IJ103" s="1347"/>
      <c r="IK103" s="1347"/>
      <c r="IL103" s="1347"/>
      <c r="IM103" s="1347"/>
      <c r="IN103" s="1347"/>
      <c r="IO103" s="1347"/>
      <c r="IP103" s="1347"/>
      <c r="IQ103" s="1347"/>
      <c r="IR103" s="1347"/>
      <c r="IS103" s="1347"/>
      <c r="IT103" s="1347"/>
      <c r="IU103" s="1347"/>
      <c r="IV103" s="1347"/>
    </row>
    <row r="104" spans="1:256" ht="15" customHeight="1">
      <c r="A104" s="98" t="s">
        <v>2707</v>
      </c>
      <c r="B104" s="1365"/>
      <c r="C104" s="96" t="s">
        <v>1575</v>
      </c>
      <c r="D104" s="1354"/>
      <c r="E104" s="1355">
        <f>SUM(E97:E103)</f>
        <v>2206002</v>
      </c>
      <c r="F104" s="1355">
        <f>SUM(F97:F103)</f>
        <v>2413991</v>
      </c>
      <c r="G104" s="1356">
        <f>SUM(G97:G103)</f>
        <v>-207989</v>
      </c>
      <c r="I104" s="1347"/>
      <c r="J104" s="1347"/>
      <c r="K104" s="1347"/>
      <c r="L104" s="1347"/>
      <c r="M104" s="1347"/>
      <c r="N104" s="1347"/>
      <c r="O104" s="1347"/>
      <c r="P104" s="1347"/>
      <c r="Q104" s="1347"/>
      <c r="R104" s="1347"/>
      <c r="S104" s="1347"/>
      <c r="T104" s="1347"/>
      <c r="U104" s="1347"/>
      <c r="V104" s="1347"/>
      <c r="W104" s="1347"/>
      <c r="X104" s="1347"/>
      <c r="Y104" s="1347"/>
      <c r="Z104" s="1347"/>
      <c r="AA104" s="1347"/>
      <c r="AB104" s="1347"/>
      <c r="AC104" s="1347"/>
      <c r="AD104" s="1347"/>
      <c r="AE104" s="1347"/>
      <c r="AF104" s="1347"/>
      <c r="AG104" s="1347"/>
      <c r="AH104" s="1347"/>
      <c r="AI104" s="1347"/>
      <c r="AJ104" s="1347"/>
      <c r="AK104" s="1347"/>
      <c r="AL104" s="1347"/>
      <c r="AM104" s="1347"/>
      <c r="AN104" s="1347"/>
      <c r="AO104" s="1347"/>
      <c r="AP104" s="1347"/>
      <c r="AQ104" s="1347"/>
      <c r="AR104" s="1347"/>
      <c r="AS104" s="1347"/>
      <c r="AT104" s="1347"/>
      <c r="AU104" s="1347"/>
      <c r="AV104" s="1347"/>
      <c r="AW104" s="1347"/>
      <c r="AX104" s="1347"/>
      <c r="AY104" s="1347"/>
      <c r="AZ104" s="1347"/>
      <c r="BA104" s="1347"/>
      <c r="BB104" s="1347"/>
      <c r="BC104" s="1347"/>
      <c r="BD104" s="1347"/>
      <c r="BE104" s="1347"/>
      <c r="BF104" s="1347"/>
      <c r="BG104" s="1347"/>
      <c r="BH104" s="1347"/>
      <c r="BI104" s="1347"/>
      <c r="BJ104" s="1347"/>
      <c r="BK104" s="1347"/>
      <c r="BL104" s="1347"/>
      <c r="BM104" s="1347"/>
      <c r="BN104" s="1347"/>
      <c r="BO104" s="1347"/>
      <c r="BP104" s="1347"/>
      <c r="BQ104" s="1347"/>
      <c r="BR104" s="1347"/>
      <c r="BS104" s="1347"/>
      <c r="BT104" s="1347"/>
      <c r="BU104" s="1347"/>
      <c r="BV104" s="1347"/>
      <c r="BW104" s="1347"/>
      <c r="BX104" s="1347"/>
      <c r="BY104" s="1347"/>
      <c r="BZ104" s="1347"/>
      <c r="CA104" s="1347"/>
      <c r="CB104" s="1347"/>
      <c r="CC104" s="1347"/>
      <c r="CD104" s="1347"/>
      <c r="CE104" s="1347"/>
      <c r="CF104" s="1347"/>
      <c r="CG104" s="1347"/>
      <c r="CH104" s="1347"/>
      <c r="CI104" s="1347"/>
      <c r="CJ104" s="1347"/>
      <c r="CK104" s="1347"/>
      <c r="CL104" s="1347"/>
      <c r="CM104" s="1347"/>
      <c r="CN104" s="1347"/>
      <c r="CO104" s="1347"/>
      <c r="CP104" s="1347"/>
      <c r="CQ104" s="1347"/>
      <c r="CR104" s="1347"/>
      <c r="CS104" s="1347"/>
      <c r="CT104" s="1347"/>
      <c r="CU104" s="1347"/>
      <c r="CV104" s="1347"/>
      <c r="CW104" s="1347"/>
      <c r="CX104" s="1347"/>
      <c r="CY104" s="1347"/>
      <c r="CZ104" s="1347"/>
      <c r="DA104" s="1347"/>
      <c r="DB104" s="1347"/>
      <c r="DC104" s="1347"/>
      <c r="DD104" s="1347"/>
      <c r="DE104" s="1347"/>
      <c r="DF104" s="1347"/>
      <c r="DG104" s="1347"/>
      <c r="DH104" s="1347"/>
      <c r="DI104" s="1347"/>
      <c r="DJ104" s="1347"/>
      <c r="DK104" s="1347"/>
      <c r="DL104" s="1347"/>
      <c r="DM104" s="1347"/>
      <c r="DN104" s="1347"/>
      <c r="DO104" s="1347"/>
      <c r="DP104" s="1347"/>
      <c r="DQ104" s="1347"/>
      <c r="DR104" s="1347"/>
      <c r="DS104" s="1347"/>
      <c r="DT104" s="1347"/>
      <c r="DU104" s="1347"/>
      <c r="DV104" s="1347"/>
      <c r="DW104" s="1347"/>
      <c r="DX104" s="1347"/>
      <c r="DY104" s="1347"/>
      <c r="DZ104" s="1347"/>
      <c r="EA104" s="1347"/>
      <c r="EB104" s="1347"/>
      <c r="EC104" s="1347"/>
      <c r="ED104" s="1347"/>
      <c r="EE104" s="1347"/>
      <c r="EF104" s="1347"/>
      <c r="EG104" s="1347"/>
      <c r="EH104" s="1347"/>
      <c r="EI104" s="1347"/>
      <c r="EJ104" s="1347"/>
      <c r="EK104" s="1347"/>
      <c r="EL104" s="1347"/>
      <c r="EM104" s="1347"/>
      <c r="EN104" s="1347"/>
      <c r="EO104" s="1347"/>
      <c r="EP104" s="1347"/>
      <c r="EQ104" s="1347"/>
      <c r="ER104" s="1347"/>
      <c r="ES104" s="1347"/>
      <c r="ET104" s="1347"/>
      <c r="EU104" s="1347"/>
      <c r="EV104" s="1347"/>
      <c r="EW104" s="1347"/>
      <c r="EX104" s="1347"/>
      <c r="EY104" s="1347"/>
      <c r="EZ104" s="1347"/>
      <c r="FA104" s="1347"/>
      <c r="FB104" s="1347"/>
      <c r="FC104" s="1347"/>
      <c r="FD104" s="1347"/>
      <c r="FE104" s="1347"/>
      <c r="FF104" s="1347"/>
      <c r="FG104" s="1347"/>
      <c r="FH104" s="1347"/>
      <c r="FI104" s="1347"/>
      <c r="FJ104" s="1347"/>
      <c r="FK104" s="1347"/>
      <c r="FL104" s="1347"/>
      <c r="FM104" s="1347"/>
      <c r="FN104" s="1347"/>
      <c r="FO104" s="1347"/>
      <c r="FP104" s="1347"/>
      <c r="FQ104" s="1347"/>
      <c r="FR104" s="1347"/>
      <c r="FS104" s="1347"/>
      <c r="FT104" s="1347"/>
      <c r="FU104" s="1347"/>
      <c r="FV104" s="1347"/>
      <c r="FW104" s="1347"/>
      <c r="FX104" s="1347"/>
      <c r="FY104" s="1347"/>
      <c r="FZ104" s="1347"/>
      <c r="GA104" s="1347"/>
      <c r="GB104" s="1347"/>
      <c r="GC104" s="1347"/>
      <c r="GD104" s="1347"/>
      <c r="GE104" s="1347"/>
      <c r="GF104" s="1347"/>
      <c r="GG104" s="1347"/>
      <c r="GH104" s="1347"/>
      <c r="GI104" s="1347"/>
      <c r="GJ104" s="1347"/>
      <c r="GK104" s="1347"/>
      <c r="GL104" s="1347"/>
      <c r="GM104" s="1347"/>
      <c r="GN104" s="1347"/>
      <c r="GO104" s="1347"/>
      <c r="GP104" s="1347"/>
      <c r="GQ104" s="1347"/>
      <c r="GR104" s="1347"/>
      <c r="GS104" s="1347"/>
      <c r="GT104" s="1347"/>
      <c r="GU104" s="1347"/>
      <c r="GV104" s="1347"/>
      <c r="GW104" s="1347"/>
      <c r="GX104" s="1347"/>
      <c r="GY104" s="1347"/>
      <c r="GZ104" s="1347"/>
      <c r="HA104" s="1347"/>
      <c r="HB104" s="1347"/>
      <c r="HC104" s="1347"/>
      <c r="HD104" s="1347"/>
      <c r="HE104" s="1347"/>
      <c r="HF104" s="1347"/>
      <c r="HG104" s="1347"/>
      <c r="HH104" s="1347"/>
      <c r="HI104" s="1347"/>
      <c r="HJ104" s="1347"/>
      <c r="HK104" s="1347"/>
      <c r="HL104" s="1347"/>
      <c r="HM104" s="1347"/>
      <c r="HN104" s="1347"/>
      <c r="HO104" s="1347"/>
      <c r="HP104" s="1347"/>
      <c r="HQ104" s="1347"/>
      <c r="HR104" s="1347"/>
      <c r="HS104" s="1347"/>
      <c r="HT104" s="1347"/>
      <c r="HU104" s="1347"/>
      <c r="HV104" s="1347"/>
      <c r="HW104" s="1347"/>
      <c r="HX104" s="1347"/>
      <c r="HY104" s="1347"/>
      <c r="HZ104" s="1347"/>
      <c r="IA104" s="1347"/>
      <c r="IB104" s="1347"/>
      <c r="IC104" s="1347"/>
      <c r="ID104" s="1347"/>
      <c r="IE104" s="1347"/>
      <c r="IF104" s="1347"/>
      <c r="IG104" s="1347"/>
      <c r="IH104" s="1347"/>
      <c r="II104" s="1347"/>
      <c r="IJ104" s="1347"/>
      <c r="IK104" s="1347"/>
      <c r="IL104" s="1347"/>
      <c r="IM104" s="1347"/>
      <c r="IN104" s="1347"/>
      <c r="IO104" s="1347"/>
      <c r="IP104" s="1347"/>
      <c r="IQ104" s="1347"/>
      <c r="IR104" s="1347"/>
      <c r="IS104" s="1347"/>
      <c r="IT104" s="1347"/>
      <c r="IU104" s="1347"/>
      <c r="IV104" s="1347"/>
    </row>
    <row r="105" spans="1:256" ht="15" customHeight="1">
      <c r="A105" s="1346"/>
      <c r="B105" s="1365"/>
      <c r="C105" s="602" t="s">
        <v>1576</v>
      </c>
      <c r="D105" s="1354"/>
      <c r="E105" s="1345"/>
      <c r="F105" s="1345"/>
      <c r="G105" s="1353"/>
      <c r="I105" s="1347"/>
      <c r="J105" s="1347"/>
      <c r="K105" s="1347"/>
      <c r="L105" s="1347"/>
      <c r="M105" s="1347"/>
      <c r="N105" s="1347"/>
      <c r="O105" s="1347"/>
      <c r="P105" s="1347"/>
      <c r="Q105" s="1347"/>
      <c r="R105" s="1347"/>
      <c r="S105" s="1347"/>
      <c r="T105" s="1347"/>
      <c r="U105" s="1347"/>
      <c r="V105" s="1347"/>
      <c r="W105" s="1347"/>
      <c r="X105" s="1347"/>
      <c r="Y105" s="1347"/>
      <c r="Z105" s="1347"/>
      <c r="AA105" s="1347"/>
      <c r="AB105" s="1347"/>
      <c r="AC105" s="1347"/>
      <c r="AD105" s="1347"/>
      <c r="AE105" s="1347"/>
      <c r="AF105" s="1347"/>
      <c r="AG105" s="1347"/>
      <c r="AH105" s="1347"/>
      <c r="AI105" s="1347"/>
      <c r="AJ105" s="1347"/>
      <c r="AK105" s="1347"/>
      <c r="AL105" s="1347"/>
      <c r="AM105" s="1347"/>
      <c r="AN105" s="1347"/>
      <c r="AO105" s="1347"/>
      <c r="AP105" s="1347"/>
      <c r="AQ105" s="1347"/>
      <c r="AR105" s="1347"/>
      <c r="AS105" s="1347"/>
      <c r="AT105" s="1347"/>
      <c r="AU105" s="1347"/>
      <c r="AV105" s="1347"/>
      <c r="AW105" s="1347"/>
      <c r="AX105" s="1347"/>
      <c r="AY105" s="1347"/>
      <c r="AZ105" s="1347"/>
      <c r="BA105" s="1347"/>
      <c r="BB105" s="1347"/>
      <c r="BC105" s="1347"/>
      <c r="BD105" s="1347"/>
      <c r="BE105" s="1347"/>
      <c r="BF105" s="1347"/>
      <c r="BG105" s="1347"/>
      <c r="BH105" s="1347"/>
      <c r="BI105" s="1347"/>
      <c r="BJ105" s="1347"/>
      <c r="BK105" s="1347"/>
      <c r="BL105" s="1347"/>
      <c r="BM105" s="1347"/>
      <c r="BN105" s="1347"/>
      <c r="BO105" s="1347"/>
      <c r="BP105" s="1347"/>
      <c r="BQ105" s="1347"/>
      <c r="BR105" s="1347"/>
      <c r="BS105" s="1347"/>
      <c r="BT105" s="1347"/>
      <c r="BU105" s="1347"/>
      <c r="BV105" s="1347"/>
      <c r="BW105" s="1347"/>
      <c r="BX105" s="1347"/>
      <c r="BY105" s="1347"/>
      <c r="BZ105" s="1347"/>
      <c r="CA105" s="1347"/>
      <c r="CB105" s="1347"/>
      <c r="CC105" s="1347"/>
      <c r="CD105" s="1347"/>
      <c r="CE105" s="1347"/>
      <c r="CF105" s="1347"/>
      <c r="CG105" s="1347"/>
      <c r="CH105" s="1347"/>
      <c r="CI105" s="1347"/>
      <c r="CJ105" s="1347"/>
      <c r="CK105" s="1347"/>
      <c r="CL105" s="1347"/>
      <c r="CM105" s="1347"/>
      <c r="CN105" s="1347"/>
      <c r="CO105" s="1347"/>
      <c r="CP105" s="1347"/>
      <c r="CQ105" s="1347"/>
      <c r="CR105" s="1347"/>
      <c r="CS105" s="1347"/>
      <c r="CT105" s="1347"/>
      <c r="CU105" s="1347"/>
      <c r="CV105" s="1347"/>
      <c r="CW105" s="1347"/>
      <c r="CX105" s="1347"/>
      <c r="CY105" s="1347"/>
      <c r="CZ105" s="1347"/>
      <c r="DA105" s="1347"/>
      <c r="DB105" s="1347"/>
      <c r="DC105" s="1347"/>
      <c r="DD105" s="1347"/>
      <c r="DE105" s="1347"/>
      <c r="DF105" s="1347"/>
      <c r="DG105" s="1347"/>
      <c r="DH105" s="1347"/>
      <c r="DI105" s="1347"/>
      <c r="DJ105" s="1347"/>
      <c r="DK105" s="1347"/>
      <c r="DL105" s="1347"/>
      <c r="DM105" s="1347"/>
      <c r="DN105" s="1347"/>
      <c r="DO105" s="1347"/>
      <c r="DP105" s="1347"/>
      <c r="DQ105" s="1347"/>
      <c r="DR105" s="1347"/>
      <c r="DS105" s="1347"/>
      <c r="DT105" s="1347"/>
      <c r="DU105" s="1347"/>
      <c r="DV105" s="1347"/>
      <c r="DW105" s="1347"/>
      <c r="DX105" s="1347"/>
      <c r="DY105" s="1347"/>
      <c r="DZ105" s="1347"/>
      <c r="EA105" s="1347"/>
      <c r="EB105" s="1347"/>
      <c r="EC105" s="1347"/>
      <c r="ED105" s="1347"/>
      <c r="EE105" s="1347"/>
      <c r="EF105" s="1347"/>
      <c r="EG105" s="1347"/>
      <c r="EH105" s="1347"/>
      <c r="EI105" s="1347"/>
      <c r="EJ105" s="1347"/>
      <c r="EK105" s="1347"/>
      <c r="EL105" s="1347"/>
      <c r="EM105" s="1347"/>
      <c r="EN105" s="1347"/>
      <c r="EO105" s="1347"/>
      <c r="EP105" s="1347"/>
      <c r="EQ105" s="1347"/>
      <c r="ER105" s="1347"/>
      <c r="ES105" s="1347"/>
      <c r="ET105" s="1347"/>
      <c r="EU105" s="1347"/>
      <c r="EV105" s="1347"/>
      <c r="EW105" s="1347"/>
      <c r="EX105" s="1347"/>
      <c r="EY105" s="1347"/>
      <c r="EZ105" s="1347"/>
      <c r="FA105" s="1347"/>
      <c r="FB105" s="1347"/>
      <c r="FC105" s="1347"/>
      <c r="FD105" s="1347"/>
      <c r="FE105" s="1347"/>
      <c r="FF105" s="1347"/>
      <c r="FG105" s="1347"/>
      <c r="FH105" s="1347"/>
      <c r="FI105" s="1347"/>
      <c r="FJ105" s="1347"/>
      <c r="FK105" s="1347"/>
      <c r="FL105" s="1347"/>
      <c r="FM105" s="1347"/>
      <c r="FN105" s="1347"/>
      <c r="FO105" s="1347"/>
      <c r="FP105" s="1347"/>
      <c r="FQ105" s="1347"/>
      <c r="FR105" s="1347"/>
      <c r="FS105" s="1347"/>
      <c r="FT105" s="1347"/>
      <c r="FU105" s="1347"/>
      <c r="FV105" s="1347"/>
      <c r="FW105" s="1347"/>
      <c r="FX105" s="1347"/>
      <c r="FY105" s="1347"/>
      <c r="FZ105" s="1347"/>
      <c r="GA105" s="1347"/>
      <c r="GB105" s="1347"/>
      <c r="GC105" s="1347"/>
      <c r="GD105" s="1347"/>
      <c r="GE105" s="1347"/>
      <c r="GF105" s="1347"/>
      <c r="GG105" s="1347"/>
      <c r="GH105" s="1347"/>
      <c r="GI105" s="1347"/>
      <c r="GJ105" s="1347"/>
      <c r="GK105" s="1347"/>
      <c r="GL105" s="1347"/>
      <c r="GM105" s="1347"/>
      <c r="GN105" s="1347"/>
      <c r="GO105" s="1347"/>
      <c r="GP105" s="1347"/>
      <c r="GQ105" s="1347"/>
      <c r="GR105" s="1347"/>
      <c r="GS105" s="1347"/>
      <c r="GT105" s="1347"/>
      <c r="GU105" s="1347"/>
      <c r="GV105" s="1347"/>
      <c r="GW105" s="1347"/>
      <c r="GX105" s="1347"/>
      <c r="GY105" s="1347"/>
      <c r="GZ105" s="1347"/>
      <c r="HA105" s="1347"/>
      <c r="HB105" s="1347"/>
      <c r="HC105" s="1347"/>
      <c r="HD105" s="1347"/>
      <c r="HE105" s="1347"/>
      <c r="HF105" s="1347"/>
      <c r="HG105" s="1347"/>
      <c r="HH105" s="1347"/>
      <c r="HI105" s="1347"/>
      <c r="HJ105" s="1347"/>
      <c r="HK105" s="1347"/>
      <c r="HL105" s="1347"/>
      <c r="HM105" s="1347"/>
      <c r="HN105" s="1347"/>
      <c r="HO105" s="1347"/>
      <c r="HP105" s="1347"/>
      <c r="HQ105" s="1347"/>
      <c r="HR105" s="1347"/>
      <c r="HS105" s="1347"/>
      <c r="HT105" s="1347"/>
      <c r="HU105" s="1347"/>
      <c r="HV105" s="1347"/>
      <c r="HW105" s="1347"/>
      <c r="HX105" s="1347"/>
      <c r="HY105" s="1347"/>
      <c r="HZ105" s="1347"/>
      <c r="IA105" s="1347"/>
      <c r="IB105" s="1347"/>
      <c r="IC105" s="1347"/>
      <c r="ID105" s="1347"/>
      <c r="IE105" s="1347"/>
      <c r="IF105" s="1347"/>
      <c r="IG105" s="1347"/>
      <c r="IH105" s="1347"/>
      <c r="II105" s="1347"/>
      <c r="IJ105" s="1347"/>
      <c r="IK105" s="1347"/>
      <c r="IL105" s="1347"/>
      <c r="IM105" s="1347"/>
      <c r="IN105" s="1347"/>
      <c r="IO105" s="1347"/>
      <c r="IP105" s="1347"/>
      <c r="IQ105" s="1347"/>
      <c r="IR105" s="1347"/>
      <c r="IS105" s="1347"/>
      <c r="IT105" s="1347"/>
      <c r="IU105" s="1347"/>
      <c r="IV105" s="1347"/>
    </row>
    <row r="106" spans="1:256" ht="15" customHeight="1">
      <c r="A106" s="98" t="s">
        <v>2710</v>
      </c>
      <c r="B106" s="1365" t="s">
        <v>1577</v>
      </c>
      <c r="C106" s="1347" t="s">
        <v>1578</v>
      </c>
      <c r="D106" s="247" t="s">
        <v>553</v>
      </c>
      <c r="E106" s="1345">
        <f>Sch.36!G55</f>
        <v>64200</v>
      </c>
      <c r="F106" s="1352">
        <v>64200</v>
      </c>
      <c r="G106" s="1353">
        <f t="shared" ref="G106:G113" si="6">E106-F106</f>
        <v>0</v>
      </c>
      <c r="I106" s="1347"/>
      <c r="J106" s="1347"/>
      <c r="K106" s="1347"/>
      <c r="L106" s="1347"/>
      <c r="M106" s="1347"/>
      <c r="N106" s="1347"/>
      <c r="O106" s="1347"/>
      <c r="P106" s="1347"/>
      <c r="Q106" s="1347"/>
      <c r="R106" s="1347"/>
      <c r="S106" s="1347"/>
      <c r="T106" s="1347"/>
      <c r="U106" s="1347"/>
      <c r="V106" s="1347"/>
      <c r="W106" s="1347"/>
      <c r="X106" s="1347"/>
      <c r="Y106" s="1347"/>
      <c r="Z106" s="1347"/>
      <c r="AA106" s="1347"/>
      <c r="AB106" s="1347"/>
      <c r="AC106" s="1347"/>
      <c r="AD106" s="1347"/>
      <c r="AE106" s="1347"/>
      <c r="AF106" s="1347"/>
      <c r="AG106" s="1347"/>
      <c r="AH106" s="1347"/>
      <c r="AI106" s="1347"/>
      <c r="AJ106" s="1347"/>
      <c r="AK106" s="1347"/>
      <c r="AL106" s="1347"/>
      <c r="AM106" s="1347"/>
      <c r="AN106" s="1347"/>
      <c r="AO106" s="1347"/>
      <c r="AP106" s="1347"/>
      <c r="AQ106" s="1347"/>
      <c r="AR106" s="1347"/>
      <c r="AS106" s="1347"/>
      <c r="AT106" s="1347"/>
      <c r="AU106" s="1347"/>
      <c r="AV106" s="1347"/>
      <c r="AW106" s="1347"/>
      <c r="AX106" s="1347"/>
      <c r="AY106" s="1347"/>
      <c r="AZ106" s="1347"/>
      <c r="BA106" s="1347"/>
      <c r="BB106" s="1347"/>
      <c r="BC106" s="1347"/>
      <c r="BD106" s="1347"/>
      <c r="BE106" s="1347"/>
      <c r="BF106" s="1347"/>
      <c r="BG106" s="1347"/>
      <c r="BH106" s="1347"/>
      <c r="BI106" s="1347"/>
      <c r="BJ106" s="1347"/>
      <c r="BK106" s="1347"/>
      <c r="BL106" s="1347"/>
      <c r="BM106" s="1347"/>
      <c r="BN106" s="1347"/>
      <c r="BO106" s="1347"/>
      <c r="BP106" s="1347"/>
      <c r="BQ106" s="1347"/>
      <c r="BR106" s="1347"/>
      <c r="BS106" s="1347"/>
      <c r="BT106" s="1347"/>
      <c r="BU106" s="1347"/>
      <c r="BV106" s="1347"/>
      <c r="BW106" s="1347"/>
      <c r="BX106" s="1347"/>
      <c r="BY106" s="1347"/>
      <c r="BZ106" s="1347"/>
      <c r="CA106" s="1347"/>
      <c r="CB106" s="1347"/>
      <c r="CC106" s="1347"/>
      <c r="CD106" s="1347"/>
      <c r="CE106" s="1347"/>
      <c r="CF106" s="1347"/>
      <c r="CG106" s="1347"/>
      <c r="CH106" s="1347"/>
      <c r="CI106" s="1347"/>
      <c r="CJ106" s="1347"/>
      <c r="CK106" s="1347"/>
      <c r="CL106" s="1347"/>
      <c r="CM106" s="1347"/>
      <c r="CN106" s="1347"/>
      <c r="CO106" s="1347"/>
      <c r="CP106" s="1347"/>
      <c r="CQ106" s="1347"/>
      <c r="CR106" s="1347"/>
      <c r="CS106" s="1347"/>
      <c r="CT106" s="1347"/>
      <c r="CU106" s="1347"/>
      <c r="CV106" s="1347"/>
      <c r="CW106" s="1347"/>
      <c r="CX106" s="1347"/>
      <c r="CY106" s="1347"/>
      <c r="CZ106" s="1347"/>
      <c r="DA106" s="1347"/>
      <c r="DB106" s="1347"/>
      <c r="DC106" s="1347"/>
      <c r="DD106" s="1347"/>
      <c r="DE106" s="1347"/>
      <c r="DF106" s="1347"/>
      <c r="DG106" s="1347"/>
      <c r="DH106" s="1347"/>
      <c r="DI106" s="1347"/>
      <c r="DJ106" s="1347"/>
      <c r="DK106" s="1347"/>
      <c r="DL106" s="1347"/>
      <c r="DM106" s="1347"/>
      <c r="DN106" s="1347"/>
      <c r="DO106" s="1347"/>
      <c r="DP106" s="1347"/>
      <c r="DQ106" s="1347"/>
      <c r="DR106" s="1347"/>
      <c r="DS106" s="1347"/>
      <c r="DT106" s="1347"/>
      <c r="DU106" s="1347"/>
      <c r="DV106" s="1347"/>
      <c r="DW106" s="1347"/>
      <c r="DX106" s="1347"/>
      <c r="DY106" s="1347"/>
      <c r="DZ106" s="1347"/>
      <c r="EA106" s="1347"/>
      <c r="EB106" s="1347"/>
      <c r="EC106" s="1347"/>
      <c r="ED106" s="1347"/>
      <c r="EE106" s="1347"/>
      <c r="EF106" s="1347"/>
      <c r="EG106" s="1347"/>
      <c r="EH106" s="1347"/>
      <c r="EI106" s="1347"/>
      <c r="EJ106" s="1347"/>
      <c r="EK106" s="1347"/>
      <c r="EL106" s="1347"/>
      <c r="EM106" s="1347"/>
      <c r="EN106" s="1347"/>
      <c r="EO106" s="1347"/>
      <c r="EP106" s="1347"/>
      <c r="EQ106" s="1347"/>
      <c r="ER106" s="1347"/>
      <c r="ES106" s="1347"/>
      <c r="ET106" s="1347"/>
      <c r="EU106" s="1347"/>
      <c r="EV106" s="1347"/>
      <c r="EW106" s="1347"/>
      <c r="EX106" s="1347"/>
      <c r="EY106" s="1347"/>
      <c r="EZ106" s="1347"/>
      <c r="FA106" s="1347"/>
      <c r="FB106" s="1347"/>
      <c r="FC106" s="1347"/>
      <c r="FD106" s="1347"/>
      <c r="FE106" s="1347"/>
      <c r="FF106" s="1347"/>
      <c r="FG106" s="1347"/>
      <c r="FH106" s="1347"/>
      <c r="FI106" s="1347"/>
      <c r="FJ106" s="1347"/>
      <c r="FK106" s="1347"/>
      <c r="FL106" s="1347"/>
      <c r="FM106" s="1347"/>
      <c r="FN106" s="1347"/>
      <c r="FO106" s="1347"/>
      <c r="FP106" s="1347"/>
      <c r="FQ106" s="1347"/>
      <c r="FR106" s="1347"/>
      <c r="FS106" s="1347"/>
      <c r="FT106" s="1347"/>
      <c r="FU106" s="1347"/>
      <c r="FV106" s="1347"/>
      <c r="FW106" s="1347"/>
      <c r="FX106" s="1347"/>
      <c r="FY106" s="1347"/>
      <c r="FZ106" s="1347"/>
      <c r="GA106" s="1347"/>
      <c r="GB106" s="1347"/>
      <c r="GC106" s="1347"/>
      <c r="GD106" s="1347"/>
      <c r="GE106" s="1347"/>
      <c r="GF106" s="1347"/>
      <c r="GG106" s="1347"/>
      <c r="GH106" s="1347"/>
      <c r="GI106" s="1347"/>
      <c r="GJ106" s="1347"/>
      <c r="GK106" s="1347"/>
      <c r="GL106" s="1347"/>
      <c r="GM106" s="1347"/>
      <c r="GN106" s="1347"/>
      <c r="GO106" s="1347"/>
      <c r="GP106" s="1347"/>
      <c r="GQ106" s="1347"/>
      <c r="GR106" s="1347"/>
      <c r="GS106" s="1347"/>
      <c r="GT106" s="1347"/>
      <c r="GU106" s="1347"/>
      <c r="GV106" s="1347"/>
      <c r="GW106" s="1347"/>
      <c r="GX106" s="1347"/>
      <c r="GY106" s="1347"/>
      <c r="GZ106" s="1347"/>
      <c r="HA106" s="1347"/>
      <c r="HB106" s="1347"/>
      <c r="HC106" s="1347"/>
      <c r="HD106" s="1347"/>
      <c r="HE106" s="1347"/>
      <c r="HF106" s="1347"/>
      <c r="HG106" s="1347"/>
      <c r="HH106" s="1347"/>
      <c r="HI106" s="1347"/>
      <c r="HJ106" s="1347"/>
      <c r="HK106" s="1347"/>
      <c r="HL106" s="1347"/>
      <c r="HM106" s="1347"/>
      <c r="HN106" s="1347"/>
      <c r="HO106" s="1347"/>
      <c r="HP106" s="1347"/>
      <c r="HQ106" s="1347"/>
      <c r="HR106" s="1347"/>
      <c r="HS106" s="1347"/>
      <c r="HT106" s="1347"/>
      <c r="HU106" s="1347"/>
      <c r="HV106" s="1347"/>
      <c r="HW106" s="1347"/>
      <c r="HX106" s="1347"/>
      <c r="HY106" s="1347"/>
      <c r="HZ106" s="1347"/>
      <c r="IA106" s="1347"/>
      <c r="IB106" s="1347"/>
      <c r="IC106" s="1347"/>
      <c r="ID106" s="1347"/>
      <c r="IE106" s="1347"/>
      <c r="IF106" s="1347"/>
      <c r="IG106" s="1347"/>
      <c r="IH106" s="1347"/>
      <c r="II106" s="1347"/>
      <c r="IJ106" s="1347"/>
      <c r="IK106" s="1347"/>
      <c r="IL106" s="1347"/>
      <c r="IM106" s="1347"/>
      <c r="IN106" s="1347"/>
      <c r="IO106" s="1347"/>
      <c r="IP106" s="1347"/>
      <c r="IQ106" s="1347"/>
      <c r="IR106" s="1347"/>
      <c r="IS106" s="1347"/>
      <c r="IT106" s="1347"/>
      <c r="IU106" s="1347"/>
      <c r="IV106" s="1347"/>
    </row>
    <row r="107" spans="1:256" ht="15" customHeight="1">
      <c r="A107" s="98" t="s">
        <v>2714</v>
      </c>
      <c r="B107" s="1365" t="s">
        <v>1579</v>
      </c>
      <c r="C107" s="1347" t="s">
        <v>1580</v>
      </c>
      <c r="D107" s="247" t="s">
        <v>553</v>
      </c>
      <c r="E107" s="1345">
        <f>Sch.36!G62</f>
        <v>0</v>
      </c>
      <c r="F107" s="1352">
        <v>0</v>
      </c>
      <c r="G107" s="1353">
        <f t="shared" si="6"/>
        <v>0</v>
      </c>
      <c r="I107" s="1347"/>
      <c r="J107" s="1347"/>
      <c r="K107" s="1347"/>
      <c r="L107" s="1347"/>
      <c r="M107" s="1347"/>
      <c r="N107" s="1347"/>
      <c r="O107" s="1347"/>
      <c r="P107" s="1347"/>
      <c r="Q107" s="1347"/>
      <c r="R107" s="1347"/>
      <c r="S107" s="1347"/>
      <c r="T107" s="1347"/>
      <c r="U107" s="1347"/>
      <c r="V107" s="1347"/>
      <c r="W107" s="1347"/>
      <c r="X107" s="1347"/>
      <c r="Y107" s="1347"/>
      <c r="Z107" s="1347"/>
      <c r="AA107" s="1347"/>
      <c r="AB107" s="1347"/>
      <c r="AC107" s="1347"/>
      <c r="AD107" s="1347"/>
      <c r="AE107" s="1347"/>
      <c r="AF107" s="1347"/>
      <c r="AG107" s="1347"/>
      <c r="AH107" s="1347"/>
      <c r="AI107" s="1347"/>
      <c r="AJ107" s="1347"/>
      <c r="AK107" s="1347"/>
      <c r="AL107" s="1347"/>
      <c r="AM107" s="1347"/>
      <c r="AN107" s="1347"/>
      <c r="AO107" s="1347"/>
      <c r="AP107" s="1347"/>
      <c r="AQ107" s="1347"/>
      <c r="AR107" s="1347"/>
      <c r="AS107" s="1347"/>
      <c r="AT107" s="1347"/>
      <c r="AU107" s="1347"/>
      <c r="AV107" s="1347"/>
      <c r="AW107" s="1347"/>
      <c r="AX107" s="1347"/>
      <c r="AY107" s="1347"/>
      <c r="AZ107" s="1347"/>
      <c r="BA107" s="1347"/>
      <c r="BB107" s="1347"/>
      <c r="BC107" s="1347"/>
      <c r="BD107" s="1347"/>
      <c r="BE107" s="1347"/>
      <c r="BF107" s="1347"/>
      <c r="BG107" s="1347"/>
      <c r="BH107" s="1347"/>
      <c r="BI107" s="1347"/>
      <c r="BJ107" s="1347"/>
      <c r="BK107" s="1347"/>
      <c r="BL107" s="1347"/>
      <c r="BM107" s="1347"/>
      <c r="BN107" s="1347"/>
      <c r="BO107" s="1347"/>
      <c r="BP107" s="1347"/>
      <c r="BQ107" s="1347"/>
      <c r="BR107" s="1347"/>
      <c r="BS107" s="1347"/>
      <c r="BT107" s="1347"/>
      <c r="BU107" s="1347"/>
      <c r="BV107" s="1347"/>
      <c r="BW107" s="1347"/>
      <c r="BX107" s="1347"/>
      <c r="BY107" s="1347"/>
      <c r="BZ107" s="1347"/>
      <c r="CA107" s="1347"/>
      <c r="CB107" s="1347"/>
      <c r="CC107" s="1347"/>
      <c r="CD107" s="1347"/>
      <c r="CE107" s="1347"/>
      <c r="CF107" s="1347"/>
      <c r="CG107" s="1347"/>
      <c r="CH107" s="1347"/>
      <c r="CI107" s="1347"/>
      <c r="CJ107" s="1347"/>
      <c r="CK107" s="1347"/>
      <c r="CL107" s="1347"/>
      <c r="CM107" s="1347"/>
      <c r="CN107" s="1347"/>
      <c r="CO107" s="1347"/>
      <c r="CP107" s="1347"/>
      <c r="CQ107" s="1347"/>
      <c r="CR107" s="1347"/>
      <c r="CS107" s="1347"/>
      <c r="CT107" s="1347"/>
      <c r="CU107" s="1347"/>
      <c r="CV107" s="1347"/>
      <c r="CW107" s="1347"/>
      <c r="CX107" s="1347"/>
      <c r="CY107" s="1347"/>
      <c r="CZ107" s="1347"/>
      <c r="DA107" s="1347"/>
      <c r="DB107" s="1347"/>
      <c r="DC107" s="1347"/>
      <c r="DD107" s="1347"/>
      <c r="DE107" s="1347"/>
      <c r="DF107" s="1347"/>
      <c r="DG107" s="1347"/>
      <c r="DH107" s="1347"/>
      <c r="DI107" s="1347"/>
      <c r="DJ107" s="1347"/>
      <c r="DK107" s="1347"/>
      <c r="DL107" s="1347"/>
      <c r="DM107" s="1347"/>
      <c r="DN107" s="1347"/>
      <c r="DO107" s="1347"/>
      <c r="DP107" s="1347"/>
      <c r="DQ107" s="1347"/>
      <c r="DR107" s="1347"/>
      <c r="DS107" s="1347"/>
      <c r="DT107" s="1347"/>
      <c r="DU107" s="1347"/>
      <c r="DV107" s="1347"/>
      <c r="DW107" s="1347"/>
      <c r="DX107" s="1347"/>
      <c r="DY107" s="1347"/>
      <c r="DZ107" s="1347"/>
      <c r="EA107" s="1347"/>
      <c r="EB107" s="1347"/>
      <c r="EC107" s="1347"/>
      <c r="ED107" s="1347"/>
      <c r="EE107" s="1347"/>
      <c r="EF107" s="1347"/>
      <c r="EG107" s="1347"/>
      <c r="EH107" s="1347"/>
      <c r="EI107" s="1347"/>
      <c r="EJ107" s="1347"/>
      <c r="EK107" s="1347"/>
      <c r="EL107" s="1347"/>
      <c r="EM107" s="1347"/>
      <c r="EN107" s="1347"/>
      <c r="EO107" s="1347"/>
      <c r="EP107" s="1347"/>
      <c r="EQ107" s="1347"/>
      <c r="ER107" s="1347"/>
      <c r="ES107" s="1347"/>
      <c r="ET107" s="1347"/>
      <c r="EU107" s="1347"/>
      <c r="EV107" s="1347"/>
      <c r="EW107" s="1347"/>
      <c r="EX107" s="1347"/>
      <c r="EY107" s="1347"/>
      <c r="EZ107" s="1347"/>
      <c r="FA107" s="1347"/>
      <c r="FB107" s="1347"/>
      <c r="FC107" s="1347"/>
      <c r="FD107" s="1347"/>
      <c r="FE107" s="1347"/>
      <c r="FF107" s="1347"/>
      <c r="FG107" s="1347"/>
      <c r="FH107" s="1347"/>
      <c r="FI107" s="1347"/>
      <c r="FJ107" s="1347"/>
      <c r="FK107" s="1347"/>
      <c r="FL107" s="1347"/>
      <c r="FM107" s="1347"/>
      <c r="FN107" s="1347"/>
      <c r="FO107" s="1347"/>
      <c r="FP107" s="1347"/>
      <c r="FQ107" s="1347"/>
      <c r="FR107" s="1347"/>
      <c r="FS107" s="1347"/>
      <c r="FT107" s="1347"/>
      <c r="FU107" s="1347"/>
      <c r="FV107" s="1347"/>
      <c r="FW107" s="1347"/>
      <c r="FX107" s="1347"/>
      <c r="FY107" s="1347"/>
      <c r="FZ107" s="1347"/>
      <c r="GA107" s="1347"/>
      <c r="GB107" s="1347"/>
      <c r="GC107" s="1347"/>
      <c r="GD107" s="1347"/>
      <c r="GE107" s="1347"/>
      <c r="GF107" s="1347"/>
      <c r="GG107" s="1347"/>
      <c r="GH107" s="1347"/>
      <c r="GI107" s="1347"/>
      <c r="GJ107" s="1347"/>
      <c r="GK107" s="1347"/>
      <c r="GL107" s="1347"/>
      <c r="GM107" s="1347"/>
      <c r="GN107" s="1347"/>
      <c r="GO107" s="1347"/>
      <c r="GP107" s="1347"/>
      <c r="GQ107" s="1347"/>
      <c r="GR107" s="1347"/>
      <c r="GS107" s="1347"/>
      <c r="GT107" s="1347"/>
      <c r="GU107" s="1347"/>
      <c r="GV107" s="1347"/>
      <c r="GW107" s="1347"/>
      <c r="GX107" s="1347"/>
      <c r="GY107" s="1347"/>
      <c r="GZ107" s="1347"/>
      <c r="HA107" s="1347"/>
      <c r="HB107" s="1347"/>
      <c r="HC107" s="1347"/>
      <c r="HD107" s="1347"/>
      <c r="HE107" s="1347"/>
      <c r="HF107" s="1347"/>
      <c r="HG107" s="1347"/>
      <c r="HH107" s="1347"/>
      <c r="HI107" s="1347"/>
      <c r="HJ107" s="1347"/>
      <c r="HK107" s="1347"/>
      <c r="HL107" s="1347"/>
      <c r="HM107" s="1347"/>
      <c r="HN107" s="1347"/>
      <c r="HO107" s="1347"/>
      <c r="HP107" s="1347"/>
      <c r="HQ107" s="1347"/>
      <c r="HR107" s="1347"/>
      <c r="HS107" s="1347"/>
      <c r="HT107" s="1347"/>
      <c r="HU107" s="1347"/>
      <c r="HV107" s="1347"/>
      <c r="HW107" s="1347"/>
      <c r="HX107" s="1347"/>
      <c r="HY107" s="1347"/>
      <c r="HZ107" s="1347"/>
      <c r="IA107" s="1347"/>
      <c r="IB107" s="1347"/>
      <c r="IC107" s="1347"/>
      <c r="ID107" s="1347"/>
      <c r="IE107" s="1347"/>
      <c r="IF107" s="1347"/>
      <c r="IG107" s="1347"/>
      <c r="IH107" s="1347"/>
      <c r="II107" s="1347"/>
      <c r="IJ107" s="1347"/>
      <c r="IK107" s="1347"/>
      <c r="IL107" s="1347"/>
      <c r="IM107" s="1347"/>
      <c r="IN107" s="1347"/>
      <c r="IO107" s="1347"/>
      <c r="IP107" s="1347"/>
      <c r="IQ107" s="1347"/>
      <c r="IR107" s="1347"/>
      <c r="IS107" s="1347"/>
      <c r="IT107" s="1347"/>
      <c r="IU107" s="1347"/>
      <c r="IV107" s="1347"/>
    </row>
    <row r="108" spans="1:256" ht="15" customHeight="1">
      <c r="A108" s="98" t="s">
        <v>2717</v>
      </c>
      <c r="B108" s="1365" t="s">
        <v>1581</v>
      </c>
      <c r="C108" s="1347" t="s">
        <v>1582</v>
      </c>
      <c r="D108" s="247" t="s">
        <v>553</v>
      </c>
      <c r="E108" s="1345">
        <f>Sch.36!H55+Sch.36!H62</f>
        <v>0</v>
      </c>
      <c r="F108" s="1352">
        <v>0</v>
      </c>
      <c r="G108" s="1353">
        <f t="shared" si="6"/>
        <v>0</v>
      </c>
      <c r="I108" s="1347"/>
      <c r="J108" s="1347"/>
      <c r="K108" s="1347"/>
      <c r="L108" s="1347"/>
      <c r="M108" s="1347"/>
      <c r="N108" s="1347"/>
      <c r="O108" s="1347"/>
      <c r="P108" s="1347"/>
      <c r="Q108" s="1347"/>
      <c r="R108" s="1347"/>
      <c r="S108" s="1347"/>
      <c r="T108" s="1347"/>
      <c r="U108" s="1347"/>
      <c r="V108" s="1347"/>
      <c r="W108" s="1347"/>
      <c r="X108" s="1347"/>
      <c r="Y108" s="1347"/>
      <c r="Z108" s="1347"/>
      <c r="AA108" s="1347"/>
      <c r="AB108" s="1347"/>
      <c r="AC108" s="1347"/>
      <c r="AD108" s="1347"/>
      <c r="AE108" s="1347"/>
      <c r="AF108" s="1347"/>
      <c r="AG108" s="1347"/>
      <c r="AH108" s="1347"/>
      <c r="AI108" s="1347"/>
      <c r="AJ108" s="1347"/>
      <c r="AK108" s="1347"/>
      <c r="AL108" s="1347"/>
      <c r="AM108" s="1347"/>
      <c r="AN108" s="1347"/>
      <c r="AO108" s="1347"/>
      <c r="AP108" s="1347"/>
      <c r="AQ108" s="1347"/>
      <c r="AR108" s="1347"/>
      <c r="AS108" s="1347"/>
      <c r="AT108" s="1347"/>
      <c r="AU108" s="1347"/>
      <c r="AV108" s="1347"/>
      <c r="AW108" s="1347"/>
      <c r="AX108" s="1347"/>
      <c r="AY108" s="1347"/>
      <c r="AZ108" s="1347"/>
      <c r="BA108" s="1347"/>
      <c r="BB108" s="1347"/>
      <c r="BC108" s="1347"/>
      <c r="BD108" s="1347"/>
      <c r="BE108" s="1347"/>
      <c r="BF108" s="1347"/>
      <c r="BG108" s="1347"/>
      <c r="BH108" s="1347"/>
      <c r="BI108" s="1347"/>
      <c r="BJ108" s="1347"/>
      <c r="BK108" s="1347"/>
      <c r="BL108" s="1347"/>
      <c r="BM108" s="1347"/>
      <c r="BN108" s="1347"/>
      <c r="BO108" s="1347"/>
      <c r="BP108" s="1347"/>
      <c r="BQ108" s="1347"/>
      <c r="BR108" s="1347"/>
      <c r="BS108" s="1347"/>
      <c r="BT108" s="1347"/>
      <c r="BU108" s="1347"/>
      <c r="BV108" s="1347"/>
      <c r="BW108" s="1347"/>
      <c r="BX108" s="1347"/>
      <c r="BY108" s="1347"/>
      <c r="BZ108" s="1347"/>
      <c r="CA108" s="1347"/>
      <c r="CB108" s="1347"/>
      <c r="CC108" s="1347"/>
      <c r="CD108" s="1347"/>
      <c r="CE108" s="1347"/>
      <c r="CF108" s="1347"/>
      <c r="CG108" s="1347"/>
      <c r="CH108" s="1347"/>
      <c r="CI108" s="1347"/>
      <c r="CJ108" s="1347"/>
      <c r="CK108" s="1347"/>
      <c r="CL108" s="1347"/>
      <c r="CM108" s="1347"/>
      <c r="CN108" s="1347"/>
      <c r="CO108" s="1347"/>
      <c r="CP108" s="1347"/>
      <c r="CQ108" s="1347"/>
      <c r="CR108" s="1347"/>
      <c r="CS108" s="1347"/>
      <c r="CT108" s="1347"/>
      <c r="CU108" s="1347"/>
      <c r="CV108" s="1347"/>
      <c r="CW108" s="1347"/>
      <c r="CX108" s="1347"/>
      <c r="CY108" s="1347"/>
      <c r="CZ108" s="1347"/>
      <c r="DA108" s="1347"/>
      <c r="DB108" s="1347"/>
      <c r="DC108" s="1347"/>
      <c r="DD108" s="1347"/>
      <c r="DE108" s="1347"/>
      <c r="DF108" s="1347"/>
      <c r="DG108" s="1347"/>
      <c r="DH108" s="1347"/>
      <c r="DI108" s="1347"/>
      <c r="DJ108" s="1347"/>
      <c r="DK108" s="1347"/>
      <c r="DL108" s="1347"/>
      <c r="DM108" s="1347"/>
      <c r="DN108" s="1347"/>
      <c r="DO108" s="1347"/>
      <c r="DP108" s="1347"/>
      <c r="DQ108" s="1347"/>
      <c r="DR108" s="1347"/>
      <c r="DS108" s="1347"/>
      <c r="DT108" s="1347"/>
      <c r="DU108" s="1347"/>
      <c r="DV108" s="1347"/>
      <c r="DW108" s="1347"/>
      <c r="DX108" s="1347"/>
      <c r="DY108" s="1347"/>
      <c r="DZ108" s="1347"/>
      <c r="EA108" s="1347"/>
      <c r="EB108" s="1347"/>
      <c r="EC108" s="1347"/>
      <c r="ED108" s="1347"/>
      <c r="EE108" s="1347"/>
      <c r="EF108" s="1347"/>
      <c r="EG108" s="1347"/>
      <c r="EH108" s="1347"/>
      <c r="EI108" s="1347"/>
      <c r="EJ108" s="1347"/>
      <c r="EK108" s="1347"/>
      <c r="EL108" s="1347"/>
      <c r="EM108" s="1347"/>
      <c r="EN108" s="1347"/>
      <c r="EO108" s="1347"/>
      <c r="EP108" s="1347"/>
      <c r="EQ108" s="1347"/>
      <c r="ER108" s="1347"/>
      <c r="ES108" s="1347"/>
      <c r="ET108" s="1347"/>
      <c r="EU108" s="1347"/>
      <c r="EV108" s="1347"/>
      <c r="EW108" s="1347"/>
      <c r="EX108" s="1347"/>
      <c r="EY108" s="1347"/>
      <c r="EZ108" s="1347"/>
      <c r="FA108" s="1347"/>
      <c r="FB108" s="1347"/>
      <c r="FC108" s="1347"/>
      <c r="FD108" s="1347"/>
      <c r="FE108" s="1347"/>
      <c r="FF108" s="1347"/>
      <c r="FG108" s="1347"/>
      <c r="FH108" s="1347"/>
      <c r="FI108" s="1347"/>
      <c r="FJ108" s="1347"/>
      <c r="FK108" s="1347"/>
      <c r="FL108" s="1347"/>
      <c r="FM108" s="1347"/>
      <c r="FN108" s="1347"/>
      <c r="FO108" s="1347"/>
      <c r="FP108" s="1347"/>
      <c r="FQ108" s="1347"/>
      <c r="FR108" s="1347"/>
      <c r="FS108" s="1347"/>
      <c r="FT108" s="1347"/>
      <c r="FU108" s="1347"/>
      <c r="FV108" s="1347"/>
      <c r="FW108" s="1347"/>
      <c r="FX108" s="1347"/>
      <c r="FY108" s="1347"/>
      <c r="FZ108" s="1347"/>
      <c r="GA108" s="1347"/>
      <c r="GB108" s="1347"/>
      <c r="GC108" s="1347"/>
      <c r="GD108" s="1347"/>
      <c r="GE108" s="1347"/>
      <c r="GF108" s="1347"/>
      <c r="GG108" s="1347"/>
      <c r="GH108" s="1347"/>
      <c r="GI108" s="1347"/>
      <c r="GJ108" s="1347"/>
      <c r="GK108" s="1347"/>
      <c r="GL108" s="1347"/>
      <c r="GM108" s="1347"/>
      <c r="GN108" s="1347"/>
      <c r="GO108" s="1347"/>
      <c r="GP108" s="1347"/>
      <c r="GQ108" s="1347"/>
      <c r="GR108" s="1347"/>
      <c r="GS108" s="1347"/>
      <c r="GT108" s="1347"/>
      <c r="GU108" s="1347"/>
      <c r="GV108" s="1347"/>
      <c r="GW108" s="1347"/>
      <c r="GX108" s="1347"/>
      <c r="GY108" s="1347"/>
      <c r="GZ108" s="1347"/>
      <c r="HA108" s="1347"/>
      <c r="HB108" s="1347"/>
      <c r="HC108" s="1347"/>
      <c r="HD108" s="1347"/>
      <c r="HE108" s="1347"/>
      <c r="HF108" s="1347"/>
      <c r="HG108" s="1347"/>
      <c r="HH108" s="1347"/>
      <c r="HI108" s="1347"/>
      <c r="HJ108" s="1347"/>
      <c r="HK108" s="1347"/>
      <c r="HL108" s="1347"/>
      <c r="HM108" s="1347"/>
      <c r="HN108" s="1347"/>
      <c r="HO108" s="1347"/>
      <c r="HP108" s="1347"/>
      <c r="HQ108" s="1347"/>
      <c r="HR108" s="1347"/>
      <c r="HS108" s="1347"/>
      <c r="HT108" s="1347"/>
      <c r="HU108" s="1347"/>
      <c r="HV108" s="1347"/>
      <c r="HW108" s="1347"/>
      <c r="HX108" s="1347"/>
      <c r="HY108" s="1347"/>
      <c r="HZ108" s="1347"/>
      <c r="IA108" s="1347"/>
      <c r="IB108" s="1347"/>
      <c r="IC108" s="1347"/>
      <c r="ID108" s="1347"/>
      <c r="IE108" s="1347"/>
      <c r="IF108" s="1347"/>
      <c r="IG108" s="1347"/>
      <c r="IH108" s="1347"/>
      <c r="II108" s="1347"/>
      <c r="IJ108" s="1347"/>
      <c r="IK108" s="1347"/>
      <c r="IL108" s="1347"/>
      <c r="IM108" s="1347"/>
      <c r="IN108" s="1347"/>
      <c r="IO108" s="1347"/>
      <c r="IP108" s="1347"/>
      <c r="IQ108" s="1347"/>
      <c r="IR108" s="1347"/>
      <c r="IS108" s="1347"/>
      <c r="IT108" s="1347"/>
      <c r="IU108" s="1347"/>
      <c r="IV108" s="1347"/>
    </row>
    <row r="109" spans="1:256" ht="15" customHeight="1">
      <c r="A109" s="98" t="s">
        <v>2720</v>
      </c>
      <c r="B109" s="1365" t="s">
        <v>1583</v>
      </c>
      <c r="C109" s="1347" t="s">
        <v>1584</v>
      </c>
      <c r="D109" s="247" t="s">
        <v>553</v>
      </c>
      <c r="E109" s="1345">
        <f>Sch.36!J55</f>
        <v>840336</v>
      </c>
      <c r="F109" s="1352">
        <v>840336</v>
      </c>
      <c r="G109" s="1353">
        <f t="shared" si="6"/>
        <v>0</v>
      </c>
      <c r="I109" s="1347"/>
      <c r="J109" s="1347"/>
      <c r="K109" s="1347"/>
      <c r="L109" s="1347"/>
      <c r="M109" s="1347"/>
      <c r="N109" s="1347"/>
      <c r="O109" s="1347"/>
      <c r="P109" s="1347"/>
      <c r="Q109" s="1347"/>
      <c r="R109" s="1347"/>
      <c r="S109" s="1347"/>
      <c r="T109" s="1347"/>
      <c r="U109" s="1347"/>
      <c r="V109" s="1347"/>
      <c r="W109" s="1347"/>
      <c r="X109" s="1347"/>
      <c r="Y109" s="1347"/>
      <c r="Z109" s="1347"/>
      <c r="AA109" s="1347"/>
      <c r="AB109" s="1347"/>
      <c r="AC109" s="1347"/>
      <c r="AD109" s="1347"/>
      <c r="AE109" s="1347"/>
      <c r="AF109" s="1347"/>
      <c r="AG109" s="1347"/>
      <c r="AH109" s="1347"/>
      <c r="AI109" s="1347"/>
      <c r="AJ109" s="1347"/>
      <c r="AK109" s="1347"/>
      <c r="AL109" s="1347"/>
      <c r="AM109" s="1347"/>
      <c r="AN109" s="1347"/>
      <c r="AO109" s="1347"/>
      <c r="AP109" s="1347"/>
      <c r="AQ109" s="1347"/>
      <c r="AR109" s="1347"/>
      <c r="AS109" s="1347"/>
      <c r="AT109" s="1347"/>
      <c r="AU109" s="1347"/>
      <c r="AV109" s="1347"/>
      <c r="AW109" s="1347"/>
      <c r="AX109" s="1347"/>
      <c r="AY109" s="1347"/>
      <c r="AZ109" s="1347"/>
      <c r="BA109" s="1347"/>
      <c r="BB109" s="1347"/>
      <c r="BC109" s="1347"/>
      <c r="BD109" s="1347"/>
      <c r="BE109" s="1347"/>
      <c r="BF109" s="1347"/>
      <c r="BG109" s="1347"/>
      <c r="BH109" s="1347"/>
      <c r="BI109" s="1347"/>
      <c r="BJ109" s="1347"/>
      <c r="BK109" s="1347"/>
      <c r="BL109" s="1347"/>
      <c r="BM109" s="1347"/>
      <c r="BN109" s="1347"/>
      <c r="BO109" s="1347"/>
      <c r="BP109" s="1347"/>
      <c r="BQ109" s="1347"/>
      <c r="BR109" s="1347"/>
      <c r="BS109" s="1347"/>
      <c r="BT109" s="1347"/>
      <c r="BU109" s="1347"/>
      <c r="BV109" s="1347"/>
      <c r="BW109" s="1347"/>
      <c r="BX109" s="1347"/>
      <c r="BY109" s="1347"/>
      <c r="BZ109" s="1347"/>
      <c r="CA109" s="1347"/>
      <c r="CB109" s="1347"/>
      <c r="CC109" s="1347"/>
      <c r="CD109" s="1347"/>
      <c r="CE109" s="1347"/>
      <c r="CF109" s="1347"/>
      <c r="CG109" s="1347"/>
      <c r="CH109" s="1347"/>
      <c r="CI109" s="1347"/>
      <c r="CJ109" s="1347"/>
      <c r="CK109" s="1347"/>
      <c r="CL109" s="1347"/>
      <c r="CM109" s="1347"/>
      <c r="CN109" s="1347"/>
      <c r="CO109" s="1347"/>
      <c r="CP109" s="1347"/>
      <c r="CQ109" s="1347"/>
      <c r="CR109" s="1347"/>
      <c r="CS109" s="1347"/>
      <c r="CT109" s="1347"/>
      <c r="CU109" s="1347"/>
      <c r="CV109" s="1347"/>
      <c r="CW109" s="1347"/>
      <c r="CX109" s="1347"/>
      <c r="CY109" s="1347"/>
      <c r="CZ109" s="1347"/>
      <c r="DA109" s="1347"/>
      <c r="DB109" s="1347"/>
      <c r="DC109" s="1347"/>
      <c r="DD109" s="1347"/>
      <c r="DE109" s="1347"/>
      <c r="DF109" s="1347"/>
      <c r="DG109" s="1347"/>
      <c r="DH109" s="1347"/>
      <c r="DI109" s="1347"/>
      <c r="DJ109" s="1347"/>
      <c r="DK109" s="1347"/>
      <c r="DL109" s="1347"/>
      <c r="DM109" s="1347"/>
      <c r="DN109" s="1347"/>
      <c r="DO109" s="1347"/>
      <c r="DP109" s="1347"/>
      <c r="DQ109" s="1347"/>
      <c r="DR109" s="1347"/>
      <c r="DS109" s="1347"/>
      <c r="DT109" s="1347"/>
      <c r="DU109" s="1347"/>
      <c r="DV109" s="1347"/>
      <c r="DW109" s="1347"/>
      <c r="DX109" s="1347"/>
      <c r="DY109" s="1347"/>
      <c r="DZ109" s="1347"/>
      <c r="EA109" s="1347"/>
      <c r="EB109" s="1347"/>
      <c r="EC109" s="1347"/>
      <c r="ED109" s="1347"/>
      <c r="EE109" s="1347"/>
      <c r="EF109" s="1347"/>
      <c r="EG109" s="1347"/>
      <c r="EH109" s="1347"/>
      <c r="EI109" s="1347"/>
      <c r="EJ109" s="1347"/>
      <c r="EK109" s="1347"/>
      <c r="EL109" s="1347"/>
      <c r="EM109" s="1347"/>
      <c r="EN109" s="1347"/>
      <c r="EO109" s="1347"/>
      <c r="EP109" s="1347"/>
      <c r="EQ109" s="1347"/>
      <c r="ER109" s="1347"/>
      <c r="ES109" s="1347"/>
      <c r="ET109" s="1347"/>
      <c r="EU109" s="1347"/>
      <c r="EV109" s="1347"/>
      <c r="EW109" s="1347"/>
      <c r="EX109" s="1347"/>
      <c r="EY109" s="1347"/>
      <c r="EZ109" s="1347"/>
      <c r="FA109" s="1347"/>
      <c r="FB109" s="1347"/>
      <c r="FC109" s="1347"/>
      <c r="FD109" s="1347"/>
      <c r="FE109" s="1347"/>
      <c r="FF109" s="1347"/>
      <c r="FG109" s="1347"/>
      <c r="FH109" s="1347"/>
      <c r="FI109" s="1347"/>
      <c r="FJ109" s="1347"/>
      <c r="FK109" s="1347"/>
      <c r="FL109" s="1347"/>
      <c r="FM109" s="1347"/>
      <c r="FN109" s="1347"/>
      <c r="FO109" s="1347"/>
      <c r="FP109" s="1347"/>
      <c r="FQ109" s="1347"/>
      <c r="FR109" s="1347"/>
      <c r="FS109" s="1347"/>
      <c r="FT109" s="1347"/>
      <c r="FU109" s="1347"/>
      <c r="FV109" s="1347"/>
      <c r="FW109" s="1347"/>
      <c r="FX109" s="1347"/>
      <c r="FY109" s="1347"/>
      <c r="FZ109" s="1347"/>
      <c r="GA109" s="1347"/>
      <c r="GB109" s="1347"/>
      <c r="GC109" s="1347"/>
      <c r="GD109" s="1347"/>
      <c r="GE109" s="1347"/>
      <c r="GF109" s="1347"/>
      <c r="GG109" s="1347"/>
      <c r="GH109" s="1347"/>
      <c r="GI109" s="1347"/>
      <c r="GJ109" s="1347"/>
      <c r="GK109" s="1347"/>
      <c r="GL109" s="1347"/>
      <c r="GM109" s="1347"/>
      <c r="GN109" s="1347"/>
      <c r="GO109" s="1347"/>
      <c r="GP109" s="1347"/>
      <c r="GQ109" s="1347"/>
      <c r="GR109" s="1347"/>
      <c r="GS109" s="1347"/>
      <c r="GT109" s="1347"/>
      <c r="GU109" s="1347"/>
      <c r="GV109" s="1347"/>
      <c r="GW109" s="1347"/>
      <c r="GX109" s="1347"/>
      <c r="GY109" s="1347"/>
      <c r="GZ109" s="1347"/>
      <c r="HA109" s="1347"/>
      <c r="HB109" s="1347"/>
      <c r="HC109" s="1347"/>
      <c r="HD109" s="1347"/>
      <c r="HE109" s="1347"/>
      <c r="HF109" s="1347"/>
      <c r="HG109" s="1347"/>
      <c r="HH109" s="1347"/>
      <c r="HI109" s="1347"/>
      <c r="HJ109" s="1347"/>
      <c r="HK109" s="1347"/>
      <c r="HL109" s="1347"/>
      <c r="HM109" s="1347"/>
      <c r="HN109" s="1347"/>
      <c r="HO109" s="1347"/>
      <c r="HP109" s="1347"/>
      <c r="HQ109" s="1347"/>
      <c r="HR109" s="1347"/>
      <c r="HS109" s="1347"/>
      <c r="HT109" s="1347"/>
      <c r="HU109" s="1347"/>
      <c r="HV109" s="1347"/>
      <c r="HW109" s="1347"/>
      <c r="HX109" s="1347"/>
      <c r="HY109" s="1347"/>
      <c r="HZ109" s="1347"/>
      <c r="IA109" s="1347"/>
      <c r="IB109" s="1347"/>
      <c r="IC109" s="1347"/>
      <c r="ID109" s="1347"/>
      <c r="IE109" s="1347"/>
      <c r="IF109" s="1347"/>
      <c r="IG109" s="1347"/>
      <c r="IH109" s="1347"/>
      <c r="II109" s="1347"/>
      <c r="IJ109" s="1347"/>
      <c r="IK109" s="1347"/>
      <c r="IL109" s="1347"/>
      <c r="IM109" s="1347"/>
      <c r="IN109" s="1347"/>
      <c r="IO109" s="1347"/>
      <c r="IP109" s="1347"/>
      <c r="IQ109" s="1347"/>
      <c r="IR109" s="1347"/>
      <c r="IS109" s="1347"/>
      <c r="IT109" s="1347"/>
      <c r="IU109" s="1347"/>
      <c r="IV109" s="1347"/>
    </row>
    <row r="110" spans="1:256" ht="15" customHeight="1">
      <c r="A110" s="98" t="s">
        <v>2077</v>
      </c>
      <c r="B110" s="1365" t="s">
        <v>1585</v>
      </c>
      <c r="C110" s="1347" t="s">
        <v>1586</v>
      </c>
      <c r="D110" s="247" t="s">
        <v>2793</v>
      </c>
      <c r="E110" s="1352"/>
      <c r="F110" s="1352">
        <v>0</v>
      </c>
      <c r="G110" s="1353">
        <f t="shared" si="6"/>
        <v>0</v>
      </c>
      <c r="I110" s="1347"/>
      <c r="J110" s="1347"/>
      <c r="K110" s="1347"/>
      <c r="L110" s="1347"/>
      <c r="M110" s="1347"/>
      <c r="N110" s="1347"/>
      <c r="O110" s="1347"/>
      <c r="P110" s="1347"/>
      <c r="Q110" s="1347"/>
      <c r="R110" s="1347"/>
      <c r="S110" s="1347"/>
      <c r="T110" s="1347"/>
      <c r="U110" s="1347"/>
      <c r="V110" s="1347"/>
      <c r="W110" s="1347"/>
      <c r="X110" s="1347"/>
      <c r="Y110" s="1347"/>
      <c r="Z110" s="1347"/>
      <c r="AA110" s="1347"/>
      <c r="AB110" s="1347"/>
      <c r="AC110" s="1347"/>
      <c r="AD110" s="1347"/>
      <c r="AE110" s="1347"/>
      <c r="AF110" s="1347"/>
      <c r="AG110" s="1347"/>
      <c r="AH110" s="1347"/>
      <c r="AI110" s="1347"/>
      <c r="AJ110" s="1347"/>
      <c r="AK110" s="1347"/>
      <c r="AL110" s="1347"/>
      <c r="AM110" s="1347"/>
      <c r="AN110" s="1347"/>
      <c r="AO110" s="1347"/>
      <c r="AP110" s="1347"/>
      <c r="AQ110" s="1347"/>
      <c r="AR110" s="1347"/>
      <c r="AS110" s="1347"/>
      <c r="AT110" s="1347"/>
      <c r="AU110" s="1347"/>
      <c r="AV110" s="1347"/>
      <c r="AW110" s="1347"/>
      <c r="AX110" s="1347"/>
      <c r="AY110" s="1347"/>
      <c r="AZ110" s="1347"/>
      <c r="BA110" s="1347"/>
      <c r="BB110" s="1347"/>
      <c r="BC110" s="1347"/>
      <c r="BD110" s="1347"/>
      <c r="BE110" s="1347"/>
      <c r="BF110" s="1347"/>
      <c r="BG110" s="1347"/>
      <c r="BH110" s="1347"/>
      <c r="BI110" s="1347"/>
      <c r="BJ110" s="1347"/>
      <c r="BK110" s="1347"/>
      <c r="BL110" s="1347"/>
      <c r="BM110" s="1347"/>
      <c r="BN110" s="1347"/>
      <c r="BO110" s="1347"/>
      <c r="BP110" s="1347"/>
      <c r="BQ110" s="1347"/>
      <c r="BR110" s="1347"/>
      <c r="BS110" s="1347"/>
      <c r="BT110" s="1347"/>
      <c r="BU110" s="1347"/>
      <c r="BV110" s="1347"/>
      <c r="BW110" s="1347"/>
      <c r="BX110" s="1347"/>
      <c r="BY110" s="1347"/>
      <c r="BZ110" s="1347"/>
      <c r="CA110" s="1347"/>
      <c r="CB110" s="1347"/>
      <c r="CC110" s="1347"/>
      <c r="CD110" s="1347"/>
      <c r="CE110" s="1347"/>
      <c r="CF110" s="1347"/>
      <c r="CG110" s="1347"/>
      <c r="CH110" s="1347"/>
      <c r="CI110" s="1347"/>
      <c r="CJ110" s="1347"/>
      <c r="CK110" s="1347"/>
      <c r="CL110" s="1347"/>
      <c r="CM110" s="1347"/>
      <c r="CN110" s="1347"/>
      <c r="CO110" s="1347"/>
      <c r="CP110" s="1347"/>
      <c r="CQ110" s="1347"/>
      <c r="CR110" s="1347"/>
      <c r="CS110" s="1347"/>
      <c r="CT110" s="1347"/>
      <c r="CU110" s="1347"/>
      <c r="CV110" s="1347"/>
      <c r="CW110" s="1347"/>
      <c r="CX110" s="1347"/>
      <c r="CY110" s="1347"/>
      <c r="CZ110" s="1347"/>
      <c r="DA110" s="1347"/>
      <c r="DB110" s="1347"/>
      <c r="DC110" s="1347"/>
      <c r="DD110" s="1347"/>
      <c r="DE110" s="1347"/>
      <c r="DF110" s="1347"/>
      <c r="DG110" s="1347"/>
      <c r="DH110" s="1347"/>
      <c r="DI110" s="1347"/>
      <c r="DJ110" s="1347"/>
      <c r="DK110" s="1347"/>
      <c r="DL110" s="1347"/>
      <c r="DM110" s="1347"/>
      <c r="DN110" s="1347"/>
      <c r="DO110" s="1347"/>
      <c r="DP110" s="1347"/>
      <c r="DQ110" s="1347"/>
      <c r="DR110" s="1347"/>
      <c r="DS110" s="1347"/>
      <c r="DT110" s="1347"/>
      <c r="DU110" s="1347"/>
      <c r="DV110" s="1347"/>
      <c r="DW110" s="1347"/>
      <c r="DX110" s="1347"/>
      <c r="DY110" s="1347"/>
      <c r="DZ110" s="1347"/>
      <c r="EA110" s="1347"/>
      <c r="EB110" s="1347"/>
      <c r="EC110" s="1347"/>
      <c r="ED110" s="1347"/>
      <c r="EE110" s="1347"/>
      <c r="EF110" s="1347"/>
      <c r="EG110" s="1347"/>
      <c r="EH110" s="1347"/>
      <c r="EI110" s="1347"/>
      <c r="EJ110" s="1347"/>
      <c r="EK110" s="1347"/>
      <c r="EL110" s="1347"/>
      <c r="EM110" s="1347"/>
      <c r="EN110" s="1347"/>
      <c r="EO110" s="1347"/>
      <c r="EP110" s="1347"/>
      <c r="EQ110" s="1347"/>
      <c r="ER110" s="1347"/>
      <c r="ES110" s="1347"/>
      <c r="ET110" s="1347"/>
      <c r="EU110" s="1347"/>
      <c r="EV110" s="1347"/>
      <c r="EW110" s="1347"/>
      <c r="EX110" s="1347"/>
      <c r="EY110" s="1347"/>
      <c r="EZ110" s="1347"/>
      <c r="FA110" s="1347"/>
      <c r="FB110" s="1347"/>
      <c r="FC110" s="1347"/>
      <c r="FD110" s="1347"/>
      <c r="FE110" s="1347"/>
      <c r="FF110" s="1347"/>
      <c r="FG110" s="1347"/>
      <c r="FH110" s="1347"/>
      <c r="FI110" s="1347"/>
      <c r="FJ110" s="1347"/>
      <c r="FK110" s="1347"/>
      <c r="FL110" s="1347"/>
      <c r="FM110" s="1347"/>
      <c r="FN110" s="1347"/>
      <c r="FO110" s="1347"/>
      <c r="FP110" s="1347"/>
      <c r="FQ110" s="1347"/>
      <c r="FR110" s="1347"/>
      <c r="FS110" s="1347"/>
      <c r="FT110" s="1347"/>
      <c r="FU110" s="1347"/>
      <c r="FV110" s="1347"/>
      <c r="FW110" s="1347"/>
      <c r="FX110" s="1347"/>
      <c r="FY110" s="1347"/>
      <c r="FZ110" s="1347"/>
      <c r="GA110" s="1347"/>
      <c r="GB110" s="1347"/>
      <c r="GC110" s="1347"/>
      <c r="GD110" s="1347"/>
      <c r="GE110" s="1347"/>
      <c r="GF110" s="1347"/>
      <c r="GG110" s="1347"/>
      <c r="GH110" s="1347"/>
      <c r="GI110" s="1347"/>
      <c r="GJ110" s="1347"/>
      <c r="GK110" s="1347"/>
      <c r="GL110" s="1347"/>
      <c r="GM110" s="1347"/>
      <c r="GN110" s="1347"/>
      <c r="GO110" s="1347"/>
      <c r="GP110" s="1347"/>
      <c r="GQ110" s="1347"/>
      <c r="GR110" s="1347"/>
      <c r="GS110" s="1347"/>
      <c r="GT110" s="1347"/>
      <c r="GU110" s="1347"/>
      <c r="GV110" s="1347"/>
      <c r="GW110" s="1347"/>
      <c r="GX110" s="1347"/>
      <c r="GY110" s="1347"/>
      <c r="GZ110" s="1347"/>
      <c r="HA110" s="1347"/>
      <c r="HB110" s="1347"/>
      <c r="HC110" s="1347"/>
      <c r="HD110" s="1347"/>
      <c r="HE110" s="1347"/>
      <c r="HF110" s="1347"/>
      <c r="HG110" s="1347"/>
      <c r="HH110" s="1347"/>
      <c r="HI110" s="1347"/>
      <c r="HJ110" s="1347"/>
      <c r="HK110" s="1347"/>
      <c r="HL110" s="1347"/>
      <c r="HM110" s="1347"/>
      <c r="HN110" s="1347"/>
      <c r="HO110" s="1347"/>
      <c r="HP110" s="1347"/>
      <c r="HQ110" s="1347"/>
      <c r="HR110" s="1347"/>
      <c r="HS110" s="1347"/>
      <c r="HT110" s="1347"/>
      <c r="HU110" s="1347"/>
      <c r="HV110" s="1347"/>
      <c r="HW110" s="1347"/>
      <c r="HX110" s="1347"/>
      <c r="HY110" s="1347"/>
      <c r="HZ110" s="1347"/>
      <c r="IA110" s="1347"/>
      <c r="IB110" s="1347"/>
      <c r="IC110" s="1347"/>
      <c r="ID110" s="1347"/>
      <c r="IE110" s="1347"/>
      <c r="IF110" s="1347"/>
      <c r="IG110" s="1347"/>
      <c r="IH110" s="1347"/>
      <c r="II110" s="1347"/>
      <c r="IJ110" s="1347"/>
      <c r="IK110" s="1347"/>
      <c r="IL110" s="1347"/>
      <c r="IM110" s="1347"/>
      <c r="IN110" s="1347"/>
      <c r="IO110" s="1347"/>
      <c r="IP110" s="1347"/>
      <c r="IQ110" s="1347"/>
      <c r="IR110" s="1347"/>
      <c r="IS110" s="1347"/>
      <c r="IT110" s="1347"/>
      <c r="IU110" s="1347"/>
      <c r="IV110" s="1347"/>
    </row>
    <row r="111" spans="1:256" ht="15" customHeight="1">
      <c r="A111" s="98" t="s">
        <v>2081</v>
      </c>
      <c r="B111" s="1365" t="s">
        <v>1587</v>
      </c>
      <c r="C111" s="1347" t="s">
        <v>1588</v>
      </c>
      <c r="D111" s="247" t="s">
        <v>84</v>
      </c>
      <c r="E111" s="1345">
        <f>Sch.12!H90</f>
        <v>0</v>
      </c>
      <c r="F111" s="1345">
        <f>Sch.12!J90</f>
        <v>0</v>
      </c>
      <c r="G111" s="1353">
        <f t="shared" si="6"/>
        <v>0</v>
      </c>
      <c r="I111" s="1347"/>
      <c r="J111" s="1347"/>
      <c r="K111" s="1347"/>
      <c r="L111" s="1347"/>
      <c r="M111" s="1347"/>
      <c r="N111" s="1347"/>
      <c r="O111" s="1347"/>
      <c r="P111" s="1347"/>
      <c r="Q111" s="1347"/>
      <c r="R111" s="1347"/>
      <c r="S111" s="1347"/>
      <c r="T111" s="1347"/>
      <c r="U111" s="1347"/>
      <c r="V111" s="1347"/>
      <c r="W111" s="1347"/>
      <c r="X111" s="1347"/>
      <c r="Y111" s="1347"/>
      <c r="Z111" s="1347"/>
      <c r="AA111" s="1347"/>
      <c r="AB111" s="1347"/>
      <c r="AC111" s="1347"/>
      <c r="AD111" s="1347"/>
      <c r="AE111" s="1347"/>
      <c r="AF111" s="1347"/>
      <c r="AG111" s="1347"/>
      <c r="AH111" s="1347"/>
      <c r="AI111" s="1347"/>
      <c r="AJ111" s="1347"/>
      <c r="AK111" s="1347"/>
      <c r="AL111" s="1347"/>
      <c r="AM111" s="1347"/>
      <c r="AN111" s="1347"/>
      <c r="AO111" s="1347"/>
      <c r="AP111" s="1347"/>
      <c r="AQ111" s="1347"/>
      <c r="AR111" s="1347"/>
      <c r="AS111" s="1347"/>
      <c r="AT111" s="1347"/>
      <c r="AU111" s="1347"/>
      <c r="AV111" s="1347"/>
      <c r="AW111" s="1347"/>
      <c r="AX111" s="1347"/>
      <c r="AY111" s="1347"/>
      <c r="AZ111" s="1347"/>
      <c r="BA111" s="1347"/>
      <c r="BB111" s="1347"/>
      <c r="BC111" s="1347"/>
      <c r="BD111" s="1347"/>
      <c r="BE111" s="1347"/>
      <c r="BF111" s="1347"/>
      <c r="BG111" s="1347"/>
      <c r="BH111" s="1347"/>
      <c r="BI111" s="1347"/>
      <c r="BJ111" s="1347"/>
      <c r="BK111" s="1347"/>
      <c r="BL111" s="1347"/>
      <c r="BM111" s="1347"/>
      <c r="BN111" s="1347"/>
      <c r="BO111" s="1347"/>
      <c r="BP111" s="1347"/>
      <c r="BQ111" s="1347"/>
      <c r="BR111" s="1347"/>
      <c r="BS111" s="1347"/>
      <c r="BT111" s="1347"/>
      <c r="BU111" s="1347"/>
      <c r="BV111" s="1347"/>
      <c r="BW111" s="1347"/>
      <c r="BX111" s="1347"/>
      <c r="BY111" s="1347"/>
      <c r="BZ111" s="1347"/>
      <c r="CA111" s="1347"/>
      <c r="CB111" s="1347"/>
      <c r="CC111" s="1347"/>
      <c r="CD111" s="1347"/>
      <c r="CE111" s="1347"/>
      <c r="CF111" s="1347"/>
      <c r="CG111" s="1347"/>
      <c r="CH111" s="1347"/>
      <c r="CI111" s="1347"/>
      <c r="CJ111" s="1347"/>
      <c r="CK111" s="1347"/>
      <c r="CL111" s="1347"/>
      <c r="CM111" s="1347"/>
      <c r="CN111" s="1347"/>
      <c r="CO111" s="1347"/>
      <c r="CP111" s="1347"/>
      <c r="CQ111" s="1347"/>
      <c r="CR111" s="1347"/>
      <c r="CS111" s="1347"/>
      <c r="CT111" s="1347"/>
      <c r="CU111" s="1347"/>
      <c r="CV111" s="1347"/>
      <c r="CW111" s="1347"/>
      <c r="CX111" s="1347"/>
      <c r="CY111" s="1347"/>
      <c r="CZ111" s="1347"/>
      <c r="DA111" s="1347"/>
      <c r="DB111" s="1347"/>
      <c r="DC111" s="1347"/>
      <c r="DD111" s="1347"/>
      <c r="DE111" s="1347"/>
      <c r="DF111" s="1347"/>
      <c r="DG111" s="1347"/>
      <c r="DH111" s="1347"/>
      <c r="DI111" s="1347"/>
      <c r="DJ111" s="1347"/>
      <c r="DK111" s="1347"/>
      <c r="DL111" s="1347"/>
      <c r="DM111" s="1347"/>
      <c r="DN111" s="1347"/>
      <c r="DO111" s="1347"/>
      <c r="DP111" s="1347"/>
      <c r="DQ111" s="1347"/>
      <c r="DR111" s="1347"/>
      <c r="DS111" s="1347"/>
      <c r="DT111" s="1347"/>
      <c r="DU111" s="1347"/>
      <c r="DV111" s="1347"/>
      <c r="DW111" s="1347"/>
      <c r="DX111" s="1347"/>
      <c r="DY111" s="1347"/>
      <c r="DZ111" s="1347"/>
      <c r="EA111" s="1347"/>
      <c r="EB111" s="1347"/>
      <c r="EC111" s="1347"/>
      <c r="ED111" s="1347"/>
      <c r="EE111" s="1347"/>
      <c r="EF111" s="1347"/>
      <c r="EG111" s="1347"/>
      <c r="EH111" s="1347"/>
      <c r="EI111" s="1347"/>
      <c r="EJ111" s="1347"/>
      <c r="EK111" s="1347"/>
      <c r="EL111" s="1347"/>
      <c r="EM111" s="1347"/>
      <c r="EN111" s="1347"/>
      <c r="EO111" s="1347"/>
      <c r="EP111" s="1347"/>
      <c r="EQ111" s="1347"/>
      <c r="ER111" s="1347"/>
      <c r="ES111" s="1347"/>
      <c r="ET111" s="1347"/>
      <c r="EU111" s="1347"/>
      <c r="EV111" s="1347"/>
      <c r="EW111" s="1347"/>
      <c r="EX111" s="1347"/>
      <c r="EY111" s="1347"/>
      <c r="EZ111" s="1347"/>
      <c r="FA111" s="1347"/>
      <c r="FB111" s="1347"/>
      <c r="FC111" s="1347"/>
      <c r="FD111" s="1347"/>
      <c r="FE111" s="1347"/>
      <c r="FF111" s="1347"/>
      <c r="FG111" s="1347"/>
      <c r="FH111" s="1347"/>
      <c r="FI111" s="1347"/>
      <c r="FJ111" s="1347"/>
      <c r="FK111" s="1347"/>
      <c r="FL111" s="1347"/>
      <c r="FM111" s="1347"/>
      <c r="FN111" s="1347"/>
      <c r="FO111" s="1347"/>
      <c r="FP111" s="1347"/>
      <c r="FQ111" s="1347"/>
      <c r="FR111" s="1347"/>
      <c r="FS111" s="1347"/>
      <c r="FT111" s="1347"/>
      <c r="FU111" s="1347"/>
      <c r="FV111" s="1347"/>
      <c r="FW111" s="1347"/>
      <c r="FX111" s="1347"/>
      <c r="FY111" s="1347"/>
      <c r="FZ111" s="1347"/>
      <c r="GA111" s="1347"/>
      <c r="GB111" s="1347"/>
      <c r="GC111" s="1347"/>
      <c r="GD111" s="1347"/>
      <c r="GE111" s="1347"/>
      <c r="GF111" s="1347"/>
      <c r="GG111" s="1347"/>
      <c r="GH111" s="1347"/>
      <c r="GI111" s="1347"/>
      <c r="GJ111" s="1347"/>
      <c r="GK111" s="1347"/>
      <c r="GL111" s="1347"/>
      <c r="GM111" s="1347"/>
      <c r="GN111" s="1347"/>
      <c r="GO111" s="1347"/>
      <c r="GP111" s="1347"/>
      <c r="GQ111" s="1347"/>
      <c r="GR111" s="1347"/>
      <c r="GS111" s="1347"/>
      <c r="GT111" s="1347"/>
      <c r="GU111" s="1347"/>
      <c r="GV111" s="1347"/>
      <c r="GW111" s="1347"/>
      <c r="GX111" s="1347"/>
      <c r="GY111" s="1347"/>
      <c r="GZ111" s="1347"/>
      <c r="HA111" s="1347"/>
      <c r="HB111" s="1347"/>
      <c r="HC111" s="1347"/>
      <c r="HD111" s="1347"/>
      <c r="HE111" s="1347"/>
      <c r="HF111" s="1347"/>
      <c r="HG111" s="1347"/>
      <c r="HH111" s="1347"/>
      <c r="HI111" s="1347"/>
      <c r="HJ111" s="1347"/>
      <c r="HK111" s="1347"/>
      <c r="HL111" s="1347"/>
      <c r="HM111" s="1347"/>
      <c r="HN111" s="1347"/>
      <c r="HO111" s="1347"/>
      <c r="HP111" s="1347"/>
      <c r="HQ111" s="1347"/>
      <c r="HR111" s="1347"/>
      <c r="HS111" s="1347"/>
      <c r="HT111" s="1347"/>
      <c r="HU111" s="1347"/>
      <c r="HV111" s="1347"/>
      <c r="HW111" s="1347"/>
      <c r="HX111" s="1347"/>
      <c r="HY111" s="1347"/>
      <c r="HZ111" s="1347"/>
      <c r="IA111" s="1347"/>
      <c r="IB111" s="1347"/>
      <c r="IC111" s="1347"/>
      <c r="ID111" s="1347"/>
      <c r="IE111" s="1347"/>
      <c r="IF111" s="1347"/>
      <c r="IG111" s="1347"/>
      <c r="IH111" s="1347"/>
      <c r="II111" s="1347"/>
      <c r="IJ111" s="1347"/>
      <c r="IK111" s="1347"/>
      <c r="IL111" s="1347"/>
      <c r="IM111" s="1347"/>
      <c r="IN111" s="1347"/>
      <c r="IO111" s="1347"/>
      <c r="IP111" s="1347"/>
      <c r="IQ111" s="1347"/>
      <c r="IR111" s="1347"/>
      <c r="IS111" s="1347"/>
      <c r="IT111" s="1347"/>
      <c r="IU111" s="1347"/>
      <c r="IV111" s="1347"/>
    </row>
    <row r="112" spans="1:256" ht="15" customHeight="1">
      <c r="A112" s="98" t="s">
        <v>2084</v>
      </c>
      <c r="B112" s="1365" t="s">
        <v>1589</v>
      </c>
      <c r="C112" s="1347" t="s">
        <v>1590</v>
      </c>
      <c r="D112" s="247" t="s">
        <v>84</v>
      </c>
      <c r="E112" s="1436">
        <v>-1981694</v>
      </c>
      <c r="F112" s="1345">
        <f>Sch.12!J99</f>
        <v>-1981266</v>
      </c>
      <c r="G112" s="1353">
        <f t="shared" si="6"/>
        <v>-428</v>
      </c>
      <c r="I112" s="1347"/>
      <c r="J112" s="1347"/>
      <c r="K112" s="1347"/>
      <c r="L112" s="1347"/>
      <c r="M112" s="1347"/>
      <c r="N112" s="1347"/>
      <c r="O112" s="1347"/>
      <c r="P112" s="1347"/>
      <c r="Q112" s="1347"/>
      <c r="R112" s="1347"/>
      <c r="S112" s="1347"/>
      <c r="T112" s="1347"/>
      <c r="U112" s="1347"/>
      <c r="V112" s="1347"/>
      <c r="W112" s="1347"/>
      <c r="X112" s="1347"/>
      <c r="Y112" s="1347"/>
      <c r="Z112" s="1347"/>
      <c r="AA112" s="1347"/>
      <c r="AB112" s="1347"/>
      <c r="AC112" s="1347"/>
      <c r="AD112" s="1347"/>
      <c r="AE112" s="1347"/>
      <c r="AF112" s="1347"/>
      <c r="AG112" s="1347"/>
      <c r="AH112" s="1347"/>
      <c r="AI112" s="1347"/>
      <c r="AJ112" s="1347"/>
      <c r="AK112" s="1347"/>
      <c r="AL112" s="1347"/>
      <c r="AM112" s="1347"/>
      <c r="AN112" s="1347"/>
      <c r="AO112" s="1347"/>
      <c r="AP112" s="1347"/>
      <c r="AQ112" s="1347"/>
      <c r="AR112" s="1347"/>
      <c r="AS112" s="1347"/>
      <c r="AT112" s="1347"/>
      <c r="AU112" s="1347"/>
      <c r="AV112" s="1347"/>
      <c r="AW112" s="1347"/>
      <c r="AX112" s="1347"/>
      <c r="AY112" s="1347"/>
      <c r="AZ112" s="1347"/>
      <c r="BA112" s="1347"/>
      <c r="BB112" s="1347"/>
      <c r="BC112" s="1347"/>
      <c r="BD112" s="1347"/>
      <c r="BE112" s="1347"/>
      <c r="BF112" s="1347"/>
      <c r="BG112" s="1347"/>
      <c r="BH112" s="1347"/>
      <c r="BI112" s="1347"/>
      <c r="BJ112" s="1347"/>
      <c r="BK112" s="1347"/>
      <c r="BL112" s="1347"/>
      <c r="BM112" s="1347"/>
      <c r="BN112" s="1347"/>
      <c r="BO112" s="1347"/>
      <c r="BP112" s="1347"/>
      <c r="BQ112" s="1347"/>
      <c r="BR112" s="1347"/>
      <c r="BS112" s="1347"/>
      <c r="BT112" s="1347"/>
      <c r="BU112" s="1347"/>
      <c r="BV112" s="1347"/>
      <c r="BW112" s="1347"/>
      <c r="BX112" s="1347"/>
      <c r="BY112" s="1347"/>
      <c r="BZ112" s="1347"/>
      <c r="CA112" s="1347"/>
      <c r="CB112" s="1347"/>
      <c r="CC112" s="1347"/>
      <c r="CD112" s="1347"/>
      <c r="CE112" s="1347"/>
      <c r="CF112" s="1347"/>
      <c r="CG112" s="1347"/>
      <c r="CH112" s="1347"/>
      <c r="CI112" s="1347"/>
      <c r="CJ112" s="1347"/>
      <c r="CK112" s="1347"/>
      <c r="CL112" s="1347"/>
      <c r="CM112" s="1347"/>
      <c r="CN112" s="1347"/>
      <c r="CO112" s="1347"/>
      <c r="CP112" s="1347"/>
      <c r="CQ112" s="1347"/>
      <c r="CR112" s="1347"/>
      <c r="CS112" s="1347"/>
      <c r="CT112" s="1347"/>
      <c r="CU112" s="1347"/>
      <c r="CV112" s="1347"/>
      <c r="CW112" s="1347"/>
      <c r="CX112" s="1347"/>
      <c r="CY112" s="1347"/>
      <c r="CZ112" s="1347"/>
      <c r="DA112" s="1347"/>
      <c r="DB112" s="1347"/>
      <c r="DC112" s="1347"/>
      <c r="DD112" s="1347"/>
      <c r="DE112" s="1347"/>
      <c r="DF112" s="1347"/>
      <c r="DG112" s="1347"/>
      <c r="DH112" s="1347"/>
      <c r="DI112" s="1347"/>
      <c r="DJ112" s="1347"/>
      <c r="DK112" s="1347"/>
      <c r="DL112" s="1347"/>
      <c r="DM112" s="1347"/>
      <c r="DN112" s="1347"/>
      <c r="DO112" s="1347"/>
      <c r="DP112" s="1347"/>
      <c r="DQ112" s="1347"/>
      <c r="DR112" s="1347"/>
      <c r="DS112" s="1347"/>
      <c r="DT112" s="1347"/>
      <c r="DU112" s="1347"/>
      <c r="DV112" s="1347"/>
      <c r="DW112" s="1347"/>
      <c r="DX112" s="1347"/>
      <c r="DY112" s="1347"/>
      <c r="DZ112" s="1347"/>
      <c r="EA112" s="1347"/>
      <c r="EB112" s="1347"/>
      <c r="EC112" s="1347"/>
      <c r="ED112" s="1347"/>
      <c r="EE112" s="1347"/>
      <c r="EF112" s="1347"/>
      <c r="EG112" s="1347"/>
      <c r="EH112" s="1347"/>
      <c r="EI112" s="1347"/>
      <c r="EJ112" s="1347"/>
      <c r="EK112" s="1347"/>
      <c r="EL112" s="1347"/>
      <c r="EM112" s="1347"/>
      <c r="EN112" s="1347"/>
      <c r="EO112" s="1347"/>
      <c r="EP112" s="1347"/>
      <c r="EQ112" s="1347"/>
      <c r="ER112" s="1347"/>
      <c r="ES112" s="1347"/>
      <c r="ET112" s="1347"/>
      <c r="EU112" s="1347"/>
      <c r="EV112" s="1347"/>
      <c r="EW112" s="1347"/>
      <c r="EX112" s="1347"/>
      <c r="EY112" s="1347"/>
      <c r="EZ112" s="1347"/>
      <c r="FA112" s="1347"/>
      <c r="FB112" s="1347"/>
      <c r="FC112" s="1347"/>
      <c r="FD112" s="1347"/>
      <c r="FE112" s="1347"/>
      <c r="FF112" s="1347"/>
      <c r="FG112" s="1347"/>
      <c r="FH112" s="1347"/>
      <c r="FI112" s="1347"/>
      <c r="FJ112" s="1347"/>
      <c r="FK112" s="1347"/>
      <c r="FL112" s="1347"/>
      <c r="FM112" s="1347"/>
      <c r="FN112" s="1347"/>
      <c r="FO112" s="1347"/>
      <c r="FP112" s="1347"/>
      <c r="FQ112" s="1347"/>
      <c r="FR112" s="1347"/>
      <c r="FS112" s="1347"/>
      <c r="FT112" s="1347"/>
      <c r="FU112" s="1347"/>
      <c r="FV112" s="1347"/>
      <c r="FW112" s="1347"/>
      <c r="FX112" s="1347"/>
      <c r="FY112" s="1347"/>
      <c r="FZ112" s="1347"/>
      <c r="GA112" s="1347"/>
      <c r="GB112" s="1347"/>
      <c r="GC112" s="1347"/>
      <c r="GD112" s="1347"/>
      <c r="GE112" s="1347"/>
      <c r="GF112" s="1347"/>
      <c r="GG112" s="1347"/>
      <c r="GH112" s="1347"/>
      <c r="GI112" s="1347"/>
      <c r="GJ112" s="1347"/>
      <c r="GK112" s="1347"/>
      <c r="GL112" s="1347"/>
      <c r="GM112" s="1347"/>
      <c r="GN112" s="1347"/>
      <c r="GO112" s="1347"/>
      <c r="GP112" s="1347"/>
      <c r="GQ112" s="1347"/>
      <c r="GR112" s="1347"/>
      <c r="GS112" s="1347"/>
      <c r="GT112" s="1347"/>
      <c r="GU112" s="1347"/>
      <c r="GV112" s="1347"/>
      <c r="GW112" s="1347"/>
      <c r="GX112" s="1347"/>
      <c r="GY112" s="1347"/>
      <c r="GZ112" s="1347"/>
      <c r="HA112" s="1347"/>
      <c r="HB112" s="1347"/>
      <c r="HC112" s="1347"/>
      <c r="HD112" s="1347"/>
      <c r="HE112" s="1347"/>
      <c r="HF112" s="1347"/>
      <c r="HG112" s="1347"/>
      <c r="HH112" s="1347"/>
      <c r="HI112" s="1347"/>
      <c r="HJ112" s="1347"/>
      <c r="HK112" s="1347"/>
      <c r="HL112" s="1347"/>
      <c r="HM112" s="1347"/>
      <c r="HN112" s="1347"/>
      <c r="HO112" s="1347"/>
      <c r="HP112" s="1347"/>
      <c r="HQ112" s="1347"/>
      <c r="HR112" s="1347"/>
      <c r="HS112" s="1347"/>
      <c r="HT112" s="1347"/>
      <c r="HU112" s="1347"/>
      <c r="HV112" s="1347"/>
      <c r="HW112" s="1347"/>
      <c r="HX112" s="1347"/>
      <c r="HY112" s="1347"/>
      <c r="HZ112" s="1347"/>
      <c r="IA112" s="1347"/>
      <c r="IB112" s="1347"/>
      <c r="IC112" s="1347"/>
      <c r="ID112" s="1347"/>
      <c r="IE112" s="1347"/>
      <c r="IF112" s="1347"/>
      <c r="IG112" s="1347"/>
      <c r="IH112" s="1347"/>
      <c r="II112" s="1347"/>
      <c r="IJ112" s="1347"/>
      <c r="IK112" s="1347"/>
      <c r="IL112" s="1347"/>
      <c r="IM112" s="1347"/>
      <c r="IN112" s="1347"/>
      <c r="IO112" s="1347"/>
      <c r="IP112" s="1347"/>
      <c r="IQ112" s="1347"/>
      <c r="IR112" s="1347"/>
      <c r="IS112" s="1347"/>
      <c r="IT112" s="1347"/>
      <c r="IU112" s="1347"/>
      <c r="IV112" s="1347"/>
    </row>
    <row r="113" spans="1:256" ht="15" customHeight="1">
      <c r="A113" s="98" t="s">
        <v>2090</v>
      </c>
      <c r="B113" s="1365" t="s">
        <v>1591</v>
      </c>
      <c r="C113" s="1347" t="s">
        <v>1592</v>
      </c>
      <c r="D113" s="247" t="s">
        <v>84</v>
      </c>
      <c r="E113" s="1436">
        <v>9904955</v>
      </c>
      <c r="F113" s="1345">
        <v>9959981</v>
      </c>
      <c r="G113" s="1353">
        <f t="shared" si="6"/>
        <v>-55026</v>
      </c>
      <c r="I113" s="1439" t="s">
        <v>795</v>
      </c>
      <c r="J113" s="1347"/>
      <c r="K113" s="1347"/>
      <c r="L113" s="1347"/>
      <c r="M113" s="1347"/>
      <c r="N113" s="1347"/>
      <c r="O113" s="1347"/>
      <c r="P113" s="1347"/>
      <c r="Q113" s="1347"/>
      <c r="R113" s="1347"/>
      <c r="S113" s="1347"/>
      <c r="T113" s="1347"/>
      <c r="U113" s="1347"/>
      <c r="V113" s="1347"/>
      <c r="W113" s="1347"/>
      <c r="X113" s="1347"/>
      <c r="Y113" s="1347"/>
      <c r="Z113" s="1347"/>
      <c r="AA113" s="1347"/>
      <c r="AB113" s="1347"/>
      <c r="AC113" s="1347"/>
      <c r="AD113" s="1347"/>
      <c r="AE113" s="1347"/>
      <c r="AF113" s="1347"/>
      <c r="AG113" s="1347"/>
      <c r="AH113" s="1347"/>
      <c r="AI113" s="1347"/>
      <c r="AJ113" s="1347"/>
      <c r="AK113" s="1347"/>
      <c r="AL113" s="1347"/>
      <c r="AM113" s="1347"/>
      <c r="AN113" s="1347"/>
      <c r="AO113" s="1347"/>
      <c r="AP113" s="1347"/>
      <c r="AQ113" s="1347"/>
      <c r="AR113" s="1347"/>
      <c r="AS113" s="1347"/>
      <c r="AT113" s="1347"/>
      <c r="AU113" s="1347"/>
      <c r="AV113" s="1347"/>
      <c r="AW113" s="1347"/>
      <c r="AX113" s="1347"/>
      <c r="AY113" s="1347"/>
      <c r="AZ113" s="1347"/>
      <c r="BA113" s="1347"/>
      <c r="BB113" s="1347"/>
      <c r="BC113" s="1347"/>
      <c r="BD113" s="1347"/>
      <c r="BE113" s="1347"/>
      <c r="BF113" s="1347"/>
      <c r="BG113" s="1347"/>
      <c r="BH113" s="1347"/>
      <c r="BI113" s="1347"/>
      <c r="BJ113" s="1347"/>
      <c r="BK113" s="1347"/>
      <c r="BL113" s="1347"/>
      <c r="BM113" s="1347"/>
      <c r="BN113" s="1347"/>
      <c r="BO113" s="1347"/>
      <c r="BP113" s="1347"/>
      <c r="BQ113" s="1347"/>
      <c r="BR113" s="1347"/>
      <c r="BS113" s="1347"/>
      <c r="BT113" s="1347"/>
      <c r="BU113" s="1347"/>
      <c r="BV113" s="1347"/>
      <c r="BW113" s="1347"/>
      <c r="BX113" s="1347"/>
      <c r="BY113" s="1347"/>
      <c r="BZ113" s="1347"/>
      <c r="CA113" s="1347"/>
      <c r="CB113" s="1347"/>
      <c r="CC113" s="1347"/>
      <c r="CD113" s="1347"/>
      <c r="CE113" s="1347"/>
      <c r="CF113" s="1347"/>
      <c r="CG113" s="1347"/>
      <c r="CH113" s="1347"/>
      <c r="CI113" s="1347"/>
      <c r="CJ113" s="1347"/>
      <c r="CK113" s="1347"/>
      <c r="CL113" s="1347"/>
      <c r="CM113" s="1347"/>
      <c r="CN113" s="1347"/>
      <c r="CO113" s="1347"/>
      <c r="CP113" s="1347"/>
      <c r="CQ113" s="1347"/>
      <c r="CR113" s="1347"/>
      <c r="CS113" s="1347"/>
      <c r="CT113" s="1347"/>
      <c r="CU113" s="1347"/>
      <c r="CV113" s="1347"/>
      <c r="CW113" s="1347"/>
      <c r="CX113" s="1347"/>
      <c r="CY113" s="1347"/>
      <c r="CZ113" s="1347"/>
      <c r="DA113" s="1347"/>
      <c r="DB113" s="1347"/>
      <c r="DC113" s="1347"/>
      <c r="DD113" s="1347"/>
      <c r="DE113" s="1347"/>
      <c r="DF113" s="1347"/>
      <c r="DG113" s="1347"/>
      <c r="DH113" s="1347"/>
      <c r="DI113" s="1347"/>
      <c r="DJ113" s="1347"/>
      <c r="DK113" s="1347"/>
      <c r="DL113" s="1347"/>
      <c r="DM113" s="1347"/>
      <c r="DN113" s="1347"/>
      <c r="DO113" s="1347"/>
      <c r="DP113" s="1347"/>
      <c r="DQ113" s="1347"/>
      <c r="DR113" s="1347"/>
      <c r="DS113" s="1347"/>
      <c r="DT113" s="1347"/>
      <c r="DU113" s="1347"/>
      <c r="DV113" s="1347"/>
      <c r="DW113" s="1347"/>
      <c r="DX113" s="1347"/>
      <c r="DY113" s="1347"/>
      <c r="DZ113" s="1347"/>
      <c r="EA113" s="1347"/>
      <c r="EB113" s="1347"/>
      <c r="EC113" s="1347"/>
      <c r="ED113" s="1347"/>
      <c r="EE113" s="1347"/>
      <c r="EF113" s="1347"/>
      <c r="EG113" s="1347"/>
      <c r="EH113" s="1347"/>
      <c r="EI113" s="1347"/>
      <c r="EJ113" s="1347"/>
      <c r="EK113" s="1347"/>
      <c r="EL113" s="1347"/>
      <c r="EM113" s="1347"/>
      <c r="EN113" s="1347"/>
      <c r="EO113" s="1347"/>
      <c r="EP113" s="1347"/>
      <c r="EQ113" s="1347"/>
      <c r="ER113" s="1347"/>
      <c r="ES113" s="1347"/>
      <c r="ET113" s="1347"/>
      <c r="EU113" s="1347"/>
      <c r="EV113" s="1347"/>
      <c r="EW113" s="1347"/>
      <c r="EX113" s="1347"/>
      <c r="EY113" s="1347"/>
      <c r="EZ113" s="1347"/>
      <c r="FA113" s="1347"/>
      <c r="FB113" s="1347"/>
      <c r="FC113" s="1347"/>
      <c r="FD113" s="1347"/>
      <c r="FE113" s="1347"/>
      <c r="FF113" s="1347"/>
      <c r="FG113" s="1347"/>
      <c r="FH113" s="1347"/>
      <c r="FI113" s="1347"/>
      <c r="FJ113" s="1347"/>
      <c r="FK113" s="1347"/>
      <c r="FL113" s="1347"/>
      <c r="FM113" s="1347"/>
      <c r="FN113" s="1347"/>
      <c r="FO113" s="1347"/>
      <c r="FP113" s="1347"/>
      <c r="FQ113" s="1347"/>
      <c r="FR113" s="1347"/>
      <c r="FS113" s="1347"/>
      <c r="FT113" s="1347"/>
      <c r="FU113" s="1347"/>
      <c r="FV113" s="1347"/>
      <c r="FW113" s="1347"/>
      <c r="FX113" s="1347"/>
      <c r="FY113" s="1347"/>
      <c r="FZ113" s="1347"/>
      <c r="GA113" s="1347"/>
      <c r="GB113" s="1347"/>
      <c r="GC113" s="1347"/>
      <c r="GD113" s="1347"/>
      <c r="GE113" s="1347"/>
      <c r="GF113" s="1347"/>
      <c r="GG113" s="1347"/>
      <c r="GH113" s="1347"/>
      <c r="GI113" s="1347"/>
      <c r="GJ113" s="1347"/>
      <c r="GK113" s="1347"/>
      <c r="GL113" s="1347"/>
      <c r="GM113" s="1347"/>
      <c r="GN113" s="1347"/>
      <c r="GO113" s="1347"/>
      <c r="GP113" s="1347"/>
      <c r="GQ113" s="1347"/>
      <c r="GR113" s="1347"/>
      <c r="GS113" s="1347"/>
      <c r="GT113" s="1347"/>
      <c r="GU113" s="1347"/>
      <c r="GV113" s="1347"/>
      <c r="GW113" s="1347"/>
      <c r="GX113" s="1347"/>
      <c r="GY113" s="1347"/>
      <c r="GZ113" s="1347"/>
      <c r="HA113" s="1347"/>
      <c r="HB113" s="1347"/>
      <c r="HC113" s="1347"/>
      <c r="HD113" s="1347"/>
      <c r="HE113" s="1347"/>
      <c r="HF113" s="1347"/>
      <c r="HG113" s="1347"/>
      <c r="HH113" s="1347"/>
      <c r="HI113" s="1347"/>
      <c r="HJ113" s="1347"/>
      <c r="HK113" s="1347"/>
      <c r="HL113" s="1347"/>
      <c r="HM113" s="1347"/>
      <c r="HN113" s="1347"/>
      <c r="HO113" s="1347"/>
      <c r="HP113" s="1347"/>
      <c r="HQ113" s="1347"/>
      <c r="HR113" s="1347"/>
      <c r="HS113" s="1347"/>
      <c r="HT113" s="1347"/>
      <c r="HU113" s="1347"/>
      <c r="HV113" s="1347"/>
      <c r="HW113" s="1347"/>
      <c r="HX113" s="1347"/>
      <c r="HY113" s="1347"/>
      <c r="HZ113" s="1347"/>
      <c r="IA113" s="1347"/>
      <c r="IB113" s="1347"/>
      <c r="IC113" s="1347"/>
      <c r="ID113" s="1347"/>
      <c r="IE113" s="1347"/>
      <c r="IF113" s="1347"/>
      <c r="IG113" s="1347"/>
      <c r="IH113" s="1347"/>
      <c r="II113" s="1347"/>
      <c r="IJ113" s="1347"/>
      <c r="IK113" s="1347"/>
      <c r="IL113" s="1347"/>
      <c r="IM113" s="1347"/>
      <c r="IN113" s="1347"/>
      <c r="IO113" s="1347"/>
      <c r="IP113" s="1347"/>
      <c r="IQ113" s="1347"/>
      <c r="IR113" s="1347"/>
      <c r="IS113" s="1347"/>
      <c r="IT113" s="1347"/>
      <c r="IU113" s="1347"/>
      <c r="IV113" s="1347"/>
    </row>
    <row r="114" spans="1:256" ht="15" customHeight="1">
      <c r="A114" s="98" t="s">
        <v>2094</v>
      </c>
      <c r="B114" s="1365"/>
      <c r="C114" s="96" t="s">
        <v>1593</v>
      </c>
      <c r="D114" s="1354"/>
      <c r="E114" s="1355">
        <f>SUM(E106:E113)-2*E109</f>
        <v>7147125</v>
      </c>
      <c r="F114" s="1355">
        <f>SUM(F106:F113)-2*F109</f>
        <v>7202579</v>
      </c>
      <c r="G114" s="1356">
        <f>SUM(G106:G113)-2*G109</f>
        <v>-55454</v>
      </c>
      <c r="I114" s="1347"/>
      <c r="J114" s="1347"/>
      <c r="K114" s="1347"/>
      <c r="L114" s="1347"/>
      <c r="M114" s="1347"/>
      <c r="N114" s="1347"/>
      <c r="O114" s="1347"/>
      <c r="P114" s="1347"/>
      <c r="Q114" s="1347"/>
      <c r="R114" s="1347"/>
      <c r="S114" s="1347"/>
      <c r="T114" s="1347"/>
      <c r="U114" s="1347"/>
      <c r="V114" s="1347"/>
      <c r="W114" s="1347"/>
      <c r="X114" s="1347"/>
      <c r="Y114" s="1347"/>
      <c r="Z114" s="1347"/>
      <c r="AA114" s="1347"/>
      <c r="AB114" s="1347"/>
      <c r="AC114" s="1347"/>
      <c r="AD114" s="1347"/>
      <c r="AE114" s="1347"/>
      <c r="AF114" s="1347"/>
      <c r="AG114" s="1347"/>
      <c r="AH114" s="1347"/>
      <c r="AI114" s="1347"/>
      <c r="AJ114" s="1347"/>
      <c r="AK114" s="1347"/>
      <c r="AL114" s="1347"/>
      <c r="AM114" s="1347"/>
      <c r="AN114" s="1347"/>
      <c r="AO114" s="1347"/>
      <c r="AP114" s="1347"/>
      <c r="AQ114" s="1347"/>
      <c r="AR114" s="1347"/>
      <c r="AS114" s="1347"/>
      <c r="AT114" s="1347"/>
      <c r="AU114" s="1347"/>
      <c r="AV114" s="1347"/>
      <c r="AW114" s="1347"/>
      <c r="AX114" s="1347"/>
      <c r="AY114" s="1347"/>
      <c r="AZ114" s="1347"/>
      <c r="BA114" s="1347"/>
      <c r="BB114" s="1347"/>
      <c r="BC114" s="1347"/>
      <c r="BD114" s="1347"/>
      <c r="BE114" s="1347"/>
      <c r="BF114" s="1347"/>
      <c r="BG114" s="1347"/>
      <c r="BH114" s="1347"/>
      <c r="BI114" s="1347"/>
      <c r="BJ114" s="1347"/>
      <c r="BK114" s="1347"/>
      <c r="BL114" s="1347"/>
      <c r="BM114" s="1347"/>
      <c r="BN114" s="1347"/>
      <c r="BO114" s="1347"/>
      <c r="BP114" s="1347"/>
      <c r="BQ114" s="1347"/>
      <c r="BR114" s="1347"/>
      <c r="BS114" s="1347"/>
      <c r="BT114" s="1347"/>
      <c r="BU114" s="1347"/>
      <c r="BV114" s="1347"/>
      <c r="BW114" s="1347"/>
      <c r="BX114" s="1347"/>
      <c r="BY114" s="1347"/>
      <c r="BZ114" s="1347"/>
      <c r="CA114" s="1347"/>
      <c r="CB114" s="1347"/>
      <c r="CC114" s="1347"/>
      <c r="CD114" s="1347"/>
      <c r="CE114" s="1347"/>
      <c r="CF114" s="1347"/>
      <c r="CG114" s="1347"/>
      <c r="CH114" s="1347"/>
      <c r="CI114" s="1347"/>
      <c r="CJ114" s="1347"/>
      <c r="CK114" s="1347"/>
      <c r="CL114" s="1347"/>
      <c r="CM114" s="1347"/>
      <c r="CN114" s="1347"/>
      <c r="CO114" s="1347"/>
      <c r="CP114" s="1347"/>
      <c r="CQ114" s="1347"/>
      <c r="CR114" s="1347"/>
      <c r="CS114" s="1347"/>
      <c r="CT114" s="1347"/>
      <c r="CU114" s="1347"/>
      <c r="CV114" s="1347"/>
      <c r="CW114" s="1347"/>
      <c r="CX114" s="1347"/>
      <c r="CY114" s="1347"/>
      <c r="CZ114" s="1347"/>
      <c r="DA114" s="1347"/>
      <c r="DB114" s="1347"/>
      <c r="DC114" s="1347"/>
      <c r="DD114" s="1347"/>
      <c r="DE114" s="1347"/>
      <c r="DF114" s="1347"/>
      <c r="DG114" s="1347"/>
      <c r="DH114" s="1347"/>
      <c r="DI114" s="1347"/>
      <c r="DJ114" s="1347"/>
      <c r="DK114" s="1347"/>
      <c r="DL114" s="1347"/>
      <c r="DM114" s="1347"/>
      <c r="DN114" s="1347"/>
      <c r="DO114" s="1347"/>
      <c r="DP114" s="1347"/>
      <c r="DQ114" s="1347"/>
      <c r="DR114" s="1347"/>
      <c r="DS114" s="1347"/>
      <c r="DT114" s="1347"/>
      <c r="DU114" s="1347"/>
      <c r="DV114" s="1347"/>
      <c r="DW114" s="1347"/>
      <c r="DX114" s="1347"/>
      <c r="DY114" s="1347"/>
      <c r="DZ114" s="1347"/>
      <c r="EA114" s="1347"/>
      <c r="EB114" s="1347"/>
      <c r="EC114" s="1347"/>
      <c r="ED114" s="1347"/>
      <c r="EE114" s="1347"/>
      <c r="EF114" s="1347"/>
      <c r="EG114" s="1347"/>
      <c r="EH114" s="1347"/>
      <c r="EI114" s="1347"/>
      <c r="EJ114" s="1347"/>
      <c r="EK114" s="1347"/>
      <c r="EL114" s="1347"/>
      <c r="EM114" s="1347"/>
      <c r="EN114" s="1347"/>
      <c r="EO114" s="1347"/>
      <c r="EP114" s="1347"/>
      <c r="EQ114" s="1347"/>
      <c r="ER114" s="1347"/>
      <c r="ES114" s="1347"/>
      <c r="ET114" s="1347"/>
      <c r="EU114" s="1347"/>
      <c r="EV114" s="1347"/>
      <c r="EW114" s="1347"/>
      <c r="EX114" s="1347"/>
      <c r="EY114" s="1347"/>
      <c r="EZ114" s="1347"/>
      <c r="FA114" s="1347"/>
      <c r="FB114" s="1347"/>
      <c r="FC114" s="1347"/>
      <c r="FD114" s="1347"/>
      <c r="FE114" s="1347"/>
      <c r="FF114" s="1347"/>
      <c r="FG114" s="1347"/>
      <c r="FH114" s="1347"/>
      <c r="FI114" s="1347"/>
      <c r="FJ114" s="1347"/>
      <c r="FK114" s="1347"/>
      <c r="FL114" s="1347"/>
      <c r="FM114" s="1347"/>
      <c r="FN114" s="1347"/>
      <c r="FO114" s="1347"/>
      <c r="FP114" s="1347"/>
      <c r="FQ114" s="1347"/>
      <c r="FR114" s="1347"/>
      <c r="FS114" s="1347"/>
      <c r="FT114" s="1347"/>
      <c r="FU114" s="1347"/>
      <c r="FV114" s="1347"/>
      <c r="FW114" s="1347"/>
      <c r="FX114" s="1347"/>
      <c r="FY114" s="1347"/>
      <c r="FZ114" s="1347"/>
      <c r="GA114" s="1347"/>
      <c r="GB114" s="1347"/>
      <c r="GC114" s="1347"/>
      <c r="GD114" s="1347"/>
      <c r="GE114" s="1347"/>
      <c r="GF114" s="1347"/>
      <c r="GG114" s="1347"/>
      <c r="GH114" s="1347"/>
      <c r="GI114" s="1347"/>
      <c r="GJ114" s="1347"/>
      <c r="GK114" s="1347"/>
      <c r="GL114" s="1347"/>
      <c r="GM114" s="1347"/>
      <c r="GN114" s="1347"/>
      <c r="GO114" s="1347"/>
      <c r="GP114" s="1347"/>
      <c r="GQ114" s="1347"/>
      <c r="GR114" s="1347"/>
      <c r="GS114" s="1347"/>
      <c r="GT114" s="1347"/>
      <c r="GU114" s="1347"/>
      <c r="GV114" s="1347"/>
      <c r="GW114" s="1347"/>
      <c r="GX114" s="1347"/>
      <c r="GY114" s="1347"/>
      <c r="GZ114" s="1347"/>
      <c r="HA114" s="1347"/>
      <c r="HB114" s="1347"/>
      <c r="HC114" s="1347"/>
      <c r="HD114" s="1347"/>
      <c r="HE114" s="1347"/>
      <c r="HF114" s="1347"/>
      <c r="HG114" s="1347"/>
      <c r="HH114" s="1347"/>
      <c r="HI114" s="1347"/>
      <c r="HJ114" s="1347"/>
      <c r="HK114" s="1347"/>
      <c r="HL114" s="1347"/>
      <c r="HM114" s="1347"/>
      <c r="HN114" s="1347"/>
      <c r="HO114" s="1347"/>
      <c r="HP114" s="1347"/>
      <c r="HQ114" s="1347"/>
      <c r="HR114" s="1347"/>
      <c r="HS114" s="1347"/>
      <c r="HT114" s="1347"/>
      <c r="HU114" s="1347"/>
      <c r="HV114" s="1347"/>
      <c r="HW114" s="1347"/>
      <c r="HX114" s="1347"/>
      <c r="HY114" s="1347"/>
      <c r="HZ114" s="1347"/>
      <c r="IA114" s="1347"/>
      <c r="IB114" s="1347"/>
      <c r="IC114" s="1347"/>
      <c r="ID114" s="1347"/>
      <c r="IE114" s="1347"/>
      <c r="IF114" s="1347"/>
      <c r="IG114" s="1347"/>
      <c r="IH114" s="1347"/>
      <c r="II114" s="1347"/>
      <c r="IJ114" s="1347"/>
      <c r="IK114" s="1347"/>
      <c r="IL114" s="1347"/>
      <c r="IM114" s="1347"/>
      <c r="IN114" s="1347"/>
      <c r="IO114" s="1347"/>
      <c r="IP114" s="1347"/>
      <c r="IQ114" s="1347"/>
      <c r="IR114" s="1347"/>
      <c r="IS114" s="1347"/>
      <c r="IT114" s="1347"/>
      <c r="IU114" s="1347"/>
      <c r="IV114" s="1347"/>
    </row>
    <row r="115" spans="1:256" ht="18.75" customHeight="1" thickBot="1">
      <c r="A115" s="370" t="s">
        <v>2733</v>
      </c>
      <c r="B115" s="371" t="s">
        <v>1594</v>
      </c>
      <c r="C115" s="372"/>
      <c r="D115" s="329"/>
      <c r="E115" s="362">
        <f>E86+E95+E104+E114</f>
        <v>10713717</v>
      </c>
      <c r="F115" s="362">
        <f>F86+F95+F104+F114</f>
        <v>11128574</v>
      </c>
      <c r="G115" s="363">
        <f>G86+G95+G104+G114</f>
        <v>-414857</v>
      </c>
    </row>
    <row r="116" spans="1:256" ht="18.75" customHeight="1" thickTop="1" thickBot="1">
      <c r="A116" s="364" t="s">
        <v>2748</v>
      </c>
      <c r="B116" s="365"/>
      <c r="C116" s="365"/>
      <c r="D116" s="365"/>
      <c r="E116" s="373"/>
      <c r="F116" s="373"/>
      <c r="G116" s="374"/>
    </row>
    <row r="117" spans="1:256" ht="18.95" customHeight="1">
      <c r="C117" s="165"/>
      <c r="D117" s="2" t="s">
        <v>795</v>
      </c>
      <c r="G117" s="350" t="s">
        <v>1503</v>
      </c>
    </row>
    <row r="118" spans="1:256" ht="18.95" customHeight="1">
      <c r="A118" s="165" t="s">
        <v>80</v>
      </c>
      <c r="B118" s="165"/>
      <c r="C118" s="165"/>
      <c r="D118" s="165"/>
      <c r="E118" s="165"/>
      <c r="F118" s="165"/>
      <c r="G118" s="165"/>
    </row>
    <row r="119" spans="1:256" ht="15.75" thickBot="1">
      <c r="A119" s="2" t="str">
        <f>'Data Sheet'!A50</f>
        <v>Annual Report of THE MIDDLEBURGH TELEPHONE COMPANY                                                                 For the period ending DECEMBER 31, 2013</v>
      </c>
    </row>
    <row r="120" spans="1:256" ht="19.899999999999999" customHeight="1">
      <c r="A120" s="278"/>
      <c r="B120" s="375"/>
      <c r="C120" s="167"/>
      <c r="D120" s="167"/>
      <c r="E120" s="167"/>
      <c r="F120" s="167"/>
      <c r="G120" s="279"/>
    </row>
    <row r="121" spans="1:256" ht="19.899999999999999" customHeight="1">
      <c r="A121" s="154" t="s">
        <v>1595</v>
      </c>
      <c r="B121" s="165"/>
      <c r="C121" s="165"/>
      <c r="D121" s="165"/>
      <c r="E121" s="165"/>
      <c r="F121" s="165"/>
      <c r="G121" s="280"/>
    </row>
    <row r="122" spans="1:256" ht="18.95" customHeight="1">
      <c r="A122" s="158"/>
      <c r="G122" s="282"/>
    </row>
    <row r="123" spans="1:256" ht="13.9" customHeight="1">
      <c r="A123" s="158" t="s">
        <v>1596</v>
      </c>
      <c r="G123" s="282"/>
    </row>
    <row r="124" spans="1:256" ht="13.9" customHeight="1">
      <c r="A124" s="158"/>
      <c r="G124" s="282"/>
    </row>
    <row r="125" spans="1:256" ht="13.9" customHeight="1">
      <c r="A125" s="1341" t="s">
        <v>308</v>
      </c>
      <c r="G125" s="282"/>
    </row>
    <row r="126" spans="1:256" ht="13.9" customHeight="1">
      <c r="A126" s="1341" t="s">
        <v>309</v>
      </c>
      <c r="G126" s="282"/>
    </row>
    <row r="127" spans="1:256" ht="13.9" customHeight="1">
      <c r="A127" s="1341" t="s">
        <v>310</v>
      </c>
      <c r="G127" s="282"/>
    </row>
    <row r="128" spans="1:256" ht="13.9" customHeight="1">
      <c r="A128" s="1341" t="s">
        <v>311</v>
      </c>
      <c r="G128" s="282"/>
    </row>
    <row r="129" spans="1:7" ht="13.9" customHeight="1">
      <c r="A129" s="1341" t="s">
        <v>312</v>
      </c>
      <c r="G129" s="282"/>
    </row>
    <row r="130" spans="1:7" ht="13.9" customHeight="1">
      <c r="A130" s="158"/>
      <c r="G130" s="282"/>
    </row>
    <row r="131" spans="1:7" ht="13.9" customHeight="1">
      <c r="A131" s="158" t="s">
        <v>313</v>
      </c>
      <c r="G131" s="282"/>
    </row>
    <row r="132" spans="1:7" ht="13.9" customHeight="1">
      <c r="A132" s="158" t="s">
        <v>314</v>
      </c>
      <c r="G132" s="282"/>
    </row>
    <row r="133" spans="1:7" ht="13.9" customHeight="1">
      <c r="A133" s="158"/>
      <c r="G133" s="282"/>
    </row>
    <row r="134" spans="1:7" ht="13.9" customHeight="1">
      <c r="A134" s="158" t="s">
        <v>315</v>
      </c>
      <c r="G134" s="282"/>
    </row>
    <row r="135" spans="1:7" ht="13.9" customHeight="1" thickBot="1">
      <c r="A135" s="318" t="s">
        <v>316</v>
      </c>
      <c r="B135" s="351"/>
      <c r="C135" s="319"/>
      <c r="D135" s="319"/>
      <c r="E135" s="319"/>
      <c r="F135" s="319"/>
      <c r="G135" s="320"/>
    </row>
    <row r="136" spans="1:7" ht="13.9" customHeight="1">
      <c r="A136" s="158" t="s">
        <v>90</v>
      </c>
      <c r="G136" s="282"/>
    </row>
    <row r="137" spans="1:7" ht="13.9" customHeight="1">
      <c r="A137" s="158"/>
      <c r="G137" s="282"/>
    </row>
    <row r="138" spans="1:7" ht="13.9" customHeight="1">
      <c r="A138" s="286" t="s">
        <v>317</v>
      </c>
      <c r="B138" s="376"/>
      <c r="C138" s="159"/>
      <c r="D138" s="159"/>
      <c r="E138" s="159"/>
      <c r="F138" s="159"/>
      <c r="G138" s="287"/>
    </row>
    <row r="139" spans="1:7" ht="13.9" customHeight="1">
      <c r="A139" s="286" t="s">
        <v>3053</v>
      </c>
      <c r="B139" s="376"/>
      <c r="C139" s="159"/>
      <c r="D139" s="159"/>
      <c r="E139" s="159"/>
      <c r="F139" s="159"/>
      <c r="G139" s="287"/>
    </row>
    <row r="140" spans="1:7" ht="13.9" customHeight="1">
      <c r="A140" s="286"/>
      <c r="B140" s="376"/>
      <c r="C140" s="159"/>
      <c r="D140" s="159"/>
      <c r="E140" s="159"/>
      <c r="F140" s="159"/>
      <c r="G140" s="287"/>
    </row>
    <row r="141" spans="1:7" ht="13.9" customHeight="1">
      <c r="A141" s="286" t="s">
        <v>3054</v>
      </c>
      <c r="B141" s="376"/>
      <c r="C141" s="159"/>
      <c r="D141" s="159"/>
      <c r="E141" s="159"/>
      <c r="F141" s="159"/>
      <c r="G141" s="287"/>
    </row>
    <row r="142" spans="1:7" ht="13.9" customHeight="1">
      <c r="A142" s="286"/>
      <c r="B142" s="376"/>
      <c r="C142" s="159"/>
      <c r="D142" s="159"/>
      <c r="E142" s="159"/>
      <c r="F142" s="159"/>
      <c r="G142" s="287"/>
    </row>
    <row r="143" spans="1:7" ht="13.9" customHeight="1">
      <c r="A143" s="281" t="s">
        <v>318</v>
      </c>
      <c r="B143" s="165"/>
      <c r="C143" s="165"/>
      <c r="D143" s="165"/>
      <c r="E143" s="165"/>
      <c r="F143" s="165"/>
      <c r="G143" s="280"/>
    </row>
    <row r="144" spans="1:7" ht="13.9" customHeight="1">
      <c r="A144" s="286"/>
      <c r="B144" s="452"/>
      <c r="C144" s="452"/>
      <c r="D144" s="452"/>
      <c r="E144" s="452"/>
      <c r="F144" s="452"/>
      <c r="G144" s="1370"/>
    </row>
    <row r="145" spans="1:7" ht="13.9" customHeight="1">
      <c r="A145" s="286"/>
      <c r="B145" s="1371"/>
      <c r="C145" s="1372"/>
      <c r="D145" s="1372"/>
      <c r="E145" s="1372"/>
      <c r="F145" s="1372"/>
      <c r="G145" s="287"/>
    </row>
    <row r="146" spans="1:7" ht="13.9" customHeight="1">
      <c r="A146" s="1373"/>
      <c r="B146" s="376"/>
      <c r="C146" s="159"/>
      <c r="D146" s="159"/>
      <c r="E146" s="159"/>
      <c r="F146" s="159"/>
      <c r="G146" s="287"/>
    </row>
    <row r="147" spans="1:7">
      <c r="A147" s="286"/>
      <c r="B147" s="376"/>
      <c r="C147" s="159"/>
      <c r="D147" s="159"/>
      <c r="E147" s="159"/>
      <c r="F147" s="159"/>
      <c r="G147" s="287"/>
    </row>
    <row r="148" spans="1:7">
      <c r="A148" s="286"/>
      <c r="B148" s="376"/>
      <c r="C148" s="159"/>
      <c r="D148" s="159"/>
      <c r="E148" s="159"/>
      <c r="F148" s="159"/>
      <c r="G148" s="287"/>
    </row>
    <row r="149" spans="1:7">
      <c r="A149" s="286"/>
      <c r="B149" s="376"/>
      <c r="C149" s="159"/>
      <c r="D149" s="159"/>
      <c r="E149" s="159"/>
      <c r="F149" s="159"/>
      <c r="G149" s="287"/>
    </row>
    <row r="150" spans="1:7">
      <c r="A150" s="286"/>
      <c r="B150" s="376"/>
      <c r="C150" s="159"/>
      <c r="D150" s="159"/>
      <c r="E150" s="159"/>
      <c r="F150" s="159"/>
      <c r="G150" s="287"/>
    </row>
    <row r="151" spans="1:7">
      <c r="A151" s="286"/>
      <c r="B151" s="376"/>
      <c r="C151" s="159"/>
      <c r="D151" s="159"/>
      <c r="E151" s="159"/>
      <c r="F151" s="159"/>
      <c r="G151" s="287"/>
    </row>
    <row r="152" spans="1:7">
      <c r="A152" s="286"/>
      <c r="B152" s="376"/>
      <c r="C152" s="159"/>
      <c r="D152" s="159"/>
      <c r="E152" s="159"/>
      <c r="F152" s="159"/>
      <c r="G152" s="287"/>
    </row>
    <row r="153" spans="1:7">
      <c r="A153" s="286"/>
      <c r="B153" s="376"/>
      <c r="C153" s="159"/>
      <c r="D153" s="159"/>
      <c r="E153" s="159"/>
      <c r="F153" s="159"/>
      <c r="G153" s="287"/>
    </row>
    <row r="154" spans="1:7">
      <c r="A154" s="286"/>
      <c r="B154" s="376"/>
      <c r="C154" s="159"/>
      <c r="D154" s="159"/>
      <c r="E154" s="159"/>
      <c r="F154" s="159"/>
      <c r="G154" s="287"/>
    </row>
    <row r="155" spans="1:7">
      <c r="A155" s="286"/>
      <c r="B155" s="376"/>
      <c r="C155" s="159"/>
      <c r="D155" s="159"/>
      <c r="E155" s="159"/>
      <c r="F155" s="159"/>
      <c r="G155" s="287"/>
    </row>
    <row r="156" spans="1:7">
      <c r="A156" s="286"/>
      <c r="B156" s="376"/>
      <c r="C156" s="159"/>
      <c r="D156" s="159"/>
      <c r="E156" s="159"/>
      <c r="F156" s="159"/>
      <c r="G156" s="287"/>
    </row>
    <row r="157" spans="1:7">
      <c r="A157" s="286"/>
      <c r="B157" s="376"/>
      <c r="C157" s="159"/>
      <c r="D157" s="159"/>
      <c r="E157" s="159"/>
      <c r="F157" s="159"/>
      <c r="G157" s="287"/>
    </row>
    <row r="158" spans="1:7">
      <c r="A158" s="286"/>
      <c r="B158" s="376"/>
      <c r="C158" s="159"/>
      <c r="D158" s="159"/>
      <c r="E158" s="159"/>
      <c r="F158" s="159"/>
      <c r="G158" s="287"/>
    </row>
    <row r="159" spans="1:7">
      <c r="A159" s="286"/>
      <c r="B159" s="376"/>
      <c r="C159" s="159"/>
      <c r="D159" s="159"/>
      <c r="E159" s="159"/>
      <c r="F159" s="159"/>
      <c r="G159" s="287"/>
    </row>
    <row r="160" spans="1:7">
      <c r="A160" s="286"/>
      <c r="B160" s="376"/>
      <c r="C160" s="159"/>
      <c r="D160" s="159"/>
      <c r="E160" s="159"/>
      <c r="F160" s="159"/>
      <c r="G160" s="287"/>
    </row>
    <row r="161" spans="1:7">
      <c r="A161" s="286"/>
      <c r="B161" s="376"/>
      <c r="C161" s="159"/>
      <c r="D161" s="159"/>
      <c r="E161" s="159"/>
      <c r="F161" s="159"/>
      <c r="G161" s="287"/>
    </row>
    <row r="162" spans="1:7">
      <c r="A162" s="286"/>
      <c r="B162" s="376"/>
      <c r="C162" s="159"/>
      <c r="D162" s="159"/>
      <c r="E162" s="159"/>
      <c r="F162" s="159"/>
      <c r="G162" s="287"/>
    </row>
    <row r="163" spans="1:7">
      <c r="A163" s="286"/>
      <c r="B163" s="376"/>
      <c r="C163" s="159"/>
      <c r="D163" s="159"/>
      <c r="E163" s="159"/>
      <c r="F163" s="159"/>
      <c r="G163" s="287"/>
    </row>
    <row r="164" spans="1:7">
      <c r="A164" s="286"/>
      <c r="B164" s="376"/>
      <c r="C164" s="159"/>
      <c r="D164" s="159"/>
      <c r="E164" s="159"/>
      <c r="F164" s="159"/>
      <c r="G164" s="287"/>
    </row>
    <row r="165" spans="1:7">
      <c r="A165" s="286"/>
      <c r="B165" s="376"/>
      <c r="C165" s="159"/>
      <c r="D165" s="159"/>
      <c r="E165" s="159"/>
      <c r="F165" s="159"/>
      <c r="G165" s="287"/>
    </row>
    <row r="166" spans="1:7">
      <c r="A166" s="286"/>
      <c r="B166" s="376"/>
      <c r="C166" s="159"/>
      <c r="D166" s="159"/>
      <c r="E166" s="159"/>
      <c r="F166" s="159"/>
      <c r="G166" s="287"/>
    </row>
    <row r="167" spans="1:7">
      <c r="A167" s="286"/>
      <c r="B167" s="376"/>
      <c r="C167" s="159"/>
      <c r="D167" s="159"/>
      <c r="E167" s="159"/>
      <c r="F167" s="159"/>
      <c r="G167" s="287"/>
    </row>
    <row r="168" spans="1:7">
      <c r="A168" s="286"/>
      <c r="B168" s="376"/>
      <c r="C168" s="159"/>
      <c r="D168" s="159"/>
      <c r="E168" s="159"/>
      <c r="F168" s="159"/>
      <c r="G168" s="287"/>
    </row>
    <row r="169" spans="1:7">
      <c r="A169" s="286"/>
      <c r="B169" s="376"/>
      <c r="C169" s="159"/>
      <c r="D169" s="159"/>
      <c r="E169" s="159"/>
      <c r="F169" s="159"/>
      <c r="G169" s="287"/>
    </row>
    <row r="170" spans="1:7">
      <c r="A170" s="286"/>
      <c r="B170" s="376"/>
      <c r="C170" s="159"/>
      <c r="D170" s="159"/>
      <c r="E170" s="159"/>
      <c r="F170" s="159"/>
      <c r="G170" s="287"/>
    </row>
    <row r="171" spans="1:7">
      <c r="A171" s="286"/>
      <c r="B171" s="376"/>
      <c r="C171" s="159"/>
      <c r="D171" s="159"/>
      <c r="E171" s="159"/>
      <c r="F171" s="159"/>
      <c r="G171" s="287"/>
    </row>
    <row r="172" spans="1:7">
      <c r="A172" s="286"/>
      <c r="B172" s="376"/>
      <c r="C172" s="159"/>
      <c r="D172" s="159"/>
      <c r="E172" s="159"/>
      <c r="F172" s="159"/>
      <c r="G172" s="287"/>
    </row>
    <row r="173" spans="1:7" ht="15.75" thickBot="1">
      <c r="A173" s="288"/>
      <c r="B173" s="377"/>
      <c r="C173" s="164"/>
      <c r="D173" s="164"/>
      <c r="E173" s="164"/>
      <c r="F173" s="164"/>
      <c r="G173" s="289"/>
    </row>
    <row r="174" spans="1:7">
      <c r="A174" s="2" t="s">
        <v>2684</v>
      </c>
    </row>
    <row r="175" spans="1:7">
      <c r="A175" s="165" t="s">
        <v>81</v>
      </c>
      <c r="B175" s="165"/>
      <c r="C175" s="165"/>
      <c r="D175" s="165"/>
      <c r="E175" s="165"/>
      <c r="F175" s="165"/>
      <c r="G175" s="165"/>
    </row>
    <row r="176" spans="1:7" ht="15.75" thickBot="1">
      <c r="A176" s="2" t="str">
        <f>'Data Sheet'!A48</f>
        <v>Annual Report of THE MIDDLEBURGH TELEPHONE COMPANY                                                     For the period ending DECEMBER 31, 2013</v>
      </c>
    </row>
    <row r="177" spans="1:7" ht="15.75">
      <c r="A177" s="352"/>
      <c r="B177" s="353"/>
      <c r="C177" s="353"/>
      <c r="D177" s="353"/>
      <c r="E177" s="353"/>
      <c r="F177" s="353"/>
      <c r="G177" s="354"/>
    </row>
    <row r="178" spans="1:7" ht="15.75">
      <c r="A178" s="154" t="s">
        <v>319</v>
      </c>
      <c r="B178" s="165"/>
      <c r="C178" s="165"/>
      <c r="D178" s="165"/>
      <c r="E178" s="165"/>
      <c r="F178" s="165"/>
      <c r="G178" s="280"/>
    </row>
    <row r="179" spans="1:7" ht="15.95" customHeight="1">
      <c r="A179" s="158"/>
      <c r="G179" s="282"/>
    </row>
    <row r="180" spans="1:7" ht="15.95" customHeight="1">
      <c r="A180" s="286"/>
      <c r="B180" s="376"/>
      <c r="C180" s="159"/>
      <c r="D180" s="159"/>
      <c r="E180" s="159"/>
      <c r="F180" s="159"/>
      <c r="G180" s="287"/>
    </row>
    <row r="181" spans="1:7" ht="15.95" customHeight="1">
      <c r="A181" s="286"/>
      <c r="B181" s="376"/>
      <c r="C181" s="159"/>
      <c r="D181" s="159"/>
      <c r="E181" s="159"/>
      <c r="F181" s="159"/>
      <c r="G181" s="287"/>
    </row>
    <row r="182" spans="1:7" ht="15.95" customHeight="1">
      <c r="A182" s="286"/>
      <c r="B182" s="376"/>
      <c r="C182" s="159"/>
      <c r="D182" s="159"/>
      <c r="E182" s="159"/>
      <c r="F182" s="159"/>
      <c r="G182" s="287"/>
    </row>
    <row r="183" spans="1:7" ht="15.95" customHeight="1">
      <c r="A183" s="286"/>
      <c r="B183" s="376"/>
      <c r="C183" s="159"/>
      <c r="D183" s="159"/>
      <c r="E183" s="159"/>
      <c r="F183" s="159"/>
      <c r="G183" s="287"/>
    </row>
    <row r="184" spans="1:7" ht="15.95" customHeight="1">
      <c r="A184" s="286"/>
      <c r="B184" s="376"/>
      <c r="C184" s="159"/>
      <c r="D184" s="159"/>
      <c r="E184" s="159"/>
      <c r="F184" s="159"/>
      <c r="G184" s="287"/>
    </row>
    <row r="185" spans="1:7" ht="15.95" customHeight="1">
      <c r="A185" s="286"/>
      <c r="B185" s="376"/>
      <c r="C185" s="159"/>
      <c r="D185" s="159"/>
      <c r="E185" s="159"/>
      <c r="F185" s="159"/>
      <c r="G185" s="287"/>
    </row>
    <row r="186" spans="1:7" ht="15.95" customHeight="1">
      <c r="A186" s="286"/>
      <c r="B186" s="376"/>
      <c r="C186" s="159"/>
      <c r="D186" s="159"/>
      <c r="E186" s="159"/>
      <c r="F186" s="159"/>
      <c r="G186" s="287"/>
    </row>
    <row r="187" spans="1:7" ht="15.95" customHeight="1">
      <c r="A187" s="286"/>
      <c r="B187" s="376"/>
      <c r="C187" s="159"/>
      <c r="D187" s="159"/>
      <c r="E187" s="159"/>
      <c r="F187" s="159"/>
      <c r="G187" s="287"/>
    </row>
    <row r="188" spans="1:7" ht="15.95" customHeight="1">
      <c r="A188" s="286"/>
      <c r="B188" s="376"/>
      <c r="C188" s="159"/>
      <c r="D188" s="159"/>
      <c r="E188" s="159"/>
      <c r="F188" s="159"/>
      <c r="G188" s="287"/>
    </row>
    <row r="189" spans="1:7" ht="15.95" customHeight="1">
      <c r="A189" s="286"/>
      <c r="B189" s="376"/>
      <c r="C189" s="159"/>
      <c r="D189" s="159"/>
      <c r="E189" s="159"/>
      <c r="F189" s="159"/>
      <c r="G189" s="287"/>
    </row>
    <row r="190" spans="1:7" ht="15.95" customHeight="1">
      <c r="A190" s="286"/>
      <c r="B190" s="376"/>
      <c r="C190" s="159"/>
      <c r="D190" s="159"/>
      <c r="E190" s="159"/>
      <c r="F190" s="159"/>
      <c r="G190" s="287"/>
    </row>
    <row r="191" spans="1:7" ht="15.95" customHeight="1">
      <c r="A191" s="286"/>
      <c r="B191" s="376"/>
      <c r="C191" s="159"/>
      <c r="D191" s="159"/>
      <c r="E191" s="159"/>
      <c r="F191" s="159"/>
      <c r="G191" s="287"/>
    </row>
    <row r="192" spans="1:7" ht="15.95" customHeight="1">
      <c r="A192" s="286"/>
      <c r="B192" s="376"/>
      <c r="C192" s="159"/>
      <c r="D192" s="159"/>
      <c r="E192" s="159"/>
      <c r="F192" s="159"/>
      <c r="G192" s="287"/>
    </row>
    <row r="193" spans="1:7" ht="15.95" customHeight="1">
      <c r="A193" s="286"/>
      <c r="B193" s="376"/>
      <c r="C193" s="159"/>
      <c r="D193" s="159"/>
      <c r="E193" s="159"/>
      <c r="F193" s="159"/>
      <c r="G193" s="287"/>
    </row>
    <row r="194" spans="1:7" ht="15.95" customHeight="1">
      <c r="A194" s="286"/>
      <c r="B194" s="376"/>
      <c r="C194" s="159"/>
      <c r="D194" s="159"/>
      <c r="E194" s="159"/>
      <c r="F194" s="159"/>
      <c r="G194" s="287"/>
    </row>
    <row r="195" spans="1:7" ht="15.95" customHeight="1">
      <c r="A195" s="286"/>
      <c r="B195" s="376"/>
      <c r="C195" s="159"/>
      <c r="D195" s="159"/>
      <c r="E195" s="159"/>
      <c r="F195" s="159"/>
      <c r="G195" s="287"/>
    </row>
    <row r="196" spans="1:7" ht="15.95" customHeight="1">
      <c r="A196" s="286"/>
      <c r="B196" s="376"/>
      <c r="C196" s="159"/>
      <c r="D196" s="159"/>
      <c r="E196" s="159"/>
      <c r="F196" s="159"/>
      <c r="G196" s="287"/>
    </row>
    <row r="197" spans="1:7" ht="15.95" customHeight="1">
      <c r="A197" s="286"/>
      <c r="B197" s="376"/>
      <c r="C197" s="159"/>
      <c r="D197" s="159"/>
      <c r="E197" s="159"/>
      <c r="F197" s="159"/>
      <c r="G197" s="287"/>
    </row>
    <row r="198" spans="1:7" ht="15.95" customHeight="1">
      <c r="A198" s="286"/>
      <c r="B198" s="376"/>
      <c r="C198" s="159"/>
      <c r="D198" s="159"/>
      <c r="E198" s="159"/>
      <c r="F198" s="159"/>
      <c r="G198" s="287"/>
    </row>
    <row r="199" spans="1:7" ht="15.95" customHeight="1">
      <c r="A199" s="286"/>
      <c r="B199" s="376"/>
      <c r="C199" s="159"/>
      <c r="D199" s="159"/>
      <c r="E199" s="159"/>
      <c r="F199" s="159"/>
      <c r="G199" s="287"/>
    </row>
    <row r="200" spans="1:7" ht="15.95" customHeight="1">
      <c r="A200" s="286"/>
      <c r="B200" s="376"/>
      <c r="C200" s="159"/>
      <c r="D200" s="159"/>
      <c r="E200" s="159"/>
      <c r="F200" s="159"/>
      <c r="G200" s="287"/>
    </row>
    <row r="201" spans="1:7" ht="15.95" customHeight="1">
      <c r="A201" s="286"/>
      <c r="B201" s="376"/>
      <c r="C201" s="159"/>
      <c r="D201" s="159"/>
      <c r="E201" s="159"/>
      <c r="F201" s="159"/>
      <c r="G201" s="287"/>
    </row>
    <row r="202" spans="1:7" ht="15.95" customHeight="1">
      <c r="A202" s="286"/>
      <c r="B202" s="376"/>
      <c r="C202" s="159"/>
      <c r="D202" s="159"/>
      <c r="E202" s="159"/>
      <c r="F202" s="159"/>
      <c r="G202" s="287"/>
    </row>
    <row r="203" spans="1:7" ht="15.95" customHeight="1">
      <c r="A203" s="286"/>
      <c r="B203" s="376"/>
      <c r="C203" s="159"/>
      <c r="D203" s="159"/>
      <c r="E203" s="159"/>
      <c r="F203" s="159"/>
      <c r="G203" s="287"/>
    </row>
    <row r="204" spans="1:7" ht="15.95" customHeight="1">
      <c r="A204" s="286"/>
      <c r="B204" s="376"/>
      <c r="C204" s="159"/>
      <c r="D204" s="159"/>
      <c r="E204" s="159"/>
      <c r="F204" s="159"/>
      <c r="G204" s="287"/>
    </row>
    <row r="205" spans="1:7" ht="15.95" customHeight="1">
      <c r="A205" s="286"/>
      <c r="B205" s="376"/>
      <c r="C205" s="159"/>
      <c r="D205" s="159"/>
      <c r="E205" s="159"/>
      <c r="F205" s="159"/>
      <c r="G205" s="287"/>
    </row>
    <row r="206" spans="1:7" ht="15.95" customHeight="1">
      <c r="A206" s="286"/>
      <c r="B206" s="376"/>
      <c r="C206" s="159"/>
      <c r="D206" s="159"/>
      <c r="E206" s="159"/>
      <c r="F206" s="159"/>
      <c r="G206" s="287"/>
    </row>
    <row r="207" spans="1:7" ht="15.95" customHeight="1">
      <c r="A207" s="286"/>
      <c r="B207" s="376"/>
      <c r="C207" s="159"/>
      <c r="D207" s="159"/>
      <c r="E207" s="159"/>
      <c r="F207" s="159"/>
      <c r="G207" s="287"/>
    </row>
    <row r="208" spans="1:7" ht="15.95" customHeight="1">
      <c r="A208" s="286"/>
      <c r="B208" s="376"/>
      <c r="C208" s="159"/>
      <c r="D208" s="159"/>
      <c r="E208" s="159"/>
      <c r="F208" s="159"/>
      <c r="G208" s="287"/>
    </row>
    <row r="209" spans="1:7" ht="15.95" customHeight="1">
      <c r="A209" s="286"/>
      <c r="B209" s="376"/>
      <c r="C209" s="159"/>
      <c r="D209" s="159"/>
      <c r="E209" s="159"/>
      <c r="F209" s="159"/>
      <c r="G209" s="287"/>
    </row>
    <row r="210" spans="1:7" ht="15.95" customHeight="1">
      <c r="A210" s="286"/>
      <c r="B210" s="376"/>
      <c r="C210" s="159"/>
      <c r="D210" s="159"/>
      <c r="E210" s="159"/>
      <c r="F210" s="159"/>
      <c r="G210" s="287"/>
    </row>
    <row r="211" spans="1:7" ht="15.95" customHeight="1">
      <c r="A211" s="286"/>
      <c r="B211" s="376"/>
      <c r="C211" s="159"/>
      <c r="D211" s="159"/>
      <c r="E211" s="159"/>
      <c r="F211" s="159"/>
      <c r="G211" s="287"/>
    </row>
    <row r="212" spans="1:7" ht="15.95" customHeight="1">
      <c r="A212" s="286"/>
      <c r="B212" s="376"/>
      <c r="C212" s="159"/>
      <c r="D212" s="159"/>
      <c r="E212" s="159"/>
      <c r="F212" s="159"/>
      <c r="G212" s="287"/>
    </row>
    <row r="213" spans="1:7" ht="15.95" customHeight="1">
      <c r="A213" s="286"/>
      <c r="B213" s="376"/>
      <c r="C213" s="159"/>
      <c r="D213" s="159"/>
      <c r="E213" s="159"/>
      <c r="F213" s="159"/>
      <c r="G213" s="287"/>
    </row>
    <row r="214" spans="1:7" ht="15.95" customHeight="1">
      <c r="A214" s="286"/>
      <c r="B214" s="376"/>
      <c r="C214" s="159"/>
      <c r="D214" s="159"/>
      <c r="E214" s="159"/>
      <c r="F214" s="159"/>
      <c r="G214" s="287"/>
    </row>
    <row r="215" spans="1:7" ht="15.95" customHeight="1">
      <c r="A215" s="286"/>
      <c r="B215" s="376"/>
      <c r="C215" s="159"/>
      <c r="D215" s="159"/>
      <c r="E215" s="159"/>
      <c r="F215" s="159"/>
      <c r="G215" s="287"/>
    </row>
    <row r="216" spans="1:7" ht="15.95" customHeight="1">
      <c r="A216" s="286"/>
      <c r="B216" s="376"/>
      <c r="C216" s="159"/>
      <c r="D216" s="159"/>
      <c r="E216" s="159"/>
      <c r="F216" s="159"/>
      <c r="G216" s="287"/>
    </row>
    <row r="217" spans="1:7" ht="15.95" customHeight="1">
      <c r="A217" s="286"/>
      <c r="B217" s="376"/>
      <c r="C217" s="159"/>
      <c r="D217" s="159"/>
      <c r="E217" s="159"/>
      <c r="F217" s="159"/>
      <c r="G217" s="287"/>
    </row>
    <row r="218" spans="1:7" ht="15.95" customHeight="1">
      <c r="A218" s="286"/>
      <c r="B218" s="376"/>
      <c r="C218" s="159"/>
      <c r="D218" s="159"/>
      <c r="E218" s="159"/>
      <c r="F218" s="159"/>
      <c r="G218" s="287"/>
    </row>
    <row r="219" spans="1:7" ht="15.95" customHeight="1">
      <c r="A219" s="286"/>
      <c r="B219" s="376"/>
      <c r="C219" s="159"/>
      <c r="D219" s="159"/>
      <c r="E219" s="159"/>
      <c r="F219" s="159"/>
      <c r="G219" s="287"/>
    </row>
    <row r="220" spans="1:7" ht="15.95" customHeight="1">
      <c r="A220" s="286"/>
      <c r="B220" s="376"/>
      <c r="C220" s="159"/>
      <c r="D220" s="159"/>
      <c r="E220" s="159"/>
      <c r="F220" s="159"/>
      <c r="G220" s="287"/>
    </row>
    <row r="221" spans="1:7" ht="15.95" customHeight="1">
      <c r="A221" s="286"/>
      <c r="B221" s="376"/>
      <c r="C221" s="159"/>
      <c r="D221" s="159"/>
      <c r="E221" s="159"/>
      <c r="F221" s="159"/>
      <c r="G221" s="287"/>
    </row>
    <row r="222" spans="1:7" ht="15.95" customHeight="1">
      <c r="A222" s="286"/>
      <c r="B222" s="376"/>
      <c r="C222" s="159"/>
      <c r="D222" s="159"/>
      <c r="E222" s="159"/>
      <c r="F222" s="159"/>
      <c r="G222" s="287"/>
    </row>
    <row r="223" spans="1:7" ht="15.95" customHeight="1">
      <c r="A223" s="286"/>
      <c r="B223" s="376"/>
      <c r="C223" s="159"/>
      <c r="D223" s="159"/>
      <c r="E223" s="159"/>
      <c r="F223" s="159"/>
      <c r="G223" s="287"/>
    </row>
    <row r="224" spans="1:7" ht="15.95" customHeight="1">
      <c r="A224" s="286"/>
      <c r="B224" s="376"/>
      <c r="C224" s="159"/>
      <c r="D224" s="159"/>
      <c r="E224" s="159"/>
      <c r="F224" s="159"/>
      <c r="G224" s="287"/>
    </row>
    <row r="225" spans="1:7" ht="15.95" customHeight="1">
      <c r="A225" s="286"/>
      <c r="B225" s="376"/>
      <c r="C225" s="159"/>
      <c r="D225" s="159"/>
      <c r="E225" s="159"/>
      <c r="F225" s="159"/>
      <c r="G225" s="287"/>
    </row>
    <row r="226" spans="1:7" ht="15.95" customHeight="1" thickBot="1">
      <c r="A226" s="288"/>
      <c r="B226" s="377"/>
      <c r="C226" s="164"/>
      <c r="D226" s="164"/>
      <c r="E226" s="164"/>
      <c r="F226" s="164"/>
      <c r="G226" s="289"/>
    </row>
    <row r="227" spans="1:7" ht="15.95" customHeight="1">
      <c r="G227" s="350" t="s">
        <v>2684</v>
      </c>
    </row>
    <row r="228" spans="1:7" ht="18.95" customHeight="1">
      <c r="A228" s="165" t="s">
        <v>82</v>
      </c>
      <c r="B228" s="165"/>
      <c r="C228" s="165"/>
      <c r="D228" s="165"/>
      <c r="E228" s="165"/>
      <c r="F228" s="165"/>
      <c r="G228" s="165"/>
    </row>
    <row r="229" spans="1:7">
      <c r="B229" s="2"/>
    </row>
    <row r="230" spans="1:7">
      <c r="B230" s="2"/>
    </row>
    <row r="231" spans="1:7">
      <c r="B231" s="2"/>
    </row>
    <row r="232" spans="1:7">
      <c r="B232" s="2"/>
    </row>
    <row r="233" spans="1:7">
      <c r="B233" s="2"/>
    </row>
    <row r="234" spans="1:7">
      <c r="B234" s="2"/>
    </row>
    <row r="235" spans="1:7">
      <c r="B235" s="2"/>
    </row>
    <row r="236" spans="1:7">
      <c r="B236" s="2"/>
    </row>
    <row r="237" spans="1:7">
      <c r="B237" s="2"/>
    </row>
    <row r="238" spans="1:7">
      <c r="B238" s="2"/>
    </row>
    <row r="239" spans="1:7">
      <c r="B239" s="2"/>
    </row>
    <row r="240" spans="1:7">
      <c r="B240" s="2"/>
    </row>
    <row r="241" spans="2:2">
      <c r="B241" s="2"/>
    </row>
    <row r="242" spans="2:2">
      <c r="B242" s="2"/>
    </row>
    <row r="243" spans="2:2">
      <c r="B243" s="2"/>
    </row>
    <row r="244" spans="2:2">
      <c r="B244" s="2"/>
    </row>
    <row r="245" spans="2:2">
      <c r="B245" s="2"/>
    </row>
    <row r="246" spans="2:2">
      <c r="B246" s="2"/>
    </row>
    <row r="247" spans="2:2">
      <c r="B247" s="2"/>
    </row>
    <row r="248" spans="2:2">
      <c r="B248" s="2"/>
    </row>
    <row r="249" spans="2:2">
      <c r="B249" s="2"/>
    </row>
  </sheetData>
  <printOptions horizontalCentered="1" verticalCentered="1"/>
  <pageMargins left="0.5" right="0.5" top="0.5" bottom="0.5" header="0" footer="0"/>
  <pageSetup scale="80" fitToHeight="4" orientation="portrait" r:id="rId1"/>
  <headerFooter alignWithMargins="0"/>
  <rowBreaks count="3" manualBreakCount="3">
    <brk id="61" max="16383" man="1"/>
    <brk id="118" max="16383" man="1"/>
    <brk id="175" max="16383" man="1"/>
  </rowBreaks>
  <legacyDrawing r:id="rId2"/>
</worksheet>
</file>

<file path=xl/worksheets/sheet17.xml><?xml version="1.0" encoding="utf-8"?>
<worksheet xmlns="http://schemas.openxmlformats.org/spreadsheetml/2006/main" xmlns:r="http://schemas.openxmlformats.org/officeDocument/2006/relationships">
  <sheetPr transitionEvaluation="1"/>
  <dimension ref="A1:K138"/>
  <sheetViews>
    <sheetView defaultGridColor="0" colorId="22" zoomScale="75" zoomScaleNormal="75" workbookViewId="0">
      <selection activeCell="H82" sqref="H82"/>
    </sheetView>
  </sheetViews>
  <sheetFormatPr defaultColWidth="9.77734375" defaultRowHeight="15"/>
  <cols>
    <col min="1" max="1" width="2.77734375" customWidth="1"/>
    <col min="2" max="2" width="5.77734375" customWidth="1"/>
    <col min="3" max="3" width="1.77734375" customWidth="1"/>
    <col min="4" max="4" width="6.77734375" customWidth="1"/>
    <col min="5" max="5" width="49.44140625" customWidth="1"/>
    <col min="6" max="6" width="7.77734375" customWidth="1"/>
    <col min="7" max="7" width="1.77734375" customWidth="1"/>
    <col min="8" max="8" width="16.77734375" customWidth="1"/>
    <col min="9" max="9" width="1.77734375" customWidth="1"/>
    <col min="10" max="10" width="16.77734375" customWidth="1"/>
  </cols>
  <sheetData>
    <row r="1" spans="1:11" ht="15.75" thickBot="1">
      <c r="A1" s="66" t="str">
        <f>'Data Sheet'!A54</f>
        <v>Annual Report of THE MIDDLEBURGH TELEPHONE COMPANY                                                                                           For the period ending DECEMBER 31, 2013</v>
      </c>
      <c r="B1" s="2"/>
      <c r="C1" s="2"/>
      <c r="D1" s="2"/>
      <c r="E1" s="159"/>
      <c r="F1" s="2"/>
      <c r="G1" s="2"/>
      <c r="H1" s="2"/>
      <c r="I1" s="2"/>
      <c r="J1" s="2"/>
      <c r="K1" s="2"/>
    </row>
    <row r="2" spans="1:11">
      <c r="A2" s="278"/>
      <c r="B2" s="167"/>
      <c r="C2" s="167"/>
      <c r="D2" s="167"/>
      <c r="E2" s="167"/>
      <c r="F2" s="167"/>
      <c r="G2" s="167"/>
      <c r="H2" s="167"/>
      <c r="I2" s="167"/>
      <c r="J2" s="279"/>
      <c r="K2" s="2"/>
    </row>
    <row r="3" spans="1:11" ht="15.75">
      <c r="A3" s="158"/>
      <c r="B3" s="72" t="s">
        <v>320</v>
      </c>
      <c r="C3" s="165"/>
      <c r="D3" s="165"/>
      <c r="E3" s="165"/>
      <c r="F3" s="165"/>
      <c r="G3" s="165"/>
      <c r="H3" s="165"/>
      <c r="I3" s="165"/>
      <c r="J3" s="280"/>
      <c r="K3" s="2"/>
    </row>
    <row r="4" spans="1:11">
      <c r="A4" s="158"/>
      <c r="B4" s="2"/>
      <c r="C4" s="2"/>
      <c r="D4" s="2"/>
      <c r="E4" s="2"/>
      <c r="F4" s="2"/>
      <c r="G4" s="2"/>
      <c r="H4" s="2"/>
      <c r="I4" s="2"/>
      <c r="J4" s="282"/>
      <c r="K4" s="2"/>
    </row>
    <row r="5" spans="1:11">
      <c r="A5" s="158"/>
      <c r="B5" s="2" t="s">
        <v>321</v>
      </c>
      <c r="C5" s="2"/>
      <c r="D5" s="2"/>
      <c r="E5" s="2"/>
      <c r="F5" s="2"/>
      <c r="G5" s="2"/>
      <c r="H5" s="2"/>
      <c r="I5" s="2"/>
      <c r="J5" s="282"/>
      <c r="K5" s="2"/>
    </row>
    <row r="6" spans="1:11">
      <c r="A6" s="158"/>
      <c r="B6" s="2" t="s">
        <v>322</v>
      </c>
      <c r="C6" s="2"/>
      <c r="D6" s="2"/>
      <c r="E6" s="2"/>
      <c r="F6" s="2"/>
      <c r="G6" s="2"/>
      <c r="H6" s="2"/>
      <c r="I6" s="2"/>
      <c r="J6" s="282"/>
      <c r="K6" s="2"/>
    </row>
    <row r="7" spans="1:11">
      <c r="A7" s="283"/>
      <c r="B7" s="284"/>
      <c r="C7" s="284"/>
      <c r="D7" s="284"/>
      <c r="E7" s="284"/>
      <c r="F7" s="284"/>
      <c r="G7" s="284"/>
      <c r="H7" s="284"/>
      <c r="I7" s="284"/>
      <c r="J7" s="285"/>
      <c r="K7" s="2"/>
    </row>
    <row r="8" spans="1:11">
      <c r="A8" s="158"/>
      <c r="B8" s="2"/>
      <c r="C8" s="326"/>
      <c r="D8" s="2"/>
      <c r="E8" s="2"/>
      <c r="F8" s="326"/>
      <c r="G8" s="378" t="s">
        <v>323</v>
      </c>
      <c r="H8" s="372"/>
      <c r="I8" s="372"/>
      <c r="J8" s="379"/>
      <c r="K8" s="2"/>
    </row>
    <row r="9" spans="1:11">
      <c r="A9" s="158"/>
      <c r="B9" s="2"/>
      <c r="C9" s="326"/>
      <c r="D9" s="2"/>
      <c r="E9" s="2"/>
      <c r="F9" s="330" t="s">
        <v>1138</v>
      </c>
      <c r="G9" s="326"/>
      <c r="H9" s="327" t="s">
        <v>324</v>
      </c>
      <c r="I9" s="326"/>
      <c r="J9" s="380" t="s">
        <v>325</v>
      </c>
      <c r="K9" s="2"/>
    </row>
    <row r="10" spans="1:11">
      <c r="A10" s="158"/>
      <c r="B10" s="327" t="s">
        <v>36</v>
      </c>
      <c r="C10" s="326"/>
      <c r="D10" s="165" t="s">
        <v>625</v>
      </c>
      <c r="E10" s="165"/>
      <c r="F10" s="330" t="s">
        <v>326</v>
      </c>
      <c r="G10" s="326"/>
      <c r="H10" s="327" t="s">
        <v>53</v>
      </c>
      <c r="I10" s="326"/>
      <c r="J10" s="380" t="s">
        <v>53</v>
      </c>
      <c r="K10" s="2"/>
    </row>
    <row r="11" spans="1:11">
      <c r="A11" s="158"/>
      <c r="B11" s="327" t="s">
        <v>48</v>
      </c>
      <c r="C11" s="326"/>
      <c r="D11" s="165" t="s">
        <v>530</v>
      </c>
      <c r="E11" s="165"/>
      <c r="F11" s="330" t="s">
        <v>531</v>
      </c>
      <c r="G11" s="326"/>
      <c r="H11" s="327" t="s">
        <v>532</v>
      </c>
      <c r="I11" s="326"/>
      <c r="J11" s="380" t="s">
        <v>62</v>
      </c>
      <c r="K11" s="2"/>
    </row>
    <row r="12" spans="1:11">
      <c r="A12" s="283"/>
      <c r="B12" s="284"/>
      <c r="C12" s="329"/>
      <c r="D12" s="284"/>
      <c r="E12" s="284"/>
      <c r="F12" s="329"/>
      <c r="G12" s="329"/>
      <c r="H12" s="284"/>
      <c r="I12" s="329"/>
      <c r="J12" s="285"/>
      <c r="K12" s="2"/>
    </row>
    <row r="13" spans="1:11">
      <c r="A13" s="158"/>
      <c r="B13" s="2"/>
      <c r="C13" s="326"/>
      <c r="D13" s="165" t="s">
        <v>1660</v>
      </c>
      <c r="E13" s="165"/>
      <c r="F13" s="326"/>
      <c r="G13" s="326"/>
      <c r="H13" s="2"/>
      <c r="I13" s="326"/>
      <c r="J13" s="282"/>
      <c r="K13" s="2"/>
    </row>
    <row r="14" spans="1:11">
      <c r="A14" s="158"/>
      <c r="B14" s="2"/>
      <c r="C14" s="326"/>
      <c r="D14" s="165" t="s">
        <v>1661</v>
      </c>
      <c r="E14" s="165"/>
      <c r="F14" s="326"/>
      <c r="G14" s="326"/>
      <c r="H14" s="2"/>
      <c r="I14" s="326"/>
      <c r="J14" s="282"/>
      <c r="K14" s="2"/>
    </row>
    <row r="15" spans="1:11">
      <c r="A15" s="158"/>
      <c r="B15" s="327" t="s">
        <v>536</v>
      </c>
      <c r="C15" s="326"/>
      <c r="D15" s="2"/>
      <c r="E15" s="2" t="s">
        <v>1662</v>
      </c>
      <c r="F15" s="330" t="s">
        <v>402</v>
      </c>
      <c r="G15" s="326"/>
      <c r="H15" s="381">
        <f>Sch.42!D59</f>
        <v>3793394</v>
      </c>
      <c r="I15" s="382"/>
      <c r="J15" s="383">
        <f>Sch.42!E59</f>
        <v>4272373</v>
      </c>
      <c r="K15" s="2"/>
    </row>
    <row r="16" spans="1:11">
      <c r="A16" s="158"/>
      <c r="B16" s="327" t="s">
        <v>1040</v>
      </c>
      <c r="C16" s="326"/>
      <c r="D16" s="2"/>
      <c r="E16" s="2" t="s">
        <v>1663</v>
      </c>
      <c r="F16" s="330" t="s">
        <v>1664</v>
      </c>
      <c r="G16" s="329"/>
      <c r="H16" s="384">
        <f>Sch.44!H150</f>
        <v>3400445</v>
      </c>
      <c r="I16" s="384"/>
      <c r="J16" s="386">
        <f>Sch.44!I150</f>
        <v>4307108</v>
      </c>
      <c r="K16" s="2"/>
    </row>
    <row r="17" spans="1:11">
      <c r="A17" s="158"/>
      <c r="B17" s="327" t="s">
        <v>1285</v>
      </c>
      <c r="C17" s="326"/>
      <c r="D17" s="165" t="s">
        <v>1322</v>
      </c>
      <c r="E17" s="165"/>
      <c r="F17" s="326"/>
      <c r="G17" s="329"/>
      <c r="H17" s="384">
        <f>H15-H16</f>
        <v>392949</v>
      </c>
      <c r="I17" s="385"/>
      <c r="J17" s="386">
        <f>J15-J16</f>
        <v>-34735</v>
      </c>
      <c r="K17" s="2"/>
    </row>
    <row r="18" spans="1:11">
      <c r="A18" s="158"/>
      <c r="B18" s="2"/>
      <c r="C18" s="326"/>
      <c r="D18" s="165" t="s">
        <v>1665</v>
      </c>
      <c r="E18" s="165"/>
      <c r="F18" s="326"/>
      <c r="G18" s="326"/>
      <c r="H18" s="387"/>
      <c r="I18" s="388"/>
      <c r="J18" s="389"/>
      <c r="K18" s="2"/>
    </row>
    <row r="19" spans="1:11">
      <c r="A19" s="158"/>
      <c r="B19" s="327" t="s">
        <v>71</v>
      </c>
      <c r="C19" s="326"/>
      <c r="D19" s="2" t="s">
        <v>1666</v>
      </c>
      <c r="E19" s="2" t="s">
        <v>1667</v>
      </c>
      <c r="F19" s="330" t="s">
        <v>2793</v>
      </c>
      <c r="G19" s="326"/>
      <c r="H19" s="390">
        <v>0</v>
      </c>
      <c r="I19" s="388"/>
      <c r="J19" s="391">
        <v>0</v>
      </c>
      <c r="K19" s="2"/>
    </row>
    <row r="20" spans="1:11">
      <c r="A20" s="158"/>
      <c r="B20" s="327" t="s">
        <v>72</v>
      </c>
      <c r="C20" s="326"/>
      <c r="D20" s="2" t="s">
        <v>1668</v>
      </c>
      <c r="E20" s="2" t="s">
        <v>1669</v>
      </c>
      <c r="F20" s="330" t="s">
        <v>2793</v>
      </c>
      <c r="G20" s="326"/>
      <c r="H20" s="390">
        <v>0</v>
      </c>
      <c r="I20" s="388"/>
      <c r="J20" s="391">
        <v>0</v>
      </c>
      <c r="K20" s="2"/>
    </row>
    <row r="21" spans="1:11">
      <c r="A21" s="158"/>
      <c r="B21" s="327" t="s">
        <v>547</v>
      </c>
      <c r="C21" s="326"/>
      <c r="D21" s="2" t="s">
        <v>471</v>
      </c>
      <c r="E21" s="2" t="s">
        <v>472</v>
      </c>
      <c r="F21" s="330" t="s">
        <v>2793</v>
      </c>
      <c r="G21" s="326"/>
      <c r="H21" s="390">
        <v>0</v>
      </c>
      <c r="I21" s="388"/>
      <c r="J21" s="391">
        <v>0</v>
      </c>
      <c r="K21" s="2"/>
    </row>
    <row r="22" spans="1:11">
      <c r="A22" s="158"/>
      <c r="B22" s="327" t="s">
        <v>551</v>
      </c>
      <c r="C22" s="326"/>
      <c r="D22" s="2" t="s">
        <v>473</v>
      </c>
      <c r="E22" s="2" t="s">
        <v>474</v>
      </c>
      <c r="F22" s="330" t="s">
        <v>2793</v>
      </c>
      <c r="G22" s="326"/>
      <c r="H22" s="390">
        <v>0</v>
      </c>
      <c r="I22" s="388"/>
      <c r="J22" s="391">
        <v>0</v>
      </c>
      <c r="K22" s="2"/>
    </row>
    <row r="23" spans="1:11">
      <c r="A23" s="158"/>
      <c r="B23" s="327" t="s">
        <v>2324</v>
      </c>
      <c r="C23" s="326"/>
      <c r="D23" s="2" t="s">
        <v>475</v>
      </c>
      <c r="E23" s="2" t="s">
        <v>476</v>
      </c>
      <c r="F23" s="330" t="s">
        <v>2793</v>
      </c>
      <c r="G23" s="329"/>
      <c r="H23" s="392">
        <v>0</v>
      </c>
      <c r="I23" s="385"/>
      <c r="J23" s="393">
        <v>0</v>
      </c>
      <c r="K23" s="2"/>
    </row>
    <row r="24" spans="1:11">
      <c r="A24" s="158"/>
      <c r="B24" s="327" t="s">
        <v>398</v>
      </c>
      <c r="C24" s="326"/>
      <c r="D24" s="165" t="s">
        <v>477</v>
      </c>
      <c r="E24" s="165"/>
      <c r="F24" s="326"/>
      <c r="G24" s="329"/>
      <c r="H24" s="384">
        <f>SUM(H19:H23)</f>
        <v>0</v>
      </c>
      <c r="I24" s="385"/>
      <c r="J24" s="386">
        <f>SUM(J19:J23)</f>
        <v>0</v>
      </c>
      <c r="K24" s="2"/>
    </row>
    <row r="25" spans="1:11">
      <c r="A25" s="158"/>
      <c r="B25" s="2"/>
      <c r="C25" s="326"/>
      <c r="D25" s="165" t="s">
        <v>478</v>
      </c>
      <c r="E25" s="165"/>
      <c r="F25" s="326"/>
      <c r="G25" s="326"/>
      <c r="H25" s="387"/>
      <c r="I25" s="388"/>
      <c r="J25" s="389"/>
      <c r="K25" s="2"/>
    </row>
    <row r="26" spans="1:11">
      <c r="A26" s="158"/>
      <c r="B26" s="327" t="s">
        <v>73</v>
      </c>
      <c r="C26" s="326"/>
      <c r="D26" s="2" t="s">
        <v>479</v>
      </c>
      <c r="E26" s="2" t="s">
        <v>480</v>
      </c>
      <c r="F26" s="330" t="s">
        <v>868</v>
      </c>
      <c r="G26" s="326"/>
      <c r="H26" s="390">
        <v>0</v>
      </c>
      <c r="I26" s="388"/>
      <c r="J26" s="391">
        <v>0</v>
      </c>
      <c r="K26" s="2"/>
    </row>
    <row r="27" spans="1:11">
      <c r="A27" s="158"/>
      <c r="B27" s="327" t="s">
        <v>74</v>
      </c>
      <c r="C27" s="326"/>
      <c r="D27" s="2" t="s">
        <v>481</v>
      </c>
      <c r="E27" s="2" t="s">
        <v>482</v>
      </c>
      <c r="F27" s="330" t="s">
        <v>411</v>
      </c>
      <c r="G27" s="326"/>
      <c r="H27" s="387">
        <f>Sch.45!F62</f>
        <v>0</v>
      </c>
      <c r="I27" s="388"/>
      <c r="J27" s="391">
        <v>0</v>
      </c>
      <c r="K27" s="2"/>
    </row>
    <row r="28" spans="1:11">
      <c r="A28" s="158"/>
      <c r="B28" s="327" t="s">
        <v>75</v>
      </c>
      <c r="C28" s="326"/>
      <c r="D28" s="2" t="s">
        <v>483</v>
      </c>
      <c r="E28" s="2" t="s">
        <v>484</v>
      </c>
      <c r="F28" s="330" t="s">
        <v>411</v>
      </c>
      <c r="G28" s="326"/>
      <c r="H28" s="390">
        <v>0</v>
      </c>
      <c r="I28" s="388"/>
      <c r="J28" s="391">
        <v>0</v>
      </c>
      <c r="K28" s="2"/>
    </row>
    <row r="29" spans="1:11">
      <c r="A29" s="158"/>
      <c r="B29" s="327" t="s">
        <v>76</v>
      </c>
      <c r="C29" s="326"/>
      <c r="D29" s="2" t="s">
        <v>485</v>
      </c>
      <c r="E29" s="2" t="s">
        <v>486</v>
      </c>
      <c r="F29" s="330" t="s">
        <v>411</v>
      </c>
      <c r="G29" s="326"/>
      <c r="H29" s="1440">
        <f>Sch.45!I62+Sch.45!J62</f>
        <v>320015</v>
      </c>
      <c r="I29" s="388"/>
      <c r="J29" s="391">
        <v>315301</v>
      </c>
      <c r="K29" s="2"/>
    </row>
    <row r="30" spans="1:11">
      <c r="A30" s="158"/>
      <c r="B30" s="327" t="s">
        <v>77</v>
      </c>
      <c r="C30" s="326"/>
      <c r="D30" s="2" t="s">
        <v>487</v>
      </c>
      <c r="E30" s="2" t="s">
        <v>488</v>
      </c>
      <c r="F30" s="330" t="s">
        <v>489</v>
      </c>
      <c r="G30" s="329"/>
      <c r="H30" s="1441">
        <v>11242</v>
      </c>
      <c r="I30" s="385"/>
      <c r="J30" s="393">
        <v>-124435</v>
      </c>
      <c r="K30" s="2"/>
    </row>
    <row r="31" spans="1:11">
      <c r="A31" s="158"/>
      <c r="B31" s="327" t="s">
        <v>78</v>
      </c>
      <c r="C31" s="326"/>
      <c r="D31" s="165" t="s">
        <v>490</v>
      </c>
      <c r="E31" s="165"/>
      <c r="F31" s="326"/>
      <c r="G31" s="329"/>
      <c r="H31" s="384">
        <f>SUM(H26:H30)</f>
        <v>331257</v>
      </c>
      <c r="I31" s="385"/>
      <c r="J31" s="386">
        <f>SUM(J26:J30)</f>
        <v>190866</v>
      </c>
      <c r="K31" s="2"/>
    </row>
    <row r="32" spans="1:11">
      <c r="A32" s="158"/>
      <c r="B32" s="327" t="s">
        <v>79</v>
      </c>
      <c r="C32" s="326"/>
      <c r="D32" s="165" t="s">
        <v>491</v>
      </c>
      <c r="E32" s="165"/>
      <c r="F32" s="326"/>
      <c r="G32" s="329"/>
      <c r="H32" s="384">
        <f>H17+H24-H31</f>
        <v>61692</v>
      </c>
      <c r="I32" s="385"/>
      <c r="J32" s="386">
        <f>J17+J24-J31</f>
        <v>-225601</v>
      </c>
      <c r="K32" s="2"/>
    </row>
    <row r="33" spans="1:11">
      <c r="A33" s="158"/>
      <c r="B33" s="2"/>
      <c r="C33" s="326"/>
      <c r="D33" s="165" t="s">
        <v>492</v>
      </c>
      <c r="E33" s="165"/>
      <c r="F33" s="326"/>
      <c r="G33" s="326"/>
      <c r="H33" s="387"/>
      <c r="I33" s="388"/>
      <c r="J33" s="389"/>
      <c r="K33" s="2"/>
    </row>
    <row r="34" spans="1:11">
      <c r="A34" s="158"/>
      <c r="B34" s="327" t="s">
        <v>80</v>
      </c>
      <c r="C34" s="326"/>
      <c r="D34" s="2" t="s">
        <v>493</v>
      </c>
      <c r="E34" s="2" t="s">
        <v>494</v>
      </c>
      <c r="F34" s="330" t="s">
        <v>2793</v>
      </c>
      <c r="G34" s="326"/>
      <c r="H34" s="390">
        <v>0</v>
      </c>
      <c r="I34" s="388"/>
      <c r="J34" s="391">
        <v>0</v>
      </c>
      <c r="K34" s="2"/>
    </row>
    <row r="35" spans="1:11">
      <c r="A35" s="158"/>
      <c r="B35" s="327" t="s">
        <v>81</v>
      </c>
      <c r="C35" s="326"/>
      <c r="D35" s="2" t="s">
        <v>495</v>
      </c>
      <c r="E35" s="2" t="s">
        <v>496</v>
      </c>
      <c r="F35" s="330" t="s">
        <v>2793</v>
      </c>
      <c r="G35" s="326"/>
      <c r="H35" s="390">
        <v>1850</v>
      </c>
      <c r="I35" s="388"/>
      <c r="J35" s="391">
        <v>1988</v>
      </c>
      <c r="K35" s="2"/>
    </row>
    <row r="36" spans="1:11">
      <c r="A36" s="158"/>
      <c r="B36" s="327" t="s">
        <v>82</v>
      </c>
      <c r="C36" s="326"/>
      <c r="D36" s="2" t="s">
        <v>497</v>
      </c>
      <c r="E36" s="2" t="s">
        <v>498</v>
      </c>
      <c r="F36" s="330" t="s">
        <v>2793</v>
      </c>
      <c r="G36" s="326"/>
      <c r="H36" s="390">
        <v>0</v>
      </c>
      <c r="I36" s="388"/>
      <c r="J36" s="391">
        <v>0</v>
      </c>
      <c r="K36" s="2"/>
    </row>
    <row r="37" spans="1:11">
      <c r="A37" s="158"/>
      <c r="B37" s="327" t="s">
        <v>83</v>
      </c>
      <c r="C37" s="326"/>
      <c r="D37" s="2" t="s">
        <v>499</v>
      </c>
      <c r="E37" s="2" t="s">
        <v>500</v>
      </c>
      <c r="F37" s="330" t="s">
        <v>2793</v>
      </c>
      <c r="G37" s="326"/>
      <c r="H37" s="390">
        <v>0</v>
      </c>
      <c r="I37" s="388"/>
      <c r="J37" s="391">
        <v>0</v>
      </c>
      <c r="K37" s="2"/>
    </row>
    <row r="38" spans="1:11">
      <c r="A38" s="158"/>
      <c r="B38" s="327" t="s">
        <v>84</v>
      </c>
      <c r="C38" s="326"/>
      <c r="D38" s="2" t="s">
        <v>501</v>
      </c>
      <c r="E38" s="2" t="s">
        <v>502</v>
      </c>
      <c r="F38" s="330" t="s">
        <v>2793</v>
      </c>
      <c r="G38" s="326"/>
      <c r="H38" s="390">
        <v>0</v>
      </c>
      <c r="I38" s="388"/>
      <c r="J38" s="391">
        <v>0</v>
      </c>
      <c r="K38" s="2"/>
    </row>
    <row r="39" spans="1:11">
      <c r="A39" s="158"/>
      <c r="B39" s="327" t="s">
        <v>85</v>
      </c>
      <c r="C39" s="326"/>
      <c r="D39" s="2" t="s">
        <v>503</v>
      </c>
      <c r="E39" s="2" t="s">
        <v>504</v>
      </c>
      <c r="F39" s="330" t="s">
        <v>2400</v>
      </c>
      <c r="G39" s="326"/>
      <c r="H39" s="1440">
        <v>428</v>
      </c>
      <c r="I39" s="388"/>
      <c r="J39" s="391">
        <v>-100681</v>
      </c>
      <c r="K39" s="2"/>
    </row>
    <row r="40" spans="1:11">
      <c r="A40" s="158"/>
      <c r="B40" s="327" t="s">
        <v>86</v>
      </c>
      <c r="C40" s="326"/>
      <c r="D40" s="2" t="s">
        <v>505</v>
      </c>
      <c r="E40" s="2" t="s">
        <v>506</v>
      </c>
      <c r="F40" s="330" t="s">
        <v>2330</v>
      </c>
      <c r="G40" s="326"/>
      <c r="H40" s="387">
        <v>-104600</v>
      </c>
      <c r="I40" s="388"/>
      <c r="J40" s="391">
        <v>-109188</v>
      </c>
      <c r="K40" s="2"/>
    </row>
    <row r="41" spans="1:11">
      <c r="A41" s="158"/>
      <c r="B41" s="327" t="s">
        <v>87</v>
      </c>
      <c r="C41" s="326"/>
      <c r="D41" s="2" t="s">
        <v>507</v>
      </c>
      <c r="E41" s="2" t="s">
        <v>508</v>
      </c>
      <c r="F41" s="330" t="s">
        <v>423</v>
      </c>
      <c r="G41" s="329"/>
      <c r="H41" s="384">
        <v>18949</v>
      </c>
      <c r="I41" s="385"/>
      <c r="J41" s="393">
        <v>21191</v>
      </c>
      <c r="K41" s="2"/>
    </row>
    <row r="42" spans="1:11">
      <c r="A42" s="158"/>
      <c r="B42" s="327" t="s">
        <v>88</v>
      </c>
      <c r="C42" s="326"/>
      <c r="D42" s="165" t="s">
        <v>509</v>
      </c>
      <c r="E42" s="165"/>
      <c r="F42" s="326"/>
      <c r="G42" s="329"/>
      <c r="H42" s="384">
        <f>SUM(H34:H40)-H41</f>
        <v>-121271</v>
      </c>
      <c r="I42" s="385"/>
      <c r="J42" s="386">
        <f>SUM(J34:J40)-J41</f>
        <v>-229072</v>
      </c>
      <c r="K42" s="2"/>
    </row>
    <row r="43" spans="1:11">
      <c r="A43" s="158"/>
      <c r="B43" s="2"/>
      <c r="C43" s="326"/>
      <c r="D43" s="165" t="s">
        <v>1760</v>
      </c>
      <c r="E43" s="165"/>
      <c r="F43" s="326"/>
      <c r="G43" s="326"/>
      <c r="H43" s="387"/>
      <c r="I43" s="388"/>
      <c r="J43" s="389"/>
      <c r="K43" s="2"/>
    </row>
    <row r="44" spans="1:11">
      <c r="A44" s="158"/>
      <c r="B44" s="327" t="s">
        <v>2339</v>
      </c>
      <c r="C44" s="326"/>
      <c r="D44" s="2" t="s">
        <v>1761</v>
      </c>
      <c r="E44" s="2" t="s">
        <v>1762</v>
      </c>
      <c r="F44" s="330" t="s">
        <v>868</v>
      </c>
      <c r="G44" s="326"/>
      <c r="H44" s="390">
        <v>0</v>
      </c>
      <c r="I44" s="388"/>
      <c r="J44" s="391">
        <v>0</v>
      </c>
      <c r="K44" s="2"/>
    </row>
    <row r="45" spans="1:11">
      <c r="A45" s="158"/>
      <c r="B45" s="327" t="s">
        <v>2344</v>
      </c>
      <c r="C45" s="326"/>
      <c r="D45" s="2" t="s">
        <v>1763</v>
      </c>
      <c r="E45" s="2" t="s">
        <v>1764</v>
      </c>
      <c r="F45" s="330" t="s">
        <v>1765</v>
      </c>
      <c r="G45" s="326"/>
      <c r="H45" s="387">
        <f>Sch.45!G62</f>
        <v>0</v>
      </c>
      <c r="I45" s="388"/>
      <c r="J45" s="391">
        <v>0</v>
      </c>
      <c r="K45" s="2"/>
    </row>
    <row r="46" spans="1:11">
      <c r="A46" s="158"/>
      <c r="B46" s="327" t="s">
        <v>2351</v>
      </c>
      <c r="C46" s="326"/>
      <c r="D46" s="2" t="s">
        <v>1766</v>
      </c>
      <c r="E46" s="2" t="s">
        <v>1767</v>
      </c>
      <c r="F46" s="330" t="s">
        <v>411</v>
      </c>
      <c r="G46" s="326"/>
      <c r="H46" s="390">
        <v>0</v>
      </c>
      <c r="I46" s="388"/>
      <c r="J46" s="391">
        <v>0</v>
      </c>
      <c r="K46" s="2"/>
    </row>
    <row r="47" spans="1:11">
      <c r="A47" s="158"/>
      <c r="B47" s="327" t="s">
        <v>2354</v>
      </c>
      <c r="C47" s="326"/>
      <c r="D47" s="2" t="s">
        <v>1768</v>
      </c>
      <c r="E47" s="2" t="s">
        <v>1769</v>
      </c>
      <c r="F47" s="330" t="s">
        <v>411</v>
      </c>
      <c r="G47" s="326"/>
      <c r="H47" s="387">
        <f>Sch.45!N62</f>
        <v>0</v>
      </c>
      <c r="I47" s="388"/>
      <c r="J47" s="391">
        <v>0</v>
      </c>
      <c r="K47" s="2"/>
    </row>
    <row r="48" spans="1:11">
      <c r="A48" s="158"/>
      <c r="B48" s="327" t="s">
        <v>2704</v>
      </c>
      <c r="C48" s="326"/>
      <c r="D48" s="2" t="s">
        <v>1770</v>
      </c>
      <c r="E48" s="2" t="s">
        <v>1771</v>
      </c>
      <c r="F48" s="330" t="s">
        <v>489</v>
      </c>
      <c r="G48" s="329"/>
      <c r="H48" s="1441">
        <v>-38738</v>
      </c>
      <c r="I48" s="385"/>
      <c r="J48" s="393">
        <v>-42295</v>
      </c>
      <c r="K48" s="2"/>
    </row>
    <row r="49" spans="1:11">
      <c r="A49" s="158"/>
      <c r="B49" s="327" t="s">
        <v>2707</v>
      </c>
      <c r="C49" s="326"/>
      <c r="D49" s="165" t="s">
        <v>1772</v>
      </c>
      <c r="E49" s="165"/>
      <c r="F49" s="326"/>
      <c r="G49" s="329"/>
      <c r="H49" s="384">
        <f>SUM(H44:H48)</f>
        <v>-38738</v>
      </c>
      <c r="I49" s="385"/>
      <c r="J49" s="386">
        <f>SUM(J44:J48)</f>
        <v>-42295</v>
      </c>
      <c r="K49" s="2"/>
    </row>
    <row r="50" spans="1:11">
      <c r="A50" s="158"/>
      <c r="B50" s="327" t="s">
        <v>2710</v>
      </c>
      <c r="C50" s="326"/>
      <c r="D50" s="165" t="s">
        <v>1773</v>
      </c>
      <c r="E50" s="165"/>
      <c r="F50" s="326"/>
      <c r="G50" s="329"/>
      <c r="H50" s="384">
        <f>H42-H49</f>
        <v>-82533</v>
      </c>
      <c r="I50" s="385"/>
      <c r="J50" s="386">
        <f>J42-J49</f>
        <v>-186777</v>
      </c>
      <c r="K50" s="2"/>
    </row>
    <row r="51" spans="1:11">
      <c r="A51" s="158"/>
      <c r="B51" s="327" t="s">
        <v>2714</v>
      </c>
      <c r="C51" s="326"/>
      <c r="D51" s="165" t="s">
        <v>1774</v>
      </c>
      <c r="E51" s="165"/>
      <c r="F51" s="326"/>
      <c r="G51" s="329"/>
      <c r="H51" s="384">
        <f>H32+H50</f>
        <v>-20841</v>
      </c>
      <c r="I51" s="385"/>
      <c r="J51" s="386">
        <f>J32+J50</f>
        <v>-412378</v>
      </c>
      <c r="K51" s="2"/>
    </row>
    <row r="52" spans="1:11">
      <c r="A52" s="158"/>
      <c r="B52" s="2"/>
      <c r="C52" s="326"/>
      <c r="D52" s="165" t="s">
        <v>1775</v>
      </c>
      <c r="E52" s="165"/>
      <c r="F52" s="326"/>
      <c r="G52" s="326"/>
      <c r="H52" s="387"/>
      <c r="I52" s="388"/>
      <c r="J52" s="389"/>
      <c r="K52" s="2"/>
    </row>
    <row r="53" spans="1:11">
      <c r="A53" s="158"/>
      <c r="B53" s="327" t="s">
        <v>2717</v>
      </c>
      <c r="C53" s="326"/>
      <c r="D53" s="2" t="s">
        <v>1776</v>
      </c>
      <c r="E53" s="2" t="s">
        <v>1777</v>
      </c>
      <c r="F53" s="330" t="s">
        <v>534</v>
      </c>
      <c r="G53" s="326"/>
      <c r="H53" s="387">
        <v>69260</v>
      </c>
      <c r="I53" s="388"/>
      <c r="J53" s="391">
        <v>75808</v>
      </c>
      <c r="K53" s="2"/>
    </row>
    <row r="54" spans="1:11">
      <c r="A54" s="158"/>
      <c r="B54" s="327" t="s">
        <v>2720</v>
      </c>
      <c r="C54" s="326"/>
      <c r="D54" s="2" t="s">
        <v>1778</v>
      </c>
      <c r="E54" s="2" t="s">
        <v>2316</v>
      </c>
      <c r="F54" s="326"/>
      <c r="G54" s="326"/>
      <c r="H54" s="387">
        <f>Sch.17!I49</f>
        <v>0</v>
      </c>
      <c r="I54" s="388"/>
      <c r="J54" s="391">
        <v>0</v>
      </c>
      <c r="K54" s="2"/>
    </row>
    <row r="55" spans="1:11">
      <c r="A55" s="158"/>
      <c r="B55" s="327" t="s">
        <v>2077</v>
      </c>
      <c r="C55" s="326"/>
      <c r="D55" s="2" t="s">
        <v>1779</v>
      </c>
      <c r="E55" s="2" t="s">
        <v>2315</v>
      </c>
      <c r="F55" s="330" t="s">
        <v>534</v>
      </c>
      <c r="G55" s="326"/>
      <c r="H55" s="387">
        <v>563</v>
      </c>
      <c r="I55" s="388"/>
      <c r="J55" s="391">
        <v>563</v>
      </c>
      <c r="K55" s="2"/>
    </row>
    <row r="56" spans="1:11">
      <c r="A56" s="158"/>
      <c r="B56" s="327" t="s">
        <v>2081</v>
      </c>
      <c r="C56" s="326"/>
      <c r="D56" s="2" t="s">
        <v>1780</v>
      </c>
      <c r="E56" s="2" t="s">
        <v>1781</v>
      </c>
      <c r="F56" s="330" t="s">
        <v>427</v>
      </c>
      <c r="G56" s="329"/>
      <c r="H56" s="1442">
        <f>Sch.49!E33+Sch.49!E58</f>
        <v>-35210</v>
      </c>
      <c r="I56" s="385"/>
      <c r="J56" s="393">
        <v>-29693</v>
      </c>
      <c r="K56" s="2"/>
    </row>
    <row r="57" spans="1:11">
      <c r="A57" s="158"/>
      <c r="B57" s="327" t="s">
        <v>2084</v>
      </c>
      <c r="C57" s="326"/>
      <c r="D57" s="165" t="s">
        <v>1782</v>
      </c>
      <c r="E57" s="165"/>
      <c r="F57" s="326"/>
      <c r="G57" s="329"/>
      <c r="H57" s="384">
        <f>SUM(H53:H56)</f>
        <v>34613</v>
      </c>
      <c r="I57" s="385"/>
      <c r="J57" s="386">
        <f>SUM(J53:J56)</f>
        <v>46678</v>
      </c>
      <c r="K57" s="2"/>
    </row>
    <row r="58" spans="1:11" ht="15.75" thickBot="1">
      <c r="A58" s="318"/>
      <c r="B58" s="394" t="s">
        <v>2090</v>
      </c>
      <c r="C58" s="395"/>
      <c r="D58" s="365" t="s">
        <v>1783</v>
      </c>
      <c r="E58" s="365"/>
      <c r="F58" s="395"/>
      <c r="G58" s="395"/>
      <c r="H58" s="396">
        <f>H51-H57</f>
        <v>-55454</v>
      </c>
      <c r="I58" s="397"/>
      <c r="J58" s="398">
        <f>J51-J57</f>
        <v>-459056</v>
      </c>
      <c r="K58" s="2"/>
    </row>
    <row r="59" spans="1:11">
      <c r="A59" s="2"/>
      <c r="B59" s="2" t="s">
        <v>1503</v>
      </c>
      <c r="C59" s="2"/>
      <c r="D59" s="2"/>
      <c r="E59" s="2"/>
      <c r="F59" s="2"/>
      <c r="G59" s="2"/>
      <c r="H59" s="387"/>
      <c r="I59" s="387"/>
      <c r="J59" s="387"/>
      <c r="K59" s="2"/>
    </row>
    <row r="60" spans="1:11">
      <c r="A60" s="165" t="s">
        <v>83</v>
      </c>
      <c r="B60" s="165"/>
      <c r="C60" s="165"/>
      <c r="D60" s="165"/>
      <c r="E60" s="165"/>
      <c r="F60" s="165"/>
      <c r="G60" s="165"/>
      <c r="H60" s="399"/>
      <c r="I60" s="399"/>
      <c r="J60" s="399"/>
      <c r="K60" s="2"/>
    </row>
    <row r="61" spans="1:11" ht="15.75" thickBot="1">
      <c r="A61" s="66" t="str">
        <f>'Data Sheet'!A54</f>
        <v>Annual Report of THE MIDDLEBURGH TELEPHONE COMPANY                                                                                           For the period ending DECEMBER 31, 2013</v>
      </c>
      <c r="B61" s="2"/>
      <c r="C61" s="2"/>
      <c r="D61" s="2"/>
      <c r="E61" s="159"/>
      <c r="F61" s="2"/>
      <c r="G61" s="2"/>
      <c r="H61" s="2"/>
      <c r="I61" s="387"/>
      <c r="J61" s="387"/>
      <c r="K61" s="2"/>
    </row>
    <row r="62" spans="1:11">
      <c r="A62" s="278"/>
      <c r="B62" s="167"/>
      <c r="C62" s="167"/>
      <c r="D62" s="167"/>
      <c r="E62" s="167"/>
      <c r="F62" s="167"/>
      <c r="G62" s="167"/>
      <c r="H62" s="167"/>
      <c r="I62" s="400"/>
      <c r="J62" s="401"/>
      <c r="K62" s="2"/>
    </row>
    <row r="63" spans="1:11" ht="15.75">
      <c r="A63" s="158"/>
      <c r="B63" s="402" t="s">
        <v>1784</v>
      </c>
      <c r="C63" s="402"/>
      <c r="D63" s="165"/>
      <c r="E63" s="165"/>
      <c r="F63" s="165"/>
      <c r="G63" s="165"/>
      <c r="H63" s="165"/>
      <c r="I63" s="399"/>
      <c r="J63" s="403"/>
      <c r="K63" s="2"/>
    </row>
    <row r="64" spans="1:11">
      <c r="A64" s="283"/>
      <c r="B64" s="284"/>
      <c r="C64" s="284"/>
      <c r="D64" s="284"/>
      <c r="E64" s="284"/>
      <c r="F64" s="284"/>
      <c r="G64" s="284"/>
      <c r="H64" s="284"/>
      <c r="I64" s="384"/>
      <c r="J64" s="386"/>
      <c r="K64" s="2"/>
    </row>
    <row r="65" spans="1:11">
      <c r="A65" s="158"/>
      <c r="B65" s="2"/>
      <c r="C65" s="326"/>
      <c r="D65" s="2"/>
      <c r="E65" s="2"/>
      <c r="F65" s="326"/>
      <c r="G65" s="404" t="s">
        <v>323</v>
      </c>
      <c r="H65" s="405"/>
      <c r="I65" s="405"/>
      <c r="J65" s="406"/>
      <c r="K65" s="2"/>
    </row>
    <row r="66" spans="1:11">
      <c r="A66" s="158"/>
      <c r="B66" s="2"/>
      <c r="C66" s="326"/>
      <c r="D66" s="2"/>
      <c r="E66" s="2"/>
      <c r="F66" s="330" t="s">
        <v>1138</v>
      </c>
      <c r="G66" s="326"/>
      <c r="H66" s="407" t="s">
        <v>324</v>
      </c>
      <c r="I66" s="388"/>
      <c r="J66" s="408" t="s">
        <v>325</v>
      </c>
      <c r="K66" s="2"/>
    </row>
    <row r="67" spans="1:11">
      <c r="A67" s="158"/>
      <c r="B67" s="327" t="s">
        <v>36</v>
      </c>
      <c r="C67" s="326"/>
      <c r="D67" s="165" t="s">
        <v>625</v>
      </c>
      <c r="E67" s="165"/>
      <c r="F67" s="330" t="s">
        <v>326</v>
      </c>
      <c r="G67" s="326"/>
      <c r="H67" s="407" t="s">
        <v>53</v>
      </c>
      <c r="I67" s="388"/>
      <c r="J67" s="408" t="s">
        <v>53</v>
      </c>
      <c r="K67" s="2"/>
    </row>
    <row r="68" spans="1:11">
      <c r="A68" s="158"/>
      <c r="B68" s="327" t="s">
        <v>48</v>
      </c>
      <c r="C68" s="326"/>
      <c r="D68" s="165" t="s">
        <v>530</v>
      </c>
      <c r="E68" s="165"/>
      <c r="F68" s="330" t="s">
        <v>531</v>
      </c>
      <c r="G68" s="326"/>
      <c r="H68" s="407" t="s">
        <v>532</v>
      </c>
      <c r="I68" s="388"/>
      <c r="J68" s="408" t="s">
        <v>62</v>
      </c>
      <c r="K68" s="2"/>
    </row>
    <row r="69" spans="1:11">
      <c r="A69" s="283"/>
      <c r="B69" s="284"/>
      <c r="C69" s="329"/>
      <c r="D69" s="284"/>
      <c r="E69" s="284"/>
      <c r="F69" s="329"/>
      <c r="G69" s="329"/>
      <c r="H69" s="384"/>
      <c r="I69" s="385"/>
      <c r="J69" s="386"/>
      <c r="K69" s="2"/>
    </row>
    <row r="70" spans="1:11">
      <c r="A70" s="158"/>
      <c r="B70" s="2"/>
      <c r="C70" s="326"/>
      <c r="D70" s="165" t="s">
        <v>1785</v>
      </c>
      <c r="E70" s="165"/>
      <c r="F70" s="326"/>
      <c r="G70" s="326"/>
      <c r="H70" s="387"/>
      <c r="I70" s="388"/>
      <c r="J70" s="389"/>
      <c r="K70" s="2"/>
    </row>
    <row r="71" spans="1:11">
      <c r="A71" s="158"/>
      <c r="B71" s="327" t="s">
        <v>2094</v>
      </c>
      <c r="C71" s="326"/>
      <c r="D71" s="2" t="s">
        <v>1786</v>
      </c>
      <c r="E71" s="2" t="s">
        <v>1787</v>
      </c>
      <c r="F71" s="330" t="s">
        <v>2334</v>
      </c>
      <c r="G71" s="326"/>
      <c r="H71" s="387">
        <f>Sch.51!J33</f>
        <v>0</v>
      </c>
      <c r="I71" s="388"/>
      <c r="J71" s="391">
        <v>0</v>
      </c>
      <c r="K71" s="2"/>
    </row>
    <row r="72" spans="1:11">
      <c r="A72" s="158"/>
      <c r="B72" s="327" t="s">
        <v>2733</v>
      </c>
      <c r="C72" s="326"/>
      <c r="D72" s="2" t="s">
        <v>1788</v>
      </c>
      <c r="E72" s="2" t="s">
        <v>1789</v>
      </c>
      <c r="F72" s="330" t="s">
        <v>2334</v>
      </c>
      <c r="G72" s="326"/>
      <c r="H72" s="387">
        <f>Sch.51!F33</f>
        <v>0</v>
      </c>
      <c r="I72" s="388"/>
      <c r="J72" s="391">
        <v>0</v>
      </c>
      <c r="K72" s="2"/>
    </row>
    <row r="73" spans="1:11">
      <c r="A73" s="158"/>
      <c r="B73" s="327" t="s">
        <v>2736</v>
      </c>
      <c r="C73" s="326"/>
      <c r="D73" s="2" t="s">
        <v>1790</v>
      </c>
      <c r="E73" s="2" t="s">
        <v>1791</v>
      </c>
      <c r="F73" s="330" t="s">
        <v>2334</v>
      </c>
      <c r="G73" s="326"/>
      <c r="H73" s="387">
        <f>Sch.51!H33</f>
        <v>0</v>
      </c>
      <c r="I73" s="388"/>
      <c r="J73" s="391">
        <v>0</v>
      </c>
      <c r="K73" s="2"/>
    </row>
    <row r="74" spans="1:11">
      <c r="A74" s="158"/>
      <c r="B74" s="327" t="s">
        <v>2738</v>
      </c>
      <c r="C74" s="326"/>
      <c r="D74" s="2" t="s">
        <v>1792</v>
      </c>
      <c r="E74" s="2" t="s">
        <v>1793</v>
      </c>
      <c r="F74" s="330" t="s">
        <v>2334</v>
      </c>
      <c r="G74" s="329"/>
      <c r="H74" s="384">
        <f>Sch.51!N33</f>
        <v>0</v>
      </c>
      <c r="I74" s="385"/>
      <c r="J74" s="393">
        <v>0</v>
      </c>
      <c r="K74" s="2"/>
    </row>
    <row r="75" spans="1:11">
      <c r="A75" s="158"/>
      <c r="B75" s="327" t="s">
        <v>2741</v>
      </c>
      <c r="C75" s="326"/>
      <c r="D75" s="165" t="s">
        <v>1794</v>
      </c>
      <c r="E75" s="165"/>
      <c r="F75" s="326"/>
      <c r="G75" s="329"/>
      <c r="H75" s="384">
        <f>SUM(H71:H74)</f>
        <v>0</v>
      </c>
      <c r="I75" s="385"/>
      <c r="J75" s="386">
        <f>SUM(J71:J74)</f>
        <v>0</v>
      </c>
      <c r="K75" s="2"/>
    </row>
    <row r="76" spans="1:11">
      <c r="A76" s="158"/>
      <c r="B76" s="2"/>
      <c r="C76" s="326"/>
      <c r="D76" s="165" t="s">
        <v>1795</v>
      </c>
      <c r="E76" s="165"/>
      <c r="F76" s="326"/>
      <c r="G76" s="326"/>
      <c r="H76" s="387"/>
      <c r="I76" s="388"/>
      <c r="J76" s="389"/>
      <c r="K76" s="2"/>
    </row>
    <row r="77" spans="1:11">
      <c r="A77" s="158"/>
      <c r="B77" s="327" t="s">
        <v>2744</v>
      </c>
      <c r="C77" s="326"/>
      <c r="D77" s="2" t="s">
        <v>1796</v>
      </c>
      <c r="E77" s="2" t="s">
        <v>1797</v>
      </c>
      <c r="F77" s="330" t="s">
        <v>1798</v>
      </c>
      <c r="G77" s="326"/>
      <c r="H77" s="949" t="s">
        <v>1799</v>
      </c>
      <c r="I77" s="326"/>
      <c r="J77" s="950" t="s">
        <v>1799</v>
      </c>
      <c r="K77" s="2"/>
    </row>
    <row r="78" spans="1:11">
      <c r="A78" s="158"/>
      <c r="B78" s="327" t="s">
        <v>2746</v>
      </c>
      <c r="C78" s="326"/>
      <c r="D78" s="2" t="s">
        <v>1800</v>
      </c>
      <c r="E78" s="2" t="s">
        <v>1801</v>
      </c>
      <c r="F78" s="330" t="s">
        <v>1798</v>
      </c>
      <c r="G78" s="329"/>
      <c r="H78" s="409">
        <v>0</v>
      </c>
      <c r="I78" s="329"/>
      <c r="J78" s="393">
        <v>0</v>
      </c>
      <c r="K78" s="2"/>
    </row>
    <row r="79" spans="1:11">
      <c r="A79" s="158"/>
      <c r="B79" s="327" t="s">
        <v>1802</v>
      </c>
      <c r="C79" s="326"/>
      <c r="D79" s="165" t="s">
        <v>1803</v>
      </c>
      <c r="E79" s="165"/>
      <c r="F79" s="326"/>
      <c r="G79" s="329"/>
      <c r="H79" s="384">
        <f>H75+H78</f>
        <v>0</v>
      </c>
      <c r="I79" s="385"/>
      <c r="J79" s="386">
        <f>J75+J78</f>
        <v>0</v>
      </c>
      <c r="K79" s="2"/>
    </row>
    <row r="80" spans="1:11" ht="15.75" thickBot="1">
      <c r="A80" s="283"/>
      <c r="B80" s="335" t="s">
        <v>874</v>
      </c>
      <c r="C80" s="329"/>
      <c r="D80" s="372" t="s">
        <v>1804</v>
      </c>
      <c r="E80" s="372"/>
      <c r="F80" s="329"/>
      <c r="G80" s="410"/>
      <c r="H80" s="411">
        <f>H58+H79</f>
        <v>-55454</v>
      </c>
      <c r="I80" s="362"/>
      <c r="J80" s="412">
        <f>J58+J79</f>
        <v>-459056</v>
      </c>
      <c r="K80" s="2"/>
    </row>
    <row r="81" spans="1:11" ht="15.75" thickTop="1">
      <c r="A81" s="158"/>
      <c r="B81" s="2"/>
      <c r="C81" s="326"/>
      <c r="D81" s="165" t="s">
        <v>1805</v>
      </c>
      <c r="E81" s="165"/>
      <c r="F81" s="326"/>
      <c r="G81" s="326"/>
      <c r="H81" s="2"/>
      <c r="I81" s="326"/>
      <c r="J81" s="282"/>
      <c r="K81" s="2"/>
    </row>
    <row r="82" spans="1:11">
      <c r="A82" s="158"/>
      <c r="B82" s="327" t="s">
        <v>2398</v>
      </c>
      <c r="C82" s="326"/>
      <c r="D82" s="2" t="s">
        <v>1591</v>
      </c>
      <c r="E82" s="2" t="s">
        <v>1806</v>
      </c>
      <c r="F82" s="326"/>
      <c r="G82" s="329"/>
      <c r="H82" s="413">
        <v>9959981</v>
      </c>
      <c r="I82" s="414"/>
      <c r="J82" s="415">
        <v>10361494</v>
      </c>
      <c r="K82" s="2"/>
    </row>
    <row r="83" spans="1:11">
      <c r="A83" s="158"/>
      <c r="B83" s="327" t="s">
        <v>1807</v>
      </c>
      <c r="C83" s="326"/>
      <c r="D83" s="2" t="s">
        <v>1808</v>
      </c>
      <c r="E83" s="2" t="s">
        <v>2317</v>
      </c>
      <c r="F83" s="326"/>
      <c r="G83" s="326"/>
      <c r="H83" s="387">
        <v>-55026</v>
      </c>
      <c r="I83" s="388"/>
      <c r="J83" s="389">
        <v>-358375</v>
      </c>
      <c r="K83" s="2"/>
    </row>
    <row r="84" spans="1:11">
      <c r="A84" s="158"/>
      <c r="B84" s="327" t="s">
        <v>1809</v>
      </c>
      <c r="C84" s="326"/>
      <c r="D84" s="2" t="s">
        <v>1810</v>
      </c>
      <c r="E84" s="2" t="s">
        <v>2318</v>
      </c>
      <c r="F84" s="326"/>
      <c r="G84" s="326"/>
      <c r="H84" s="390">
        <v>0</v>
      </c>
      <c r="I84" s="388"/>
      <c r="J84" s="391">
        <v>0</v>
      </c>
      <c r="K84" s="2"/>
    </row>
    <row r="85" spans="1:11">
      <c r="A85" s="158"/>
      <c r="B85" s="327" t="s">
        <v>1811</v>
      </c>
      <c r="C85" s="326"/>
      <c r="D85" s="2" t="s">
        <v>1812</v>
      </c>
      <c r="E85" s="2" t="s">
        <v>1813</v>
      </c>
      <c r="F85" s="330" t="s">
        <v>553</v>
      </c>
      <c r="G85" s="326"/>
      <c r="H85" s="387">
        <f>Sch.36!K62</f>
        <v>0</v>
      </c>
      <c r="I85" s="388"/>
      <c r="J85" s="391">
        <v>0</v>
      </c>
      <c r="K85" s="2"/>
    </row>
    <row r="86" spans="1:11">
      <c r="A86" s="158"/>
      <c r="B86" s="327" t="s">
        <v>1814</v>
      </c>
      <c r="C86" s="326"/>
      <c r="D86" s="2" t="s">
        <v>1815</v>
      </c>
      <c r="E86" s="2" t="s">
        <v>1816</v>
      </c>
      <c r="F86" s="330" t="s">
        <v>553</v>
      </c>
      <c r="G86" s="326"/>
      <c r="H86" s="387">
        <f>Sch.36!K55</f>
        <v>0</v>
      </c>
      <c r="I86" s="388"/>
      <c r="J86" s="391">
        <v>43138</v>
      </c>
      <c r="K86" s="2"/>
    </row>
    <row r="87" spans="1:11">
      <c r="A87" s="158"/>
      <c r="B87" s="327" t="s">
        <v>2109</v>
      </c>
      <c r="C87" s="326"/>
      <c r="D87" s="2" t="s">
        <v>1817</v>
      </c>
      <c r="E87" s="2" t="s">
        <v>1818</v>
      </c>
      <c r="F87" s="330" t="s">
        <v>400</v>
      </c>
      <c r="G87" s="329"/>
      <c r="H87" s="392">
        <v>0</v>
      </c>
      <c r="I87" s="385"/>
      <c r="J87" s="393">
        <v>0</v>
      </c>
      <c r="K87" s="2"/>
    </row>
    <row r="88" spans="1:11">
      <c r="A88" s="158"/>
      <c r="B88" s="327" t="s">
        <v>2111</v>
      </c>
      <c r="C88" s="326"/>
      <c r="D88" s="165" t="s">
        <v>1819</v>
      </c>
      <c r="E88" s="165"/>
      <c r="F88" s="326"/>
      <c r="G88" s="329"/>
      <c r="H88" s="384">
        <f>H83-SUM(H84:H87)</f>
        <v>-55026</v>
      </c>
      <c r="I88" s="385"/>
      <c r="J88" s="386">
        <f>J83-SUM(J84:J87)</f>
        <v>-401513</v>
      </c>
      <c r="K88" s="2"/>
    </row>
    <row r="89" spans="1:11">
      <c r="A89" s="158"/>
      <c r="B89" s="327" t="s">
        <v>2113</v>
      </c>
      <c r="C89" s="326"/>
      <c r="D89" s="2" t="s">
        <v>1591</v>
      </c>
      <c r="E89" s="2" t="s">
        <v>2319</v>
      </c>
      <c r="F89" s="326"/>
      <c r="G89" s="326"/>
      <c r="H89" s="387">
        <f>H82+H88</f>
        <v>9904955</v>
      </c>
      <c r="I89" s="388"/>
      <c r="J89" s="389">
        <f>J82+J88</f>
        <v>9959981</v>
      </c>
      <c r="K89" s="2"/>
    </row>
    <row r="90" spans="1:11">
      <c r="A90" s="158"/>
      <c r="B90" s="327" t="s">
        <v>2116</v>
      </c>
      <c r="C90" s="326"/>
      <c r="D90" s="2" t="s">
        <v>1587</v>
      </c>
      <c r="E90" s="2" t="s">
        <v>2320</v>
      </c>
      <c r="F90" s="326"/>
      <c r="G90" s="329"/>
      <c r="H90" s="392">
        <v>0</v>
      </c>
      <c r="I90" s="385"/>
      <c r="J90" s="393">
        <v>0</v>
      </c>
      <c r="K90" s="2"/>
    </row>
    <row r="91" spans="1:11" ht="15.75" thickBot="1">
      <c r="A91" s="158"/>
      <c r="B91" s="327" t="s">
        <v>1820</v>
      </c>
      <c r="C91" s="326"/>
      <c r="D91" s="165" t="s">
        <v>1821</v>
      </c>
      <c r="E91" s="165"/>
      <c r="F91" s="326"/>
      <c r="G91" s="410"/>
      <c r="H91" s="411">
        <f>H89+H90</f>
        <v>9904955</v>
      </c>
      <c r="I91" s="362"/>
      <c r="J91" s="412">
        <f>J89+J90</f>
        <v>9959981</v>
      </c>
      <c r="K91" s="2"/>
    </row>
    <row r="92" spans="1:11" ht="15.75" thickTop="1">
      <c r="A92" s="321"/>
      <c r="B92" s="323"/>
      <c r="C92" s="322"/>
      <c r="D92" s="359" t="s">
        <v>1822</v>
      </c>
      <c r="E92" s="359"/>
      <c r="F92" s="322"/>
      <c r="G92" s="326"/>
      <c r="H92" s="2"/>
      <c r="I92" s="326"/>
      <c r="J92" s="282"/>
      <c r="K92" s="2"/>
    </row>
    <row r="93" spans="1:11">
      <c r="A93" s="158"/>
      <c r="B93" s="327" t="s">
        <v>1823</v>
      </c>
      <c r="C93" s="326"/>
      <c r="D93" s="2" t="s">
        <v>1589</v>
      </c>
      <c r="E93" s="2" t="s">
        <v>851</v>
      </c>
      <c r="F93" s="326"/>
      <c r="G93" s="326"/>
      <c r="H93" s="2"/>
      <c r="I93" s="326"/>
      <c r="J93" s="282"/>
      <c r="K93" s="2"/>
    </row>
    <row r="94" spans="1:11">
      <c r="A94" s="158"/>
      <c r="B94" s="2"/>
      <c r="C94" s="326"/>
      <c r="D94" s="2"/>
      <c r="E94" s="350" t="s">
        <v>852</v>
      </c>
      <c r="F94" s="326"/>
      <c r="G94" s="329"/>
      <c r="H94" s="413">
        <v>-1981266</v>
      </c>
      <c r="I94" s="414"/>
      <c r="J94" s="415">
        <v>-1880585</v>
      </c>
      <c r="K94" s="2"/>
    </row>
    <row r="95" spans="1:11">
      <c r="A95" s="158"/>
      <c r="B95" s="327" t="s">
        <v>541</v>
      </c>
      <c r="C95" s="326"/>
      <c r="D95" s="2"/>
      <c r="E95" s="2" t="s">
        <v>853</v>
      </c>
      <c r="F95" s="330" t="s">
        <v>1809</v>
      </c>
      <c r="G95" s="326"/>
      <c r="H95" s="387">
        <v>428</v>
      </c>
      <c r="I95" s="388"/>
      <c r="J95" s="391">
        <v>-100681</v>
      </c>
      <c r="K95" s="2"/>
    </row>
    <row r="96" spans="1:11">
      <c r="A96" s="158"/>
      <c r="B96" s="327" t="s">
        <v>545</v>
      </c>
      <c r="C96" s="326"/>
      <c r="D96" s="2"/>
      <c r="E96" s="2" t="s">
        <v>2321</v>
      </c>
      <c r="F96" s="326"/>
      <c r="G96" s="326"/>
      <c r="H96" s="390">
        <v>0</v>
      </c>
      <c r="I96" s="388"/>
      <c r="J96" s="391">
        <v>0</v>
      </c>
      <c r="K96" s="2"/>
    </row>
    <row r="97" spans="1:11">
      <c r="A97" s="158"/>
      <c r="B97" s="327" t="s">
        <v>549</v>
      </c>
      <c r="C97" s="326"/>
      <c r="D97" s="2"/>
      <c r="E97" s="2" t="s">
        <v>2322</v>
      </c>
      <c r="F97" s="326"/>
      <c r="G97" s="329"/>
      <c r="H97" s="392">
        <v>0</v>
      </c>
      <c r="I97" s="385"/>
      <c r="J97" s="393">
        <v>0</v>
      </c>
      <c r="K97" s="2"/>
    </row>
    <row r="98" spans="1:11">
      <c r="A98" s="158"/>
      <c r="B98" s="327" t="s">
        <v>553</v>
      </c>
      <c r="C98" s="326"/>
      <c r="D98" s="2" t="s">
        <v>1589</v>
      </c>
      <c r="E98" s="2" t="s">
        <v>851</v>
      </c>
      <c r="F98" s="326"/>
      <c r="G98" s="326"/>
      <c r="H98" s="2">
        <v>0</v>
      </c>
      <c r="I98" s="326"/>
      <c r="J98" s="282">
        <v>0</v>
      </c>
      <c r="K98" s="2"/>
    </row>
    <row r="99" spans="1:11" ht="15.75" thickBot="1">
      <c r="A99" s="283"/>
      <c r="B99" s="284"/>
      <c r="C99" s="329"/>
      <c r="D99" s="284"/>
      <c r="E99" s="416" t="s">
        <v>854</v>
      </c>
      <c r="F99" s="329"/>
      <c r="G99" s="410"/>
      <c r="H99" s="411">
        <f>H94+H95-H96+H97</f>
        <v>-1980838</v>
      </c>
      <c r="I99" s="410"/>
      <c r="J99" s="412">
        <f>J94+J95-J96+J97</f>
        <v>-1981266</v>
      </c>
      <c r="K99" s="2"/>
    </row>
    <row r="100" spans="1:11" ht="15.75" thickTop="1">
      <c r="A100" s="158"/>
      <c r="B100" s="165" t="s">
        <v>855</v>
      </c>
      <c r="C100" s="165"/>
      <c r="D100" s="165"/>
      <c r="E100" s="165"/>
      <c r="F100" s="165"/>
      <c r="G100" s="165"/>
      <c r="H100" s="165"/>
      <c r="I100" s="165"/>
      <c r="J100" s="280"/>
      <c r="K100" s="2"/>
    </row>
    <row r="101" spans="1:11">
      <c r="A101" s="158"/>
      <c r="B101" s="2"/>
      <c r="C101" s="2"/>
      <c r="D101" s="2"/>
      <c r="E101" s="2"/>
      <c r="F101" s="2"/>
      <c r="G101" s="2"/>
      <c r="H101" s="2"/>
      <c r="I101" s="2"/>
      <c r="J101" s="282"/>
      <c r="K101" s="2"/>
    </row>
    <row r="102" spans="1:11">
      <c r="A102" s="158"/>
      <c r="B102" s="417" t="s">
        <v>856</v>
      </c>
      <c r="C102" s="159"/>
      <c r="D102" s="159" t="s">
        <v>857</v>
      </c>
      <c r="E102" s="159"/>
      <c r="F102" s="159"/>
      <c r="G102" s="159"/>
      <c r="H102" s="159"/>
      <c r="I102" s="159"/>
      <c r="J102" s="287"/>
      <c r="K102" s="2"/>
    </row>
    <row r="103" spans="1:11">
      <c r="A103" s="158"/>
      <c r="B103" s="159"/>
      <c r="C103" s="159"/>
      <c r="D103" s="159" t="s">
        <v>2982</v>
      </c>
      <c r="E103" s="159"/>
      <c r="F103" s="159"/>
      <c r="G103" s="159"/>
      <c r="H103" s="159"/>
      <c r="I103" s="159"/>
      <c r="J103" s="287"/>
      <c r="K103" s="2"/>
    </row>
    <row r="104" spans="1:11">
      <c r="A104" s="286"/>
      <c r="B104" s="159"/>
      <c r="C104" s="159"/>
      <c r="D104" s="159"/>
      <c r="E104" s="159"/>
      <c r="F104" s="159"/>
      <c r="G104" s="159"/>
      <c r="H104" s="159"/>
      <c r="I104" s="159"/>
      <c r="J104" s="287"/>
      <c r="K104" s="2"/>
    </row>
    <row r="105" spans="1:11">
      <c r="A105" s="286"/>
      <c r="B105" s="159"/>
      <c r="C105" s="159"/>
      <c r="D105" s="159"/>
      <c r="E105" s="159"/>
      <c r="F105" s="159"/>
      <c r="G105" s="159"/>
      <c r="H105" s="159"/>
      <c r="I105" s="159"/>
      <c r="J105" s="287"/>
      <c r="K105" s="2"/>
    </row>
    <row r="106" spans="1:11">
      <c r="A106" s="286"/>
      <c r="B106" s="159"/>
      <c r="C106" s="159"/>
      <c r="D106" s="159"/>
      <c r="E106" s="159"/>
      <c r="F106" s="159"/>
      <c r="G106" s="159"/>
      <c r="H106" s="159"/>
      <c r="I106" s="159"/>
      <c r="J106" s="287"/>
      <c r="K106" s="2"/>
    </row>
    <row r="107" spans="1:11">
      <c r="A107" s="286"/>
      <c r="B107" s="159"/>
      <c r="C107" s="159"/>
      <c r="D107" s="159"/>
      <c r="E107" s="159"/>
      <c r="F107" s="159"/>
      <c r="G107" s="159"/>
      <c r="H107" s="159"/>
      <c r="I107" s="159"/>
      <c r="J107" s="287"/>
      <c r="K107" s="2"/>
    </row>
    <row r="108" spans="1:11">
      <c r="A108" s="286"/>
      <c r="B108" s="159"/>
      <c r="C108" s="159"/>
      <c r="D108" s="159"/>
      <c r="E108" s="159"/>
      <c r="F108" s="159"/>
      <c r="G108" s="159"/>
      <c r="H108" s="159"/>
      <c r="I108" s="159"/>
      <c r="J108" s="287"/>
      <c r="K108" s="2"/>
    </row>
    <row r="109" spans="1:11">
      <c r="A109" s="286"/>
      <c r="B109" s="159"/>
      <c r="C109" s="159"/>
      <c r="D109" s="159"/>
      <c r="E109" s="159"/>
      <c r="F109" s="159"/>
      <c r="G109" s="159"/>
      <c r="H109" s="159"/>
      <c r="I109" s="159"/>
      <c r="J109" s="287"/>
      <c r="K109" s="2"/>
    </row>
    <row r="110" spans="1:11">
      <c r="A110" s="286"/>
      <c r="B110" s="159"/>
      <c r="C110" s="159"/>
      <c r="D110" s="159"/>
      <c r="E110" s="159"/>
      <c r="F110" s="159"/>
      <c r="G110" s="159"/>
      <c r="H110" s="159"/>
      <c r="I110" s="159"/>
      <c r="J110" s="287"/>
      <c r="K110" s="2"/>
    </row>
    <row r="111" spans="1:11">
      <c r="A111" s="286"/>
      <c r="B111" s="159"/>
      <c r="C111" s="159"/>
      <c r="D111" s="159"/>
      <c r="E111" s="159"/>
      <c r="F111" s="159"/>
      <c r="G111" s="159"/>
      <c r="H111" s="159"/>
      <c r="I111" s="159"/>
      <c r="J111" s="287"/>
      <c r="K111" s="2"/>
    </row>
    <row r="112" spans="1:11">
      <c r="A112" s="286"/>
      <c r="B112" s="159"/>
      <c r="C112" s="159"/>
      <c r="D112" s="159"/>
      <c r="E112" s="159"/>
      <c r="F112" s="159"/>
      <c r="G112" s="159"/>
      <c r="H112" s="159"/>
      <c r="I112" s="159"/>
      <c r="J112" s="287"/>
      <c r="K112" s="2"/>
    </row>
    <row r="113" spans="1:11">
      <c r="A113" s="286"/>
      <c r="B113" s="159"/>
      <c r="C113" s="159"/>
      <c r="D113" s="159"/>
      <c r="E113" s="159"/>
      <c r="F113" s="159"/>
      <c r="G113" s="159"/>
      <c r="H113" s="159"/>
      <c r="I113" s="159"/>
      <c r="J113" s="287"/>
      <c r="K113" s="2"/>
    </row>
    <row r="114" spans="1:11">
      <c r="A114" s="286"/>
      <c r="B114" s="159"/>
      <c r="C114" s="159"/>
      <c r="D114" s="159"/>
      <c r="E114" s="159"/>
      <c r="F114" s="159"/>
      <c r="G114" s="159"/>
      <c r="H114" s="159"/>
      <c r="I114" s="159"/>
      <c r="J114" s="287"/>
      <c r="K114" s="2"/>
    </row>
    <row r="115" spans="1:11">
      <c r="A115" s="286"/>
      <c r="B115" s="159"/>
      <c r="C115" s="159"/>
      <c r="D115" s="159"/>
      <c r="E115" s="159"/>
      <c r="F115" s="159"/>
      <c r="G115" s="159"/>
      <c r="H115" s="159"/>
      <c r="I115" s="159"/>
      <c r="J115" s="287"/>
      <c r="K115" s="2"/>
    </row>
    <row r="116" spans="1:11">
      <c r="A116" s="286"/>
      <c r="B116" s="159"/>
      <c r="C116" s="159"/>
      <c r="D116" s="159"/>
      <c r="E116" s="159"/>
      <c r="F116" s="159"/>
      <c r="G116" s="159"/>
      <c r="H116" s="159"/>
      <c r="I116" s="159"/>
      <c r="J116" s="287"/>
      <c r="K116" s="2"/>
    </row>
    <row r="117" spans="1:11">
      <c r="A117" s="286"/>
      <c r="B117" s="159"/>
      <c r="C117" s="159"/>
      <c r="D117" s="159"/>
      <c r="E117" s="159"/>
      <c r="F117" s="159"/>
      <c r="G117" s="159"/>
      <c r="H117" s="159"/>
      <c r="I117" s="159"/>
      <c r="J117" s="287"/>
      <c r="K117" s="2"/>
    </row>
    <row r="118" spans="1:11" ht="15.75" thickBot="1">
      <c r="A118" s="288"/>
      <c r="B118" s="164"/>
      <c r="C118" s="164"/>
      <c r="D118" s="164"/>
      <c r="E118" s="164"/>
      <c r="F118" s="164"/>
      <c r="G118" s="164"/>
      <c r="H118" s="164"/>
      <c r="I118" s="164"/>
      <c r="J118" s="289"/>
      <c r="K118" s="2"/>
    </row>
    <row r="119" spans="1:11">
      <c r="A119" s="2"/>
      <c r="B119" s="2"/>
      <c r="C119" s="2"/>
      <c r="D119" s="2"/>
      <c r="E119" s="2"/>
      <c r="F119" s="2"/>
      <c r="G119" s="2"/>
      <c r="H119" s="2"/>
      <c r="I119" s="2"/>
      <c r="J119" s="350" t="s">
        <v>1503</v>
      </c>
      <c r="K119" s="2"/>
    </row>
    <row r="120" spans="1:11">
      <c r="A120" s="165" t="s">
        <v>84</v>
      </c>
      <c r="B120" s="165"/>
      <c r="C120" s="165"/>
      <c r="D120" s="165"/>
      <c r="E120" s="165"/>
      <c r="F120" s="165"/>
      <c r="G120" s="165"/>
      <c r="H120" s="165"/>
      <c r="I120" s="165"/>
      <c r="J120" s="165"/>
      <c r="K120" s="2"/>
    </row>
    <row r="121" spans="1:11">
      <c r="A121" s="2"/>
    </row>
    <row r="122" spans="1:11">
      <c r="A122" s="2"/>
    </row>
    <row r="123" spans="1:11">
      <c r="A123" s="2"/>
    </row>
    <row r="124" spans="1:11">
      <c r="A124" s="2"/>
    </row>
    <row r="125" spans="1:11">
      <c r="A125" s="2"/>
    </row>
    <row r="126" spans="1:11">
      <c r="A126" s="2"/>
    </row>
    <row r="127" spans="1:11">
      <c r="A127" s="2"/>
    </row>
    <row r="128" spans="1: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sheetData>
  <printOptions horizontalCentered="1" verticalCentered="1"/>
  <pageMargins left="0.5" right="0.5" top="0.5" bottom="0.5" header="0" footer="0"/>
  <pageSetup scale="71" fitToHeight="2" orientation="portrait" r:id="rId1"/>
  <headerFooter alignWithMargins="0"/>
  <rowBreaks count="1" manualBreakCount="1">
    <brk id="60" max="16383" man="1"/>
  </rowBreaks>
  <legacyDrawing r:id="rId2"/>
</worksheet>
</file>

<file path=xl/worksheets/sheet18.xml><?xml version="1.0" encoding="utf-8"?>
<worksheet xmlns="http://schemas.openxmlformats.org/spreadsheetml/2006/main" xmlns:r="http://schemas.openxmlformats.org/officeDocument/2006/relationships">
  <sheetPr transitionEvaluation="1"/>
  <dimension ref="A1:H234"/>
  <sheetViews>
    <sheetView defaultGridColor="0" topLeftCell="A80" colorId="22" zoomScale="75" zoomScaleNormal="75" workbookViewId="0">
      <selection activeCell="F96" sqref="F96"/>
    </sheetView>
  </sheetViews>
  <sheetFormatPr defaultColWidth="9.77734375" defaultRowHeight="15"/>
  <cols>
    <col min="1" max="1" width="1.77734375" customWidth="1"/>
    <col min="2" max="2" width="5.77734375" customWidth="1"/>
    <col min="3" max="3" width="2.77734375" customWidth="1"/>
    <col min="4" max="4" width="55.77734375" customWidth="1"/>
    <col min="5" max="5" width="8.77734375" customWidth="1"/>
    <col min="6" max="6" width="16.77734375" customWidth="1"/>
    <col min="7" max="7" width="19.5546875" customWidth="1"/>
  </cols>
  <sheetData>
    <row r="1" spans="1:8" ht="15.75" thickBot="1">
      <c r="A1" s="2"/>
      <c r="B1" s="153" t="str">
        <f>'Data Sheet'!A54</f>
        <v>Annual Report of THE MIDDLEBURGH TELEPHONE COMPANY                                                                                           For the period ending DECEMBER 31, 2013</v>
      </c>
      <c r="C1" s="2"/>
      <c r="D1" s="2"/>
      <c r="E1" s="2"/>
      <c r="F1" s="2"/>
      <c r="G1" s="2"/>
      <c r="H1" s="2"/>
    </row>
    <row r="2" spans="1:8">
      <c r="A2" s="2"/>
      <c r="B2" s="278"/>
      <c r="C2" s="167"/>
      <c r="D2" s="167"/>
      <c r="E2" s="167"/>
      <c r="F2" s="167"/>
      <c r="G2" s="279"/>
      <c r="H2" s="2"/>
    </row>
    <row r="3" spans="1:8" ht="15.75">
      <c r="A3" s="2"/>
      <c r="B3" s="154" t="s">
        <v>858</v>
      </c>
      <c r="C3" s="165"/>
      <c r="D3" s="402"/>
      <c r="E3" s="402"/>
      <c r="F3" s="402"/>
      <c r="G3" s="418"/>
      <c r="H3" s="2"/>
    </row>
    <row r="4" spans="1:8">
      <c r="A4" s="2"/>
      <c r="B4" s="283"/>
      <c r="C4" s="284"/>
      <c r="D4" s="284"/>
      <c r="E4" s="284"/>
      <c r="F4" s="284"/>
      <c r="G4" s="285"/>
      <c r="H4" s="2"/>
    </row>
    <row r="5" spans="1:8">
      <c r="A5" s="2"/>
      <c r="B5" s="160" t="s">
        <v>36</v>
      </c>
      <c r="C5" s="326"/>
      <c r="D5" s="327" t="s">
        <v>859</v>
      </c>
      <c r="E5" s="328"/>
      <c r="F5" s="327" t="s">
        <v>860</v>
      </c>
      <c r="G5" s="419" t="s">
        <v>861</v>
      </c>
      <c r="H5" s="2"/>
    </row>
    <row r="6" spans="1:8">
      <c r="A6" s="2"/>
      <c r="B6" s="370" t="s">
        <v>48</v>
      </c>
      <c r="C6" s="329"/>
      <c r="D6" s="335" t="s">
        <v>530</v>
      </c>
      <c r="E6" s="333"/>
      <c r="F6" s="335" t="s">
        <v>531</v>
      </c>
      <c r="G6" s="420" t="s">
        <v>532</v>
      </c>
      <c r="H6" s="2"/>
    </row>
    <row r="7" spans="1:8">
      <c r="A7" s="2"/>
      <c r="B7" s="160"/>
      <c r="C7" s="326"/>
      <c r="D7" s="2" t="s">
        <v>862</v>
      </c>
      <c r="E7" s="421"/>
      <c r="F7" s="387"/>
      <c r="G7" s="422"/>
      <c r="H7" s="2"/>
    </row>
    <row r="8" spans="1:8">
      <c r="A8" s="2"/>
      <c r="B8" s="160">
        <v>1</v>
      </c>
      <c r="C8" s="326"/>
      <c r="D8" s="2" t="s">
        <v>863</v>
      </c>
      <c r="E8" s="423"/>
      <c r="F8" s="424">
        <f>Sch.12!H80</f>
        <v>-55454</v>
      </c>
      <c r="G8" s="425">
        <f>Sch.12!J80</f>
        <v>-459056</v>
      </c>
      <c r="H8" s="2"/>
    </row>
    <row r="9" spans="1:8">
      <c r="A9" s="2"/>
      <c r="B9" s="160"/>
      <c r="C9" s="326"/>
      <c r="D9" s="2" t="s">
        <v>864</v>
      </c>
      <c r="E9" s="421"/>
      <c r="F9" s="387"/>
      <c r="G9" s="422"/>
      <c r="H9" s="2"/>
    </row>
    <row r="10" spans="1:8">
      <c r="A10" s="2"/>
      <c r="B10" s="160"/>
      <c r="C10" s="326"/>
      <c r="D10" s="2" t="s">
        <v>865</v>
      </c>
      <c r="E10" s="421"/>
      <c r="F10" s="387"/>
      <c r="G10" s="422"/>
      <c r="H10" s="2"/>
    </row>
    <row r="11" spans="1:8">
      <c r="A11" s="2"/>
      <c r="B11" s="160">
        <v>2</v>
      </c>
      <c r="C11" s="326"/>
      <c r="D11" s="2" t="s">
        <v>2302</v>
      </c>
      <c r="E11" s="421"/>
      <c r="F11" s="390">
        <v>663716</v>
      </c>
      <c r="G11" s="426">
        <v>1262182</v>
      </c>
      <c r="H11" s="2"/>
    </row>
    <row r="12" spans="1:8">
      <c r="A12" s="2"/>
      <c r="B12" s="160">
        <v>3</v>
      </c>
      <c r="C12" s="326"/>
      <c r="D12" s="2" t="s">
        <v>2303</v>
      </c>
      <c r="E12" s="421"/>
      <c r="F12" s="390">
        <v>563</v>
      </c>
      <c r="G12" s="426">
        <v>563</v>
      </c>
      <c r="H12" s="2"/>
    </row>
    <row r="13" spans="1:8">
      <c r="A13" s="2"/>
      <c r="B13" s="160">
        <v>4</v>
      </c>
      <c r="C13" s="326"/>
      <c r="D13" s="2" t="s">
        <v>2304</v>
      </c>
      <c r="E13" s="421"/>
      <c r="F13" s="390">
        <v>-74969</v>
      </c>
      <c r="G13" s="426">
        <v>-238837</v>
      </c>
      <c r="H13" s="2"/>
    </row>
    <row r="14" spans="1:8">
      <c r="A14" s="2"/>
      <c r="B14" s="160">
        <v>5</v>
      </c>
      <c r="C14" s="326"/>
      <c r="D14" s="2" t="s">
        <v>2305</v>
      </c>
      <c r="E14" s="421"/>
      <c r="F14" s="390"/>
      <c r="G14" s="426"/>
      <c r="H14" s="2"/>
    </row>
    <row r="15" spans="1:8">
      <c r="A15" s="2"/>
      <c r="B15" s="160">
        <v>6</v>
      </c>
      <c r="C15" s="326"/>
      <c r="D15" s="2" t="s">
        <v>2306</v>
      </c>
      <c r="E15" s="421"/>
      <c r="F15" s="390"/>
      <c r="G15" s="426"/>
      <c r="H15" s="2"/>
    </row>
    <row r="16" spans="1:8">
      <c r="A16" s="2"/>
      <c r="B16" s="160"/>
      <c r="C16" s="326"/>
      <c r="D16" s="2" t="s">
        <v>2307</v>
      </c>
      <c r="E16" s="421"/>
      <c r="F16" s="390">
        <v>43731</v>
      </c>
      <c r="G16" s="426">
        <v>137681</v>
      </c>
      <c r="H16" s="2"/>
    </row>
    <row r="17" spans="1:8">
      <c r="A17" s="2"/>
      <c r="B17" s="160">
        <v>7</v>
      </c>
      <c r="C17" s="326"/>
      <c r="D17" s="2" t="s">
        <v>2308</v>
      </c>
      <c r="E17" s="421"/>
      <c r="F17" s="390">
        <v>-19932</v>
      </c>
      <c r="G17" s="426">
        <v>3804</v>
      </c>
      <c r="H17" s="2"/>
    </row>
    <row r="18" spans="1:8">
      <c r="A18" s="2"/>
      <c r="B18" s="160">
        <v>8</v>
      </c>
      <c r="C18" s="326"/>
      <c r="D18" s="2" t="s">
        <v>2309</v>
      </c>
      <c r="E18" s="421"/>
      <c r="F18" s="390"/>
      <c r="G18" s="426"/>
      <c r="H18" s="2"/>
    </row>
    <row r="19" spans="1:8">
      <c r="A19" s="2"/>
      <c r="B19" s="160"/>
      <c r="C19" s="326"/>
      <c r="D19" s="2" t="s">
        <v>2310</v>
      </c>
      <c r="E19" s="421"/>
      <c r="F19" s="390">
        <v>-107759</v>
      </c>
      <c r="G19" s="426">
        <v>44033</v>
      </c>
      <c r="H19" s="2"/>
    </row>
    <row r="20" spans="1:8">
      <c r="A20" s="2"/>
      <c r="B20" s="160">
        <v>9</v>
      </c>
      <c r="C20" s="326"/>
      <c r="D20" s="2" t="s">
        <v>2311</v>
      </c>
      <c r="E20" s="421"/>
      <c r="F20" s="390">
        <v>8395</v>
      </c>
      <c r="G20" s="426">
        <v>6090</v>
      </c>
      <c r="H20" s="2"/>
    </row>
    <row r="21" spans="1:8">
      <c r="A21" s="2"/>
      <c r="B21" s="160">
        <v>10</v>
      </c>
      <c r="C21" s="326"/>
      <c r="D21" s="2" t="s">
        <v>2312</v>
      </c>
      <c r="E21" s="421"/>
      <c r="F21" s="390">
        <v>16741</v>
      </c>
      <c r="G21" s="426">
        <v>-21664</v>
      </c>
      <c r="H21" s="2"/>
    </row>
    <row r="22" spans="1:8">
      <c r="A22" s="2"/>
      <c r="B22" s="160">
        <v>11</v>
      </c>
      <c r="C22" s="326"/>
      <c r="D22" s="2" t="s">
        <v>2313</v>
      </c>
      <c r="E22" s="421"/>
      <c r="F22" s="390">
        <v>-187</v>
      </c>
      <c r="G22" s="426">
        <v>-178</v>
      </c>
      <c r="H22" s="2"/>
    </row>
    <row r="23" spans="1:8">
      <c r="A23" s="2"/>
      <c r="B23" s="160">
        <v>12</v>
      </c>
      <c r="C23" s="326"/>
      <c r="D23" s="2" t="s">
        <v>2314</v>
      </c>
      <c r="E23" s="421"/>
      <c r="F23" s="390">
        <v>-428</v>
      </c>
      <c r="G23" s="426">
        <v>100681</v>
      </c>
      <c r="H23" s="2"/>
    </row>
    <row r="24" spans="1:8">
      <c r="A24" s="2"/>
      <c r="B24" s="160">
        <v>13</v>
      </c>
      <c r="C24" s="326"/>
      <c r="D24" s="2" t="s">
        <v>2016</v>
      </c>
      <c r="E24" s="421"/>
      <c r="F24" s="390"/>
      <c r="G24" s="426"/>
      <c r="H24" s="2"/>
    </row>
    <row r="25" spans="1:8">
      <c r="A25" s="2"/>
      <c r="B25" s="160"/>
      <c r="C25" s="326"/>
      <c r="D25" s="2" t="s">
        <v>2017</v>
      </c>
      <c r="E25" s="421"/>
      <c r="F25" s="390"/>
      <c r="G25" s="426"/>
      <c r="H25" s="2"/>
    </row>
    <row r="26" spans="1:8">
      <c r="A26" s="2"/>
      <c r="B26" s="160"/>
      <c r="C26" s="326"/>
      <c r="D26" s="2" t="s">
        <v>2018</v>
      </c>
      <c r="E26" s="421"/>
      <c r="F26" s="159"/>
      <c r="G26" s="427"/>
      <c r="H26" s="2"/>
    </row>
    <row r="27" spans="1:8">
      <c r="A27" s="2"/>
      <c r="B27" s="160">
        <v>14</v>
      </c>
      <c r="C27" s="326"/>
      <c r="D27" s="159"/>
      <c r="E27" s="428"/>
      <c r="F27" s="390"/>
      <c r="G27" s="426">
        <v>0</v>
      </c>
      <c r="H27" s="2"/>
    </row>
    <row r="28" spans="1:8">
      <c r="A28" s="2"/>
      <c r="B28" s="160">
        <v>15</v>
      </c>
      <c r="C28" s="326"/>
      <c r="D28" s="159" t="s">
        <v>3060</v>
      </c>
      <c r="E28" s="428"/>
      <c r="F28" s="390">
        <v>-6419</v>
      </c>
      <c r="G28" s="426">
        <v>-8123</v>
      </c>
      <c r="H28" s="2"/>
    </row>
    <row r="29" spans="1:8">
      <c r="A29" s="2"/>
      <c r="B29" s="160">
        <v>16</v>
      </c>
      <c r="C29" s="326"/>
      <c r="D29" s="159" t="s">
        <v>3061</v>
      </c>
      <c r="E29" s="428"/>
      <c r="F29" s="390">
        <v>-117308</v>
      </c>
      <c r="G29" s="426">
        <v>-22186</v>
      </c>
      <c r="H29" s="2"/>
    </row>
    <row r="30" spans="1:8">
      <c r="A30" s="2"/>
      <c r="B30" s="160">
        <v>17</v>
      </c>
      <c r="C30" s="326"/>
      <c r="D30" s="2" t="s">
        <v>2019</v>
      </c>
      <c r="E30" s="421"/>
      <c r="F30" s="429">
        <f>SUM(F11:F29)</f>
        <v>406144</v>
      </c>
      <c r="G30" s="430">
        <f>SUM(G11:G29)</f>
        <v>1264046</v>
      </c>
      <c r="H30" s="2"/>
    </row>
    <row r="31" spans="1:8">
      <c r="A31" s="2"/>
      <c r="B31" s="160">
        <v>18</v>
      </c>
      <c r="C31" s="326"/>
      <c r="D31" s="327" t="s">
        <v>2020</v>
      </c>
      <c r="E31" s="421"/>
      <c r="F31" s="429">
        <f>F8+F30</f>
        <v>350690</v>
      </c>
      <c r="G31" s="430">
        <f>G8+G30</f>
        <v>804990</v>
      </c>
      <c r="H31" s="2"/>
    </row>
    <row r="32" spans="1:8">
      <c r="A32" s="2"/>
      <c r="B32" s="160"/>
      <c r="C32" s="326"/>
      <c r="D32" s="2"/>
      <c r="E32" s="421"/>
      <c r="F32" s="387"/>
      <c r="G32" s="422"/>
      <c r="H32" s="2"/>
    </row>
    <row r="33" spans="1:8">
      <c r="A33" s="2"/>
      <c r="B33" s="160"/>
      <c r="C33" s="326"/>
      <c r="D33" s="2" t="s">
        <v>2021</v>
      </c>
      <c r="E33" s="421"/>
      <c r="F33" s="387"/>
      <c r="G33" s="422"/>
      <c r="H33" s="2"/>
    </row>
    <row r="34" spans="1:8">
      <c r="A34" s="2"/>
      <c r="B34" s="160"/>
      <c r="C34" s="326"/>
      <c r="D34" s="2" t="s">
        <v>2022</v>
      </c>
      <c r="E34" s="421"/>
      <c r="F34" s="390"/>
      <c r="G34" s="426"/>
      <c r="H34" s="2"/>
    </row>
    <row r="35" spans="1:8">
      <c r="A35" s="2"/>
      <c r="B35" s="160"/>
      <c r="C35" s="326"/>
      <c r="D35" s="2" t="s">
        <v>2023</v>
      </c>
      <c r="E35" s="421"/>
      <c r="F35" s="390"/>
      <c r="G35" s="426"/>
      <c r="H35" s="2"/>
    </row>
    <row r="36" spans="1:8">
      <c r="A36" s="2"/>
      <c r="B36" s="160">
        <v>19</v>
      </c>
      <c r="C36" s="326"/>
      <c r="D36" s="2" t="s">
        <v>2024</v>
      </c>
      <c r="E36" s="421"/>
      <c r="F36" s="390">
        <v>-578741</v>
      </c>
      <c r="G36" s="426">
        <v>-580326</v>
      </c>
      <c r="H36" s="2"/>
    </row>
    <row r="37" spans="1:8">
      <c r="A37" s="2"/>
      <c r="B37" s="160">
        <v>20</v>
      </c>
      <c r="C37" s="326"/>
      <c r="D37" s="2" t="s">
        <v>2025</v>
      </c>
      <c r="E37" s="421"/>
      <c r="F37" s="390"/>
      <c r="G37" s="426"/>
      <c r="H37" s="2"/>
    </row>
    <row r="38" spans="1:8">
      <c r="A38" s="2"/>
      <c r="B38" s="160">
        <v>21</v>
      </c>
      <c r="C38" s="326"/>
      <c r="D38" s="2" t="s">
        <v>2026</v>
      </c>
      <c r="E38" s="421"/>
      <c r="F38" s="390"/>
      <c r="G38" s="426"/>
      <c r="H38" s="2"/>
    </row>
    <row r="39" spans="1:8">
      <c r="A39" s="2"/>
      <c r="B39" s="160">
        <v>22</v>
      </c>
      <c r="C39" s="326"/>
      <c r="D39" s="2" t="s">
        <v>2027</v>
      </c>
      <c r="E39" s="421"/>
      <c r="F39" s="390"/>
      <c r="G39" s="426"/>
      <c r="H39" s="2"/>
    </row>
    <row r="40" spans="1:8">
      <c r="A40" s="2"/>
      <c r="B40" s="160"/>
      <c r="C40" s="326"/>
      <c r="D40" s="2" t="s">
        <v>213</v>
      </c>
      <c r="E40" s="421"/>
      <c r="F40" s="390"/>
      <c r="G40" s="426"/>
      <c r="H40" s="2"/>
    </row>
    <row r="41" spans="1:8">
      <c r="A41" s="2"/>
      <c r="B41" s="160">
        <f>B39+1</f>
        <v>23</v>
      </c>
      <c r="C41" s="326"/>
      <c r="D41" s="2" t="s">
        <v>214</v>
      </c>
      <c r="E41" s="421"/>
      <c r="F41" s="390">
        <v>-17206</v>
      </c>
      <c r="G41" s="426">
        <v>16343</v>
      </c>
      <c r="H41" s="2"/>
    </row>
    <row r="42" spans="1:8">
      <c r="A42" s="2"/>
      <c r="B42" s="160">
        <f t="shared" ref="B42:B50" si="0">B41+1</f>
        <v>24</v>
      </c>
      <c r="C42" s="326"/>
      <c r="D42" s="2" t="s">
        <v>215</v>
      </c>
      <c r="E42" s="421"/>
      <c r="F42" s="390"/>
      <c r="G42" s="426"/>
      <c r="H42" s="2"/>
    </row>
    <row r="43" spans="1:8">
      <c r="A43" s="2"/>
      <c r="B43" s="160">
        <f t="shared" si="0"/>
        <v>25</v>
      </c>
      <c r="C43" s="326"/>
      <c r="D43" s="2" t="s">
        <v>216</v>
      </c>
      <c r="E43" s="421"/>
      <c r="F43" s="390"/>
      <c r="G43" s="426"/>
      <c r="H43" s="2"/>
    </row>
    <row r="44" spans="1:8">
      <c r="A44" s="2"/>
      <c r="B44" s="160">
        <f t="shared" si="0"/>
        <v>26</v>
      </c>
      <c r="C44" s="326"/>
      <c r="D44" s="2" t="s">
        <v>217</v>
      </c>
      <c r="E44" s="421"/>
      <c r="F44" s="390"/>
      <c r="G44" s="426"/>
      <c r="H44" s="2"/>
    </row>
    <row r="45" spans="1:8">
      <c r="A45" s="2"/>
      <c r="B45" s="160">
        <f t="shared" si="0"/>
        <v>27</v>
      </c>
      <c r="C45" s="326"/>
      <c r="D45" s="2" t="s">
        <v>218</v>
      </c>
      <c r="E45" s="421"/>
      <c r="F45" s="390"/>
      <c r="G45" s="426"/>
      <c r="H45" s="2"/>
    </row>
    <row r="46" spans="1:8">
      <c r="A46" s="2"/>
      <c r="B46" s="160">
        <f t="shared" si="0"/>
        <v>28</v>
      </c>
      <c r="C46" s="326"/>
      <c r="D46" s="2" t="s">
        <v>219</v>
      </c>
      <c r="E46" s="421"/>
      <c r="F46" s="429">
        <f>SUM(F36:F45)</f>
        <v>-595947</v>
      </c>
      <c r="G46" s="430">
        <f>SUM(G36:G45)</f>
        <v>-563983</v>
      </c>
      <c r="H46" s="2"/>
    </row>
    <row r="47" spans="1:8">
      <c r="A47" s="2"/>
      <c r="B47" s="160">
        <f t="shared" si="0"/>
        <v>29</v>
      </c>
      <c r="C47" s="326"/>
      <c r="D47" s="2" t="s">
        <v>220</v>
      </c>
      <c r="E47" s="421"/>
      <c r="F47" s="390"/>
      <c r="G47" s="426"/>
      <c r="H47" s="2"/>
    </row>
    <row r="48" spans="1:8">
      <c r="A48" s="2"/>
      <c r="B48" s="160">
        <f t="shared" si="0"/>
        <v>30</v>
      </c>
      <c r="C48" s="326"/>
      <c r="D48" s="2" t="s">
        <v>221</v>
      </c>
      <c r="E48" s="421"/>
      <c r="F48" s="390"/>
      <c r="G48" s="426"/>
      <c r="H48" s="2"/>
    </row>
    <row r="49" spans="1:8">
      <c r="A49" s="2"/>
      <c r="B49" s="160">
        <f t="shared" si="0"/>
        <v>31</v>
      </c>
      <c r="C49" s="326"/>
      <c r="D49" s="2" t="s">
        <v>222</v>
      </c>
      <c r="E49" s="421"/>
      <c r="F49" s="390">
        <v>100000</v>
      </c>
      <c r="G49" s="426">
        <v>30000</v>
      </c>
      <c r="H49" s="2"/>
    </row>
    <row r="50" spans="1:8">
      <c r="A50" s="2"/>
      <c r="B50" s="160">
        <f t="shared" si="0"/>
        <v>32</v>
      </c>
      <c r="C50" s="326"/>
      <c r="D50" s="2" t="s">
        <v>223</v>
      </c>
      <c r="E50" s="421"/>
      <c r="F50" s="390"/>
      <c r="G50" s="426"/>
      <c r="H50" s="2"/>
    </row>
    <row r="51" spans="1:8">
      <c r="A51" s="2"/>
      <c r="B51" s="160"/>
      <c r="C51" s="326"/>
      <c r="D51" s="2" t="s">
        <v>224</v>
      </c>
      <c r="E51" s="421"/>
      <c r="F51" s="390"/>
      <c r="G51" s="426"/>
      <c r="H51" s="2"/>
    </row>
    <row r="52" spans="1:8">
      <c r="A52" s="2"/>
      <c r="B52" s="160">
        <v>33</v>
      </c>
      <c r="C52" s="326"/>
      <c r="D52" s="2" t="s">
        <v>225</v>
      </c>
      <c r="E52" s="421"/>
      <c r="F52" s="390">
        <v>1404</v>
      </c>
      <c r="G52" s="426">
        <v>2658</v>
      </c>
      <c r="H52" s="2"/>
    </row>
    <row r="53" spans="1:8">
      <c r="A53" s="2"/>
      <c r="B53" s="160">
        <f>B52+1</f>
        <v>34</v>
      </c>
      <c r="C53" s="326"/>
      <c r="D53" s="2" t="s">
        <v>226</v>
      </c>
      <c r="E53" s="421"/>
      <c r="F53" s="390"/>
      <c r="G53" s="426"/>
      <c r="H53" s="2"/>
    </row>
    <row r="54" spans="1:8">
      <c r="A54" s="2"/>
      <c r="B54" s="160">
        <f>B53+1</f>
        <v>35</v>
      </c>
      <c r="C54" s="326"/>
      <c r="D54" s="2" t="s">
        <v>227</v>
      </c>
      <c r="E54" s="421"/>
      <c r="F54" s="390"/>
      <c r="G54" s="426"/>
      <c r="H54" s="2"/>
    </row>
    <row r="55" spans="1:8">
      <c r="A55" s="2"/>
      <c r="B55" s="160">
        <f>B54+1</f>
        <v>36</v>
      </c>
      <c r="C55" s="326"/>
      <c r="D55" s="2" t="s">
        <v>2797</v>
      </c>
      <c r="E55" s="421"/>
      <c r="F55" s="390"/>
      <c r="G55" s="426"/>
      <c r="H55" s="2"/>
    </row>
    <row r="56" spans="1:8">
      <c r="A56" s="2"/>
      <c r="B56" s="160"/>
      <c r="C56" s="326"/>
      <c r="D56" s="2" t="s">
        <v>2798</v>
      </c>
      <c r="E56" s="421"/>
      <c r="F56" s="390"/>
      <c r="G56" s="426"/>
      <c r="H56" s="2"/>
    </row>
    <row r="57" spans="1:8">
      <c r="A57" s="2"/>
      <c r="B57" s="160">
        <v>37</v>
      </c>
      <c r="C57" s="326"/>
      <c r="D57" s="159"/>
      <c r="E57" s="428"/>
      <c r="F57" s="390"/>
      <c r="G57" s="426"/>
      <c r="H57" s="2"/>
    </row>
    <row r="58" spans="1:8">
      <c r="A58" s="2"/>
      <c r="B58" s="160">
        <f>B57+1</f>
        <v>38</v>
      </c>
      <c r="C58" s="326"/>
      <c r="D58" s="159"/>
      <c r="E58" s="428"/>
      <c r="F58" s="390"/>
      <c r="G58" s="426"/>
      <c r="H58" s="2"/>
    </row>
    <row r="59" spans="1:8">
      <c r="A59" s="2"/>
      <c r="B59" s="160">
        <f>B58+1</f>
        <v>39</v>
      </c>
      <c r="C59" s="326"/>
      <c r="D59" s="2" t="s">
        <v>2799</v>
      </c>
      <c r="E59" s="421"/>
      <c r="F59" s="428"/>
      <c r="G59" s="393"/>
      <c r="H59" s="2"/>
    </row>
    <row r="60" spans="1:8" ht="15.75" thickBot="1">
      <c r="A60" s="2"/>
      <c r="B60" s="431">
        <f>B59+1</f>
        <v>40</v>
      </c>
      <c r="C60" s="395"/>
      <c r="D60" s="394" t="s">
        <v>2800</v>
      </c>
      <c r="E60" s="432"/>
      <c r="F60" s="433">
        <f>F46+SUM(F47:F59)</f>
        <v>-494543</v>
      </c>
      <c r="G60" s="434">
        <f>G46+SUM(G47:G59)</f>
        <v>-531325</v>
      </c>
      <c r="H60" s="2"/>
    </row>
    <row r="61" spans="1:8">
      <c r="A61" s="2"/>
      <c r="B61" s="327" t="s">
        <v>1503</v>
      </c>
      <c r="C61" s="2"/>
      <c r="D61" s="2"/>
      <c r="E61" s="387"/>
      <c r="F61" s="387"/>
      <c r="G61" s="387"/>
      <c r="H61" s="2"/>
    </row>
    <row r="62" spans="1:8">
      <c r="A62" s="165" t="s">
        <v>85</v>
      </c>
      <c r="B62" s="165"/>
      <c r="C62" s="165"/>
      <c r="D62" s="165"/>
      <c r="E62" s="165"/>
      <c r="F62" s="165"/>
      <c r="G62" s="165"/>
      <c r="H62" s="2"/>
    </row>
    <row r="63" spans="1:8">
      <c r="A63" s="2"/>
      <c r="B63" s="2"/>
      <c r="C63" s="2"/>
      <c r="D63" s="2"/>
      <c r="E63" s="2"/>
      <c r="F63" s="2"/>
      <c r="G63" s="2"/>
      <c r="H63" s="2"/>
    </row>
    <row r="64" spans="1:8" ht="15.75" thickBot="1">
      <c r="A64" s="2"/>
      <c r="B64" s="153" t="str">
        <f>'Data Sheet'!A54</f>
        <v>Annual Report of THE MIDDLEBURGH TELEPHONE COMPANY                                                                                           For the period ending DECEMBER 31, 2013</v>
      </c>
      <c r="C64" s="2"/>
      <c r="D64" s="2"/>
      <c r="E64" s="2"/>
      <c r="F64" s="2"/>
      <c r="G64" s="2"/>
      <c r="H64" s="2"/>
    </row>
    <row r="65" spans="1:8">
      <c r="A65" s="2"/>
      <c r="B65" s="278"/>
      <c r="C65" s="167"/>
      <c r="D65" s="167"/>
      <c r="E65" s="167"/>
      <c r="F65" s="167"/>
      <c r="G65" s="279"/>
      <c r="H65" s="2"/>
    </row>
    <row r="66" spans="1:8" ht="18">
      <c r="A66" s="2"/>
      <c r="B66" s="435"/>
      <c r="C66" s="170" t="s">
        <v>2801</v>
      </c>
      <c r="D66" s="165"/>
      <c r="E66" s="165"/>
      <c r="F66" s="165"/>
      <c r="G66" s="280"/>
      <c r="H66" s="2"/>
    </row>
    <row r="67" spans="1:8">
      <c r="A67" s="2"/>
      <c r="B67" s="283"/>
      <c r="C67" s="284"/>
      <c r="D67" s="284"/>
      <c r="E67" s="284"/>
      <c r="F67" s="284"/>
      <c r="G67" s="285"/>
      <c r="H67" s="2"/>
    </row>
    <row r="68" spans="1:8">
      <c r="A68" s="2"/>
      <c r="B68" s="436" t="s">
        <v>36</v>
      </c>
      <c r="C68" s="2"/>
      <c r="D68" s="327" t="s">
        <v>859</v>
      </c>
      <c r="E68" s="328"/>
      <c r="F68" s="327" t="s">
        <v>860</v>
      </c>
      <c r="G68" s="419" t="s">
        <v>861</v>
      </c>
      <c r="H68" s="2"/>
    </row>
    <row r="69" spans="1:8">
      <c r="A69" s="2"/>
      <c r="B69" s="437" t="s">
        <v>48</v>
      </c>
      <c r="C69" s="284"/>
      <c r="D69" s="335" t="s">
        <v>530</v>
      </c>
      <c r="E69" s="333"/>
      <c r="F69" s="335" t="s">
        <v>531</v>
      </c>
      <c r="G69" s="420" t="s">
        <v>532</v>
      </c>
      <c r="H69" s="2"/>
    </row>
    <row r="70" spans="1:8">
      <c r="A70" s="2"/>
      <c r="B70" s="438"/>
      <c r="C70" s="2"/>
      <c r="D70" s="2" t="s">
        <v>2802</v>
      </c>
      <c r="E70" s="328"/>
      <c r="F70" s="390"/>
      <c r="G70" s="426"/>
      <c r="H70" s="2"/>
    </row>
    <row r="71" spans="1:8">
      <c r="A71" s="2"/>
      <c r="B71" s="438"/>
      <c r="C71" s="2"/>
      <c r="D71" s="2" t="s">
        <v>2803</v>
      </c>
      <c r="E71" s="328"/>
      <c r="F71" s="390"/>
      <c r="G71" s="426"/>
      <c r="H71" s="2"/>
    </row>
    <row r="72" spans="1:8">
      <c r="A72" s="2"/>
      <c r="B72" s="436">
        <v>41</v>
      </c>
      <c r="C72" s="2"/>
      <c r="D72" s="2" t="s">
        <v>2804</v>
      </c>
      <c r="E72" s="328"/>
      <c r="F72" s="390"/>
      <c r="G72" s="426"/>
      <c r="H72" s="2"/>
    </row>
    <row r="73" spans="1:8">
      <c r="A73" s="2"/>
      <c r="B73" s="436">
        <v>42</v>
      </c>
      <c r="C73" s="2"/>
      <c r="D73" s="2" t="s">
        <v>2805</v>
      </c>
      <c r="E73" s="328"/>
      <c r="F73" s="390"/>
      <c r="G73" s="426"/>
      <c r="H73" s="2"/>
    </row>
    <row r="74" spans="1:8">
      <c r="A74" s="2"/>
      <c r="B74" s="436">
        <v>43</v>
      </c>
      <c r="C74" s="2"/>
      <c r="D74" s="2" t="s">
        <v>2806</v>
      </c>
      <c r="E74" s="328"/>
      <c r="F74" s="390"/>
      <c r="G74" s="426"/>
      <c r="H74" s="2"/>
    </row>
    <row r="75" spans="1:8">
      <c r="A75" s="2"/>
      <c r="B75" s="436">
        <v>44</v>
      </c>
      <c r="C75" s="2"/>
      <c r="D75" s="2" t="s">
        <v>1505</v>
      </c>
      <c r="E75" s="328"/>
      <c r="F75" s="390"/>
      <c r="G75" s="426"/>
      <c r="H75" s="2"/>
    </row>
    <row r="76" spans="1:8">
      <c r="A76" s="2"/>
      <c r="B76" s="436">
        <v>45</v>
      </c>
      <c r="C76" s="2"/>
      <c r="D76" s="2" t="s">
        <v>1506</v>
      </c>
      <c r="E76" s="328"/>
      <c r="F76" s="390"/>
      <c r="G76" s="426"/>
      <c r="H76" s="2"/>
    </row>
    <row r="77" spans="1:8">
      <c r="A77" s="2"/>
      <c r="B77" s="436">
        <v>46</v>
      </c>
      <c r="C77" s="2"/>
      <c r="D77" s="2" t="s">
        <v>1507</v>
      </c>
      <c r="E77" s="328"/>
      <c r="F77" s="390"/>
      <c r="G77" s="426"/>
      <c r="H77" s="2"/>
    </row>
    <row r="78" spans="1:8">
      <c r="A78" s="2"/>
      <c r="B78" s="436"/>
      <c r="C78" s="2"/>
      <c r="D78" s="2" t="s">
        <v>1508</v>
      </c>
      <c r="E78" s="328"/>
      <c r="F78" s="390"/>
      <c r="G78" s="426"/>
      <c r="H78" s="2"/>
    </row>
    <row r="79" spans="1:8">
      <c r="A79" s="2"/>
      <c r="B79" s="436">
        <v>47</v>
      </c>
      <c r="C79" s="2"/>
      <c r="D79" s="2" t="s">
        <v>2804</v>
      </c>
      <c r="E79" s="328"/>
      <c r="F79" s="390"/>
      <c r="G79" s="426"/>
      <c r="H79" s="2"/>
    </row>
    <row r="80" spans="1:8">
      <c r="A80" s="2"/>
      <c r="B80" s="436">
        <v>48</v>
      </c>
      <c r="C80" s="2"/>
      <c r="D80" s="2" t="s">
        <v>2805</v>
      </c>
      <c r="E80" s="328"/>
      <c r="F80" s="390"/>
      <c r="G80" s="426"/>
      <c r="H80" s="2"/>
    </row>
    <row r="81" spans="1:8">
      <c r="A81" s="2"/>
      <c r="B81" s="436">
        <v>49</v>
      </c>
      <c r="C81" s="2"/>
      <c r="D81" s="2" t="s">
        <v>2806</v>
      </c>
      <c r="E81" s="328"/>
      <c r="F81" s="390">
        <v>-90505</v>
      </c>
      <c r="G81" s="426">
        <v>-83967</v>
      </c>
      <c r="H81" s="2"/>
    </row>
    <row r="82" spans="1:8">
      <c r="A82" s="2"/>
      <c r="B82" s="436"/>
      <c r="C82" s="2"/>
      <c r="D82" s="2" t="s">
        <v>1509</v>
      </c>
      <c r="E82" s="328"/>
      <c r="F82" s="390"/>
      <c r="G82" s="426"/>
      <c r="H82" s="2"/>
    </row>
    <row r="83" spans="1:8">
      <c r="A83" s="2"/>
      <c r="B83" s="436">
        <v>50</v>
      </c>
      <c r="C83" s="2"/>
      <c r="D83" s="2" t="s">
        <v>2804</v>
      </c>
      <c r="E83" s="328"/>
      <c r="F83" s="390">
        <v>0</v>
      </c>
      <c r="G83" s="426">
        <v>-67788</v>
      </c>
      <c r="H83" s="2"/>
    </row>
    <row r="84" spans="1:8">
      <c r="A84" s="2"/>
      <c r="B84" s="436">
        <v>51</v>
      </c>
      <c r="C84" s="2"/>
      <c r="D84" s="2" t="s">
        <v>2805</v>
      </c>
      <c r="E84" s="328"/>
      <c r="F84" s="390"/>
      <c r="G84" s="426"/>
      <c r="H84" s="2"/>
    </row>
    <row r="85" spans="1:8">
      <c r="A85" s="2"/>
      <c r="B85" s="436"/>
      <c r="C85" s="2"/>
      <c r="D85" s="2" t="s">
        <v>1510</v>
      </c>
      <c r="E85" s="328"/>
      <c r="F85" s="390"/>
      <c r="G85" s="426"/>
      <c r="H85" s="2"/>
    </row>
    <row r="86" spans="1:8">
      <c r="A86" s="2"/>
      <c r="B86" s="436">
        <v>52</v>
      </c>
      <c r="C86" s="2"/>
      <c r="D86" s="159"/>
      <c r="E86" s="336"/>
      <c r="F86" s="390"/>
      <c r="G86" s="426"/>
      <c r="H86" s="2"/>
    </row>
    <row r="87" spans="1:8">
      <c r="A87" s="2"/>
      <c r="B87" s="436">
        <v>53</v>
      </c>
      <c r="C87" s="2"/>
      <c r="D87" s="159"/>
      <c r="E87" s="336"/>
      <c r="F87" s="390"/>
      <c r="G87" s="426"/>
      <c r="H87" s="2"/>
    </row>
    <row r="88" spans="1:8">
      <c r="A88" s="2"/>
      <c r="B88" s="436">
        <v>54</v>
      </c>
      <c r="C88" s="2"/>
      <c r="D88" s="159"/>
      <c r="E88" s="336"/>
      <c r="F88" s="390"/>
      <c r="G88" s="426"/>
      <c r="H88" s="2"/>
    </row>
    <row r="89" spans="1:8">
      <c r="A89" s="2"/>
      <c r="B89" s="436">
        <v>55</v>
      </c>
      <c r="C89" s="2"/>
      <c r="D89" s="159"/>
      <c r="E89" s="336"/>
      <c r="F89" s="390"/>
      <c r="G89" s="426"/>
      <c r="H89" s="2"/>
    </row>
    <row r="90" spans="1:8">
      <c r="A90" s="2"/>
      <c r="B90" s="436">
        <v>56</v>
      </c>
      <c r="C90" s="2"/>
      <c r="D90" s="159"/>
      <c r="E90" s="336"/>
      <c r="F90" s="390"/>
      <c r="G90" s="426"/>
      <c r="H90" s="2"/>
    </row>
    <row r="91" spans="1:8">
      <c r="A91" s="2"/>
      <c r="B91" s="436">
        <v>57</v>
      </c>
      <c r="C91" s="2"/>
      <c r="D91" s="159"/>
      <c r="E91" s="336"/>
      <c r="F91" s="390"/>
      <c r="G91" s="426"/>
      <c r="H91" s="2"/>
    </row>
    <row r="92" spans="1:8">
      <c r="A92" s="2"/>
      <c r="B92" s="436">
        <v>58</v>
      </c>
      <c r="C92" s="2"/>
      <c r="D92" s="2" t="s">
        <v>1511</v>
      </c>
      <c r="E92" s="328"/>
      <c r="F92" s="392"/>
      <c r="G92" s="439"/>
      <c r="H92" s="2"/>
    </row>
    <row r="93" spans="1:8">
      <c r="A93" s="2"/>
      <c r="B93" s="436">
        <f>B92+1</f>
        <v>59</v>
      </c>
      <c r="C93" s="2"/>
      <c r="D93" s="165" t="s">
        <v>1512</v>
      </c>
      <c r="E93" s="440"/>
      <c r="F93" s="384">
        <f>SUM(F72:F92)</f>
        <v>-90505</v>
      </c>
      <c r="G93" s="441">
        <f>SUM(G72:G92)</f>
        <v>-151755</v>
      </c>
      <c r="H93" s="2"/>
    </row>
    <row r="94" spans="1:8">
      <c r="A94" s="2"/>
      <c r="B94" s="436">
        <f>B93+1</f>
        <v>60</v>
      </c>
      <c r="C94" s="2"/>
      <c r="D94" s="2" t="s">
        <v>1513</v>
      </c>
      <c r="E94" s="328"/>
      <c r="F94" s="384">
        <f>F31+F60+F93</f>
        <v>-234358</v>
      </c>
      <c r="G94" s="441">
        <f>G31+G60+G93</f>
        <v>121910</v>
      </c>
      <c r="H94" s="2"/>
    </row>
    <row r="95" spans="1:8">
      <c r="A95" s="2"/>
      <c r="B95" s="436">
        <f>B94+1</f>
        <v>61</v>
      </c>
      <c r="C95" s="2"/>
      <c r="D95" s="2" t="s">
        <v>1514</v>
      </c>
      <c r="E95" s="328"/>
      <c r="F95" s="384">
        <f>G96</f>
        <v>1079318</v>
      </c>
      <c r="G95" s="439">
        <v>957408</v>
      </c>
      <c r="H95" s="2"/>
    </row>
    <row r="96" spans="1:8">
      <c r="A96" s="2"/>
      <c r="B96" s="437">
        <f>B95+1</f>
        <v>62</v>
      </c>
      <c r="C96" s="284"/>
      <c r="D96" s="284" t="s">
        <v>1515</v>
      </c>
      <c r="E96" s="333"/>
      <c r="F96" s="424">
        <f>F94+F95</f>
        <v>844960</v>
      </c>
      <c r="G96" s="425">
        <f>G94+G95</f>
        <v>1079318</v>
      </c>
      <c r="H96" s="2"/>
    </row>
    <row r="97" spans="1:8">
      <c r="A97" s="2"/>
      <c r="B97" s="158"/>
      <c r="C97" s="2"/>
      <c r="D97" s="2"/>
      <c r="E97" s="2"/>
      <c r="F97" s="2"/>
      <c r="G97" s="282"/>
      <c r="H97" s="2"/>
    </row>
    <row r="98" spans="1:8">
      <c r="A98" s="2"/>
      <c r="B98" s="281" t="s">
        <v>1516</v>
      </c>
      <c r="C98" s="165"/>
      <c r="D98" s="165"/>
      <c r="E98" s="165"/>
      <c r="F98" s="165"/>
      <c r="G98" s="280"/>
      <c r="H98" s="2"/>
    </row>
    <row r="99" spans="1:8">
      <c r="A99" s="2"/>
      <c r="B99" s="281"/>
      <c r="C99" s="165"/>
      <c r="D99" s="165"/>
      <c r="E99" s="165"/>
      <c r="F99" s="165"/>
      <c r="G99" s="280"/>
      <c r="H99" s="2"/>
    </row>
    <row r="100" spans="1:8">
      <c r="A100" s="2"/>
      <c r="B100" s="158" t="s">
        <v>1517</v>
      </c>
      <c r="C100" s="2"/>
      <c r="D100" s="2"/>
      <c r="E100" s="2" t="s">
        <v>1518</v>
      </c>
      <c r="F100" s="165"/>
      <c r="G100" s="280"/>
      <c r="H100" s="2"/>
    </row>
    <row r="101" spans="1:8">
      <c r="A101" s="2"/>
      <c r="B101" s="158" t="s">
        <v>1519</v>
      </c>
      <c r="C101" s="2"/>
      <c r="D101" s="2"/>
      <c r="E101" s="2" t="s">
        <v>1520</v>
      </c>
      <c r="F101" s="2"/>
      <c r="G101" s="282"/>
      <c r="H101" s="2"/>
    </row>
    <row r="102" spans="1:8">
      <c r="A102" s="2"/>
      <c r="B102" s="158" t="s">
        <v>1521</v>
      </c>
      <c r="C102" s="2"/>
      <c r="D102" s="2"/>
      <c r="E102" s="2" t="s">
        <v>1522</v>
      </c>
      <c r="F102" s="2"/>
      <c r="G102" s="282"/>
      <c r="H102" s="2"/>
    </row>
    <row r="103" spans="1:8">
      <c r="A103" s="2"/>
      <c r="B103" s="158" t="s">
        <v>1523</v>
      </c>
      <c r="C103" s="2"/>
      <c r="D103" s="2"/>
      <c r="E103" s="2" t="s">
        <v>1524</v>
      </c>
      <c r="F103" s="2"/>
      <c r="G103" s="282"/>
      <c r="H103" s="2"/>
    </row>
    <row r="104" spans="1:8">
      <c r="A104" s="2"/>
      <c r="B104" s="158" t="s">
        <v>1525</v>
      </c>
      <c r="C104" s="2"/>
      <c r="D104" s="2"/>
      <c r="E104" s="2" t="s">
        <v>1526</v>
      </c>
      <c r="F104" s="2"/>
      <c r="G104" s="282"/>
      <c r="H104" s="2"/>
    </row>
    <row r="105" spans="1:8">
      <c r="A105" s="2"/>
      <c r="B105" s="158" t="s">
        <v>1527</v>
      </c>
      <c r="C105" s="2"/>
      <c r="D105" s="2"/>
      <c r="E105" s="2"/>
      <c r="F105" s="2"/>
      <c r="G105" s="282"/>
      <c r="H105" s="2"/>
    </row>
    <row r="106" spans="1:8">
      <c r="A106" s="2"/>
      <c r="B106" s="158"/>
      <c r="C106" s="2"/>
      <c r="D106" s="2"/>
      <c r="E106" s="2" t="s">
        <v>1528</v>
      </c>
      <c r="F106" s="2"/>
      <c r="G106" s="282"/>
      <c r="H106" s="2"/>
    </row>
    <row r="107" spans="1:8">
      <c r="A107" s="2"/>
      <c r="B107" s="158" t="s">
        <v>1529</v>
      </c>
      <c r="C107" s="2"/>
      <c r="D107" s="2"/>
      <c r="E107" s="2" t="s">
        <v>1530</v>
      </c>
      <c r="F107" s="2"/>
      <c r="G107" s="282"/>
      <c r="H107" s="2"/>
    </row>
    <row r="108" spans="1:8">
      <c r="A108" s="2"/>
      <c r="B108" s="158" t="s">
        <v>1531</v>
      </c>
      <c r="C108" s="2"/>
      <c r="D108" s="2"/>
      <c r="E108" s="2" t="s">
        <v>1532</v>
      </c>
      <c r="F108" s="2"/>
      <c r="G108" s="282"/>
      <c r="H108" s="2"/>
    </row>
    <row r="109" spans="1:8">
      <c r="A109" s="2"/>
      <c r="B109" s="158" t="s">
        <v>1533</v>
      </c>
      <c r="C109" s="2"/>
      <c r="D109" s="2"/>
      <c r="E109" s="2" t="s">
        <v>1534</v>
      </c>
      <c r="F109" s="2"/>
      <c r="G109" s="282"/>
      <c r="H109" s="2"/>
    </row>
    <row r="110" spans="1:8">
      <c r="A110" s="2"/>
      <c r="B110" s="158"/>
      <c r="C110" s="2"/>
      <c r="D110" s="2"/>
      <c r="E110" s="2" t="s">
        <v>1535</v>
      </c>
      <c r="F110" s="2"/>
      <c r="G110" s="282"/>
      <c r="H110" s="2"/>
    </row>
    <row r="111" spans="1:8">
      <c r="A111" s="2"/>
      <c r="B111" s="158" t="s">
        <v>1536</v>
      </c>
      <c r="C111" s="2"/>
      <c r="D111" s="2"/>
      <c r="E111" s="2" t="s">
        <v>1537</v>
      </c>
      <c r="F111" s="2"/>
      <c r="G111" s="282"/>
      <c r="H111" s="2"/>
    </row>
    <row r="112" spans="1:8">
      <c r="A112" s="2"/>
      <c r="B112" s="158" t="s">
        <v>1538</v>
      </c>
      <c r="C112" s="387"/>
      <c r="D112" s="2"/>
      <c r="E112" s="2" t="s">
        <v>1539</v>
      </c>
      <c r="F112" s="2"/>
      <c r="G112" s="282"/>
      <c r="H112" s="2"/>
    </row>
    <row r="113" spans="1:8">
      <c r="A113" s="2"/>
      <c r="B113" s="158" t="s">
        <v>1540</v>
      </c>
      <c r="C113" s="387"/>
      <c r="D113" s="2"/>
      <c r="E113" s="2" t="s">
        <v>1541</v>
      </c>
      <c r="F113" s="2"/>
      <c r="G113" s="282"/>
      <c r="H113" s="2"/>
    </row>
    <row r="114" spans="1:8">
      <c r="A114" s="2"/>
      <c r="B114" s="158" t="s">
        <v>1542</v>
      </c>
      <c r="C114" s="387"/>
      <c r="D114" s="2"/>
      <c r="E114" s="2" t="s">
        <v>1543</v>
      </c>
      <c r="F114" s="2"/>
      <c r="G114" s="282"/>
      <c r="H114" s="2"/>
    </row>
    <row r="115" spans="1:8">
      <c r="A115" s="2"/>
      <c r="B115" s="158" t="s">
        <v>1544</v>
      </c>
      <c r="C115" s="387"/>
      <c r="D115" s="2"/>
      <c r="E115" s="387"/>
      <c r="F115" s="2"/>
      <c r="G115" s="282"/>
      <c r="H115" s="2"/>
    </row>
    <row r="116" spans="1:8">
      <c r="A116" s="2"/>
      <c r="B116" s="286"/>
      <c r="C116" s="159"/>
      <c r="D116" s="159"/>
      <c r="E116" s="159"/>
      <c r="F116" s="159"/>
      <c r="G116" s="287"/>
      <c r="H116" s="2"/>
    </row>
    <row r="117" spans="1:8">
      <c r="A117" s="2"/>
      <c r="B117" s="286"/>
      <c r="C117" s="159"/>
      <c r="D117" s="159"/>
      <c r="E117" s="159"/>
      <c r="F117" s="390"/>
      <c r="G117" s="287"/>
      <c r="H117" s="2"/>
    </row>
    <row r="118" spans="1:8">
      <c r="A118" s="2"/>
      <c r="B118" s="286"/>
      <c r="C118" s="159"/>
      <c r="D118" s="159"/>
      <c r="E118" s="159"/>
      <c r="F118" s="159"/>
      <c r="G118" s="287"/>
      <c r="H118" s="2"/>
    </row>
    <row r="119" spans="1:8">
      <c r="A119" s="2"/>
      <c r="B119" s="286"/>
      <c r="C119" s="159"/>
      <c r="D119" s="159"/>
      <c r="E119" s="159"/>
      <c r="F119" s="159"/>
      <c r="G119" s="287"/>
      <c r="H119" s="2"/>
    </row>
    <row r="120" spans="1:8">
      <c r="A120" s="2"/>
      <c r="B120" s="286"/>
      <c r="C120" s="159"/>
      <c r="D120" s="159"/>
      <c r="E120" s="159"/>
      <c r="F120" s="159"/>
      <c r="G120" s="287"/>
      <c r="H120" s="2"/>
    </row>
    <row r="121" spans="1:8">
      <c r="A121" s="2"/>
      <c r="B121" s="286"/>
      <c r="C121" s="159"/>
      <c r="D121" s="159"/>
      <c r="E121" s="159"/>
      <c r="F121" s="159"/>
      <c r="G121" s="287"/>
      <c r="H121" s="2"/>
    </row>
    <row r="122" spans="1:8">
      <c r="A122" s="2"/>
      <c r="B122" s="286"/>
      <c r="C122" s="159"/>
      <c r="D122" s="159"/>
      <c r="E122" s="159"/>
      <c r="F122" s="390"/>
      <c r="G122" s="391"/>
      <c r="H122" s="2"/>
    </row>
    <row r="123" spans="1:8">
      <c r="A123" s="2"/>
      <c r="B123" s="286"/>
      <c r="C123" s="159"/>
      <c r="D123" s="159"/>
      <c r="E123" s="159"/>
      <c r="F123" s="390"/>
      <c r="G123" s="391"/>
      <c r="H123" s="2"/>
    </row>
    <row r="124" spans="1:8" ht="15.75" thickBot="1">
      <c r="A124" s="2"/>
      <c r="B124" s="288"/>
      <c r="C124" s="164"/>
      <c r="D124" s="164"/>
      <c r="E124" s="164"/>
      <c r="F124" s="164"/>
      <c r="G124" s="289"/>
      <c r="H124" s="2"/>
    </row>
    <row r="125" spans="1:8">
      <c r="A125" s="2"/>
      <c r="B125" s="2"/>
      <c r="C125" s="2"/>
      <c r="D125" s="2"/>
      <c r="E125" s="387"/>
      <c r="F125" s="387"/>
      <c r="G125" s="350" t="s">
        <v>1503</v>
      </c>
      <c r="H125" s="2"/>
    </row>
    <row r="126" spans="1:8">
      <c r="A126" s="165" t="s">
        <v>86</v>
      </c>
      <c r="B126" s="165"/>
      <c r="C126" s="165"/>
      <c r="D126" s="165"/>
      <c r="E126" s="399"/>
      <c r="F126" s="399"/>
      <c r="G126" s="399"/>
      <c r="H126" s="2"/>
    </row>
    <row r="127" spans="1:8">
      <c r="A127" s="2"/>
      <c r="B127" s="165" t="s">
        <v>1545</v>
      </c>
      <c r="C127" s="165"/>
      <c r="D127" s="165"/>
      <c r="E127" s="165"/>
      <c r="F127" s="165"/>
      <c r="G127" s="165"/>
      <c r="H127" s="2"/>
    </row>
    <row r="128" spans="1:8">
      <c r="A128" s="2"/>
      <c r="B128" s="2"/>
      <c r="C128" s="2"/>
      <c r="D128" s="2"/>
      <c r="E128" s="2"/>
      <c r="F128" s="2"/>
      <c r="G128" s="2"/>
      <c r="H128" s="2"/>
    </row>
    <row r="129" spans="1:8" ht="15.75" thickBot="1">
      <c r="A129" s="2"/>
      <c r="B129" s="2"/>
      <c r="C129" s="2"/>
      <c r="D129" s="2"/>
      <c r="E129" s="2"/>
      <c r="F129" s="2"/>
      <c r="G129" s="2"/>
      <c r="H129" s="2"/>
    </row>
    <row r="130" spans="1:8">
      <c r="A130" s="2"/>
      <c r="B130" s="278"/>
      <c r="C130" s="167"/>
      <c r="D130" s="167"/>
      <c r="E130" s="167"/>
      <c r="F130" s="167"/>
      <c r="G130" s="279"/>
      <c r="H130" s="2"/>
    </row>
    <row r="131" spans="1:8" ht="15.75">
      <c r="A131" s="2"/>
      <c r="B131" s="154" t="s">
        <v>858</v>
      </c>
      <c r="C131" s="165"/>
      <c r="D131" s="402"/>
      <c r="E131" s="402"/>
      <c r="F131" s="402"/>
      <c r="G131" s="418"/>
      <c r="H131" s="2"/>
    </row>
    <row r="132" spans="1:8">
      <c r="A132" s="2"/>
      <c r="B132" s="283"/>
      <c r="C132" s="284"/>
      <c r="D132" s="284"/>
      <c r="E132" s="284"/>
      <c r="F132" s="284"/>
      <c r="G132" s="285"/>
      <c r="H132" s="2"/>
    </row>
    <row r="133" spans="1:8">
      <c r="A133" s="2"/>
      <c r="B133" s="160" t="s">
        <v>36</v>
      </c>
      <c r="C133" s="326"/>
      <c r="D133" s="327" t="s">
        <v>859</v>
      </c>
      <c r="E133" s="328"/>
      <c r="F133" s="327" t="s">
        <v>860</v>
      </c>
      <c r="G133" s="419" t="s">
        <v>861</v>
      </c>
      <c r="H133" s="2"/>
    </row>
    <row r="134" spans="1:8">
      <c r="A134" s="2"/>
      <c r="B134" s="370" t="s">
        <v>48</v>
      </c>
      <c r="C134" s="329"/>
      <c r="D134" s="335" t="s">
        <v>530</v>
      </c>
      <c r="E134" s="333"/>
      <c r="F134" s="335" t="s">
        <v>531</v>
      </c>
      <c r="G134" s="420" t="s">
        <v>532</v>
      </c>
      <c r="H134" s="2"/>
    </row>
    <row r="135" spans="1:8">
      <c r="A135" s="2"/>
      <c r="B135" s="442"/>
      <c r="C135" s="443"/>
      <c r="D135" s="159"/>
      <c r="E135" s="428"/>
      <c r="F135" s="390"/>
      <c r="G135" s="426"/>
      <c r="H135" s="2"/>
    </row>
    <row r="136" spans="1:8">
      <c r="A136" s="2"/>
      <c r="B136" s="442"/>
      <c r="C136" s="443"/>
      <c r="D136" s="159"/>
      <c r="E136" s="444"/>
      <c r="F136" s="445"/>
      <c r="G136" s="446"/>
      <c r="H136" s="2"/>
    </row>
    <row r="137" spans="1:8">
      <c r="A137" s="2"/>
      <c r="B137" s="442"/>
      <c r="C137" s="443"/>
      <c r="D137" s="159"/>
      <c r="E137" s="428"/>
      <c r="F137" s="390"/>
      <c r="G137" s="426"/>
      <c r="H137" s="2"/>
    </row>
    <row r="138" spans="1:8">
      <c r="A138" s="2"/>
      <c r="B138" s="442"/>
      <c r="C138" s="443"/>
      <c r="D138" s="159"/>
      <c r="E138" s="428"/>
      <c r="F138" s="390"/>
      <c r="G138" s="426"/>
      <c r="H138" s="2"/>
    </row>
    <row r="139" spans="1:8">
      <c r="A139" s="2"/>
      <c r="B139" s="442"/>
      <c r="C139" s="443"/>
      <c r="D139" s="159"/>
      <c r="E139" s="428"/>
      <c r="F139" s="390"/>
      <c r="G139" s="426"/>
      <c r="H139" s="2"/>
    </row>
    <row r="140" spans="1:8">
      <c r="A140" s="2"/>
      <c r="B140" s="442"/>
      <c r="C140" s="443"/>
      <c r="D140" s="159"/>
      <c r="E140" s="428"/>
      <c r="F140" s="390"/>
      <c r="G140" s="426"/>
      <c r="H140" s="2"/>
    </row>
    <row r="141" spans="1:8">
      <c r="A141" s="2"/>
      <c r="B141" s="442"/>
      <c r="C141" s="443"/>
      <c r="D141" s="159"/>
      <c r="E141" s="428"/>
      <c r="F141" s="390"/>
      <c r="G141" s="426"/>
      <c r="H141" s="2"/>
    </row>
    <row r="142" spans="1:8">
      <c r="A142" s="2"/>
      <c r="B142" s="442"/>
      <c r="C142" s="443"/>
      <c r="D142" s="159"/>
      <c r="E142" s="428"/>
      <c r="F142" s="390"/>
      <c r="G142" s="426"/>
      <c r="H142" s="2"/>
    </row>
    <row r="143" spans="1:8">
      <c r="A143" s="2"/>
      <c r="B143" s="442"/>
      <c r="C143" s="443"/>
      <c r="D143" s="159"/>
      <c r="E143" s="428"/>
      <c r="F143" s="390"/>
      <c r="G143" s="426"/>
      <c r="H143" s="2"/>
    </row>
    <row r="144" spans="1:8">
      <c r="A144" s="2"/>
      <c r="B144" s="442"/>
      <c r="C144" s="443"/>
      <c r="D144" s="159"/>
      <c r="E144" s="428"/>
      <c r="F144" s="390"/>
      <c r="G144" s="426"/>
      <c r="H144" s="2"/>
    </row>
    <row r="145" spans="1:8">
      <c r="A145" s="2"/>
      <c r="B145" s="442"/>
      <c r="C145" s="443"/>
      <c r="D145" s="159"/>
      <c r="E145" s="428"/>
      <c r="F145" s="390"/>
      <c r="G145" s="426"/>
      <c r="H145" s="2"/>
    </row>
    <row r="146" spans="1:8">
      <c r="A146" s="2"/>
      <c r="B146" s="442"/>
      <c r="C146" s="443"/>
      <c r="D146" s="159"/>
      <c r="E146" s="428"/>
      <c r="F146" s="390"/>
      <c r="G146" s="426"/>
      <c r="H146" s="2"/>
    </row>
    <row r="147" spans="1:8">
      <c r="A147" s="2"/>
      <c r="B147" s="442"/>
      <c r="C147" s="443"/>
      <c r="D147" s="159"/>
      <c r="E147" s="428"/>
      <c r="F147" s="390"/>
      <c r="G147" s="426"/>
      <c r="H147" s="2"/>
    </row>
    <row r="148" spans="1:8">
      <c r="A148" s="2"/>
      <c r="B148" s="442"/>
      <c r="C148" s="443"/>
      <c r="D148" s="159"/>
      <c r="E148" s="428"/>
      <c r="F148" s="390"/>
      <c r="G148" s="426"/>
      <c r="H148" s="2"/>
    </row>
    <row r="149" spans="1:8">
      <c r="A149" s="2"/>
      <c r="B149" s="442"/>
      <c r="C149" s="443"/>
      <c r="D149" s="159"/>
      <c r="E149" s="428"/>
      <c r="F149" s="390"/>
      <c r="G149" s="426"/>
      <c r="H149" s="2"/>
    </row>
    <row r="150" spans="1:8">
      <c r="A150" s="2"/>
      <c r="B150" s="442"/>
      <c r="C150" s="443"/>
      <c r="D150" s="159"/>
      <c r="E150" s="428"/>
      <c r="F150" s="390"/>
      <c r="G150" s="426"/>
      <c r="H150" s="2"/>
    </row>
    <row r="151" spans="1:8">
      <c r="A151" s="2"/>
      <c r="B151" s="442"/>
      <c r="C151" s="443"/>
      <c r="D151" s="159"/>
      <c r="E151" s="428"/>
      <c r="F151" s="390"/>
      <c r="G151" s="426"/>
      <c r="H151" s="2"/>
    </row>
    <row r="152" spans="1:8">
      <c r="A152" s="2"/>
      <c r="B152" s="442"/>
      <c r="C152" s="443"/>
      <c r="D152" s="159"/>
      <c r="E152" s="428"/>
      <c r="F152" s="390"/>
      <c r="G152" s="426"/>
      <c r="H152" s="2"/>
    </row>
    <row r="153" spans="1:8">
      <c r="A153" s="2"/>
      <c r="B153" s="442"/>
      <c r="C153" s="443"/>
      <c r="D153" s="159"/>
      <c r="E153" s="428"/>
      <c r="F153" s="390"/>
      <c r="G153" s="426"/>
      <c r="H153" s="2"/>
    </row>
    <row r="154" spans="1:8">
      <c r="A154" s="2"/>
      <c r="B154" s="442"/>
      <c r="C154" s="443"/>
      <c r="D154" s="159"/>
      <c r="E154" s="428"/>
      <c r="F154" s="159"/>
      <c r="G154" s="427"/>
      <c r="H154" s="2"/>
    </row>
    <row r="155" spans="1:8">
      <c r="A155" s="2"/>
      <c r="B155" s="442"/>
      <c r="C155" s="443"/>
      <c r="D155" s="159"/>
      <c r="E155" s="428"/>
      <c r="F155" s="390"/>
      <c r="G155" s="426"/>
      <c r="H155" s="2"/>
    </row>
    <row r="156" spans="1:8">
      <c r="A156" s="2"/>
      <c r="B156" s="442"/>
      <c r="C156" s="443"/>
      <c r="D156" s="159"/>
      <c r="E156" s="428"/>
      <c r="F156" s="390"/>
      <c r="G156" s="426"/>
      <c r="H156" s="2"/>
    </row>
    <row r="157" spans="1:8">
      <c r="A157" s="2"/>
      <c r="B157" s="442"/>
      <c r="C157" s="443"/>
      <c r="D157" s="159"/>
      <c r="E157" s="428"/>
      <c r="F157" s="390"/>
      <c r="G157" s="426"/>
      <c r="H157" s="2"/>
    </row>
    <row r="158" spans="1:8">
      <c r="A158" s="2"/>
      <c r="B158" s="442"/>
      <c r="C158" s="443"/>
      <c r="D158" s="159"/>
      <c r="E158" s="428"/>
      <c r="F158" s="428"/>
      <c r="G158" s="391"/>
      <c r="H158" s="2"/>
    </row>
    <row r="159" spans="1:8">
      <c r="A159" s="2"/>
      <c r="B159" s="442"/>
      <c r="C159" s="443"/>
      <c r="D159" s="159"/>
      <c r="E159" s="428"/>
      <c r="F159" s="428"/>
      <c r="G159" s="391"/>
      <c r="H159" s="2"/>
    </row>
    <row r="160" spans="1:8">
      <c r="A160" s="2"/>
      <c r="B160" s="442"/>
      <c r="C160" s="443"/>
      <c r="D160" s="159"/>
      <c r="E160" s="428"/>
      <c r="F160" s="390"/>
      <c r="G160" s="426"/>
      <c r="H160" s="2"/>
    </row>
    <row r="161" spans="1:8">
      <c r="A161" s="2"/>
      <c r="B161" s="442"/>
      <c r="C161" s="443"/>
      <c r="D161" s="159"/>
      <c r="E161" s="428"/>
      <c r="F161" s="390"/>
      <c r="G161" s="426"/>
      <c r="H161" s="2"/>
    </row>
    <row r="162" spans="1:8">
      <c r="A162" s="2"/>
      <c r="B162" s="442"/>
      <c r="C162" s="443"/>
      <c r="D162" s="159"/>
      <c r="E162" s="428"/>
      <c r="F162" s="390"/>
      <c r="G162" s="426"/>
      <c r="H162" s="2"/>
    </row>
    <row r="163" spans="1:8">
      <c r="A163" s="2"/>
      <c r="B163" s="442"/>
      <c r="C163" s="443"/>
      <c r="D163" s="159"/>
      <c r="E163" s="428"/>
      <c r="F163" s="390"/>
      <c r="G163" s="426"/>
      <c r="H163" s="2"/>
    </row>
    <row r="164" spans="1:8">
      <c r="A164" s="2"/>
      <c r="B164" s="442"/>
      <c r="C164" s="443"/>
      <c r="D164" s="159"/>
      <c r="E164" s="428"/>
      <c r="F164" s="390"/>
      <c r="G164" s="426"/>
      <c r="H164" s="2"/>
    </row>
    <row r="165" spans="1:8">
      <c r="A165" s="2"/>
      <c r="B165" s="442"/>
      <c r="C165" s="443"/>
      <c r="D165" s="159"/>
      <c r="E165" s="428"/>
      <c r="F165" s="390"/>
      <c r="G165" s="426"/>
      <c r="H165" s="2"/>
    </row>
    <row r="166" spans="1:8">
      <c r="A166" s="2"/>
      <c r="B166" s="442"/>
      <c r="C166" s="443"/>
      <c r="D166" s="159"/>
      <c r="E166" s="428"/>
      <c r="F166" s="390"/>
      <c r="G166" s="426"/>
      <c r="H166" s="2"/>
    </row>
    <row r="167" spans="1:8">
      <c r="A167" s="2"/>
      <c r="B167" s="442"/>
      <c r="C167" s="443"/>
      <c r="D167" s="159"/>
      <c r="E167" s="428"/>
      <c r="F167" s="390"/>
      <c r="G167" s="426"/>
      <c r="H167" s="2"/>
    </row>
    <row r="168" spans="1:8">
      <c r="A168" s="2"/>
      <c r="B168" s="442"/>
      <c r="C168" s="443"/>
      <c r="D168" s="159"/>
      <c r="E168" s="428"/>
      <c r="F168" s="390"/>
      <c r="G168" s="426"/>
      <c r="H168" s="2"/>
    </row>
    <row r="169" spans="1:8">
      <c r="A169" s="2"/>
      <c r="B169" s="442"/>
      <c r="C169" s="443"/>
      <c r="D169" s="159"/>
      <c r="E169" s="428"/>
      <c r="F169" s="390"/>
      <c r="G169" s="426"/>
      <c r="H169" s="2"/>
    </row>
    <row r="170" spans="1:8">
      <c r="A170" s="2"/>
      <c r="B170" s="442"/>
      <c r="C170" s="443"/>
      <c r="D170" s="159"/>
      <c r="E170" s="428"/>
      <c r="F170" s="390"/>
      <c r="G170" s="426"/>
      <c r="H170" s="2"/>
    </row>
    <row r="171" spans="1:8">
      <c r="A171" s="2"/>
      <c r="B171" s="442"/>
      <c r="C171" s="443"/>
      <c r="D171" s="159"/>
      <c r="E171" s="428"/>
      <c r="F171" s="390"/>
      <c r="G171" s="426"/>
      <c r="H171" s="2"/>
    </row>
    <row r="172" spans="1:8">
      <c r="A172" s="2"/>
      <c r="B172" s="442"/>
      <c r="C172" s="443"/>
      <c r="D172" s="159"/>
      <c r="E172" s="428"/>
      <c r="F172" s="390"/>
      <c r="G172" s="426"/>
      <c r="H172" s="2"/>
    </row>
    <row r="173" spans="1:8">
      <c r="A173" s="2"/>
      <c r="B173" s="442"/>
      <c r="C173" s="443"/>
      <c r="D173" s="159"/>
      <c r="E173" s="428"/>
      <c r="F173" s="390"/>
      <c r="G173" s="426"/>
      <c r="H173" s="2"/>
    </row>
    <row r="174" spans="1:8">
      <c r="A174" s="2"/>
      <c r="B174" s="442"/>
      <c r="C174" s="443"/>
      <c r="D174" s="159"/>
      <c r="E174" s="428"/>
      <c r="F174" s="428"/>
      <c r="G174" s="391"/>
      <c r="H174" s="2"/>
    </row>
    <row r="175" spans="1:8">
      <c r="A175" s="2"/>
      <c r="B175" s="442"/>
      <c r="C175" s="443"/>
      <c r="D175" s="159"/>
      <c r="E175" s="428"/>
      <c r="F175" s="390"/>
      <c r="G175" s="426"/>
      <c r="H175" s="2"/>
    </row>
    <row r="176" spans="1:8">
      <c r="A176" s="2"/>
      <c r="B176" s="442"/>
      <c r="C176" s="443"/>
      <c r="D176" s="159"/>
      <c r="E176" s="428"/>
      <c r="F176" s="390"/>
      <c r="G176" s="426"/>
      <c r="H176" s="2"/>
    </row>
    <row r="177" spans="1:8">
      <c r="A177" s="2"/>
      <c r="B177" s="442"/>
      <c r="C177" s="443"/>
      <c r="D177" s="159"/>
      <c r="E177" s="428"/>
      <c r="F177" s="390"/>
      <c r="G177" s="426"/>
      <c r="H177" s="2"/>
    </row>
    <row r="178" spans="1:8">
      <c r="A178" s="2"/>
      <c r="B178" s="442"/>
      <c r="C178" s="443"/>
      <c r="D178" s="159"/>
      <c r="E178" s="428"/>
      <c r="F178" s="390"/>
      <c r="G178" s="426"/>
      <c r="H178" s="2"/>
    </row>
    <row r="179" spans="1:8">
      <c r="A179" s="2"/>
      <c r="B179" s="442"/>
      <c r="C179" s="443"/>
      <c r="D179" s="159"/>
      <c r="E179" s="428"/>
      <c r="F179" s="390"/>
      <c r="G179" s="426"/>
      <c r="H179" s="2"/>
    </row>
    <row r="180" spans="1:8">
      <c r="A180" s="2"/>
      <c r="B180" s="442"/>
      <c r="C180" s="443"/>
      <c r="D180" s="159"/>
      <c r="E180" s="428"/>
      <c r="F180" s="390"/>
      <c r="G180" s="426"/>
      <c r="H180" s="2"/>
    </row>
    <row r="181" spans="1:8">
      <c r="A181" s="2"/>
      <c r="B181" s="442"/>
      <c r="C181" s="443"/>
      <c r="D181" s="159"/>
      <c r="E181" s="428"/>
      <c r="F181" s="390"/>
      <c r="G181" s="426"/>
      <c r="H181" s="2"/>
    </row>
    <row r="182" spans="1:8">
      <c r="A182" s="2"/>
      <c r="B182" s="442"/>
      <c r="C182" s="443"/>
      <c r="D182" s="159"/>
      <c r="E182" s="428"/>
      <c r="F182" s="390"/>
      <c r="G182" s="426"/>
      <c r="H182" s="2"/>
    </row>
    <row r="183" spans="1:8">
      <c r="A183" s="2"/>
      <c r="B183" s="442"/>
      <c r="C183" s="443"/>
      <c r="D183" s="159"/>
      <c r="E183" s="428"/>
      <c r="F183" s="390"/>
      <c r="G183" s="426"/>
      <c r="H183" s="2"/>
    </row>
    <row r="184" spans="1:8">
      <c r="A184" s="2"/>
      <c r="B184" s="442"/>
      <c r="C184" s="443"/>
      <c r="D184" s="159"/>
      <c r="E184" s="428"/>
      <c r="F184" s="390"/>
      <c r="G184" s="426"/>
      <c r="H184" s="2"/>
    </row>
    <row r="185" spans="1:8">
      <c r="A185" s="2"/>
      <c r="B185" s="442"/>
      <c r="C185" s="443"/>
      <c r="D185" s="159"/>
      <c r="E185" s="428"/>
      <c r="F185" s="390"/>
      <c r="G185" s="426"/>
      <c r="H185" s="2"/>
    </row>
    <row r="186" spans="1:8">
      <c r="A186" s="2"/>
      <c r="B186" s="442"/>
      <c r="C186" s="443"/>
      <c r="D186" s="159"/>
      <c r="E186" s="428"/>
      <c r="F186" s="390"/>
      <c r="G186" s="426"/>
      <c r="H186" s="2"/>
    </row>
    <row r="187" spans="1:8">
      <c r="A187" s="2"/>
      <c r="B187" s="442"/>
      <c r="C187" s="443"/>
      <c r="D187" s="159"/>
      <c r="E187" s="428"/>
      <c r="F187" s="428"/>
      <c r="G187" s="391"/>
      <c r="H187" s="2"/>
    </row>
    <row r="188" spans="1:8" ht="15.75" thickBot="1">
      <c r="A188" s="2"/>
      <c r="B188" s="447"/>
      <c r="C188" s="448"/>
      <c r="D188" s="449"/>
      <c r="E188" s="450"/>
      <c r="F188" s="450"/>
      <c r="G188" s="451"/>
      <c r="H188" s="2"/>
    </row>
    <row r="189" spans="1:8">
      <c r="A189" s="2"/>
      <c r="B189" s="165" t="s">
        <v>1546</v>
      </c>
      <c r="C189" s="452"/>
      <c r="D189" s="452"/>
      <c r="E189" s="452"/>
      <c r="F189" s="452"/>
      <c r="G189" s="452"/>
      <c r="H189" s="2"/>
    </row>
    <row r="190" spans="1:8">
      <c r="A190" s="2"/>
      <c r="B190" s="2"/>
      <c r="C190" s="159"/>
      <c r="D190" s="159"/>
      <c r="E190" s="159"/>
      <c r="F190" s="159"/>
      <c r="G190" s="159"/>
      <c r="H190" s="2"/>
    </row>
    <row r="191" spans="1:8">
      <c r="A191" s="2"/>
      <c r="B191" s="2"/>
      <c r="C191" s="159"/>
      <c r="D191" s="159" t="s">
        <v>381</v>
      </c>
      <c r="E191" s="159"/>
      <c r="F191" s="159"/>
      <c r="G191" s="159"/>
      <c r="H191" s="2"/>
    </row>
    <row r="192" spans="1:8">
      <c r="A192" s="2"/>
      <c r="B192" s="2"/>
      <c r="C192" s="159"/>
      <c r="D192" s="159"/>
      <c r="E192" s="159"/>
      <c r="F192" s="159"/>
      <c r="G192" s="159"/>
      <c r="H192" s="2"/>
    </row>
    <row r="193" spans="1:8">
      <c r="A193" s="2"/>
      <c r="B193" s="2"/>
      <c r="C193" s="159"/>
      <c r="D193" s="159"/>
      <c r="E193" s="159"/>
      <c r="F193" s="159"/>
      <c r="G193" s="159"/>
      <c r="H193" s="2"/>
    </row>
    <row r="194" spans="1:8">
      <c r="A194" s="2"/>
      <c r="B194" s="2"/>
      <c r="C194" s="159"/>
      <c r="D194" s="159"/>
      <c r="E194" s="159"/>
      <c r="F194" s="159"/>
      <c r="G194" s="159"/>
      <c r="H194" s="2"/>
    </row>
    <row r="195" spans="1:8">
      <c r="A195" s="2"/>
      <c r="B195" s="2"/>
      <c r="C195" s="159"/>
      <c r="D195" s="159"/>
      <c r="E195" s="159"/>
      <c r="F195" s="159"/>
      <c r="G195" s="159"/>
      <c r="H195" s="2"/>
    </row>
    <row r="196" spans="1:8">
      <c r="A196" s="2"/>
      <c r="B196" s="2"/>
      <c r="C196" s="159"/>
      <c r="D196" s="159"/>
      <c r="E196" s="159"/>
      <c r="F196" s="159"/>
      <c r="G196" s="159"/>
      <c r="H196" s="2"/>
    </row>
    <row r="197" spans="1:8">
      <c r="A197" s="2"/>
      <c r="B197" s="2"/>
      <c r="C197" s="159"/>
      <c r="D197" s="159"/>
      <c r="E197" s="159"/>
      <c r="F197" s="159"/>
      <c r="G197" s="159"/>
      <c r="H197" s="2"/>
    </row>
    <row r="198" spans="1:8">
      <c r="A198" s="2"/>
      <c r="B198" s="2"/>
      <c r="C198" s="159"/>
      <c r="D198" s="159"/>
      <c r="E198" s="159"/>
      <c r="F198" s="159"/>
      <c r="G198" s="159"/>
      <c r="H198" s="2"/>
    </row>
    <row r="199" spans="1:8">
      <c r="A199" s="2"/>
      <c r="B199" s="2"/>
      <c r="C199" s="159"/>
      <c r="D199" s="159"/>
      <c r="E199" s="159"/>
      <c r="F199" s="159"/>
      <c r="G199" s="159"/>
      <c r="H199" s="2"/>
    </row>
    <row r="200" spans="1:8">
      <c r="A200" s="2"/>
      <c r="B200" s="2"/>
      <c r="C200" s="159"/>
      <c r="D200" s="159"/>
      <c r="E200" s="159"/>
      <c r="F200" s="159"/>
      <c r="G200" s="159"/>
      <c r="H200" s="2"/>
    </row>
    <row r="201" spans="1:8">
      <c r="A201" s="2"/>
      <c r="B201" s="2"/>
      <c r="C201" s="159"/>
      <c r="D201" s="159"/>
      <c r="E201" s="159"/>
      <c r="F201" s="159"/>
      <c r="G201" s="159"/>
      <c r="H201" s="2"/>
    </row>
    <row r="202" spans="1:8">
      <c r="A202" s="2"/>
      <c r="B202" s="2"/>
      <c r="C202" s="159"/>
      <c r="D202" s="159"/>
      <c r="E202" s="159"/>
      <c r="F202" s="159"/>
      <c r="G202" s="159"/>
      <c r="H202" s="2"/>
    </row>
    <row r="203" spans="1:8">
      <c r="A203" s="2"/>
      <c r="B203" s="2"/>
      <c r="C203" s="159"/>
      <c r="D203" s="159"/>
      <c r="E203" s="159"/>
      <c r="F203" s="159"/>
      <c r="G203" s="159"/>
      <c r="H203" s="2"/>
    </row>
    <row r="204" spans="1:8">
      <c r="A204" s="2"/>
      <c r="B204" s="2"/>
      <c r="C204" s="159"/>
      <c r="D204" s="159"/>
      <c r="E204" s="159"/>
      <c r="F204" s="159"/>
      <c r="G204" s="159"/>
      <c r="H204" s="2"/>
    </row>
    <row r="205" spans="1:8">
      <c r="A205" s="2"/>
      <c r="B205" s="2"/>
      <c r="C205" s="159"/>
      <c r="D205" s="159"/>
      <c r="E205" s="159"/>
      <c r="F205" s="159"/>
      <c r="G205" s="159"/>
      <c r="H205" s="2"/>
    </row>
    <row r="206" spans="1:8">
      <c r="A206" s="2"/>
      <c r="B206" s="2"/>
      <c r="C206" s="159"/>
      <c r="D206" s="159"/>
      <c r="E206" s="159"/>
      <c r="F206" s="159"/>
      <c r="G206" s="159"/>
      <c r="H206" s="2"/>
    </row>
    <row r="207" spans="1:8">
      <c r="A207" s="2"/>
      <c r="B207" s="2"/>
      <c r="C207" s="159"/>
      <c r="D207" s="159"/>
      <c r="E207" s="159"/>
      <c r="F207" s="159"/>
      <c r="G207" s="159"/>
      <c r="H207" s="2"/>
    </row>
    <row r="208" spans="1:8">
      <c r="A208" s="2"/>
      <c r="B208" s="2"/>
      <c r="C208" s="159"/>
      <c r="D208" s="159"/>
      <c r="E208" s="159"/>
      <c r="F208" s="159"/>
      <c r="G208" s="159"/>
      <c r="H208" s="2"/>
    </row>
    <row r="209" spans="1:8">
      <c r="A209" s="2"/>
      <c r="B209" s="2"/>
      <c r="C209" s="159"/>
      <c r="D209" s="159"/>
      <c r="E209" s="159"/>
      <c r="F209" s="159"/>
      <c r="G209" s="159"/>
      <c r="H209" s="2"/>
    </row>
    <row r="210" spans="1:8">
      <c r="A210" s="2"/>
      <c r="B210" s="2"/>
      <c r="C210" s="159"/>
      <c r="D210" s="159"/>
      <c r="E210" s="159"/>
      <c r="F210" s="159"/>
      <c r="G210" s="159"/>
      <c r="H210" s="2"/>
    </row>
    <row r="211" spans="1:8">
      <c r="A211" s="2"/>
      <c r="B211" s="2"/>
      <c r="C211" s="159"/>
      <c r="D211" s="159"/>
      <c r="E211" s="159"/>
      <c r="F211" s="159"/>
      <c r="G211" s="159"/>
      <c r="H211" s="2"/>
    </row>
    <row r="212" spans="1:8">
      <c r="A212" s="2"/>
      <c r="B212" s="2"/>
      <c r="C212" s="159"/>
      <c r="D212" s="159"/>
      <c r="E212" s="159"/>
      <c r="F212" s="159"/>
      <c r="G212" s="159"/>
      <c r="H212" s="2"/>
    </row>
    <row r="213" spans="1:8">
      <c r="A213" s="2"/>
      <c r="B213" s="2"/>
      <c r="C213" s="159"/>
      <c r="D213" s="159"/>
      <c r="E213" s="159"/>
      <c r="F213" s="159"/>
      <c r="G213" s="159"/>
      <c r="H213" s="2"/>
    </row>
    <row r="214" spans="1:8">
      <c r="A214" s="2"/>
      <c r="B214" s="2"/>
      <c r="C214" s="159"/>
      <c r="D214" s="159"/>
      <c r="E214" s="159"/>
      <c r="F214" s="159"/>
      <c r="G214" s="159"/>
      <c r="H214" s="2"/>
    </row>
    <row r="215" spans="1:8">
      <c r="A215" s="2"/>
      <c r="B215" s="2"/>
      <c r="C215" s="159"/>
      <c r="D215" s="159"/>
      <c r="E215" s="159"/>
      <c r="F215" s="159"/>
      <c r="G215" s="159"/>
      <c r="H215" s="2"/>
    </row>
    <row r="216" spans="1:8">
      <c r="A216" s="2"/>
      <c r="B216" s="2"/>
      <c r="C216" s="159"/>
      <c r="D216" s="159"/>
      <c r="E216" s="159"/>
      <c r="F216" s="159"/>
      <c r="G216" s="159"/>
      <c r="H216" s="2"/>
    </row>
    <row r="217" spans="1:8">
      <c r="A217" s="2"/>
      <c r="B217" s="2"/>
      <c r="C217" s="159"/>
      <c r="D217" s="159"/>
      <c r="E217" s="159"/>
      <c r="F217" s="159"/>
      <c r="G217" s="159"/>
      <c r="H217" s="2"/>
    </row>
    <row r="218" spans="1:8">
      <c r="A218" s="2"/>
      <c r="B218" s="2"/>
      <c r="C218" s="159"/>
      <c r="D218" s="159"/>
      <c r="E218" s="159"/>
      <c r="F218" s="159"/>
      <c r="G218" s="159"/>
      <c r="H218" s="2"/>
    </row>
    <row r="219" spans="1:8">
      <c r="A219" s="2"/>
      <c r="B219" s="2"/>
      <c r="C219" s="159"/>
      <c r="D219" s="159"/>
      <c r="E219" s="159"/>
      <c r="F219" s="159"/>
      <c r="G219" s="159"/>
      <c r="H219" s="2"/>
    </row>
    <row r="220" spans="1:8">
      <c r="A220" s="2"/>
      <c r="B220" s="2"/>
      <c r="C220" s="159"/>
      <c r="D220" s="159"/>
      <c r="E220" s="159"/>
      <c r="F220" s="159"/>
      <c r="G220" s="159"/>
      <c r="H220" s="2"/>
    </row>
    <row r="221" spans="1:8">
      <c r="A221" s="2"/>
      <c r="B221" s="2"/>
      <c r="C221" s="159"/>
      <c r="D221" s="159"/>
      <c r="E221" s="159"/>
      <c r="F221" s="159"/>
      <c r="G221" s="159"/>
      <c r="H221" s="2"/>
    </row>
    <row r="222" spans="1:8">
      <c r="A222" s="2"/>
      <c r="B222" s="2"/>
      <c r="C222" s="159"/>
      <c r="D222" s="159"/>
      <c r="E222" s="159"/>
      <c r="F222" s="159"/>
      <c r="G222" s="159"/>
      <c r="H222" s="2"/>
    </row>
    <row r="223" spans="1:8">
      <c r="A223" s="2"/>
      <c r="B223" s="2"/>
      <c r="C223" s="159"/>
      <c r="D223" s="159"/>
      <c r="E223" s="159"/>
      <c r="F223" s="159"/>
      <c r="G223" s="159"/>
      <c r="H223" s="2"/>
    </row>
    <row r="224" spans="1:8">
      <c r="A224" s="2"/>
      <c r="B224" s="2"/>
      <c r="C224" s="159"/>
      <c r="D224" s="159"/>
      <c r="E224" s="159"/>
      <c r="F224" s="159"/>
      <c r="G224" s="159"/>
      <c r="H224" s="2"/>
    </row>
    <row r="225" spans="1:8">
      <c r="A225" s="2"/>
      <c r="B225" s="2"/>
      <c r="C225" s="159"/>
      <c r="D225" s="159"/>
      <c r="E225" s="159"/>
      <c r="F225" s="159"/>
      <c r="G225" s="159"/>
      <c r="H225" s="2"/>
    </row>
    <row r="226" spans="1:8">
      <c r="A226" s="2"/>
      <c r="B226" s="2"/>
      <c r="C226" s="159"/>
      <c r="D226" s="159"/>
      <c r="E226" s="159"/>
      <c r="F226" s="159"/>
      <c r="G226" s="159"/>
      <c r="H226" s="2"/>
    </row>
    <row r="227" spans="1:8">
      <c r="A227" s="2"/>
      <c r="B227" s="2"/>
      <c r="C227" s="159"/>
      <c r="D227" s="159"/>
      <c r="E227" s="159"/>
      <c r="F227" s="159"/>
      <c r="G227" s="159"/>
      <c r="H227" s="2"/>
    </row>
    <row r="228" spans="1:8">
      <c r="A228" s="2"/>
      <c r="B228" s="2"/>
      <c r="C228" s="159"/>
      <c r="D228" s="159"/>
      <c r="E228" s="159"/>
      <c r="F228" s="159"/>
      <c r="G228" s="159"/>
      <c r="H228" s="2"/>
    </row>
    <row r="229" spans="1:8">
      <c r="A229" s="2"/>
      <c r="B229" s="2"/>
      <c r="C229" s="159"/>
      <c r="D229" s="159"/>
      <c r="E229" s="159"/>
      <c r="F229" s="159"/>
      <c r="G229" s="159"/>
      <c r="H229" s="2"/>
    </row>
    <row r="230" spans="1:8">
      <c r="A230" s="2"/>
      <c r="B230" s="2"/>
      <c r="C230" s="159"/>
      <c r="D230" s="159"/>
      <c r="E230" s="159"/>
      <c r="F230" s="159"/>
      <c r="G230" s="159"/>
      <c r="H230" s="2"/>
    </row>
    <row r="231" spans="1:8">
      <c r="A231" s="2"/>
      <c r="B231" s="2"/>
      <c r="C231" s="159"/>
      <c r="D231" s="159"/>
      <c r="E231" s="159"/>
      <c r="F231" s="159"/>
      <c r="G231" s="159"/>
      <c r="H231" s="2"/>
    </row>
    <row r="232" spans="1:8">
      <c r="A232" s="2"/>
      <c r="B232" s="2"/>
      <c r="C232" s="159"/>
      <c r="D232" s="159"/>
      <c r="E232" s="159"/>
      <c r="F232" s="159"/>
      <c r="G232" s="159"/>
      <c r="H232" s="2"/>
    </row>
    <row r="233" spans="1:8">
      <c r="A233" s="2"/>
      <c r="B233" s="2"/>
      <c r="C233" s="159"/>
      <c r="D233" s="159"/>
      <c r="E233" s="159"/>
      <c r="F233" s="159"/>
      <c r="G233" s="159"/>
      <c r="H233" s="2"/>
    </row>
    <row r="234" spans="1:8">
      <c r="A234" s="2"/>
      <c r="B234" s="2"/>
      <c r="C234" s="159"/>
      <c r="D234" s="159"/>
      <c r="E234" s="159"/>
      <c r="F234" s="159"/>
      <c r="G234" s="159"/>
      <c r="H234" s="2"/>
    </row>
  </sheetData>
  <printOptions horizontalCentered="1"/>
  <pageMargins left="0.5" right="0.5" top="0.5" bottom="0.5" header="0.5" footer="0.5"/>
  <pageSetup scale="67" fitToHeight="3" orientation="portrait" r:id="rId1"/>
  <headerFooter alignWithMargins="0"/>
  <rowBreaks count="2" manualBreakCount="2">
    <brk id="62" max="16383" man="1"/>
    <brk id="127" max="16383" man="1"/>
  </rowBreaks>
  <legacyDrawing r:id="rId2"/>
</worksheet>
</file>

<file path=xl/worksheets/sheet19.xml><?xml version="1.0" encoding="utf-8"?>
<worksheet xmlns="http://schemas.openxmlformats.org/spreadsheetml/2006/main" xmlns:r="http://schemas.openxmlformats.org/officeDocument/2006/relationships">
  <sheetPr transitionEvaluation="1"/>
  <dimension ref="A1:S122"/>
  <sheetViews>
    <sheetView defaultGridColor="0" topLeftCell="A76" colorId="22" zoomScale="75" zoomScaleNormal="75" workbookViewId="0">
      <selection activeCell="F81" sqref="F81"/>
    </sheetView>
  </sheetViews>
  <sheetFormatPr defaultColWidth="9.77734375" defaultRowHeight="15"/>
  <cols>
    <col min="1" max="1" width="4.77734375" customWidth="1"/>
    <col min="2" max="2" width="6.77734375" customWidth="1"/>
    <col min="3" max="3" width="35.77734375" customWidth="1"/>
    <col min="4" max="4" width="20.109375" customWidth="1"/>
    <col min="5" max="5" width="23.21875" customWidth="1"/>
    <col min="6" max="6" width="19.109375" customWidth="1"/>
    <col min="7" max="9" width="15.77734375" customWidth="1"/>
    <col min="10" max="10" width="16.77734375" customWidth="1"/>
  </cols>
  <sheetData>
    <row r="1" spans="1:19">
      <c r="A1" s="66" t="str">
        <f>'Data Sheet'!A58</f>
        <v>Annual Report of THE MIDDLEBURGH TELEPHONE COMPANY                                                                                                                   For the period ending DECEMBER 31, 2013</v>
      </c>
      <c r="B1" s="2"/>
      <c r="C1" s="2"/>
      <c r="D1" s="2"/>
      <c r="E1" s="2"/>
      <c r="F1" s="2"/>
      <c r="G1" s="2"/>
      <c r="H1" s="2"/>
      <c r="I1" s="2"/>
      <c r="J1" s="2"/>
      <c r="K1" s="2"/>
      <c r="L1" s="2"/>
      <c r="M1" s="2"/>
      <c r="N1" s="2"/>
      <c r="O1" s="2"/>
      <c r="P1" s="2"/>
      <c r="Q1" s="2"/>
      <c r="R1" s="2"/>
      <c r="S1" s="2"/>
    </row>
    <row r="2" spans="1:19">
      <c r="A2" s="322"/>
      <c r="B2" s="323"/>
      <c r="C2" s="323"/>
      <c r="D2" s="323"/>
      <c r="E2" s="323"/>
      <c r="F2" s="323"/>
      <c r="G2" s="323"/>
      <c r="H2" s="323"/>
      <c r="I2" s="323"/>
      <c r="J2" s="324"/>
      <c r="K2" s="2"/>
      <c r="L2" s="2"/>
      <c r="M2" s="2"/>
      <c r="N2" s="2"/>
      <c r="O2" s="2"/>
      <c r="P2" s="2"/>
      <c r="Q2" s="2"/>
      <c r="R2" s="2"/>
      <c r="S2" s="2"/>
    </row>
    <row r="3" spans="1:19" ht="15.75">
      <c r="A3" s="326"/>
      <c r="B3" s="170" t="s">
        <v>1547</v>
      </c>
      <c r="C3" s="165"/>
      <c r="D3" s="165"/>
      <c r="E3" s="165"/>
      <c r="F3" s="165"/>
      <c r="G3" s="165"/>
      <c r="H3" s="165"/>
      <c r="I3" s="165"/>
      <c r="J3" s="440"/>
      <c r="K3" s="2"/>
      <c r="L3" s="2"/>
      <c r="M3" s="2"/>
      <c r="N3" s="2"/>
      <c r="O3" s="2"/>
      <c r="P3" s="2"/>
      <c r="Q3" s="2"/>
      <c r="R3" s="2"/>
      <c r="S3" s="2"/>
    </row>
    <row r="4" spans="1:19" ht="15.75">
      <c r="A4" s="453"/>
      <c r="B4" s="170"/>
      <c r="C4" s="165"/>
      <c r="D4" s="165"/>
      <c r="E4" s="2"/>
      <c r="F4" s="2"/>
      <c r="G4" s="2"/>
      <c r="H4" s="2"/>
      <c r="I4" s="2"/>
      <c r="J4" s="328"/>
      <c r="K4" s="2"/>
      <c r="L4" s="2"/>
      <c r="M4" s="2"/>
      <c r="N4" s="2"/>
      <c r="O4" s="2"/>
      <c r="P4" s="2"/>
      <c r="Q4" s="2"/>
      <c r="R4" s="2"/>
      <c r="S4" s="2"/>
    </row>
    <row r="5" spans="1:19">
      <c r="A5" s="330" t="s">
        <v>2120</v>
      </c>
      <c r="B5" s="2" t="s">
        <v>1548</v>
      </c>
      <c r="C5" s="2"/>
      <c r="D5" s="2"/>
      <c r="E5" s="2"/>
      <c r="F5" s="974" t="s">
        <v>1549</v>
      </c>
      <c r="G5" s="2"/>
      <c r="H5" s="2"/>
      <c r="I5" s="2"/>
      <c r="J5" s="328"/>
      <c r="K5" s="2"/>
      <c r="L5" s="2"/>
      <c r="M5" s="2"/>
      <c r="N5" s="2"/>
      <c r="O5" s="2"/>
      <c r="P5" s="2"/>
      <c r="Q5" s="2"/>
      <c r="R5" s="2"/>
      <c r="S5" s="2"/>
    </row>
    <row r="6" spans="1:19">
      <c r="A6" s="326"/>
      <c r="B6" s="2" t="s">
        <v>763</v>
      </c>
      <c r="C6" s="2"/>
      <c r="D6" s="2"/>
      <c r="E6" s="2"/>
      <c r="F6" s="974" t="s">
        <v>764</v>
      </c>
      <c r="G6" s="2"/>
      <c r="H6" s="2"/>
      <c r="I6" s="165"/>
      <c r="J6" s="440"/>
      <c r="K6" s="165"/>
      <c r="L6" s="165"/>
      <c r="M6" s="165"/>
      <c r="N6" s="2"/>
      <c r="O6" s="2"/>
      <c r="P6" s="2"/>
      <c r="Q6" s="2"/>
      <c r="R6" s="2"/>
      <c r="S6" s="2"/>
    </row>
    <row r="7" spans="1:19">
      <c r="A7" s="326"/>
      <c r="B7" s="2" t="s">
        <v>765</v>
      </c>
      <c r="C7" s="2"/>
      <c r="D7" s="2"/>
      <c r="E7" s="2"/>
      <c r="F7" s="974" t="s">
        <v>766</v>
      </c>
      <c r="G7" s="2"/>
      <c r="H7" s="2"/>
      <c r="I7" s="2"/>
      <c r="J7" s="328"/>
      <c r="K7" s="2"/>
      <c r="L7" s="2"/>
      <c r="M7" s="2"/>
      <c r="N7" s="2"/>
      <c r="O7" s="2"/>
      <c r="P7" s="2"/>
      <c r="Q7" s="2"/>
      <c r="R7" s="2"/>
      <c r="S7" s="2"/>
    </row>
    <row r="8" spans="1:19">
      <c r="A8" s="326"/>
      <c r="B8" s="2" t="s">
        <v>767</v>
      </c>
      <c r="C8" s="2"/>
      <c r="D8" s="2"/>
      <c r="E8" s="2"/>
      <c r="F8" s="974" t="s">
        <v>768</v>
      </c>
      <c r="G8" s="2"/>
      <c r="H8" s="2"/>
      <c r="I8" s="2"/>
      <c r="J8" s="328"/>
      <c r="K8" s="2"/>
      <c r="L8" s="2"/>
      <c r="M8" s="2"/>
      <c r="N8" s="2"/>
      <c r="O8" s="2"/>
      <c r="P8" s="2"/>
      <c r="Q8" s="2"/>
      <c r="R8" s="2"/>
      <c r="S8" s="2"/>
    </row>
    <row r="9" spans="1:19">
      <c r="A9" s="326"/>
      <c r="B9" s="2"/>
      <c r="C9" s="2"/>
      <c r="D9" s="2"/>
      <c r="E9" s="2"/>
      <c r="F9" s="974" t="s">
        <v>769</v>
      </c>
      <c r="G9" s="2"/>
      <c r="H9" s="2"/>
      <c r="I9" s="2"/>
      <c r="J9" s="328"/>
      <c r="K9" s="2"/>
      <c r="L9" s="2"/>
      <c r="M9" s="2"/>
      <c r="N9" s="2"/>
      <c r="O9" s="2"/>
      <c r="P9" s="2"/>
      <c r="Q9" s="2"/>
      <c r="R9" s="2"/>
      <c r="S9" s="2"/>
    </row>
    <row r="10" spans="1:19">
      <c r="A10" s="330" t="s">
        <v>2134</v>
      </c>
      <c r="B10" s="2" t="s">
        <v>770</v>
      </c>
      <c r="C10" s="2"/>
      <c r="D10" s="2"/>
      <c r="E10" s="2"/>
      <c r="F10" s="974" t="s">
        <v>771</v>
      </c>
      <c r="G10" s="2"/>
      <c r="H10" s="2"/>
      <c r="I10" s="2"/>
      <c r="J10" s="328"/>
      <c r="K10" s="2"/>
      <c r="L10" s="2"/>
      <c r="M10" s="2"/>
      <c r="N10" s="2"/>
      <c r="O10" s="2"/>
      <c r="P10" s="2"/>
      <c r="Q10" s="2"/>
      <c r="R10" s="2"/>
      <c r="S10" s="2"/>
    </row>
    <row r="11" spans="1:19">
      <c r="A11" s="326"/>
      <c r="B11" s="2" t="s">
        <v>772</v>
      </c>
      <c r="C11" s="2"/>
      <c r="D11" s="2"/>
      <c r="E11" s="2"/>
      <c r="F11" s="974" t="s">
        <v>773</v>
      </c>
      <c r="G11" s="2"/>
      <c r="H11" s="2"/>
      <c r="I11" s="2"/>
      <c r="J11" s="328"/>
      <c r="K11" s="2"/>
      <c r="L11" s="2"/>
      <c r="M11" s="2"/>
      <c r="N11" s="2"/>
      <c r="O11" s="2"/>
      <c r="P11" s="2"/>
      <c r="Q11" s="2"/>
      <c r="R11" s="2"/>
      <c r="S11" s="2"/>
    </row>
    <row r="12" spans="1:19">
      <c r="A12" s="326"/>
      <c r="B12" s="2"/>
      <c r="C12" s="2"/>
      <c r="D12" s="2"/>
      <c r="E12" s="2"/>
      <c r="F12" s="974" t="s">
        <v>774</v>
      </c>
      <c r="G12" s="2"/>
      <c r="H12" s="2"/>
      <c r="I12" s="2"/>
      <c r="J12" s="328"/>
      <c r="K12" s="2"/>
      <c r="L12" s="2"/>
      <c r="M12" s="2"/>
      <c r="N12" s="2"/>
      <c r="O12" s="2"/>
      <c r="P12" s="2"/>
      <c r="Q12" s="2"/>
      <c r="R12" s="2"/>
      <c r="S12" s="2"/>
    </row>
    <row r="13" spans="1:19">
      <c r="A13" s="330" t="s">
        <v>1451</v>
      </c>
      <c r="B13" s="2" t="s">
        <v>431</v>
      </c>
      <c r="C13" s="2"/>
      <c r="D13" s="2"/>
      <c r="E13" s="2"/>
      <c r="F13" s="974" t="s">
        <v>432</v>
      </c>
      <c r="G13" s="2"/>
      <c r="H13" s="2"/>
      <c r="I13" s="2"/>
      <c r="J13" s="328"/>
      <c r="K13" s="2"/>
      <c r="L13" s="2"/>
      <c r="M13" s="2"/>
      <c r="N13" s="2"/>
      <c r="O13" s="2"/>
      <c r="P13" s="2"/>
      <c r="Q13" s="2"/>
      <c r="R13" s="2"/>
      <c r="S13" s="2"/>
    </row>
    <row r="14" spans="1:19">
      <c r="A14" s="326"/>
      <c r="B14" s="2"/>
      <c r="C14" s="2"/>
      <c r="D14" s="2"/>
      <c r="E14" s="2"/>
      <c r="F14" s="974" t="s">
        <v>433</v>
      </c>
      <c r="G14" s="2"/>
      <c r="H14" s="2"/>
      <c r="I14" s="2"/>
      <c r="J14" s="328"/>
      <c r="K14" s="2"/>
      <c r="L14" s="2"/>
      <c r="M14" s="2"/>
      <c r="N14" s="2"/>
      <c r="O14" s="2"/>
      <c r="P14" s="2"/>
      <c r="Q14" s="2"/>
      <c r="R14" s="2"/>
      <c r="S14" s="2"/>
    </row>
    <row r="15" spans="1:19">
      <c r="A15" s="326"/>
      <c r="B15" s="2"/>
      <c r="C15" s="2"/>
      <c r="D15" s="2"/>
      <c r="E15" s="2"/>
      <c r="F15" s="974"/>
      <c r="G15" s="2"/>
      <c r="H15" s="2"/>
      <c r="I15" s="2"/>
      <c r="J15" s="328"/>
      <c r="K15" s="2"/>
      <c r="L15" s="2"/>
      <c r="M15" s="2"/>
      <c r="N15" s="2"/>
      <c r="O15" s="2"/>
      <c r="P15" s="2"/>
      <c r="Q15" s="2"/>
      <c r="R15" s="2"/>
      <c r="S15" s="2"/>
    </row>
    <row r="16" spans="1:19">
      <c r="A16" s="368"/>
      <c r="B16" s="323"/>
      <c r="C16" s="323"/>
      <c r="D16" s="454" t="s">
        <v>1139</v>
      </c>
      <c r="E16" s="455" t="s">
        <v>434</v>
      </c>
      <c r="F16" s="455"/>
      <c r="G16" s="456" t="s">
        <v>435</v>
      </c>
      <c r="H16" s="457"/>
      <c r="I16" s="454" t="s">
        <v>436</v>
      </c>
      <c r="J16" s="458" t="s">
        <v>1139</v>
      </c>
      <c r="K16" s="2"/>
      <c r="L16" s="2"/>
      <c r="M16" s="2"/>
      <c r="N16" s="2"/>
      <c r="O16" s="2"/>
      <c r="P16" s="2"/>
      <c r="Q16" s="2"/>
      <c r="R16" s="2"/>
      <c r="S16" s="2"/>
    </row>
    <row r="17" spans="1:19">
      <c r="A17" s="369"/>
      <c r="B17" s="2"/>
      <c r="C17" s="2"/>
      <c r="D17" s="459" t="s">
        <v>437</v>
      </c>
      <c r="E17" s="327" t="s">
        <v>438</v>
      </c>
      <c r="F17" s="330" t="s">
        <v>438</v>
      </c>
      <c r="G17" s="460" t="s">
        <v>439</v>
      </c>
      <c r="H17" s="454" t="s">
        <v>440</v>
      </c>
      <c r="I17" s="459" t="s">
        <v>1299</v>
      </c>
      <c r="J17" s="461" t="s">
        <v>441</v>
      </c>
      <c r="K17" s="2"/>
      <c r="L17" s="2"/>
      <c r="M17" s="2"/>
      <c r="N17" s="2"/>
      <c r="O17" s="2"/>
      <c r="P17" s="2"/>
      <c r="Q17" s="2"/>
      <c r="R17" s="2"/>
      <c r="S17" s="2"/>
    </row>
    <row r="18" spans="1:19">
      <c r="A18" s="459" t="s">
        <v>36</v>
      </c>
      <c r="B18" s="2"/>
      <c r="C18" s="327" t="s">
        <v>442</v>
      </c>
      <c r="D18" s="459" t="s">
        <v>443</v>
      </c>
      <c r="E18" s="327" t="s">
        <v>444</v>
      </c>
      <c r="F18" s="330" t="s">
        <v>445</v>
      </c>
      <c r="G18" s="330" t="s">
        <v>446</v>
      </c>
      <c r="H18" s="459" t="s">
        <v>445</v>
      </c>
      <c r="I18" s="461" t="s">
        <v>447</v>
      </c>
      <c r="J18" s="461" t="s">
        <v>443</v>
      </c>
      <c r="K18" s="2"/>
      <c r="L18" s="2"/>
      <c r="M18" s="2"/>
      <c r="N18" s="2"/>
      <c r="O18" s="2"/>
      <c r="P18" s="2"/>
      <c r="Q18" s="2"/>
      <c r="R18" s="2"/>
      <c r="S18" s="2"/>
    </row>
    <row r="19" spans="1:19">
      <c r="A19" s="459" t="s">
        <v>48</v>
      </c>
      <c r="B19" s="2"/>
      <c r="C19" s="327" t="s">
        <v>448</v>
      </c>
      <c r="D19" s="459" t="s">
        <v>531</v>
      </c>
      <c r="E19" s="327" t="s">
        <v>532</v>
      </c>
      <c r="F19" s="330" t="s">
        <v>62</v>
      </c>
      <c r="G19" s="330" t="s">
        <v>63</v>
      </c>
      <c r="H19" s="459" t="s">
        <v>64</v>
      </c>
      <c r="I19" s="461" t="s">
        <v>65</v>
      </c>
      <c r="J19" s="461" t="s">
        <v>66</v>
      </c>
      <c r="K19" s="2"/>
      <c r="L19" s="2"/>
      <c r="M19" s="2"/>
      <c r="N19" s="2"/>
      <c r="O19" s="2"/>
      <c r="P19" s="2"/>
      <c r="Q19" s="2"/>
      <c r="R19" s="2"/>
      <c r="S19" s="2"/>
    </row>
    <row r="20" spans="1:19">
      <c r="A20" s="462"/>
      <c r="B20" s="329"/>
      <c r="C20" s="284"/>
      <c r="D20" s="462"/>
      <c r="E20" s="284"/>
      <c r="F20" s="329"/>
      <c r="G20" s="329"/>
      <c r="H20" s="462"/>
      <c r="I20" s="333"/>
      <c r="J20" s="333"/>
      <c r="K20" s="2"/>
      <c r="L20" s="2"/>
      <c r="M20" s="2"/>
      <c r="N20" s="2"/>
      <c r="O20" s="2"/>
      <c r="P20" s="2"/>
      <c r="Q20" s="2"/>
      <c r="R20" s="2"/>
      <c r="S20" s="2"/>
    </row>
    <row r="21" spans="1:19" ht="15.75">
      <c r="A21" s="326"/>
      <c r="B21" s="463" t="s">
        <v>449</v>
      </c>
      <c r="C21" s="2"/>
      <c r="D21" s="369"/>
      <c r="E21" s="2"/>
      <c r="F21" s="326"/>
      <c r="G21" s="326"/>
      <c r="H21" s="326"/>
      <c r="I21" s="369"/>
      <c r="J21" s="369"/>
      <c r="K21" s="2"/>
      <c r="L21" s="2"/>
      <c r="M21" s="2"/>
      <c r="N21" s="2"/>
      <c r="O21" s="2"/>
      <c r="P21" s="2"/>
      <c r="Q21" s="2"/>
      <c r="R21" s="2"/>
    </row>
    <row r="22" spans="1:19" ht="15.75">
      <c r="A22" s="326"/>
      <c r="B22" s="463" t="s">
        <v>450</v>
      </c>
      <c r="C22" s="2"/>
      <c r="D22" s="369"/>
      <c r="E22" s="2"/>
      <c r="F22" s="326"/>
      <c r="G22" s="326"/>
      <c r="H22" s="326"/>
      <c r="I22" s="369"/>
      <c r="J22" s="369"/>
      <c r="K22" s="2"/>
      <c r="L22" s="2"/>
      <c r="M22" s="2"/>
      <c r="N22" s="2"/>
      <c r="O22" s="2"/>
      <c r="P22" s="2"/>
      <c r="Q22" s="2"/>
      <c r="R22" s="2"/>
      <c r="S22" s="2"/>
    </row>
    <row r="23" spans="1:19">
      <c r="A23" s="330" t="s">
        <v>536</v>
      </c>
      <c r="B23" s="464" t="s">
        <v>451</v>
      </c>
      <c r="C23" s="2" t="s">
        <v>452</v>
      </c>
      <c r="D23" s="465">
        <v>193280</v>
      </c>
      <c r="E23" s="445"/>
      <c r="F23" s="466"/>
      <c r="G23" s="466"/>
      <c r="H23" s="466"/>
      <c r="I23" s="465"/>
      <c r="J23" s="467">
        <f t="shared" ref="J23:J34" si="0">D23+SUM(E23:F23)-SUM(G23:H23)+I23</f>
        <v>193280</v>
      </c>
      <c r="K23" s="2"/>
      <c r="L23" s="2"/>
      <c r="M23" s="2"/>
      <c r="N23" s="2"/>
      <c r="O23" s="2"/>
      <c r="P23" s="2"/>
      <c r="Q23" s="2"/>
      <c r="R23" s="2"/>
      <c r="S23" s="2"/>
    </row>
    <row r="24" spans="1:19">
      <c r="A24" s="330" t="s">
        <v>1040</v>
      </c>
      <c r="B24" s="464" t="s">
        <v>453</v>
      </c>
      <c r="C24" s="2" t="s">
        <v>454</v>
      </c>
      <c r="D24" s="468">
        <v>879868</v>
      </c>
      <c r="E24" s="390"/>
      <c r="F24" s="469"/>
      <c r="G24" s="469"/>
      <c r="H24" s="469"/>
      <c r="I24" s="468"/>
      <c r="J24" s="470">
        <f t="shared" si="0"/>
        <v>879868</v>
      </c>
      <c r="K24" s="2"/>
      <c r="L24" s="2"/>
      <c r="M24" s="2"/>
      <c r="N24" s="2"/>
      <c r="O24" s="2"/>
      <c r="P24" s="2"/>
      <c r="Q24" s="2"/>
      <c r="R24" s="2"/>
      <c r="S24" s="2"/>
    </row>
    <row r="25" spans="1:19">
      <c r="A25" s="330" t="s">
        <v>1285</v>
      </c>
      <c r="B25" s="464" t="s">
        <v>455</v>
      </c>
      <c r="C25" s="2" t="s">
        <v>456</v>
      </c>
      <c r="D25" s="468">
        <v>0</v>
      </c>
      <c r="E25" s="390"/>
      <c r="F25" s="469"/>
      <c r="G25" s="469"/>
      <c r="H25" s="469"/>
      <c r="I25" s="468"/>
      <c r="J25" s="470">
        <f t="shared" si="0"/>
        <v>0</v>
      </c>
      <c r="K25" s="2"/>
      <c r="L25" s="2"/>
      <c r="M25" s="2"/>
      <c r="N25" s="2"/>
      <c r="O25" s="2"/>
      <c r="P25" s="2"/>
      <c r="Q25" s="2"/>
      <c r="R25" s="2"/>
      <c r="S25" s="2"/>
    </row>
    <row r="26" spans="1:19">
      <c r="A26" s="330" t="s">
        <v>71</v>
      </c>
      <c r="B26" s="464" t="s">
        <v>457</v>
      </c>
      <c r="C26" s="2" t="s">
        <v>458</v>
      </c>
      <c r="D26" s="468">
        <v>0</v>
      </c>
      <c r="E26" s="390"/>
      <c r="F26" s="469"/>
      <c r="G26" s="469"/>
      <c r="H26" s="469"/>
      <c r="I26" s="468"/>
      <c r="J26" s="470">
        <f t="shared" si="0"/>
        <v>0</v>
      </c>
      <c r="K26" s="381"/>
      <c r="L26" s="2"/>
      <c r="M26" s="2"/>
      <c r="N26" s="381"/>
      <c r="O26" s="2"/>
      <c r="P26" s="2"/>
      <c r="Q26" s="381"/>
      <c r="R26" s="2"/>
      <c r="S26" s="2"/>
    </row>
    <row r="27" spans="1:19">
      <c r="A27" s="330" t="s">
        <v>72</v>
      </c>
      <c r="B27" s="464" t="s">
        <v>459</v>
      </c>
      <c r="C27" s="2" t="s">
        <v>460</v>
      </c>
      <c r="D27" s="468">
        <v>0</v>
      </c>
      <c r="E27" s="390"/>
      <c r="F27" s="469"/>
      <c r="G27" s="469"/>
      <c r="H27" s="469" t="s">
        <v>795</v>
      </c>
      <c r="I27" s="468"/>
      <c r="J27" s="470">
        <f t="shared" si="0"/>
        <v>0</v>
      </c>
      <c r="K27" s="387"/>
      <c r="L27" s="2"/>
      <c r="M27" s="2"/>
      <c r="N27" s="387"/>
      <c r="O27" s="2"/>
      <c r="P27" s="2"/>
      <c r="Q27" s="387"/>
      <c r="R27" s="2"/>
      <c r="S27" s="2"/>
    </row>
    <row r="28" spans="1:19">
      <c r="A28" s="330" t="s">
        <v>547</v>
      </c>
      <c r="B28" s="464" t="s">
        <v>461</v>
      </c>
      <c r="C28" s="2" t="s">
        <v>462</v>
      </c>
      <c r="D28" s="468">
        <v>376264</v>
      </c>
      <c r="E28" s="390"/>
      <c r="F28" s="469"/>
      <c r="G28" s="469"/>
      <c r="H28" s="469"/>
      <c r="I28" s="468"/>
      <c r="J28" s="470">
        <f t="shared" si="0"/>
        <v>376264</v>
      </c>
      <c r="K28" s="387"/>
      <c r="L28" s="2"/>
      <c r="M28" s="2"/>
      <c r="N28" s="387"/>
      <c r="O28" s="2"/>
      <c r="P28" s="2"/>
      <c r="Q28" s="387"/>
      <c r="R28" s="2"/>
      <c r="S28" s="2"/>
    </row>
    <row r="29" spans="1:19">
      <c r="A29" s="330" t="s">
        <v>551</v>
      </c>
      <c r="B29" s="464" t="s">
        <v>463</v>
      </c>
      <c r="C29" s="2" t="s">
        <v>464</v>
      </c>
      <c r="D29" s="468">
        <v>1495069</v>
      </c>
      <c r="E29" s="390"/>
      <c r="F29" s="469"/>
      <c r="G29" s="469"/>
      <c r="H29" s="469"/>
      <c r="I29" s="468"/>
      <c r="J29" s="470">
        <f t="shared" si="0"/>
        <v>1495069</v>
      </c>
      <c r="K29" s="387"/>
      <c r="L29" s="2"/>
      <c r="M29" s="2"/>
      <c r="N29" s="387"/>
      <c r="O29" s="2"/>
      <c r="P29" s="2"/>
      <c r="Q29" s="387"/>
      <c r="R29" s="2"/>
      <c r="S29" s="2"/>
    </row>
    <row r="30" spans="1:19">
      <c r="A30" s="330" t="s">
        <v>2324</v>
      </c>
      <c r="B30" s="464" t="s">
        <v>465</v>
      </c>
      <c r="C30" s="2" t="s">
        <v>466</v>
      </c>
      <c r="D30" s="468">
        <v>104652</v>
      </c>
      <c r="E30" s="390"/>
      <c r="F30" s="469"/>
      <c r="G30" s="469"/>
      <c r="H30" s="469"/>
      <c r="I30" s="468"/>
      <c r="J30" s="470">
        <f t="shared" si="0"/>
        <v>104652</v>
      </c>
      <c r="K30" s="387"/>
      <c r="L30" s="2"/>
      <c r="M30" s="2"/>
      <c r="N30" s="387"/>
      <c r="O30" s="2"/>
      <c r="P30" s="2"/>
      <c r="Q30" s="387"/>
      <c r="R30" s="2"/>
      <c r="S30" s="2"/>
    </row>
    <row r="31" spans="1:19">
      <c r="A31" s="330" t="s">
        <v>398</v>
      </c>
      <c r="B31" s="464" t="s">
        <v>467</v>
      </c>
      <c r="C31" s="2" t="s">
        <v>468</v>
      </c>
      <c r="D31" s="468"/>
      <c r="E31" s="390"/>
      <c r="F31" s="469"/>
      <c r="G31" s="469"/>
      <c r="H31" s="469"/>
      <c r="I31" s="468"/>
      <c r="J31" s="470">
        <f t="shared" si="0"/>
        <v>0</v>
      </c>
      <c r="K31" s="387"/>
      <c r="L31" s="2"/>
      <c r="M31" s="2"/>
      <c r="N31" s="387"/>
      <c r="O31" s="2"/>
      <c r="P31" s="2"/>
      <c r="Q31" s="387"/>
      <c r="R31" s="2"/>
      <c r="S31" s="2"/>
    </row>
    <row r="32" spans="1:19">
      <c r="A32" s="330" t="s">
        <v>73</v>
      </c>
      <c r="B32" s="326"/>
      <c r="C32" s="2" t="s">
        <v>2529</v>
      </c>
      <c r="D32" s="468">
        <v>16905</v>
      </c>
      <c r="E32" s="390"/>
      <c r="F32" s="469"/>
      <c r="G32" s="469"/>
      <c r="H32" s="469"/>
      <c r="I32" s="468"/>
      <c r="J32" s="470">
        <f t="shared" si="0"/>
        <v>16905</v>
      </c>
      <c r="K32" s="387"/>
      <c r="L32" s="2"/>
      <c r="M32" s="2"/>
      <c r="N32" s="387"/>
      <c r="O32" s="2"/>
      <c r="P32" s="2"/>
      <c r="Q32" s="387"/>
      <c r="R32" s="2"/>
      <c r="S32" s="2"/>
    </row>
    <row r="33" spans="1:19">
      <c r="A33" s="330" t="s">
        <v>74</v>
      </c>
      <c r="B33" s="326"/>
      <c r="C33" s="2" t="s">
        <v>2530</v>
      </c>
      <c r="D33" s="468">
        <v>43684</v>
      </c>
      <c r="E33" s="390"/>
      <c r="F33" s="469">
        <v>149</v>
      </c>
      <c r="G33" s="469"/>
      <c r="H33" s="469"/>
      <c r="I33" s="468"/>
      <c r="J33" s="470">
        <f t="shared" si="0"/>
        <v>43833</v>
      </c>
      <c r="K33" s="387"/>
      <c r="L33" s="2"/>
      <c r="M33" s="2"/>
      <c r="N33" s="387"/>
      <c r="O33" s="2"/>
      <c r="P33" s="2"/>
      <c r="Q33" s="387"/>
      <c r="R33" s="2"/>
      <c r="S33" s="2"/>
    </row>
    <row r="34" spans="1:19">
      <c r="A34" s="330" t="s">
        <v>75</v>
      </c>
      <c r="B34" s="464" t="s">
        <v>2531</v>
      </c>
      <c r="C34" s="2" t="s">
        <v>2532</v>
      </c>
      <c r="D34" s="468">
        <v>491068</v>
      </c>
      <c r="E34" s="390"/>
      <c r="F34" s="469">
        <v>8376</v>
      </c>
      <c r="G34" s="469"/>
      <c r="H34" s="469">
        <v>39812</v>
      </c>
      <c r="I34" s="468"/>
      <c r="J34" s="470">
        <f t="shared" si="0"/>
        <v>459632</v>
      </c>
      <c r="K34" s="387"/>
      <c r="L34" s="2"/>
      <c r="M34" s="2"/>
      <c r="N34" s="387"/>
      <c r="O34" s="2"/>
      <c r="P34" s="2"/>
      <c r="Q34" s="387"/>
      <c r="R34" s="2"/>
      <c r="S34" s="2"/>
    </row>
    <row r="35" spans="1:19" ht="15.75">
      <c r="A35" s="330" t="s">
        <v>76</v>
      </c>
      <c r="B35" s="463" t="s">
        <v>2533</v>
      </c>
      <c r="C35" s="2"/>
      <c r="D35" s="471">
        <f t="shared" ref="D35:J35" si="1">SUM(D23:D34)</f>
        <v>3600790</v>
      </c>
      <c r="E35" s="472">
        <f t="shared" si="1"/>
        <v>0</v>
      </c>
      <c r="F35" s="472">
        <f t="shared" si="1"/>
        <v>8525</v>
      </c>
      <c r="G35" s="472">
        <f t="shared" si="1"/>
        <v>0</v>
      </c>
      <c r="H35" s="472">
        <f t="shared" si="1"/>
        <v>39812</v>
      </c>
      <c r="I35" s="472">
        <f t="shared" si="1"/>
        <v>0</v>
      </c>
      <c r="J35" s="472">
        <f t="shared" si="1"/>
        <v>3569503</v>
      </c>
      <c r="K35" s="387"/>
      <c r="L35" s="2"/>
      <c r="M35" s="2"/>
      <c r="N35" s="387"/>
      <c r="O35" s="2"/>
      <c r="P35" s="2"/>
      <c r="Q35" s="387"/>
      <c r="R35" s="2"/>
      <c r="S35" s="2"/>
    </row>
    <row r="36" spans="1:19">
      <c r="A36" s="326"/>
      <c r="B36" s="326"/>
      <c r="C36" s="2"/>
      <c r="D36" s="369"/>
      <c r="E36" s="2"/>
      <c r="F36" s="326"/>
      <c r="G36" s="326"/>
      <c r="H36" s="326"/>
      <c r="I36" s="369"/>
      <c r="J36" s="369"/>
      <c r="K36" s="387"/>
      <c r="L36" s="2"/>
      <c r="M36" s="2"/>
      <c r="N36" s="387"/>
      <c r="O36" s="2"/>
      <c r="P36" s="2"/>
      <c r="Q36" s="387"/>
      <c r="R36" s="2"/>
      <c r="S36" s="2"/>
    </row>
    <row r="37" spans="1:19" ht="15.75">
      <c r="A37" s="326"/>
      <c r="B37" s="463" t="s">
        <v>2534</v>
      </c>
      <c r="C37" s="2"/>
      <c r="D37" s="470"/>
      <c r="E37" s="387"/>
      <c r="F37" s="388"/>
      <c r="G37" s="326"/>
      <c r="H37" s="326"/>
      <c r="I37" s="369"/>
      <c r="J37" s="369"/>
      <c r="K37" s="387"/>
      <c r="L37" s="2"/>
      <c r="M37" s="2"/>
      <c r="N37" s="387"/>
      <c r="O37" s="2"/>
      <c r="P37" s="2"/>
      <c r="Q37" s="387"/>
      <c r="R37" s="2"/>
      <c r="S37" s="2"/>
    </row>
    <row r="38" spans="1:19">
      <c r="A38" s="330" t="s">
        <v>77</v>
      </c>
      <c r="B38" s="464" t="s">
        <v>2535</v>
      </c>
      <c r="C38" s="2" t="s">
        <v>2536</v>
      </c>
      <c r="D38" s="465">
        <v>0</v>
      </c>
      <c r="E38" s="445"/>
      <c r="F38" s="466"/>
      <c r="G38" s="466"/>
      <c r="H38" s="466"/>
      <c r="I38" s="465"/>
      <c r="J38" s="467">
        <f t="shared" ref="J38:J48" si="2">D38+SUM(E38:F38)-SUM(G38:H38)+I38</f>
        <v>0</v>
      </c>
      <c r="K38" s="2"/>
      <c r="L38" s="2"/>
      <c r="M38" s="2"/>
      <c r="N38" s="2"/>
      <c r="O38" s="2"/>
      <c r="P38" s="2"/>
      <c r="Q38" s="2"/>
      <c r="R38" s="2"/>
      <c r="S38" s="2"/>
    </row>
    <row r="39" spans="1:19">
      <c r="A39" s="330" t="s">
        <v>78</v>
      </c>
      <c r="B39" s="464" t="s">
        <v>2537</v>
      </c>
      <c r="C39" s="2" t="s">
        <v>2538</v>
      </c>
      <c r="D39" s="468">
        <v>4818222</v>
      </c>
      <c r="E39" s="390"/>
      <c r="F39" s="469">
        <v>11088</v>
      </c>
      <c r="G39" s="469"/>
      <c r="H39" s="469">
        <v>12633</v>
      </c>
      <c r="I39" s="468" t="s">
        <v>795</v>
      </c>
      <c r="J39" s="470">
        <f t="shared" si="2"/>
        <v>4816677</v>
      </c>
      <c r="K39" s="387"/>
      <c r="L39" s="2"/>
      <c r="M39" s="2"/>
      <c r="N39" s="387"/>
      <c r="O39" s="2"/>
      <c r="P39" s="2"/>
      <c r="Q39" s="387"/>
      <c r="R39" s="2"/>
      <c r="S39" s="2"/>
    </row>
    <row r="40" spans="1:19">
      <c r="A40" s="330" t="s">
        <v>79</v>
      </c>
      <c r="B40" s="464" t="s">
        <v>2539</v>
      </c>
      <c r="C40" s="2" t="s">
        <v>2540</v>
      </c>
      <c r="D40" s="468">
        <v>0</v>
      </c>
      <c r="E40" s="390"/>
      <c r="F40" s="469"/>
      <c r="G40" s="469"/>
      <c r="H40" s="469"/>
      <c r="I40" s="468"/>
      <c r="J40" s="470">
        <f t="shared" si="2"/>
        <v>0</v>
      </c>
      <c r="K40" s="2"/>
      <c r="L40" s="2"/>
      <c r="M40" s="2"/>
      <c r="N40" s="2"/>
      <c r="O40" s="2"/>
      <c r="P40" s="2"/>
      <c r="Q40" s="2"/>
      <c r="R40" s="2"/>
      <c r="S40" s="2"/>
    </row>
    <row r="41" spans="1:19">
      <c r="A41" s="330" t="s">
        <v>80</v>
      </c>
      <c r="B41" s="326"/>
      <c r="C41" s="2" t="s">
        <v>701</v>
      </c>
      <c r="D41" s="468">
        <v>0</v>
      </c>
      <c r="E41" s="390"/>
      <c r="F41" s="469"/>
      <c r="G41" s="469"/>
      <c r="H41" s="469"/>
      <c r="I41" s="468"/>
      <c r="J41" s="470">
        <f t="shared" si="2"/>
        <v>0</v>
      </c>
      <c r="K41" s="387"/>
      <c r="L41" s="2"/>
      <c r="M41" s="2"/>
      <c r="N41" s="387"/>
      <c r="O41" s="2"/>
      <c r="P41" s="2"/>
      <c r="Q41" s="387"/>
      <c r="R41" s="2"/>
      <c r="S41" s="2"/>
    </row>
    <row r="42" spans="1:19">
      <c r="A42" s="330" t="s">
        <v>81</v>
      </c>
      <c r="B42" s="326"/>
      <c r="C42" s="2" t="s">
        <v>702</v>
      </c>
      <c r="D42" s="468">
        <v>0</v>
      </c>
      <c r="E42" s="390"/>
      <c r="F42" s="469"/>
      <c r="G42" s="469"/>
      <c r="H42" s="469"/>
      <c r="I42" s="468"/>
      <c r="J42" s="470">
        <f t="shared" si="2"/>
        <v>0</v>
      </c>
      <c r="K42" s="387"/>
      <c r="L42" s="2"/>
      <c r="M42" s="2"/>
      <c r="N42" s="387"/>
      <c r="O42" s="2"/>
      <c r="P42" s="2"/>
      <c r="Q42" s="387"/>
      <c r="R42" s="2"/>
      <c r="S42" s="2"/>
    </row>
    <row r="43" spans="1:19">
      <c r="A43" s="330" t="s">
        <v>82</v>
      </c>
      <c r="B43" s="326"/>
      <c r="C43" s="2" t="s">
        <v>703</v>
      </c>
      <c r="D43" s="468">
        <v>0</v>
      </c>
      <c r="E43" s="390"/>
      <c r="F43" s="469"/>
      <c r="G43" s="469"/>
      <c r="H43" s="469"/>
      <c r="I43" s="468"/>
      <c r="J43" s="470">
        <f t="shared" si="2"/>
        <v>0</v>
      </c>
      <c r="K43" s="387"/>
      <c r="L43" s="2"/>
      <c r="M43" s="2"/>
      <c r="N43" s="387"/>
      <c r="O43" s="2"/>
      <c r="P43" s="2"/>
      <c r="Q43" s="387"/>
      <c r="R43" s="2"/>
      <c r="S43" s="2"/>
    </row>
    <row r="44" spans="1:19">
      <c r="A44" s="330" t="s">
        <v>83</v>
      </c>
      <c r="B44" s="464" t="s">
        <v>704</v>
      </c>
      <c r="C44" s="2" t="s">
        <v>705</v>
      </c>
      <c r="D44" s="468">
        <v>0</v>
      </c>
      <c r="E44" s="390"/>
      <c r="F44" s="469"/>
      <c r="G44" s="469"/>
      <c r="H44" s="469"/>
      <c r="I44" s="468"/>
      <c r="J44" s="470">
        <f t="shared" si="2"/>
        <v>0</v>
      </c>
      <c r="K44" s="387"/>
      <c r="L44" s="2"/>
      <c r="M44" s="2"/>
      <c r="N44" s="387"/>
      <c r="O44" s="2"/>
      <c r="P44" s="2"/>
      <c r="Q44" s="387"/>
      <c r="R44" s="2"/>
      <c r="S44" s="2"/>
    </row>
    <row r="45" spans="1:19">
      <c r="A45" s="330" t="s">
        <v>84</v>
      </c>
      <c r="B45" s="464" t="s">
        <v>706</v>
      </c>
      <c r="C45" s="2" t="s">
        <v>707</v>
      </c>
      <c r="D45" s="468">
        <v>0</v>
      </c>
      <c r="E45" s="390"/>
      <c r="F45" s="469"/>
      <c r="G45" s="469"/>
      <c r="H45" s="469"/>
      <c r="I45" s="468"/>
      <c r="J45" s="470">
        <f t="shared" si="2"/>
        <v>0</v>
      </c>
      <c r="K45" s="387"/>
      <c r="L45" s="2"/>
      <c r="M45" s="2"/>
      <c r="N45" s="387"/>
      <c r="O45" s="2"/>
      <c r="P45" s="2"/>
      <c r="Q45" s="387"/>
      <c r="R45" s="2"/>
      <c r="S45" s="2"/>
    </row>
    <row r="46" spans="1:19">
      <c r="A46" s="330" t="s">
        <v>85</v>
      </c>
      <c r="B46" s="326"/>
      <c r="C46" s="2" t="s">
        <v>708</v>
      </c>
      <c r="D46" s="468">
        <v>0</v>
      </c>
      <c r="E46" s="390"/>
      <c r="F46" s="469"/>
      <c r="G46" s="469"/>
      <c r="H46" s="469"/>
      <c r="I46" s="468"/>
      <c r="J46" s="470">
        <f t="shared" si="2"/>
        <v>0</v>
      </c>
      <c r="K46" s="387"/>
      <c r="L46" s="2"/>
      <c r="M46" s="2"/>
      <c r="N46" s="387"/>
      <c r="O46" s="2"/>
      <c r="P46" s="2"/>
      <c r="Q46" s="387"/>
      <c r="R46" s="2"/>
      <c r="S46" s="2"/>
    </row>
    <row r="47" spans="1:19">
      <c r="A47" s="330" t="s">
        <v>86</v>
      </c>
      <c r="B47" s="326"/>
      <c r="C47" s="2" t="s">
        <v>709</v>
      </c>
      <c r="D47" s="468">
        <v>0</v>
      </c>
      <c r="E47" s="390"/>
      <c r="F47" s="469"/>
      <c r="G47" s="469"/>
      <c r="H47" s="469"/>
      <c r="I47" s="468"/>
      <c r="J47" s="470">
        <f t="shared" si="2"/>
        <v>0</v>
      </c>
      <c r="K47" s="387"/>
      <c r="L47" s="2"/>
      <c r="M47" s="2"/>
      <c r="N47" s="387"/>
      <c r="O47" s="2"/>
      <c r="P47" s="2"/>
      <c r="Q47" s="387"/>
      <c r="R47" s="2"/>
      <c r="S47" s="2"/>
    </row>
    <row r="48" spans="1:19">
      <c r="A48" s="330" t="s">
        <v>87</v>
      </c>
      <c r="B48" s="464" t="s">
        <v>710</v>
      </c>
      <c r="C48" s="2" t="s">
        <v>711</v>
      </c>
      <c r="D48" s="468">
        <v>3489163</v>
      </c>
      <c r="E48" s="390"/>
      <c r="F48" s="469">
        <v>356391</v>
      </c>
      <c r="G48" s="469"/>
      <c r="H48" s="469">
        <v>3968</v>
      </c>
      <c r="I48" s="468" t="s">
        <v>795</v>
      </c>
      <c r="J48" s="470">
        <f t="shared" si="2"/>
        <v>3841586</v>
      </c>
      <c r="K48" s="2"/>
      <c r="L48" s="2"/>
      <c r="M48" s="2"/>
      <c r="N48" s="2"/>
      <c r="O48" s="2"/>
      <c r="P48" s="2"/>
      <c r="Q48" s="2"/>
      <c r="R48" s="2"/>
      <c r="S48" s="2"/>
    </row>
    <row r="49" spans="1:19" ht="15.75">
      <c r="A49" s="332" t="s">
        <v>88</v>
      </c>
      <c r="B49" s="473" t="s">
        <v>712</v>
      </c>
      <c r="C49" s="284"/>
      <c r="D49" s="471">
        <f t="shared" ref="D49:J49" si="3">SUM(D38:D48)</f>
        <v>8307385</v>
      </c>
      <c r="E49" s="472">
        <f t="shared" si="3"/>
        <v>0</v>
      </c>
      <c r="F49" s="472">
        <f t="shared" si="3"/>
        <v>367479</v>
      </c>
      <c r="G49" s="472">
        <f t="shared" si="3"/>
        <v>0</v>
      </c>
      <c r="H49" s="472">
        <f t="shared" si="3"/>
        <v>16601</v>
      </c>
      <c r="I49" s="472">
        <f t="shared" si="3"/>
        <v>0</v>
      </c>
      <c r="J49" s="472">
        <f t="shared" si="3"/>
        <v>8658263</v>
      </c>
      <c r="K49" s="2"/>
      <c r="L49" s="2"/>
      <c r="M49" s="2"/>
      <c r="N49" s="2"/>
      <c r="O49" s="2"/>
      <c r="P49" s="2"/>
      <c r="Q49" s="2"/>
      <c r="R49" s="2"/>
      <c r="S49" s="2"/>
    </row>
    <row r="50" spans="1:19">
      <c r="A50" s="2" t="s">
        <v>1503</v>
      </c>
      <c r="B50" s="2"/>
      <c r="C50" s="2"/>
      <c r="D50" s="323"/>
      <c r="E50" s="323"/>
      <c r="F50" s="323"/>
      <c r="G50" s="2"/>
      <c r="H50" s="2"/>
      <c r="I50" s="2"/>
      <c r="J50" s="323"/>
      <c r="K50" s="387"/>
      <c r="L50" s="2"/>
      <c r="M50" s="2"/>
      <c r="N50" s="387"/>
      <c r="O50" s="2"/>
      <c r="P50" s="2"/>
      <c r="Q50" s="387"/>
      <c r="R50" s="2"/>
      <c r="S50" s="2"/>
    </row>
    <row r="51" spans="1:19">
      <c r="A51" s="2"/>
      <c r="B51" s="2"/>
      <c r="C51" s="2"/>
      <c r="D51" s="387" t="s">
        <v>795</v>
      </c>
      <c r="E51" s="387"/>
      <c r="F51" s="387"/>
      <c r="G51" s="2"/>
      <c r="H51" s="2"/>
      <c r="I51" s="2"/>
      <c r="J51" s="954"/>
      <c r="K51" s="387"/>
      <c r="L51" s="2"/>
      <c r="M51" s="2"/>
      <c r="N51" s="387"/>
      <c r="O51" s="2"/>
      <c r="P51" s="2"/>
      <c r="Q51" s="387"/>
      <c r="R51" s="2"/>
      <c r="S51" s="2"/>
    </row>
    <row r="52" spans="1:19">
      <c r="A52" s="165" t="s">
        <v>87</v>
      </c>
      <c r="B52" s="165"/>
      <c r="C52" s="165"/>
      <c r="D52" s="399"/>
      <c r="E52" s="399"/>
      <c r="F52" s="399"/>
      <c r="G52" s="165"/>
      <c r="H52" s="165"/>
      <c r="I52" s="165"/>
      <c r="J52" s="975"/>
      <c r="K52" s="2"/>
      <c r="L52" s="2"/>
      <c r="M52" s="2"/>
      <c r="N52" s="2"/>
      <c r="O52" s="2"/>
      <c r="P52" s="2"/>
      <c r="Q52" s="2"/>
      <c r="R52" s="2"/>
      <c r="S52" s="2"/>
    </row>
    <row r="53" spans="1:19">
      <c r="A53" s="2"/>
      <c r="B53" s="2"/>
      <c r="C53" s="2"/>
      <c r="D53" s="387"/>
      <c r="E53" s="387"/>
      <c r="F53" s="387"/>
      <c r="G53" s="2"/>
      <c r="H53" s="2"/>
      <c r="I53" s="2"/>
      <c r="J53" s="954"/>
      <c r="K53" s="2"/>
      <c r="L53" s="2"/>
      <c r="M53" s="2"/>
      <c r="N53" s="2"/>
      <c r="O53" s="2"/>
      <c r="P53" s="2"/>
      <c r="Q53" s="2"/>
      <c r="R53" s="2"/>
      <c r="S53" s="2"/>
    </row>
    <row r="54" spans="1:19">
      <c r="A54" s="66" t="str">
        <f>'Data Sheet'!A58</f>
        <v>Annual Report of THE MIDDLEBURGH TELEPHONE COMPANY                                                                                                                   For the period ending DECEMBER 31, 2013</v>
      </c>
      <c r="B54" s="2"/>
      <c r="C54" s="2"/>
      <c r="D54" s="2"/>
      <c r="E54" s="2"/>
      <c r="F54" s="2"/>
      <c r="G54" s="2"/>
      <c r="H54" s="2"/>
      <c r="I54" s="2"/>
      <c r="J54" s="284"/>
      <c r="K54" s="2"/>
      <c r="L54" s="2"/>
      <c r="M54" s="2"/>
      <c r="N54" s="2"/>
      <c r="O54" s="2"/>
      <c r="P54" s="2"/>
      <c r="Q54" s="2"/>
      <c r="R54" s="2"/>
      <c r="S54" s="2"/>
    </row>
    <row r="55" spans="1:19">
      <c r="A55" s="322"/>
      <c r="B55" s="323"/>
      <c r="C55" s="323"/>
      <c r="D55" s="323"/>
      <c r="E55" s="323"/>
      <c r="F55" s="323"/>
      <c r="G55" s="323"/>
      <c r="H55" s="323"/>
      <c r="I55" s="323"/>
      <c r="J55" s="324"/>
      <c r="K55" s="2"/>
      <c r="L55" s="2"/>
      <c r="M55" s="2"/>
      <c r="N55" s="2"/>
      <c r="O55" s="2"/>
      <c r="P55" s="2"/>
      <c r="Q55" s="2"/>
      <c r="R55" s="2"/>
      <c r="S55" s="2"/>
    </row>
    <row r="56" spans="1:19" ht="15.75">
      <c r="A56" s="326"/>
      <c r="B56" s="170" t="s">
        <v>713</v>
      </c>
      <c r="C56" s="165"/>
      <c r="D56" s="165"/>
      <c r="E56" s="165"/>
      <c r="F56" s="165"/>
      <c r="G56" s="165"/>
      <c r="H56" s="165"/>
      <c r="I56" s="165"/>
      <c r="J56" s="440"/>
      <c r="K56" s="2"/>
      <c r="L56" s="2"/>
      <c r="M56" s="2"/>
      <c r="N56" s="2"/>
      <c r="O56" s="2"/>
      <c r="P56" s="2"/>
      <c r="Q56" s="2"/>
      <c r="R56" s="2"/>
      <c r="S56" s="2"/>
    </row>
    <row r="57" spans="1:19">
      <c r="A57" s="326"/>
      <c r="B57" s="2"/>
      <c r="C57" s="2"/>
      <c r="D57" s="2"/>
      <c r="E57" s="2"/>
      <c r="F57" s="2"/>
      <c r="G57" s="2"/>
      <c r="H57" s="2"/>
      <c r="I57" s="2"/>
      <c r="J57" s="333"/>
      <c r="K57" s="2"/>
      <c r="L57" s="2"/>
      <c r="M57" s="2"/>
      <c r="N57" s="2"/>
      <c r="O57" s="2"/>
      <c r="P57" s="2"/>
      <c r="Q57" s="2"/>
      <c r="R57" s="2"/>
      <c r="S57" s="2"/>
    </row>
    <row r="58" spans="1:19">
      <c r="A58" s="368"/>
      <c r="B58" s="323"/>
      <c r="C58" s="323"/>
      <c r="D58" s="454" t="s">
        <v>1139</v>
      </c>
      <c r="E58" s="455" t="s">
        <v>434</v>
      </c>
      <c r="F58" s="455"/>
      <c r="G58" s="456" t="s">
        <v>435</v>
      </c>
      <c r="H58" s="457"/>
      <c r="I58" s="454" t="s">
        <v>436</v>
      </c>
      <c r="J58" s="458" t="s">
        <v>1139</v>
      </c>
      <c r="K58" s="2"/>
      <c r="L58" s="2"/>
      <c r="M58" s="2"/>
      <c r="N58" s="2"/>
      <c r="O58" s="2"/>
      <c r="P58" s="2"/>
      <c r="Q58" s="2"/>
      <c r="R58" s="2"/>
      <c r="S58" s="2"/>
    </row>
    <row r="59" spans="1:19">
      <c r="A59" s="369"/>
      <c r="B59" s="2"/>
      <c r="C59" s="2"/>
      <c r="D59" s="459" t="s">
        <v>437</v>
      </c>
      <c r="E59" s="327" t="s">
        <v>438</v>
      </c>
      <c r="F59" s="330" t="s">
        <v>438</v>
      </c>
      <c r="G59" s="460" t="s">
        <v>439</v>
      </c>
      <c r="H59" s="454" t="s">
        <v>440</v>
      </c>
      <c r="I59" s="459" t="s">
        <v>1299</v>
      </c>
      <c r="J59" s="461" t="s">
        <v>441</v>
      </c>
      <c r="K59" s="2"/>
      <c r="L59" s="2"/>
      <c r="M59" s="2"/>
      <c r="N59" s="2"/>
      <c r="O59" s="2"/>
      <c r="P59" s="2"/>
      <c r="Q59" s="2"/>
      <c r="R59" s="2"/>
      <c r="S59" s="2"/>
    </row>
    <row r="60" spans="1:19">
      <c r="A60" s="459" t="s">
        <v>36</v>
      </c>
      <c r="B60" s="2"/>
      <c r="C60" s="327" t="s">
        <v>442</v>
      </c>
      <c r="D60" s="459" t="s">
        <v>443</v>
      </c>
      <c r="E60" s="327" t="s">
        <v>444</v>
      </c>
      <c r="F60" s="330" t="s">
        <v>445</v>
      </c>
      <c r="G60" s="330" t="s">
        <v>446</v>
      </c>
      <c r="H60" s="459" t="s">
        <v>445</v>
      </c>
      <c r="I60" s="461" t="s">
        <v>447</v>
      </c>
      <c r="J60" s="461" t="s">
        <v>443</v>
      </c>
      <c r="K60" s="2"/>
      <c r="L60" s="2"/>
      <c r="M60" s="2"/>
      <c r="N60" s="2"/>
      <c r="O60" s="2"/>
      <c r="P60" s="2"/>
      <c r="Q60" s="2"/>
      <c r="R60" s="2"/>
      <c r="S60" s="2"/>
    </row>
    <row r="61" spans="1:19">
      <c r="A61" s="459" t="s">
        <v>48</v>
      </c>
      <c r="B61" s="2"/>
      <c r="C61" s="327" t="s">
        <v>448</v>
      </c>
      <c r="D61" s="459" t="s">
        <v>531</v>
      </c>
      <c r="E61" s="327" t="s">
        <v>532</v>
      </c>
      <c r="F61" s="330" t="s">
        <v>62</v>
      </c>
      <c r="G61" s="330" t="s">
        <v>63</v>
      </c>
      <c r="H61" s="459" t="s">
        <v>64</v>
      </c>
      <c r="I61" s="461" t="s">
        <v>65</v>
      </c>
      <c r="J61" s="461" t="s">
        <v>66</v>
      </c>
      <c r="K61" s="2"/>
      <c r="L61" s="2"/>
      <c r="M61" s="2"/>
      <c r="N61" s="2"/>
      <c r="O61" s="2"/>
      <c r="P61" s="2"/>
      <c r="Q61" s="2"/>
      <c r="R61" s="2"/>
      <c r="S61" s="2"/>
    </row>
    <row r="62" spans="1:19">
      <c r="A62" s="462"/>
      <c r="B62" s="329"/>
      <c r="C62" s="284"/>
      <c r="D62" s="462"/>
      <c r="E62" s="284"/>
      <c r="F62" s="329"/>
      <c r="G62" s="329"/>
      <c r="H62" s="462"/>
      <c r="I62" s="333"/>
      <c r="J62" s="333"/>
      <c r="K62" s="2"/>
      <c r="L62" s="2"/>
      <c r="M62" s="2"/>
      <c r="N62" s="2"/>
      <c r="O62" s="2"/>
      <c r="P62" s="2"/>
      <c r="Q62" s="2"/>
      <c r="R62" s="2"/>
      <c r="S62" s="2"/>
    </row>
    <row r="63" spans="1:19" ht="15.75">
      <c r="A63" s="326"/>
      <c r="B63" s="463" t="s">
        <v>714</v>
      </c>
      <c r="C63" s="2"/>
      <c r="D63" s="369"/>
      <c r="E63" s="2"/>
      <c r="F63" s="388"/>
      <c r="G63" s="326"/>
      <c r="H63" s="326"/>
      <c r="I63" s="369"/>
      <c r="J63" s="369"/>
      <c r="K63" s="2"/>
      <c r="L63" s="2"/>
      <c r="M63" s="2"/>
      <c r="N63" s="2"/>
      <c r="O63" s="2"/>
      <c r="P63" s="2"/>
      <c r="Q63" s="2"/>
      <c r="R63" s="2"/>
      <c r="S63" s="2"/>
    </row>
    <row r="64" spans="1:19">
      <c r="A64" s="330" t="s">
        <v>2339</v>
      </c>
      <c r="B64" s="464" t="s">
        <v>715</v>
      </c>
      <c r="C64" s="2" t="s">
        <v>716</v>
      </c>
      <c r="D64" s="465">
        <v>63095</v>
      </c>
      <c r="E64" s="445"/>
      <c r="F64" s="466">
        <v>1110</v>
      </c>
      <c r="G64" s="466"/>
      <c r="H64" s="466">
        <v>2635</v>
      </c>
      <c r="I64" s="465"/>
      <c r="J64" s="467">
        <f>D64+SUM(E64:F64)-SUM(G64:H64)+I64</f>
        <v>61570</v>
      </c>
      <c r="K64" s="2"/>
      <c r="L64" s="2"/>
      <c r="M64" s="2"/>
      <c r="N64" s="2"/>
      <c r="O64" s="2"/>
      <c r="P64" s="2"/>
      <c r="Q64" s="2"/>
      <c r="R64" s="2"/>
      <c r="S64" s="2"/>
    </row>
    <row r="65" spans="1:19">
      <c r="A65" s="330" t="s">
        <v>2344</v>
      </c>
      <c r="B65" s="464" t="s">
        <v>717</v>
      </c>
      <c r="C65" s="2" t="s">
        <v>718</v>
      </c>
      <c r="D65" s="468">
        <v>0</v>
      </c>
      <c r="E65" s="390"/>
      <c r="F65" s="469"/>
      <c r="G65" s="469"/>
      <c r="H65" s="469"/>
      <c r="I65" s="468"/>
      <c r="J65" s="470">
        <f>D65+SUM(E65:F65)-SUM(G65:H65)+I65</f>
        <v>0</v>
      </c>
      <c r="K65" s="2"/>
      <c r="L65" s="2"/>
      <c r="M65" s="2"/>
      <c r="N65" s="2"/>
      <c r="O65" s="2"/>
      <c r="P65" s="2"/>
      <c r="Q65" s="2"/>
      <c r="R65" s="2"/>
      <c r="S65" s="2"/>
    </row>
    <row r="66" spans="1:19">
      <c r="A66" s="330" t="s">
        <v>2351</v>
      </c>
      <c r="B66" s="464" t="s">
        <v>719</v>
      </c>
      <c r="C66" s="2" t="s">
        <v>720</v>
      </c>
      <c r="D66" s="468">
        <v>0</v>
      </c>
      <c r="E66" s="390"/>
      <c r="F66" s="469"/>
      <c r="G66" s="469"/>
      <c r="H66" s="469"/>
      <c r="I66" s="468"/>
      <c r="J66" s="470">
        <f>D66+SUM(E66:F66)-SUM(G66:H66)+I66</f>
        <v>0</v>
      </c>
      <c r="K66" s="2"/>
      <c r="L66" s="2"/>
      <c r="M66" s="2"/>
      <c r="N66" s="2"/>
      <c r="O66" s="2"/>
      <c r="P66" s="2"/>
      <c r="Q66" s="2"/>
      <c r="R66" s="2"/>
      <c r="S66" s="2"/>
    </row>
    <row r="67" spans="1:19">
      <c r="A67" s="330" t="s">
        <v>2354</v>
      </c>
      <c r="B67" s="464" t="s">
        <v>721</v>
      </c>
      <c r="C67" s="2" t="s">
        <v>722</v>
      </c>
      <c r="D67" s="468">
        <v>0</v>
      </c>
      <c r="E67" s="390"/>
      <c r="F67" s="469"/>
      <c r="G67" s="469"/>
      <c r="H67" s="469"/>
      <c r="I67" s="468"/>
      <c r="J67" s="470">
        <f>D67+SUM(E67:F67)-SUM(G67:H67)+I67</f>
        <v>0</v>
      </c>
      <c r="K67" s="2"/>
      <c r="L67" s="2"/>
      <c r="M67" s="2"/>
      <c r="N67" s="2"/>
      <c r="O67" s="2"/>
      <c r="P67" s="2"/>
      <c r="Q67" s="2"/>
      <c r="R67" s="2"/>
      <c r="S67" s="2"/>
    </row>
    <row r="68" spans="1:19">
      <c r="A68" s="330" t="s">
        <v>2704</v>
      </c>
      <c r="B68" s="464" t="s">
        <v>723</v>
      </c>
      <c r="C68" s="2" t="s">
        <v>724</v>
      </c>
      <c r="D68" s="468">
        <v>1817</v>
      </c>
      <c r="E68" s="390"/>
      <c r="F68" s="469"/>
      <c r="G68" s="469"/>
      <c r="H68" s="469"/>
      <c r="I68" s="468"/>
      <c r="J68" s="470">
        <f>D68+SUM(E68:F68)-SUM(G68:H68)+I68</f>
        <v>1817</v>
      </c>
      <c r="K68" s="2"/>
      <c r="L68" s="2"/>
      <c r="M68" s="2"/>
      <c r="N68" s="2"/>
      <c r="O68" s="2"/>
      <c r="P68" s="2"/>
      <c r="Q68" s="2"/>
      <c r="R68" s="2"/>
      <c r="S68" s="2"/>
    </row>
    <row r="69" spans="1:19" ht="15.75">
      <c r="A69" s="330" t="s">
        <v>2707</v>
      </c>
      <c r="B69" s="463" t="s">
        <v>725</v>
      </c>
      <c r="C69" s="2"/>
      <c r="D69" s="471">
        <f t="shared" ref="D69:J69" si="4">SUM(D64:D68)</f>
        <v>64912</v>
      </c>
      <c r="E69" s="472">
        <f t="shared" si="4"/>
        <v>0</v>
      </c>
      <c r="F69" s="472">
        <f t="shared" si="4"/>
        <v>1110</v>
      </c>
      <c r="G69" s="472">
        <f t="shared" si="4"/>
        <v>0</v>
      </c>
      <c r="H69" s="472">
        <f t="shared" si="4"/>
        <v>2635</v>
      </c>
      <c r="I69" s="472">
        <f t="shared" si="4"/>
        <v>0</v>
      </c>
      <c r="J69" s="472">
        <f t="shared" si="4"/>
        <v>63387</v>
      </c>
      <c r="K69" s="2"/>
      <c r="L69" s="2"/>
      <c r="M69" s="2"/>
      <c r="N69" s="2"/>
      <c r="O69" s="2"/>
      <c r="P69" s="2"/>
      <c r="Q69" s="2"/>
      <c r="R69" s="2"/>
      <c r="S69" s="2"/>
    </row>
    <row r="70" spans="1:19">
      <c r="A70" s="326"/>
      <c r="B70" s="326"/>
      <c r="C70" s="2"/>
      <c r="D70" s="369"/>
      <c r="E70" s="2"/>
      <c r="F70" s="369"/>
      <c r="G70" s="2"/>
      <c r="H70" s="369"/>
      <c r="I70" s="328"/>
      <c r="J70" s="328"/>
      <c r="K70" s="2"/>
      <c r="L70" s="2"/>
      <c r="M70" s="2"/>
      <c r="N70" s="2"/>
      <c r="O70" s="2"/>
      <c r="P70" s="2"/>
      <c r="Q70" s="2"/>
      <c r="R70" s="2"/>
      <c r="S70" s="2"/>
    </row>
    <row r="71" spans="1:19" ht="15.75">
      <c r="A71" s="326"/>
      <c r="B71" s="463" t="s">
        <v>726</v>
      </c>
      <c r="C71" s="2"/>
      <c r="D71" s="369"/>
      <c r="E71" s="2"/>
      <c r="F71" s="369"/>
      <c r="G71" s="2"/>
      <c r="H71" s="369"/>
      <c r="I71" s="328"/>
      <c r="J71" s="328"/>
      <c r="K71" s="2"/>
      <c r="L71" s="2"/>
      <c r="M71" s="2"/>
      <c r="N71" s="2"/>
      <c r="O71" s="2"/>
      <c r="P71" s="2"/>
      <c r="Q71" s="2"/>
      <c r="R71" s="2"/>
      <c r="S71" s="2"/>
    </row>
    <row r="72" spans="1:19">
      <c r="A72" s="330" t="s">
        <v>2710</v>
      </c>
      <c r="B72" s="326">
        <v>2411</v>
      </c>
      <c r="C72" s="2" t="s">
        <v>727</v>
      </c>
      <c r="D72" s="465">
        <v>3483029</v>
      </c>
      <c r="E72" s="445"/>
      <c r="F72" s="465">
        <v>77125</v>
      </c>
      <c r="G72" s="445"/>
      <c r="H72" s="465">
        <v>10768</v>
      </c>
      <c r="I72" s="444" t="s">
        <v>795</v>
      </c>
      <c r="J72" s="467">
        <f t="shared" ref="J72:J80" si="5">D72+SUM(E72:F72)-SUM(G72:H72)+I72</f>
        <v>3549386</v>
      </c>
      <c r="K72" s="2"/>
      <c r="L72" s="2"/>
      <c r="M72" s="2"/>
      <c r="N72" s="2"/>
      <c r="O72" s="2"/>
      <c r="P72" s="2"/>
      <c r="Q72" s="2"/>
      <c r="R72" s="2"/>
      <c r="S72" s="2"/>
    </row>
    <row r="73" spans="1:19">
      <c r="A73" s="330" t="s">
        <v>2714</v>
      </c>
      <c r="B73" s="464" t="s">
        <v>728</v>
      </c>
      <c r="C73" s="2" t="s">
        <v>729</v>
      </c>
      <c r="D73" s="468">
        <v>7713997</v>
      </c>
      <c r="E73" s="390"/>
      <c r="F73" s="468">
        <v>297629</v>
      </c>
      <c r="G73" s="390"/>
      <c r="H73" s="468">
        <v>907</v>
      </c>
      <c r="I73" s="428" t="s">
        <v>795</v>
      </c>
      <c r="J73" s="470">
        <f t="shared" si="5"/>
        <v>8010719</v>
      </c>
      <c r="K73" s="2"/>
      <c r="L73" s="2"/>
      <c r="M73" s="2"/>
      <c r="N73" s="2"/>
      <c r="O73" s="2"/>
      <c r="P73" s="2"/>
      <c r="Q73" s="2"/>
      <c r="R73" s="2"/>
      <c r="S73" s="2"/>
    </row>
    <row r="74" spans="1:19">
      <c r="A74" s="330" t="s">
        <v>2717</v>
      </c>
      <c r="B74" s="464" t="s">
        <v>730</v>
      </c>
      <c r="C74" s="2" t="s">
        <v>731</v>
      </c>
      <c r="D74" s="468">
        <v>88920</v>
      </c>
      <c r="E74" s="390"/>
      <c r="F74" s="468">
        <v>1823</v>
      </c>
      <c r="G74" s="390"/>
      <c r="H74" s="468"/>
      <c r="I74" s="428"/>
      <c r="J74" s="470">
        <f t="shared" si="5"/>
        <v>90743</v>
      </c>
      <c r="K74" s="2"/>
      <c r="L74" s="2"/>
      <c r="M74" s="2"/>
      <c r="N74" s="2"/>
      <c r="O74" s="2"/>
      <c r="P74" s="2"/>
      <c r="Q74" s="2"/>
      <c r="R74" s="2"/>
      <c r="S74" s="2"/>
    </row>
    <row r="75" spans="1:19">
      <c r="A75" s="330" t="s">
        <v>2720</v>
      </c>
      <c r="B75" s="464" t="s">
        <v>732</v>
      </c>
      <c r="C75" s="2" t="s">
        <v>733</v>
      </c>
      <c r="D75" s="468">
        <v>596433</v>
      </c>
      <c r="E75" s="390"/>
      <c r="F75" s="468">
        <v>28759</v>
      </c>
      <c r="G75" s="390"/>
      <c r="H75" s="468">
        <v>5</v>
      </c>
      <c r="I75" s="428"/>
      <c r="J75" s="470">
        <f t="shared" si="5"/>
        <v>625187</v>
      </c>
      <c r="K75" s="2"/>
      <c r="L75" s="2"/>
      <c r="M75" s="2"/>
      <c r="N75" s="2"/>
      <c r="O75" s="2"/>
      <c r="P75" s="2"/>
      <c r="Q75" s="2"/>
      <c r="R75" s="2"/>
      <c r="S75" s="2"/>
    </row>
    <row r="76" spans="1:19">
      <c r="A76" s="330" t="s">
        <v>2077</v>
      </c>
      <c r="B76" s="464" t="s">
        <v>734</v>
      </c>
      <c r="C76" s="2" t="s">
        <v>735</v>
      </c>
      <c r="D76" s="468">
        <v>0</v>
      </c>
      <c r="E76" s="390"/>
      <c r="F76" s="468"/>
      <c r="G76" s="390"/>
      <c r="H76" s="468"/>
      <c r="I76" s="428"/>
      <c r="J76" s="470">
        <f t="shared" si="5"/>
        <v>0</v>
      </c>
      <c r="K76" s="2"/>
      <c r="L76" s="2"/>
      <c r="M76" s="2"/>
      <c r="N76" s="2"/>
      <c r="O76" s="2"/>
      <c r="P76" s="2"/>
      <c r="Q76" s="2"/>
      <c r="R76" s="2"/>
      <c r="S76" s="2"/>
    </row>
    <row r="77" spans="1:19">
      <c r="A77" s="330" t="s">
        <v>2081</v>
      </c>
      <c r="B77" s="464" t="s">
        <v>736</v>
      </c>
      <c r="C77" s="2" t="s">
        <v>737</v>
      </c>
      <c r="D77" s="468">
        <v>0</v>
      </c>
      <c r="E77" s="390"/>
      <c r="F77" s="468"/>
      <c r="G77" s="390"/>
      <c r="H77" s="468"/>
      <c r="I77" s="428"/>
      <c r="J77" s="470">
        <f t="shared" si="5"/>
        <v>0</v>
      </c>
      <c r="K77" s="2"/>
      <c r="L77" s="2"/>
      <c r="M77" s="2"/>
      <c r="N77" s="2"/>
      <c r="O77" s="2"/>
      <c r="P77" s="2"/>
      <c r="Q77" s="2"/>
      <c r="R77" s="2"/>
      <c r="S77" s="2"/>
    </row>
    <row r="78" spans="1:19">
      <c r="A78" s="330" t="s">
        <v>2084</v>
      </c>
      <c r="B78" s="464" t="s">
        <v>738</v>
      </c>
      <c r="C78" s="2" t="s">
        <v>739</v>
      </c>
      <c r="D78" s="468">
        <v>0</v>
      </c>
      <c r="E78" s="390"/>
      <c r="F78" s="468"/>
      <c r="G78" s="390"/>
      <c r="H78" s="468"/>
      <c r="I78" s="428"/>
      <c r="J78" s="470">
        <f t="shared" si="5"/>
        <v>0</v>
      </c>
      <c r="K78" s="2"/>
      <c r="L78" s="2"/>
      <c r="M78" s="2"/>
      <c r="N78" s="2"/>
      <c r="O78" s="2"/>
      <c r="P78" s="2"/>
      <c r="Q78" s="2"/>
      <c r="R78" s="2"/>
      <c r="S78" s="2"/>
    </row>
    <row r="79" spans="1:19">
      <c r="A79" s="330" t="s">
        <v>2090</v>
      </c>
      <c r="B79" s="464" t="s">
        <v>740</v>
      </c>
      <c r="C79" s="2" t="s">
        <v>741</v>
      </c>
      <c r="D79" s="468">
        <v>0</v>
      </c>
      <c r="E79" s="390"/>
      <c r="F79" s="468"/>
      <c r="G79" s="390"/>
      <c r="H79" s="468"/>
      <c r="I79" s="428"/>
      <c r="J79" s="470">
        <f t="shared" si="5"/>
        <v>0</v>
      </c>
      <c r="K79" s="2"/>
      <c r="L79" s="2"/>
      <c r="M79" s="2"/>
      <c r="N79" s="2"/>
      <c r="O79" s="2"/>
      <c r="P79" s="2"/>
      <c r="Q79" s="2"/>
      <c r="R79" s="2"/>
      <c r="S79" s="2"/>
    </row>
    <row r="80" spans="1:19">
      <c r="A80" s="330" t="s">
        <v>2094</v>
      </c>
      <c r="B80" s="464" t="s">
        <v>742</v>
      </c>
      <c r="C80" s="2" t="s">
        <v>743</v>
      </c>
      <c r="D80" s="468">
        <v>60408</v>
      </c>
      <c r="E80" s="390"/>
      <c r="F80" s="468"/>
      <c r="G80" s="390"/>
      <c r="H80" s="468"/>
      <c r="I80" s="428"/>
      <c r="J80" s="470">
        <f t="shared" si="5"/>
        <v>60408</v>
      </c>
      <c r="K80" s="2"/>
      <c r="L80" s="2"/>
      <c r="M80" s="2"/>
      <c r="N80" s="2"/>
      <c r="O80" s="2"/>
      <c r="P80" s="2"/>
      <c r="Q80" s="2"/>
      <c r="R80" s="2"/>
      <c r="S80" s="2"/>
    </row>
    <row r="81" spans="1:19" ht="15.75">
      <c r="A81" s="330" t="s">
        <v>2733</v>
      </c>
      <c r="B81" s="463" t="s">
        <v>744</v>
      </c>
      <c r="C81" s="2"/>
      <c r="D81" s="471">
        <f t="shared" ref="D81:J81" si="6">SUM(D72:D80)</f>
        <v>11942787</v>
      </c>
      <c r="E81" s="472">
        <f t="shared" si="6"/>
        <v>0</v>
      </c>
      <c r="F81" s="472">
        <f t="shared" si="6"/>
        <v>405336</v>
      </c>
      <c r="G81" s="472">
        <f t="shared" si="6"/>
        <v>0</v>
      </c>
      <c r="H81" s="472">
        <f t="shared" si="6"/>
        <v>11680</v>
      </c>
      <c r="I81" s="472">
        <f t="shared" si="6"/>
        <v>0</v>
      </c>
      <c r="J81" s="472">
        <f t="shared" si="6"/>
        <v>12336443</v>
      </c>
      <c r="K81" s="2"/>
      <c r="L81" s="2"/>
      <c r="M81" s="2"/>
      <c r="N81" s="2"/>
      <c r="O81" s="2"/>
      <c r="P81" s="2"/>
      <c r="Q81" s="2"/>
      <c r="R81" s="2"/>
      <c r="S81" s="2"/>
    </row>
    <row r="82" spans="1:19">
      <c r="A82" s="326"/>
      <c r="B82" s="326"/>
      <c r="C82" s="2"/>
      <c r="D82" s="369"/>
      <c r="E82" s="2"/>
      <c r="F82" s="369"/>
      <c r="G82" s="2"/>
      <c r="H82" s="369"/>
      <c r="I82" s="328"/>
      <c r="J82" s="328"/>
      <c r="K82" s="2"/>
      <c r="L82" s="2"/>
      <c r="M82" s="2"/>
      <c r="N82" s="2"/>
      <c r="O82" s="2"/>
      <c r="P82" s="2"/>
      <c r="Q82" s="2"/>
      <c r="R82" s="2"/>
      <c r="S82" s="2"/>
    </row>
    <row r="83" spans="1:19" ht="15.75">
      <c r="A83" s="326"/>
      <c r="B83" s="463" t="s">
        <v>745</v>
      </c>
      <c r="C83" s="2"/>
      <c r="D83" s="369"/>
      <c r="E83" s="2"/>
      <c r="F83" s="369"/>
      <c r="G83" s="2"/>
      <c r="H83" s="369"/>
      <c r="I83" s="328"/>
      <c r="J83" s="328"/>
      <c r="K83" s="2"/>
      <c r="L83" s="2"/>
      <c r="M83" s="2"/>
      <c r="N83" s="2"/>
      <c r="O83" s="2"/>
      <c r="P83" s="2"/>
      <c r="Q83" s="2"/>
      <c r="R83" s="2"/>
      <c r="S83" s="2"/>
    </row>
    <row r="84" spans="1:19">
      <c r="A84" s="330" t="s">
        <v>2736</v>
      </c>
      <c r="B84" s="464" t="s">
        <v>746</v>
      </c>
      <c r="C84" s="2" t="s">
        <v>747</v>
      </c>
      <c r="D84" s="465">
        <v>0</v>
      </c>
      <c r="E84" s="445"/>
      <c r="F84" s="465"/>
      <c r="G84" s="445"/>
      <c r="H84" s="465"/>
      <c r="I84" s="444"/>
      <c r="J84" s="467">
        <f>D84+SUM(E84:F84)-SUM(G84:H84)+I84</f>
        <v>0</v>
      </c>
      <c r="K84" s="2"/>
      <c r="L84" s="2"/>
      <c r="M84" s="2"/>
      <c r="N84" s="2"/>
      <c r="O84" s="2"/>
      <c r="P84" s="2"/>
      <c r="Q84" s="2"/>
      <c r="R84" s="2"/>
      <c r="S84" s="2"/>
    </row>
    <row r="85" spans="1:19">
      <c r="A85" s="330" t="s">
        <v>2738</v>
      </c>
      <c r="B85" s="464" t="s">
        <v>748</v>
      </c>
      <c r="C85" s="2" t="s">
        <v>749</v>
      </c>
      <c r="D85" s="468">
        <v>0</v>
      </c>
      <c r="E85" s="390"/>
      <c r="F85" s="468"/>
      <c r="G85" s="390"/>
      <c r="H85" s="468"/>
      <c r="I85" s="428"/>
      <c r="J85" s="470">
        <f>D85+SUM(E85:F85)-SUM(G85:H85)+I85</f>
        <v>0</v>
      </c>
      <c r="K85" s="2"/>
      <c r="L85" s="2"/>
      <c r="M85" s="2"/>
      <c r="N85" s="2"/>
      <c r="O85" s="2"/>
      <c r="P85" s="2"/>
      <c r="Q85" s="2"/>
      <c r="R85" s="2"/>
      <c r="S85" s="2"/>
    </row>
    <row r="86" spans="1:19">
      <c r="A86" s="330" t="s">
        <v>2741</v>
      </c>
      <c r="B86" s="464" t="s">
        <v>750</v>
      </c>
      <c r="C86" s="2" t="s">
        <v>751</v>
      </c>
      <c r="D86" s="468">
        <v>0</v>
      </c>
      <c r="E86" s="390"/>
      <c r="F86" s="468"/>
      <c r="G86" s="390"/>
      <c r="H86" s="468"/>
      <c r="I86" s="428"/>
      <c r="J86" s="470">
        <f>D86+SUM(E86:F86)-SUM(G86:H86)+I86</f>
        <v>0</v>
      </c>
      <c r="K86" s="2"/>
      <c r="L86" s="2"/>
      <c r="M86" s="2"/>
      <c r="N86" s="2"/>
      <c r="O86" s="2"/>
      <c r="P86" s="2"/>
      <c r="Q86" s="2"/>
      <c r="R86" s="2"/>
      <c r="S86" s="2"/>
    </row>
    <row r="87" spans="1:19" ht="15.75">
      <c r="A87" s="330" t="s">
        <v>2744</v>
      </c>
      <c r="B87" s="463" t="s">
        <v>752</v>
      </c>
      <c r="C87" s="2"/>
      <c r="D87" s="471">
        <f t="shared" ref="D87:J87" si="7">SUM(D84:D86)</f>
        <v>0</v>
      </c>
      <c r="E87" s="472">
        <f t="shared" si="7"/>
        <v>0</v>
      </c>
      <c r="F87" s="472">
        <f t="shared" si="7"/>
        <v>0</v>
      </c>
      <c r="G87" s="472">
        <f t="shared" si="7"/>
        <v>0</v>
      </c>
      <c r="H87" s="472">
        <f t="shared" si="7"/>
        <v>0</v>
      </c>
      <c r="I87" s="472">
        <f t="shared" si="7"/>
        <v>0</v>
      </c>
      <c r="J87" s="472">
        <f t="shared" si="7"/>
        <v>0</v>
      </c>
      <c r="K87" s="2"/>
      <c r="L87" s="2"/>
      <c r="M87" s="2"/>
      <c r="N87" s="2"/>
      <c r="O87" s="2"/>
      <c r="P87" s="2"/>
      <c r="Q87" s="2"/>
      <c r="R87" s="2"/>
      <c r="S87" s="2"/>
    </row>
    <row r="88" spans="1:19">
      <c r="A88" s="326"/>
      <c r="B88" s="326"/>
      <c r="C88" s="2"/>
      <c r="D88" s="369"/>
      <c r="E88" s="2"/>
      <c r="F88" s="369"/>
      <c r="G88" s="2"/>
      <c r="H88" s="369"/>
      <c r="I88" s="328"/>
      <c r="J88" s="328"/>
      <c r="K88" s="2"/>
      <c r="L88" s="2"/>
      <c r="M88" s="2"/>
      <c r="N88" s="2"/>
      <c r="O88" s="2"/>
      <c r="P88" s="2"/>
      <c r="Q88" s="2"/>
      <c r="R88" s="2"/>
      <c r="S88" s="2"/>
    </row>
    <row r="89" spans="1:19">
      <c r="A89" s="326"/>
      <c r="B89" s="326"/>
      <c r="C89" s="2"/>
      <c r="D89" s="369"/>
      <c r="E89" s="2"/>
      <c r="F89" s="369"/>
      <c r="G89" s="2"/>
      <c r="H89" s="369"/>
      <c r="I89" s="328"/>
      <c r="J89" s="328"/>
      <c r="K89" s="2"/>
      <c r="L89" s="2"/>
      <c r="M89" s="2"/>
      <c r="N89" s="2"/>
      <c r="O89" s="2"/>
      <c r="P89" s="2"/>
      <c r="Q89" s="2"/>
      <c r="R89" s="2"/>
      <c r="S89" s="2"/>
    </row>
    <row r="90" spans="1:19" ht="15.75">
      <c r="A90" s="330" t="s">
        <v>2746</v>
      </c>
      <c r="B90" s="463" t="s">
        <v>753</v>
      </c>
      <c r="C90" s="2"/>
      <c r="D90" s="471">
        <f t="shared" ref="D90:J90" si="8">D35+D49+D69+D81+D87</f>
        <v>23915874</v>
      </c>
      <c r="E90" s="472">
        <f t="shared" si="8"/>
        <v>0</v>
      </c>
      <c r="F90" s="472">
        <f t="shared" si="8"/>
        <v>782450</v>
      </c>
      <c r="G90" s="472">
        <f t="shared" si="8"/>
        <v>0</v>
      </c>
      <c r="H90" s="472">
        <f t="shared" si="8"/>
        <v>70728</v>
      </c>
      <c r="I90" s="472">
        <f t="shared" si="8"/>
        <v>0</v>
      </c>
      <c r="J90" s="472">
        <f t="shared" si="8"/>
        <v>24627596</v>
      </c>
      <c r="K90" s="2"/>
      <c r="L90" s="2"/>
      <c r="M90" s="2"/>
      <c r="N90" s="2"/>
      <c r="O90" s="2"/>
      <c r="P90" s="2"/>
      <c r="Q90" s="2"/>
      <c r="R90" s="2"/>
      <c r="S90" s="2"/>
    </row>
    <row r="91" spans="1:19">
      <c r="A91" s="326"/>
      <c r="B91" s="326"/>
      <c r="C91" s="2"/>
      <c r="D91" s="369"/>
      <c r="E91" s="2"/>
      <c r="F91" s="369"/>
      <c r="G91" s="2"/>
      <c r="H91" s="369"/>
      <c r="I91" s="328"/>
      <c r="J91" s="328"/>
      <c r="K91" s="2"/>
      <c r="L91" s="2"/>
      <c r="M91" s="2"/>
      <c r="N91" s="2"/>
      <c r="O91" s="2"/>
      <c r="P91" s="2"/>
      <c r="Q91" s="2"/>
      <c r="R91" s="2"/>
      <c r="S91" s="2"/>
    </row>
    <row r="92" spans="1:19">
      <c r="A92" s="330" t="s">
        <v>1802</v>
      </c>
      <c r="B92" s="326" t="s">
        <v>754</v>
      </c>
      <c r="C92" s="2"/>
      <c r="D92" s="465">
        <v>0</v>
      </c>
      <c r="E92" s="445"/>
      <c r="F92" s="465"/>
      <c r="G92" s="445"/>
      <c r="H92" s="465"/>
      <c r="I92" s="444"/>
      <c r="J92" s="467">
        <f t="shared" ref="J92:J101" si="9">D92+SUM(E92:F92)-SUM(G92:H92)+I92</f>
        <v>0</v>
      </c>
      <c r="K92" s="2"/>
      <c r="L92" s="2"/>
      <c r="M92" s="2"/>
      <c r="N92" s="2"/>
      <c r="O92" s="2"/>
      <c r="P92" s="2"/>
      <c r="Q92" s="2"/>
      <c r="R92" s="2"/>
      <c r="S92" s="2"/>
    </row>
    <row r="93" spans="1:19">
      <c r="A93" s="330" t="s">
        <v>874</v>
      </c>
      <c r="B93" s="326" t="s">
        <v>755</v>
      </c>
      <c r="C93" s="2"/>
      <c r="D93" s="468">
        <v>230605</v>
      </c>
      <c r="E93" s="390"/>
      <c r="F93" s="468"/>
      <c r="G93" s="390"/>
      <c r="H93" s="468">
        <v>203710</v>
      </c>
      <c r="I93" s="428"/>
      <c r="J93" s="470">
        <f t="shared" si="9"/>
        <v>26895</v>
      </c>
      <c r="K93" s="2"/>
      <c r="L93" s="2"/>
      <c r="M93" s="2"/>
      <c r="N93" s="2"/>
      <c r="O93" s="2"/>
      <c r="P93" s="2"/>
      <c r="Q93" s="2"/>
      <c r="R93" s="2"/>
      <c r="S93" s="2"/>
    </row>
    <row r="94" spans="1:19">
      <c r="A94" s="330" t="s">
        <v>2398</v>
      </c>
      <c r="B94" s="326" t="s">
        <v>756</v>
      </c>
      <c r="C94" s="2"/>
      <c r="D94" s="468">
        <v>0</v>
      </c>
      <c r="E94" s="390"/>
      <c r="F94" s="468"/>
      <c r="G94" s="390"/>
      <c r="H94" s="468"/>
      <c r="I94" s="428"/>
      <c r="J94" s="470">
        <f t="shared" si="9"/>
        <v>0</v>
      </c>
      <c r="K94" s="2"/>
      <c r="L94" s="2"/>
      <c r="M94" s="2"/>
      <c r="N94" s="2"/>
      <c r="O94" s="2"/>
      <c r="P94" s="2"/>
      <c r="Q94" s="2"/>
      <c r="R94" s="2"/>
      <c r="S94" s="2"/>
    </row>
    <row r="95" spans="1:19">
      <c r="A95" s="330" t="s">
        <v>1807</v>
      </c>
      <c r="B95" s="326" t="s">
        <v>757</v>
      </c>
      <c r="C95" s="2"/>
      <c r="D95" s="468">
        <v>0</v>
      </c>
      <c r="E95" s="390"/>
      <c r="F95" s="468"/>
      <c r="G95" s="390"/>
      <c r="H95" s="468"/>
      <c r="I95" s="428"/>
      <c r="J95" s="470">
        <f t="shared" si="9"/>
        <v>0</v>
      </c>
      <c r="K95" s="2"/>
      <c r="L95" s="2"/>
      <c r="M95" s="2"/>
      <c r="N95" s="2"/>
      <c r="O95" s="2"/>
      <c r="P95" s="2"/>
      <c r="Q95" s="2"/>
      <c r="R95" s="2"/>
      <c r="S95" s="2"/>
    </row>
    <row r="96" spans="1:19">
      <c r="A96" s="330" t="s">
        <v>1809</v>
      </c>
      <c r="B96" s="326"/>
      <c r="C96" s="2" t="s">
        <v>758</v>
      </c>
      <c r="D96" s="468">
        <v>0</v>
      </c>
      <c r="E96" s="390"/>
      <c r="F96" s="468"/>
      <c r="G96" s="390"/>
      <c r="H96" s="468"/>
      <c r="I96" s="428"/>
      <c r="J96" s="470">
        <f t="shared" si="9"/>
        <v>0</v>
      </c>
      <c r="K96" s="2"/>
      <c r="L96" s="2"/>
      <c r="M96" s="2"/>
      <c r="N96" s="2"/>
      <c r="O96" s="2"/>
      <c r="P96" s="2"/>
      <c r="Q96" s="2"/>
      <c r="R96" s="2"/>
      <c r="S96" s="2"/>
    </row>
    <row r="97" spans="1:19">
      <c r="A97" s="330" t="s">
        <v>1811</v>
      </c>
      <c r="B97" s="326"/>
      <c r="C97" s="2" t="s">
        <v>759</v>
      </c>
      <c r="D97" s="468">
        <v>-50</v>
      </c>
      <c r="E97" s="390"/>
      <c r="F97" s="468"/>
      <c r="G97" s="390"/>
      <c r="H97" s="468"/>
      <c r="I97" s="428"/>
      <c r="J97" s="470">
        <f t="shared" si="9"/>
        <v>-50</v>
      </c>
      <c r="K97" s="2"/>
      <c r="L97" s="2"/>
      <c r="M97" s="2"/>
      <c r="N97" s="2"/>
      <c r="O97" s="2"/>
      <c r="P97" s="2"/>
      <c r="Q97" s="2"/>
      <c r="R97" s="2"/>
      <c r="S97" s="2"/>
    </row>
    <row r="98" spans="1:19">
      <c r="A98" s="330" t="s">
        <v>1814</v>
      </c>
      <c r="B98" s="326" t="s">
        <v>760</v>
      </c>
      <c r="C98" s="2"/>
      <c r="D98" s="468">
        <v>0</v>
      </c>
      <c r="E98" s="390"/>
      <c r="F98" s="468"/>
      <c r="G98" s="390"/>
      <c r="H98" s="468"/>
      <c r="I98" s="428"/>
      <c r="J98" s="470">
        <f t="shared" si="9"/>
        <v>0</v>
      </c>
      <c r="K98" s="2"/>
      <c r="L98" s="2"/>
      <c r="M98" s="2"/>
      <c r="N98" s="2"/>
      <c r="O98" s="2"/>
      <c r="P98" s="2"/>
      <c r="Q98" s="2"/>
      <c r="R98" s="2"/>
      <c r="S98" s="2"/>
    </row>
    <row r="99" spans="1:19">
      <c r="A99" s="330" t="s">
        <v>2109</v>
      </c>
      <c r="B99" s="326" t="s">
        <v>761</v>
      </c>
      <c r="C99" s="2"/>
      <c r="D99" s="468">
        <v>0</v>
      </c>
      <c r="E99" s="390"/>
      <c r="F99" s="468"/>
      <c r="G99" s="390"/>
      <c r="H99" s="468"/>
      <c r="I99" s="428"/>
      <c r="J99" s="470">
        <f t="shared" si="9"/>
        <v>0</v>
      </c>
      <c r="K99" s="2"/>
      <c r="L99" s="2"/>
      <c r="M99" s="2"/>
      <c r="N99" s="2"/>
      <c r="O99" s="2"/>
      <c r="P99" s="2"/>
      <c r="Q99" s="2"/>
      <c r="R99" s="2"/>
      <c r="S99" s="2"/>
    </row>
    <row r="100" spans="1:19">
      <c r="A100" s="326"/>
      <c r="B100" s="326"/>
      <c r="C100" s="2"/>
      <c r="D100" s="470"/>
      <c r="E100" s="387"/>
      <c r="F100" s="470"/>
      <c r="G100" s="387"/>
      <c r="H100" s="470"/>
      <c r="I100" s="421"/>
      <c r="J100" s="470">
        <f t="shared" si="9"/>
        <v>0</v>
      </c>
      <c r="K100" s="2"/>
      <c r="L100" s="2"/>
      <c r="M100" s="2"/>
      <c r="N100" s="2"/>
      <c r="O100" s="2"/>
      <c r="P100" s="2"/>
      <c r="Q100" s="2"/>
      <c r="R100" s="2"/>
      <c r="S100" s="2"/>
    </row>
    <row r="101" spans="1:19">
      <c r="A101" s="326"/>
      <c r="B101" s="326"/>
      <c r="C101" s="2"/>
      <c r="D101" s="474"/>
      <c r="E101" s="384"/>
      <c r="F101" s="470"/>
      <c r="G101" s="387"/>
      <c r="H101" s="470"/>
      <c r="I101" s="421"/>
      <c r="J101" s="470">
        <f t="shared" si="9"/>
        <v>0</v>
      </c>
      <c r="K101" s="2"/>
      <c r="L101" s="2"/>
      <c r="M101" s="2"/>
      <c r="N101" s="2"/>
      <c r="O101" s="2"/>
      <c r="P101" s="2"/>
      <c r="Q101" s="2"/>
      <c r="R101" s="2"/>
      <c r="S101" s="2"/>
    </row>
    <row r="102" spans="1:19" ht="15.75">
      <c r="A102" s="332" t="s">
        <v>2111</v>
      </c>
      <c r="B102" s="1008" t="s">
        <v>762</v>
      </c>
      <c r="C102" s="284"/>
      <c r="D102" s="475">
        <f t="shared" ref="D102:J102" si="10">D90+SUM(D92:D101)</f>
        <v>24146429</v>
      </c>
      <c r="E102" s="476">
        <f t="shared" si="10"/>
        <v>0</v>
      </c>
      <c r="F102" s="471">
        <f t="shared" si="10"/>
        <v>782450</v>
      </c>
      <c r="G102" s="472">
        <f t="shared" si="10"/>
        <v>0</v>
      </c>
      <c r="H102" s="472">
        <f t="shared" si="10"/>
        <v>274438</v>
      </c>
      <c r="I102" s="472">
        <f t="shared" si="10"/>
        <v>0</v>
      </c>
      <c r="J102" s="472">
        <f t="shared" si="10"/>
        <v>24654441</v>
      </c>
      <c r="K102" s="2"/>
      <c r="L102" s="2"/>
      <c r="M102" s="2"/>
      <c r="N102" s="2"/>
      <c r="O102" s="2"/>
      <c r="P102" s="2"/>
      <c r="Q102" s="2"/>
      <c r="R102" s="2"/>
      <c r="S102" s="2"/>
    </row>
    <row r="103" spans="1:19">
      <c r="A103" s="6" t="s">
        <v>1503</v>
      </c>
      <c r="B103" s="2"/>
      <c r="C103" s="2"/>
      <c r="D103" s="2"/>
      <c r="E103" s="2"/>
      <c r="F103" s="387"/>
      <c r="G103" s="2"/>
      <c r="H103" s="2"/>
      <c r="I103" s="2"/>
      <c r="J103" s="2"/>
      <c r="K103" s="2"/>
      <c r="L103" s="2"/>
      <c r="M103" s="2"/>
      <c r="N103" s="2"/>
      <c r="O103" s="2"/>
      <c r="P103" s="2"/>
      <c r="Q103" s="2"/>
      <c r="R103" s="2"/>
      <c r="S103" s="2"/>
    </row>
    <row r="104" spans="1:19">
      <c r="A104" s="165" t="s">
        <v>88</v>
      </c>
      <c r="B104" s="165"/>
      <c r="C104" s="165"/>
      <c r="D104" s="399"/>
      <c r="E104" s="399"/>
      <c r="F104" s="399"/>
      <c r="G104" s="165"/>
      <c r="H104" s="165"/>
      <c r="I104" s="165"/>
      <c r="J104" s="165"/>
      <c r="K104" s="2"/>
      <c r="L104" s="2"/>
      <c r="M104" s="2"/>
      <c r="N104" s="2"/>
      <c r="O104" s="2"/>
      <c r="P104" s="2"/>
      <c r="Q104" s="2"/>
      <c r="R104" s="2"/>
      <c r="S104" s="2"/>
    </row>
    <row r="105" spans="1:19">
      <c r="A105" s="2"/>
      <c r="B105" s="2"/>
      <c r="C105" s="165"/>
      <c r="D105" s="399"/>
      <c r="E105" s="399"/>
      <c r="F105" s="2"/>
      <c r="G105" s="165"/>
      <c r="H105" s="165"/>
      <c r="I105" s="165"/>
      <c r="J105" s="165"/>
      <c r="K105" s="2"/>
      <c r="L105" s="2"/>
      <c r="M105" s="2"/>
      <c r="N105" s="2"/>
      <c r="O105" s="2"/>
      <c r="P105" s="2"/>
      <c r="Q105" s="2"/>
      <c r="R105" s="2"/>
      <c r="S105" s="2"/>
    </row>
    <row r="106" spans="1:19">
      <c r="A106" s="2"/>
      <c r="B106" s="2"/>
      <c r="C106" s="2"/>
      <c r="D106" s="387"/>
      <c r="E106" s="387"/>
      <c r="F106" s="387"/>
      <c r="G106" s="2"/>
      <c r="H106" s="2"/>
      <c r="I106" s="2"/>
      <c r="J106" s="2"/>
      <c r="K106" s="2"/>
      <c r="L106" s="2"/>
      <c r="M106" s="2"/>
      <c r="N106" s="2"/>
      <c r="O106" s="2"/>
      <c r="P106" s="2"/>
      <c r="Q106" s="2"/>
      <c r="R106" s="2"/>
      <c r="S106" s="2"/>
    </row>
    <row r="107" spans="1:19">
      <c r="A107" s="2"/>
      <c r="B107" s="2"/>
      <c r="C107" s="2"/>
      <c r="D107" s="2"/>
      <c r="E107" s="2"/>
      <c r="F107" s="2"/>
      <c r="G107" s="2"/>
      <c r="H107" s="2"/>
      <c r="I107" s="2"/>
      <c r="J107" s="2"/>
      <c r="K107" s="2"/>
      <c r="L107" s="2"/>
      <c r="M107" s="2"/>
    </row>
    <row r="108" spans="1:19">
      <c r="A108" s="2"/>
      <c r="B108" s="2"/>
      <c r="C108" s="2"/>
      <c r="D108" s="2"/>
      <c r="E108" s="2"/>
      <c r="F108" s="2"/>
      <c r="G108" s="2"/>
      <c r="H108" s="2"/>
      <c r="I108" s="2"/>
      <c r="J108" s="2"/>
      <c r="K108" s="2"/>
      <c r="L108" s="2"/>
      <c r="M108" s="2"/>
    </row>
    <row r="109" spans="1:19">
      <c r="A109" s="2"/>
      <c r="B109" s="2"/>
      <c r="C109" s="2"/>
      <c r="D109" s="2"/>
      <c r="E109" s="2"/>
      <c r="F109" s="2"/>
      <c r="G109" s="2"/>
      <c r="H109" s="2"/>
      <c r="I109" s="2"/>
      <c r="J109" s="2"/>
      <c r="K109" s="2"/>
      <c r="L109" s="2"/>
      <c r="M109" s="2"/>
    </row>
    <row r="110" spans="1:19">
      <c r="A110" s="2"/>
      <c r="B110" s="2"/>
      <c r="C110" s="2"/>
      <c r="D110" s="2"/>
      <c r="E110" s="2"/>
      <c r="F110" s="2"/>
      <c r="G110" s="2"/>
      <c r="H110" s="2"/>
      <c r="I110" s="2"/>
      <c r="J110" s="2"/>
      <c r="K110" s="2"/>
      <c r="L110" s="2"/>
      <c r="M110" s="2"/>
    </row>
    <row r="111" spans="1:19">
      <c r="A111" s="2"/>
      <c r="B111" s="2"/>
      <c r="C111" s="2"/>
      <c r="D111" s="2"/>
      <c r="E111" s="2"/>
      <c r="F111" s="2"/>
      <c r="G111" s="2"/>
      <c r="H111" s="2"/>
      <c r="I111" s="2"/>
      <c r="J111" s="2"/>
      <c r="K111" s="2"/>
      <c r="L111" s="2"/>
      <c r="M111" s="2"/>
    </row>
    <row r="112" spans="1:19">
      <c r="A112" s="2"/>
      <c r="B112" s="2"/>
      <c r="C112" s="2"/>
      <c r="D112" s="2"/>
      <c r="E112" s="2"/>
      <c r="F112" s="2"/>
      <c r="G112" s="2"/>
      <c r="H112" s="2"/>
      <c r="I112" s="2"/>
      <c r="J112" s="2"/>
      <c r="K112" s="2"/>
      <c r="L112" s="2"/>
      <c r="M112" s="2"/>
    </row>
    <row r="113" spans="1:13">
      <c r="A113" s="2"/>
      <c r="B113" s="2"/>
      <c r="C113" s="2"/>
      <c r="D113" s="2"/>
      <c r="E113" s="2"/>
      <c r="F113" s="2"/>
      <c r="G113" s="2"/>
      <c r="H113" s="2"/>
      <c r="I113" s="2"/>
      <c r="J113" s="2"/>
      <c r="K113" s="2"/>
      <c r="L113" s="2"/>
      <c r="M113" s="2"/>
    </row>
    <row r="114" spans="1:13">
      <c r="A114" s="2"/>
      <c r="B114" s="2"/>
      <c r="C114" s="2"/>
      <c r="D114" s="2"/>
      <c r="E114" s="2"/>
      <c r="F114" s="2"/>
      <c r="G114" s="2"/>
      <c r="H114" s="2"/>
      <c r="I114" s="2"/>
      <c r="J114" s="2"/>
      <c r="K114" s="2"/>
      <c r="L114" s="2"/>
      <c r="M114" s="2"/>
    </row>
    <row r="115" spans="1:13">
      <c r="A115" s="2"/>
      <c r="B115" s="2"/>
      <c r="C115" s="2"/>
      <c r="D115" s="2"/>
      <c r="E115" s="2"/>
      <c r="F115" s="2"/>
      <c r="G115" s="2"/>
      <c r="H115" s="2"/>
      <c r="I115" s="2"/>
      <c r="J115" s="2"/>
      <c r="K115" s="2"/>
      <c r="L115" s="2"/>
      <c r="M115" s="2"/>
    </row>
    <row r="116" spans="1:13">
      <c r="A116" s="2"/>
      <c r="B116" s="2"/>
      <c r="C116" s="2"/>
      <c r="D116" s="2"/>
      <c r="E116" s="2"/>
      <c r="F116" s="2"/>
      <c r="G116" s="2"/>
      <c r="H116" s="2"/>
      <c r="I116" s="2"/>
      <c r="J116" s="2"/>
      <c r="K116" s="2"/>
      <c r="L116" s="2"/>
      <c r="M116" s="2"/>
    </row>
    <row r="117" spans="1:13">
      <c r="A117" s="2"/>
      <c r="B117" s="2"/>
      <c r="C117" s="2"/>
      <c r="D117" s="2"/>
      <c r="E117" s="2"/>
      <c r="F117" s="2"/>
      <c r="G117" s="2"/>
      <c r="H117" s="2"/>
      <c r="I117" s="2"/>
      <c r="J117" s="2"/>
      <c r="K117" s="2"/>
      <c r="L117" s="2"/>
      <c r="M117" s="2"/>
    </row>
    <row r="118" spans="1:13">
      <c r="A118" s="2"/>
      <c r="B118" s="2"/>
      <c r="C118" s="2"/>
      <c r="D118" s="2"/>
      <c r="E118" s="2"/>
      <c r="F118" s="2"/>
      <c r="G118" s="2"/>
      <c r="H118" s="2"/>
      <c r="I118" s="2"/>
      <c r="J118" s="2"/>
      <c r="K118" s="2"/>
      <c r="L118" s="2"/>
      <c r="M118" s="2"/>
    </row>
    <row r="119" spans="1:13">
      <c r="A119" s="2"/>
      <c r="B119" s="2"/>
      <c r="C119" s="2"/>
      <c r="D119" s="2"/>
      <c r="E119" s="2"/>
      <c r="F119" s="2"/>
      <c r="G119" s="2"/>
      <c r="H119" s="2"/>
      <c r="I119" s="2"/>
      <c r="J119" s="2"/>
      <c r="K119" s="2"/>
      <c r="L119" s="2"/>
      <c r="M119" s="2"/>
    </row>
    <row r="120" spans="1:13">
      <c r="A120" s="2"/>
      <c r="B120" s="2"/>
      <c r="C120" s="2"/>
      <c r="D120" s="2"/>
      <c r="E120" s="2"/>
      <c r="F120" s="2"/>
      <c r="G120" s="2"/>
      <c r="H120" s="2"/>
      <c r="I120" s="2"/>
      <c r="J120" s="2"/>
      <c r="K120" s="2"/>
      <c r="L120" s="2"/>
      <c r="M120" s="2"/>
    </row>
    <row r="121" spans="1:13">
      <c r="A121" s="2"/>
      <c r="B121" s="2"/>
      <c r="C121" s="2"/>
      <c r="D121" s="2"/>
      <c r="E121" s="2"/>
      <c r="F121" s="2"/>
      <c r="G121" s="2"/>
      <c r="H121" s="2"/>
      <c r="I121" s="2"/>
      <c r="J121" s="2"/>
      <c r="K121" s="2"/>
      <c r="L121" s="2"/>
      <c r="M121" s="2"/>
    </row>
    <row r="122" spans="1:13">
      <c r="A122" s="2"/>
      <c r="B122" s="2"/>
      <c r="C122" s="2"/>
      <c r="D122" s="2"/>
      <c r="E122" s="2"/>
      <c r="F122" s="2"/>
      <c r="G122" s="2"/>
      <c r="H122" s="2"/>
      <c r="I122" s="2"/>
      <c r="J122" s="2"/>
      <c r="K122" s="2"/>
      <c r="L122" s="2"/>
      <c r="M122" s="2"/>
    </row>
  </sheetData>
  <printOptions horizontalCentered="1" verticalCentered="1"/>
  <pageMargins left="0.5" right="0.5" top="0.5" bottom="0.5" header="0" footer="0"/>
  <pageSetup scale="61" fitToHeight="2" orientation="landscape" r:id="rId1"/>
  <headerFooter alignWithMargins="0"/>
  <rowBreaks count="1" manualBreakCount="1">
    <brk id="52" max="9" man="1"/>
  </rowBreaks>
  <legacyDrawing r:id="rId2"/>
</worksheet>
</file>

<file path=xl/worksheets/sheet2.xml><?xml version="1.0" encoding="utf-8"?>
<worksheet xmlns="http://schemas.openxmlformats.org/spreadsheetml/2006/main" xmlns:r="http://schemas.openxmlformats.org/officeDocument/2006/relationships">
  <sheetPr transitionEvaluation="1">
    <pageSetUpPr fitToPage="1"/>
  </sheetPr>
  <dimension ref="A1:IO133"/>
  <sheetViews>
    <sheetView defaultGridColor="0" colorId="22" zoomScale="75" zoomScaleNormal="75" workbookViewId="0">
      <selection activeCell="C42" sqref="C42"/>
    </sheetView>
  </sheetViews>
  <sheetFormatPr defaultColWidth="9.77734375" defaultRowHeight="15"/>
  <cols>
    <col min="1" max="1" width="30.77734375" customWidth="1"/>
    <col min="2" max="2" width="2.77734375" customWidth="1"/>
    <col min="3" max="3" width="46.77734375" customWidth="1"/>
    <col min="5" max="5" width="27.77734375" customWidth="1"/>
  </cols>
  <sheetData>
    <row r="1" spans="1:249" ht="30">
      <c r="A1" s="7"/>
      <c r="B1" s="7"/>
      <c r="C1" s="8" t="s">
        <v>782</v>
      </c>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row>
    <row r="2" spans="1:249" ht="30">
      <c r="A2" s="7"/>
      <c r="B2" s="7"/>
      <c r="C2" s="8" t="s">
        <v>783</v>
      </c>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row>
    <row r="3" spans="1:249" ht="13.9" customHeight="1">
      <c r="A3" s="7"/>
      <c r="B3" s="7"/>
      <c r="C3" s="8"/>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row>
    <row r="4" spans="1:249" ht="23.25">
      <c r="A4" s="7"/>
      <c r="B4" s="7"/>
      <c r="C4" s="9" t="s">
        <v>784</v>
      </c>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row>
    <row r="5" spans="1:249" ht="23.25">
      <c r="A5" s="7"/>
      <c r="B5" s="7"/>
      <c r="C5" s="9" t="s">
        <v>785</v>
      </c>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row>
    <row r="6" spans="1:249" ht="23.25">
      <c r="A6" s="7"/>
      <c r="B6" s="7"/>
      <c r="C6" s="10" t="str">
        <f>A40</f>
        <v>For the period ending DECEMBER 31, 2013</v>
      </c>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row>
    <row r="7" spans="1:249" ht="23.25">
      <c r="A7" s="7"/>
      <c r="B7" s="7"/>
      <c r="C7" s="11"/>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row>
    <row r="8" spans="1:249" ht="23.25">
      <c r="A8" s="7"/>
      <c r="B8" s="7"/>
      <c r="C8" s="9"/>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row>
    <row r="9" spans="1:249" ht="16.899999999999999" customHeight="1">
      <c r="A9" s="12" t="s">
        <v>786</v>
      </c>
      <c r="B9" s="7"/>
      <c r="C9" s="9"/>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row>
    <row r="10" spans="1:249" ht="33.75" customHeight="1">
      <c r="A10" s="7"/>
      <c r="B10" s="13">
        <v>1</v>
      </c>
      <c r="C10" s="984" t="s">
        <v>787</v>
      </c>
      <c r="D10" s="14"/>
      <c r="E10" s="14"/>
      <c r="F10" s="14"/>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row>
    <row r="11" spans="1:249" ht="16.899999999999999" customHeight="1">
      <c r="A11" s="7"/>
      <c r="B11" s="7"/>
      <c r="C11" s="9"/>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row>
    <row r="12" spans="1:249" ht="75">
      <c r="A12" s="7"/>
      <c r="B12" s="13">
        <v>2</v>
      </c>
      <c r="C12" s="984" t="s">
        <v>788</v>
      </c>
      <c r="D12" s="14"/>
      <c r="E12" s="14"/>
      <c r="F12" s="14"/>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row>
    <row r="13" spans="1:249" ht="16.899999999999999" customHeight="1">
      <c r="A13" s="7"/>
      <c r="B13" s="7"/>
      <c r="C13" s="9"/>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row>
    <row r="14" spans="1:249">
      <c r="A14" s="7"/>
      <c r="B14" s="7"/>
      <c r="C14" s="7"/>
      <c r="D14" s="14"/>
      <c r="E14" s="14"/>
      <c r="F14" s="14"/>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row>
    <row r="15" spans="1:249" ht="24.95" customHeight="1">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row>
    <row r="16" spans="1:249" ht="16.899999999999999" customHeight="1">
      <c r="A16" s="7"/>
      <c r="B16" s="7"/>
      <c r="C16" s="9"/>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row>
    <row r="17" spans="1:249" ht="16.899999999999999" customHeight="1">
      <c r="A17" s="7"/>
      <c r="B17" s="7"/>
      <c r="C17" s="9"/>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row>
    <row r="18" spans="1:249" ht="16.899999999999999" customHeight="1">
      <c r="A18" s="7"/>
      <c r="B18" s="7"/>
      <c r="C18" s="9"/>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row>
    <row r="19" spans="1:249">
      <c r="A19" s="7"/>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row>
    <row r="20" spans="1:249" ht="18">
      <c r="A20" s="15"/>
      <c r="B20" s="16"/>
      <c r="C20" s="17" t="s">
        <v>789</v>
      </c>
      <c r="D20" s="16"/>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c r="CP20" s="18"/>
      <c r="CQ20" s="18"/>
      <c r="CR20" s="18"/>
      <c r="CS20" s="18"/>
      <c r="CT20" s="18"/>
      <c r="CU20" s="18"/>
      <c r="CV20" s="18"/>
      <c r="CW20" s="18"/>
      <c r="CX20" s="18"/>
      <c r="CY20" s="18"/>
      <c r="CZ20" s="18"/>
      <c r="DA20" s="18"/>
      <c r="DB20" s="18"/>
      <c r="DC20" s="18"/>
      <c r="DD20" s="18"/>
      <c r="DE20" s="18"/>
      <c r="DF20" s="18"/>
      <c r="DG20" s="18"/>
      <c r="DH20" s="18"/>
      <c r="DI20" s="18"/>
      <c r="DJ20" s="18"/>
      <c r="DK20" s="18"/>
      <c r="DL20" s="18"/>
      <c r="DM20" s="18"/>
      <c r="DN20" s="18"/>
      <c r="DO20" s="18"/>
      <c r="DP20" s="18"/>
      <c r="DQ20" s="18"/>
      <c r="DR20" s="18"/>
      <c r="DS20" s="18"/>
      <c r="DT20" s="18"/>
      <c r="DU20" s="18"/>
      <c r="DV20" s="18"/>
      <c r="DW20" s="18"/>
      <c r="DX20" s="18"/>
      <c r="DY20" s="18"/>
      <c r="DZ20" s="18"/>
      <c r="EA20" s="18"/>
      <c r="EB20" s="18"/>
      <c r="EC20" s="18"/>
      <c r="ED20" s="18"/>
      <c r="EE20" s="18"/>
      <c r="EF20" s="18"/>
      <c r="EG20" s="18"/>
      <c r="EH20" s="18"/>
      <c r="EI20" s="18"/>
      <c r="EJ20" s="18"/>
      <c r="EK20" s="18"/>
      <c r="EL20" s="18"/>
      <c r="EM20" s="18"/>
      <c r="EN20" s="18"/>
      <c r="EO20" s="18"/>
      <c r="EP20" s="18"/>
      <c r="EQ20" s="18"/>
      <c r="ER20" s="18"/>
      <c r="ES20" s="18"/>
      <c r="ET20" s="18"/>
      <c r="EU20" s="18"/>
      <c r="EV20" s="18"/>
      <c r="EW20" s="18"/>
      <c r="EX20" s="18"/>
      <c r="EY20" s="18"/>
      <c r="EZ20" s="18"/>
      <c r="FA20" s="18"/>
      <c r="FB20" s="18"/>
      <c r="FC20" s="18"/>
      <c r="FD20" s="18"/>
      <c r="FE20" s="18"/>
      <c r="FF20" s="18"/>
      <c r="FG20" s="18"/>
      <c r="FH20" s="18"/>
      <c r="FI20" s="18"/>
      <c r="FJ20" s="18"/>
      <c r="FK20" s="18"/>
      <c r="FL20" s="18"/>
      <c r="FM20" s="18"/>
      <c r="FN20" s="18"/>
      <c r="FO20" s="18"/>
      <c r="FP20" s="18"/>
      <c r="FQ20" s="18"/>
      <c r="FR20" s="18"/>
      <c r="FS20" s="18"/>
      <c r="FT20" s="18"/>
      <c r="FU20" s="18"/>
      <c r="FV20" s="18"/>
      <c r="FW20" s="18"/>
      <c r="FX20" s="18"/>
      <c r="FY20" s="18"/>
      <c r="FZ20" s="18"/>
      <c r="GA20" s="18"/>
      <c r="GB20" s="18"/>
      <c r="GC20" s="18"/>
      <c r="GD20" s="18"/>
      <c r="GE20" s="18"/>
      <c r="GF20" s="18"/>
      <c r="GG20" s="18"/>
      <c r="GH20" s="18"/>
      <c r="GI20" s="18"/>
      <c r="GJ20" s="18"/>
      <c r="GK20" s="18"/>
      <c r="GL20" s="18"/>
      <c r="GM20" s="18"/>
      <c r="GN20" s="18"/>
      <c r="GO20" s="18"/>
      <c r="GP20" s="18"/>
      <c r="GQ20" s="18"/>
      <c r="GR20" s="18"/>
      <c r="GS20" s="18"/>
      <c r="GT20" s="18"/>
      <c r="GU20" s="18"/>
      <c r="GV20" s="18"/>
      <c r="GW20" s="18"/>
      <c r="GX20" s="18"/>
      <c r="GY20" s="18"/>
      <c r="GZ20" s="18"/>
      <c r="HA20" s="18"/>
      <c r="HB20" s="18"/>
      <c r="HC20" s="18"/>
      <c r="HD20" s="18"/>
      <c r="HE20" s="18"/>
      <c r="HF20" s="18"/>
      <c r="HG20" s="18"/>
      <c r="HH20" s="18"/>
      <c r="HI20" s="18"/>
      <c r="HJ20" s="18"/>
      <c r="HK20" s="18"/>
      <c r="HL20" s="18"/>
      <c r="HM20" s="18"/>
      <c r="HN20" s="18"/>
      <c r="HO20" s="18"/>
      <c r="HP20" s="18"/>
      <c r="HQ20" s="18"/>
      <c r="HR20" s="18"/>
      <c r="HS20" s="18"/>
      <c r="HT20" s="18"/>
      <c r="HU20" s="18"/>
      <c r="HV20" s="18"/>
      <c r="HW20" s="18"/>
      <c r="HX20" s="18"/>
      <c r="HY20" s="18"/>
      <c r="HZ20" s="18"/>
      <c r="IA20" s="18"/>
      <c r="IB20" s="18"/>
      <c r="IC20" s="18"/>
      <c r="ID20" s="18"/>
      <c r="IE20" s="18"/>
      <c r="IF20" s="18"/>
      <c r="IG20" s="18"/>
      <c r="IH20" s="18"/>
      <c r="II20" s="18"/>
      <c r="IJ20" s="18"/>
      <c r="IK20" s="18"/>
      <c r="IL20" s="18"/>
      <c r="IM20" s="18"/>
      <c r="IN20" s="18"/>
      <c r="IO20" s="18"/>
    </row>
    <row r="21" spans="1:249" ht="18">
      <c r="A21" s="19"/>
      <c r="B21" s="19"/>
      <c r="C21" s="19"/>
      <c r="D21" s="19"/>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8"/>
      <c r="BK21" s="18"/>
      <c r="BL21" s="18"/>
      <c r="BM21" s="18"/>
      <c r="BN21" s="18"/>
      <c r="BO21" s="18"/>
      <c r="BP21" s="18"/>
      <c r="BQ21" s="18"/>
      <c r="BR21" s="18"/>
      <c r="BS21" s="18"/>
      <c r="BT21" s="18"/>
      <c r="BU21" s="18"/>
      <c r="BV21" s="18"/>
      <c r="BW21" s="18"/>
      <c r="BX21" s="18"/>
      <c r="BY21" s="18"/>
      <c r="BZ21" s="18"/>
      <c r="CA21" s="18"/>
      <c r="CB21" s="18"/>
      <c r="CC21" s="18"/>
      <c r="CD21" s="18"/>
      <c r="CE21" s="18"/>
      <c r="CF21" s="18"/>
      <c r="CG21" s="18"/>
      <c r="CH21" s="18"/>
      <c r="CI21" s="18"/>
      <c r="CJ21" s="18"/>
      <c r="CK21" s="18"/>
      <c r="CL21" s="18"/>
      <c r="CM21" s="18"/>
      <c r="CN21" s="18"/>
      <c r="CO21" s="18"/>
      <c r="CP21" s="18"/>
      <c r="CQ21" s="18"/>
      <c r="CR21" s="18"/>
      <c r="CS21" s="18"/>
      <c r="CT21" s="18"/>
      <c r="CU21" s="18"/>
      <c r="CV21" s="18"/>
      <c r="CW21" s="18"/>
      <c r="CX21" s="18"/>
      <c r="CY21" s="18"/>
      <c r="CZ21" s="18"/>
      <c r="DA21" s="18"/>
      <c r="DB21" s="18"/>
      <c r="DC21" s="18"/>
      <c r="DD21" s="18"/>
      <c r="DE21" s="18"/>
      <c r="DF21" s="18"/>
      <c r="DG21" s="18"/>
      <c r="DH21" s="18"/>
      <c r="DI21" s="18"/>
      <c r="DJ21" s="18"/>
      <c r="DK21" s="18"/>
      <c r="DL21" s="18"/>
      <c r="DM21" s="18"/>
      <c r="DN21" s="18"/>
      <c r="DO21" s="18"/>
      <c r="DP21" s="18"/>
      <c r="DQ21" s="18"/>
      <c r="DR21" s="18"/>
      <c r="DS21" s="18"/>
      <c r="DT21" s="18"/>
      <c r="DU21" s="18"/>
      <c r="DV21" s="18"/>
      <c r="DW21" s="18"/>
      <c r="DX21" s="18"/>
      <c r="DY21" s="18"/>
      <c r="DZ21" s="18"/>
      <c r="EA21" s="18"/>
      <c r="EB21" s="18"/>
      <c r="EC21" s="18"/>
      <c r="ED21" s="18"/>
      <c r="EE21" s="18"/>
      <c r="EF21" s="18"/>
      <c r="EG21" s="18"/>
      <c r="EH21" s="18"/>
      <c r="EI21" s="18"/>
      <c r="EJ21" s="18"/>
      <c r="EK21" s="18"/>
      <c r="EL21" s="18"/>
      <c r="EM21" s="18"/>
      <c r="EN21" s="18"/>
      <c r="EO21" s="18"/>
      <c r="EP21" s="18"/>
      <c r="EQ21" s="18"/>
      <c r="ER21" s="18"/>
      <c r="ES21" s="18"/>
      <c r="ET21" s="18"/>
      <c r="EU21" s="18"/>
      <c r="EV21" s="18"/>
      <c r="EW21" s="18"/>
      <c r="EX21" s="18"/>
      <c r="EY21" s="18"/>
      <c r="EZ21" s="18"/>
      <c r="FA21" s="18"/>
      <c r="FB21" s="18"/>
      <c r="FC21" s="18"/>
      <c r="FD21" s="18"/>
      <c r="FE21" s="18"/>
      <c r="FF21" s="18"/>
      <c r="FG21" s="18"/>
      <c r="FH21" s="18"/>
      <c r="FI21" s="18"/>
      <c r="FJ21" s="18"/>
      <c r="FK21" s="18"/>
      <c r="FL21" s="18"/>
      <c r="FM21" s="18"/>
      <c r="FN21" s="18"/>
      <c r="FO21" s="18"/>
      <c r="FP21" s="18"/>
      <c r="FQ21" s="18"/>
      <c r="FR21" s="18"/>
      <c r="FS21" s="18"/>
      <c r="FT21" s="18"/>
      <c r="FU21" s="18"/>
      <c r="FV21" s="18"/>
      <c r="FW21" s="18"/>
      <c r="FX21" s="18"/>
      <c r="FY21" s="18"/>
      <c r="FZ21" s="18"/>
      <c r="GA21" s="18"/>
      <c r="GB21" s="18"/>
      <c r="GC21" s="18"/>
      <c r="GD21" s="18"/>
      <c r="GE21" s="18"/>
      <c r="GF21" s="18"/>
      <c r="GG21" s="18"/>
      <c r="GH21" s="18"/>
      <c r="GI21" s="18"/>
      <c r="GJ21" s="18"/>
      <c r="GK21" s="18"/>
      <c r="GL21" s="18"/>
      <c r="GM21" s="18"/>
      <c r="GN21" s="18"/>
      <c r="GO21" s="18"/>
      <c r="GP21" s="18"/>
      <c r="GQ21" s="18"/>
      <c r="GR21" s="18"/>
      <c r="GS21" s="18"/>
      <c r="GT21" s="18"/>
      <c r="GU21" s="18"/>
      <c r="GV21" s="18"/>
      <c r="GW21" s="18"/>
      <c r="GX21" s="18"/>
      <c r="GY21" s="18"/>
      <c r="GZ21" s="18"/>
      <c r="HA21" s="18"/>
      <c r="HB21" s="18"/>
      <c r="HC21" s="18"/>
      <c r="HD21" s="18"/>
      <c r="HE21" s="18"/>
      <c r="HF21" s="18"/>
      <c r="HG21" s="18"/>
      <c r="HH21" s="18"/>
      <c r="HI21" s="18"/>
      <c r="HJ21" s="18"/>
      <c r="HK21" s="18"/>
      <c r="HL21" s="18"/>
      <c r="HM21" s="18"/>
      <c r="HN21" s="18"/>
      <c r="HO21" s="18"/>
      <c r="HP21" s="18"/>
      <c r="HQ21" s="18"/>
      <c r="HR21" s="18"/>
      <c r="HS21" s="18"/>
      <c r="HT21" s="18"/>
      <c r="HU21" s="18"/>
      <c r="HV21" s="18"/>
      <c r="HW21" s="18"/>
      <c r="HX21" s="18"/>
      <c r="HY21" s="18"/>
      <c r="HZ21" s="18"/>
      <c r="IA21" s="18"/>
      <c r="IB21" s="18"/>
      <c r="IC21" s="18"/>
      <c r="ID21" s="18"/>
      <c r="IE21" s="18"/>
      <c r="IF21" s="18"/>
      <c r="IG21" s="18"/>
      <c r="IH21" s="18"/>
      <c r="II21" s="18"/>
      <c r="IJ21" s="18"/>
      <c r="IK21" s="18"/>
      <c r="IL21" s="18"/>
      <c r="IM21" s="18"/>
      <c r="IN21" s="18"/>
      <c r="IO21" s="18"/>
    </row>
    <row r="22" spans="1:249" ht="18">
      <c r="A22" s="19"/>
      <c r="B22" s="19"/>
      <c r="C22" s="19"/>
      <c r="D22" s="19"/>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8"/>
      <c r="BK22" s="18"/>
      <c r="BL22" s="18"/>
      <c r="BM22" s="18"/>
      <c r="BN22" s="18"/>
      <c r="BO22" s="18"/>
      <c r="BP22" s="18"/>
      <c r="BQ22" s="18"/>
      <c r="BR22" s="18"/>
      <c r="BS22" s="18"/>
      <c r="BT22" s="18"/>
      <c r="BU22" s="18"/>
      <c r="BV22" s="18"/>
      <c r="BW22" s="18"/>
      <c r="BX22" s="18"/>
      <c r="BY22" s="18"/>
      <c r="BZ22" s="18"/>
      <c r="CA22" s="18"/>
      <c r="CB22" s="18"/>
      <c r="CC22" s="18"/>
      <c r="CD22" s="18"/>
      <c r="CE22" s="18"/>
      <c r="CF22" s="18"/>
      <c r="CG22" s="18"/>
      <c r="CH22" s="18"/>
      <c r="CI22" s="18"/>
      <c r="CJ22" s="18"/>
      <c r="CK22" s="18"/>
      <c r="CL22" s="18"/>
      <c r="CM22" s="18"/>
      <c r="CN22" s="18"/>
      <c r="CO22" s="18"/>
      <c r="CP22" s="18"/>
      <c r="CQ22" s="18"/>
      <c r="CR22" s="18"/>
      <c r="CS22" s="18"/>
      <c r="CT22" s="18"/>
      <c r="CU22" s="18"/>
      <c r="CV22" s="18"/>
      <c r="CW22" s="18"/>
      <c r="CX22" s="18"/>
      <c r="CY22" s="18"/>
      <c r="CZ22" s="18"/>
      <c r="DA22" s="18"/>
      <c r="DB22" s="18"/>
      <c r="DC22" s="18"/>
      <c r="DD22" s="18"/>
      <c r="DE22" s="18"/>
      <c r="DF22" s="18"/>
      <c r="DG22" s="18"/>
      <c r="DH22" s="18"/>
      <c r="DI22" s="18"/>
      <c r="DJ22" s="18"/>
      <c r="DK22" s="18"/>
      <c r="DL22" s="18"/>
      <c r="DM22" s="18"/>
      <c r="DN22" s="18"/>
      <c r="DO22" s="18"/>
      <c r="DP22" s="18"/>
      <c r="DQ22" s="18"/>
      <c r="DR22" s="18"/>
      <c r="DS22" s="18"/>
      <c r="DT22" s="18"/>
      <c r="DU22" s="18"/>
      <c r="DV22" s="18"/>
      <c r="DW22" s="18"/>
      <c r="DX22" s="18"/>
      <c r="DY22" s="18"/>
      <c r="DZ22" s="18"/>
      <c r="EA22" s="18"/>
      <c r="EB22" s="18"/>
      <c r="EC22" s="18"/>
      <c r="ED22" s="18"/>
      <c r="EE22" s="18"/>
      <c r="EF22" s="18"/>
      <c r="EG22" s="18"/>
      <c r="EH22" s="18"/>
      <c r="EI22" s="18"/>
      <c r="EJ22" s="18"/>
      <c r="EK22" s="18"/>
      <c r="EL22" s="18"/>
      <c r="EM22" s="18"/>
      <c r="EN22" s="18"/>
      <c r="EO22" s="18"/>
      <c r="EP22" s="18"/>
      <c r="EQ22" s="18"/>
      <c r="ER22" s="18"/>
      <c r="ES22" s="18"/>
      <c r="ET22" s="18"/>
      <c r="EU22" s="18"/>
      <c r="EV22" s="18"/>
      <c r="EW22" s="18"/>
      <c r="EX22" s="18"/>
      <c r="EY22" s="18"/>
      <c r="EZ22" s="18"/>
      <c r="FA22" s="18"/>
      <c r="FB22" s="18"/>
      <c r="FC22" s="18"/>
      <c r="FD22" s="18"/>
      <c r="FE22" s="18"/>
      <c r="FF22" s="18"/>
      <c r="FG22" s="18"/>
      <c r="FH22" s="18"/>
      <c r="FI22" s="18"/>
      <c r="FJ22" s="18"/>
      <c r="FK22" s="18"/>
      <c r="FL22" s="18"/>
      <c r="FM22" s="18"/>
      <c r="FN22" s="18"/>
      <c r="FO22" s="18"/>
      <c r="FP22" s="18"/>
      <c r="FQ22" s="18"/>
      <c r="FR22" s="18"/>
      <c r="FS22" s="18"/>
      <c r="FT22" s="18"/>
      <c r="FU22" s="18"/>
      <c r="FV22" s="18"/>
      <c r="FW22" s="18"/>
      <c r="FX22" s="18"/>
      <c r="FY22" s="18"/>
      <c r="FZ22" s="18"/>
      <c r="GA22" s="18"/>
      <c r="GB22" s="18"/>
      <c r="GC22" s="18"/>
      <c r="GD22" s="18"/>
      <c r="GE22" s="18"/>
      <c r="GF22" s="18"/>
      <c r="GG22" s="18"/>
      <c r="GH22" s="18"/>
      <c r="GI22" s="18"/>
      <c r="GJ22" s="18"/>
      <c r="GK22" s="18"/>
      <c r="GL22" s="18"/>
      <c r="GM22" s="18"/>
      <c r="GN22" s="18"/>
      <c r="GO22" s="18"/>
      <c r="GP22" s="18"/>
      <c r="GQ22" s="18"/>
      <c r="GR22" s="18"/>
      <c r="GS22" s="18"/>
      <c r="GT22" s="18"/>
      <c r="GU22" s="18"/>
      <c r="GV22" s="18"/>
      <c r="GW22" s="18"/>
      <c r="GX22" s="18"/>
      <c r="GY22" s="18"/>
      <c r="GZ22" s="18"/>
      <c r="HA22" s="18"/>
      <c r="HB22" s="18"/>
      <c r="HC22" s="18"/>
      <c r="HD22" s="18"/>
      <c r="HE22" s="18"/>
      <c r="HF22" s="18"/>
      <c r="HG22" s="18"/>
      <c r="HH22" s="18"/>
      <c r="HI22" s="18"/>
      <c r="HJ22" s="18"/>
      <c r="HK22" s="18"/>
      <c r="HL22" s="18"/>
      <c r="HM22" s="18"/>
      <c r="HN22" s="18"/>
      <c r="HO22" s="18"/>
      <c r="HP22" s="18"/>
      <c r="HQ22" s="18"/>
      <c r="HR22" s="18"/>
      <c r="HS22" s="18"/>
      <c r="HT22" s="18"/>
      <c r="HU22" s="18"/>
      <c r="HV22" s="18"/>
      <c r="HW22" s="18"/>
      <c r="HX22" s="18"/>
      <c r="HY22" s="18"/>
      <c r="HZ22" s="18"/>
      <c r="IA22" s="18"/>
      <c r="IB22" s="18"/>
      <c r="IC22" s="18"/>
      <c r="ID22" s="18"/>
      <c r="IE22" s="18"/>
      <c r="IF22" s="18"/>
      <c r="IG22" s="18"/>
      <c r="IH22" s="18"/>
      <c r="II22" s="18"/>
      <c r="IJ22" s="18"/>
      <c r="IK22" s="18"/>
      <c r="IL22" s="18"/>
      <c r="IM22" s="18"/>
      <c r="IN22" s="18"/>
      <c r="IO22" s="18"/>
    </row>
    <row r="23" spans="1:249" ht="18">
      <c r="A23" s="20" t="s">
        <v>790</v>
      </c>
      <c r="B23" s="20"/>
      <c r="C23" s="21" t="s">
        <v>2919</v>
      </c>
      <c r="D23" s="19"/>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8"/>
      <c r="BK23" s="18"/>
      <c r="BL23" s="18"/>
      <c r="BM23" s="18"/>
      <c r="BN23" s="18"/>
      <c r="BO23" s="18"/>
      <c r="BP23" s="18"/>
      <c r="BQ23" s="18"/>
      <c r="BR23" s="18"/>
      <c r="BS23" s="18"/>
      <c r="BT23" s="18"/>
      <c r="BU23" s="18"/>
      <c r="BV23" s="18"/>
      <c r="BW23" s="18"/>
      <c r="BX23" s="18"/>
      <c r="BY23" s="18"/>
      <c r="BZ23" s="18"/>
      <c r="CA23" s="18"/>
      <c r="CB23" s="18"/>
      <c r="CC23" s="18"/>
      <c r="CD23" s="18"/>
      <c r="CE23" s="18"/>
      <c r="CF23" s="18"/>
      <c r="CG23" s="18"/>
      <c r="CH23" s="18"/>
      <c r="CI23" s="18"/>
      <c r="CJ23" s="18"/>
      <c r="CK23" s="18"/>
      <c r="CL23" s="18"/>
      <c r="CM23" s="18"/>
      <c r="CN23" s="18"/>
      <c r="CO23" s="18"/>
      <c r="CP23" s="18"/>
      <c r="CQ23" s="18"/>
      <c r="CR23" s="18"/>
      <c r="CS23" s="18"/>
      <c r="CT23" s="18"/>
      <c r="CU23" s="18"/>
      <c r="CV23" s="18"/>
      <c r="CW23" s="18"/>
      <c r="CX23" s="18"/>
      <c r="CY23" s="18"/>
      <c r="CZ23" s="18"/>
      <c r="DA23" s="18"/>
      <c r="DB23" s="18"/>
      <c r="DC23" s="18"/>
      <c r="DD23" s="18"/>
      <c r="DE23" s="18"/>
      <c r="DF23" s="18"/>
      <c r="DG23" s="18"/>
      <c r="DH23" s="18"/>
      <c r="DI23" s="18"/>
      <c r="DJ23" s="18"/>
      <c r="DK23" s="18"/>
      <c r="DL23" s="18"/>
      <c r="DM23" s="18"/>
      <c r="DN23" s="18"/>
      <c r="DO23" s="18"/>
      <c r="DP23" s="18"/>
      <c r="DQ23" s="18"/>
      <c r="DR23" s="18"/>
      <c r="DS23" s="18"/>
      <c r="DT23" s="18"/>
      <c r="DU23" s="18"/>
      <c r="DV23" s="18"/>
      <c r="DW23" s="18"/>
      <c r="DX23" s="18"/>
      <c r="DY23" s="18"/>
      <c r="DZ23" s="18"/>
      <c r="EA23" s="18"/>
      <c r="EB23" s="18"/>
      <c r="EC23" s="18"/>
      <c r="ED23" s="18"/>
      <c r="EE23" s="18"/>
      <c r="EF23" s="18"/>
      <c r="EG23" s="18"/>
      <c r="EH23" s="18"/>
      <c r="EI23" s="18"/>
      <c r="EJ23" s="18"/>
      <c r="EK23" s="18"/>
      <c r="EL23" s="18"/>
      <c r="EM23" s="18"/>
      <c r="EN23" s="18"/>
      <c r="EO23" s="18"/>
      <c r="EP23" s="18"/>
      <c r="EQ23" s="18"/>
      <c r="ER23" s="18"/>
      <c r="ES23" s="18"/>
      <c r="ET23" s="18"/>
      <c r="EU23" s="18"/>
      <c r="EV23" s="18"/>
      <c r="EW23" s="18"/>
      <c r="EX23" s="18"/>
      <c r="EY23" s="18"/>
      <c r="EZ23" s="18"/>
      <c r="FA23" s="18"/>
      <c r="FB23" s="18"/>
      <c r="FC23" s="18"/>
      <c r="FD23" s="18"/>
      <c r="FE23" s="18"/>
      <c r="FF23" s="18"/>
      <c r="FG23" s="18"/>
      <c r="FH23" s="18"/>
      <c r="FI23" s="18"/>
      <c r="FJ23" s="18"/>
      <c r="FK23" s="18"/>
      <c r="FL23" s="18"/>
      <c r="FM23" s="18"/>
      <c r="FN23" s="18"/>
      <c r="FO23" s="18"/>
      <c r="FP23" s="18"/>
      <c r="FQ23" s="18"/>
      <c r="FR23" s="18"/>
      <c r="FS23" s="18"/>
      <c r="FT23" s="18"/>
      <c r="FU23" s="18"/>
      <c r="FV23" s="18"/>
      <c r="FW23" s="18"/>
      <c r="FX23" s="18"/>
      <c r="FY23" s="18"/>
      <c r="FZ23" s="18"/>
      <c r="GA23" s="18"/>
      <c r="GB23" s="18"/>
      <c r="GC23" s="18"/>
      <c r="GD23" s="18"/>
      <c r="GE23" s="18"/>
      <c r="GF23" s="18"/>
      <c r="GG23" s="18"/>
      <c r="GH23" s="18"/>
      <c r="GI23" s="18"/>
      <c r="GJ23" s="18"/>
      <c r="GK23" s="18"/>
      <c r="GL23" s="18"/>
      <c r="GM23" s="18"/>
      <c r="GN23" s="18"/>
      <c r="GO23" s="18"/>
      <c r="GP23" s="18"/>
      <c r="GQ23" s="18"/>
      <c r="GR23" s="18"/>
      <c r="GS23" s="18"/>
      <c r="GT23" s="18"/>
      <c r="GU23" s="18"/>
      <c r="GV23" s="18"/>
      <c r="GW23" s="18"/>
      <c r="GX23" s="18"/>
      <c r="GY23" s="18"/>
      <c r="GZ23" s="18"/>
      <c r="HA23" s="18"/>
      <c r="HB23" s="18"/>
      <c r="HC23" s="18"/>
      <c r="HD23" s="18"/>
      <c r="HE23" s="18"/>
      <c r="HF23" s="18"/>
      <c r="HG23" s="18"/>
      <c r="HH23" s="18"/>
      <c r="HI23" s="18"/>
      <c r="HJ23" s="18"/>
      <c r="HK23" s="18"/>
      <c r="HL23" s="18"/>
      <c r="HM23" s="18"/>
      <c r="HN23" s="18"/>
      <c r="HO23" s="18"/>
      <c r="HP23" s="18"/>
      <c r="HQ23" s="18"/>
      <c r="HR23" s="18"/>
      <c r="HS23" s="18"/>
      <c r="HT23" s="18"/>
      <c r="HU23" s="18"/>
      <c r="HV23" s="18"/>
      <c r="HW23" s="18"/>
      <c r="HX23" s="18"/>
      <c r="HY23" s="18"/>
      <c r="HZ23" s="18"/>
      <c r="IA23" s="18"/>
      <c r="IB23" s="18"/>
      <c r="IC23" s="18"/>
      <c r="ID23" s="18"/>
      <c r="IE23" s="18"/>
      <c r="IF23" s="18"/>
      <c r="IG23" s="18"/>
      <c r="IH23" s="18"/>
      <c r="II23" s="18"/>
      <c r="IJ23" s="18"/>
      <c r="IK23" s="18"/>
      <c r="IL23" s="18"/>
      <c r="IM23" s="18"/>
      <c r="IN23" s="18"/>
      <c r="IO23" s="18"/>
    </row>
    <row r="24" spans="1:249" ht="18">
      <c r="A24" s="20"/>
      <c r="B24" s="20"/>
      <c r="C24" s="22"/>
      <c r="D24" s="19"/>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8"/>
      <c r="BK24" s="18"/>
      <c r="BL24" s="18"/>
      <c r="BM24" s="18"/>
      <c r="BN24" s="18"/>
      <c r="BO24" s="18"/>
      <c r="BP24" s="18"/>
      <c r="BQ24" s="18"/>
      <c r="BR24" s="18"/>
      <c r="BS24" s="18"/>
      <c r="BT24" s="18"/>
      <c r="BU24" s="18"/>
      <c r="BV24" s="18"/>
      <c r="BW24" s="18"/>
      <c r="BX24" s="18"/>
      <c r="BY24" s="18"/>
      <c r="BZ24" s="18"/>
      <c r="CA24" s="18"/>
      <c r="CB24" s="18"/>
      <c r="CC24" s="18"/>
      <c r="CD24" s="18"/>
      <c r="CE24" s="18"/>
      <c r="CF24" s="18"/>
      <c r="CG24" s="18"/>
      <c r="CH24" s="18"/>
      <c r="CI24" s="18"/>
      <c r="CJ24" s="18"/>
      <c r="CK24" s="18"/>
      <c r="CL24" s="18"/>
      <c r="CM24" s="18"/>
      <c r="CN24" s="18"/>
      <c r="CO24" s="18"/>
      <c r="CP24" s="18"/>
      <c r="CQ24" s="18"/>
      <c r="CR24" s="18"/>
      <c r="CS24" s="18"/>
      <c r="CT24" s="18"/>
      <c r="CU24" s="18"/>
      <c r="CV24" s="18"/>
      <c r="CW24" s="18"/>
      <c r="CX24" s="18"/>
      <c r="CY24" s="18"/>
      <c r="CZ24" s="18"/>
      <c r="DA24" s="18"/>
      <c r="DB24" s="18"/>
      <c r="DC24" s="18"/>
      <c r="DD24" s="18"/>
      <c r="DE24" s="18"/>
      <c r="DF24" s="18"/>
      <c r="DG24" s="18"/>
      <c r="DH24" s="18"/>
      <c r="DI24" s="18"/>
      <c r="DJ24" s="18"/>
      <c r="DK24" s="18"/>
      <c r="DL24" s="18"/>
      <c r="DM24" s="18"/>
      <c r="DN24" s="18"/>
      <c r="DO24" s="18"/>
      <c r="DP24" s="18"/>
      <c r="DQ24" s="18"/>
      <c r="DR24" s="18"/>
      <c r="DS24" s="18"/>
      <c r="DT24" s="18"/>
      <c r="DU24" s="18"/>
      <c r="DV24" s="18"/>
      <c r="DW24" s="18"/>
      <c r="DX24" s="18"/>
      <c r="DY24" s="18"/>
      <c r="DZ24" s="18"/>
      <c r="EA24" s="18"/>
      <c r="EB24" s="18"/>
      <c r="EC24" s="18"/>
      <c r="ED24" s="18"/>
      <c r="EE24" s="18"/>
      <c r="EF24" s="18"/>
      <c r="EG24" s="18"/>
      <c r="EH24" s="18"/>
      <c r="EI24" s="18"/>
      <c r="EJ24" s="18"/>
      <c r="EK24" s="18"/>
      <c r="EL24" s="18"/>
      <c r="EM24" s="18"/>
      <c r="EN24" s="18"/>
      <c r="EO24" s="18"/>
      <c r="EP24" s="18"/>
      <c r="EQ24" s="18"/>
      <c r="ER24" s="18"/>
      <c r="ES24" s="18"/>
      <c r="ET24" s="18"/>
      <c r="EU24" s="18"/>
      <c r="EV24" s="18"/>
      <c r="EW24" s="18"/>
      <c r="EX24" s="18"/>
      <c r="EY24" s="18"/>
      <c r="EZ24" s="18"/>
      <c r="FA24" s="18"/>
      <c r="FB24" s="18"/>
      <c r="FC24" s="18"/>
      <c r="FD24" s="18"/>
      <c r="FE24" s="18"/>
      <c r="FF24" s="18"/>
      <c r="FG24" s="18"/>
      <c r="FH24" s="18"/>
      <c r="FI24" s="18"/>
      <c r="FJ24" s="18"/>
      <c r="FK24" s="18"/>
      <c r="FL24" s="18"/>
      <c r="FM24" s="18"/>
      <c r="FN24" s="18"/>
      <c r="FO24" s="18"/>
      <c r="FP24" s="18"/>
      <c r="FQ24" s="18"/>
      <c r="FR24" s="18"/>
      <c r="FS24" s="18"/>
      <c r="FT24" s="18"/>
      <c r="FU24" s="18"/>
      <c r="FV24" s="18"/>
      <c r="FW24" s="18"/>
      <c r="FX24" s="18"/>
      <c r="FY24" s="18"/>
      <c r="FZ24" s="18"/>
      <c r="GA24" s="18"/>
      <c r="GB24" s="18"/>
      <c r="GC24" s="18"/>
      <c r="GD24" s="18"/>
      <c r="GE24" s="18"/>
      <c r="GF24" s="18"/>
      <c r="GG24" s="18"/>
      <c r="GH24" s="18"/>
      <c r="GI24" s="18"/>
      <c r="GJ24" s="18"/>
      <c r="GK24" s="18"/>
      <c r="GL24" s="18"/>
      <c r="GM24" s="18"/>
      <c r="GN24" s="18"/>
      <c r="GO24" s="18"/>
      <c r="GP24" s="18"/>
      <c r="GQ24" s="18"/>
      <c r="GR24" s="18"/>
      <c r="GS24" s="18"/>
      <c r="GT24" s="18"/>
      <c r="GU24" s="18"/>
      <c r="GV24" s="18"/>
      <c r="GW24" s="18"/>
      <c r="GX24" s="18"/>
      <c r="GY24" s="18"/>
      <c r="GZ24" s="18"/>
      <c r="HA24" s="18"/>
      <c r="HB24" s="18"/>
      <c r="HC24" s="18"/>
      <c r="HD24" s="18"/>
      <c r="HE24" s="18"/>
      <c r="HF24" s="18"/>
      <c r="HG24" s="18"/>
      <c r="HH24" s="18"/>
      <c r="HI24" s="18"/>
      <c r="HJ24" s="18"/>
      <c r="HK24" s="18"/>
      <c r="HL24" s="18"/>
      <c r="HM24" s="18"/>
      <c r="HN24" s="18"/>
      <c r="HO24" s="18"/>
      <c r="HP24" s="18"/>
      <c r="HQ24" s="18"/>
      <c r="HR24" s="18"/>
      <c r="HS24" s="18"/>
      <c r="HT24" s="18"/>
      <c r="HU24" s="18"/>
      <c r="HV24" s="18"/>
      <c r="HW24" s="18"/>
      <c r="HX24" s="18"/>
      <c r="HY24" s="18"/>
      <c r="HZ24" s="18"/>
      <c r="IA24" s="18"/>
      <c r="IB24" s="18"/>
      <c r="IC24" s="18"/>
      <c r="ID24" s="18"/>
      <c r="IE24" s="18"/>
      <c r="IF24" s="18"/>
      <c r="IG24" s="18"/>
      <c r="IH24" s="18"/>
      <c r="II24" s="18"/>
      <c r="IJ24" s="18"/>
      <c r="IK24" s="18"/>
      <c r="IL24" s="18"/>
      <c r="IM24" s="18"/>
      <c r="IN24" s="18"/>
      <c r="IO24" s="18"/>
    </row>
    <row r="25" spans="1:249" ht="18">
      <c r="A25" s="20" t="s">
        <v>791</v>
      </c>
      <c r="B25" s="20"/>
      <c r="C25" s="21" t="s">
        <v>2920</v>
      </c>
      <c r="D25" s="19"/>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c r="CP25" s="18"/>
      <c r="CQ25" s="18"/>
      <c r="CR25" s="18"/>
      <c r="CS25" s="18"/>
      <c r="CT25" s="18"/>
      <c r="CU25" s="18"/>
      <c r="CV25" s="18"/>
      <c r="CW25" s="18"/>
      <c r="CX25" s="18"/>
      <c r="CY25" s="18"/>
      <c r="CZ25" s="18"/>
      <c r="DA25" s="18"/>
      <c r="DB25" s="18"/>
      <c r="DC25" s="18"/>
      <c r="DD25" s="18"/>
      <c r="DE25" s="18"/>
      <c r="DF25" s="18"/>
      <c r="DG25" s="18"/>
      <c r="DH25" s="18"/>
      <c r="DI25" s="18"/>
      <c r="DJ25" s="18"/>
      <c r="DK25" s="18"/>
      <c r="DL25" s="18"/>
      <c r="DM25" s="18"/>
      <c r="DN25" s="18"/>
      <c r="DO25" s="18"/>
      <c r="DP25" s="18"/>
      <c r="DQ25" s="18"/>
      <c r="DR25" s="18"/>
      <c r="DS25" s="18"/>
      <c r="DT25" s="18"/>
      <c r="DU25" s="18"/>
      <c r="DV25" s="18"/>
      <c r="DW25" s="18"/>
      <c r="DX25" s="18"/>
      <c r="DY25" s="18"/>
      <c r="DZ25" s="18"/>
      <c r="EA25" s="18"/>
      <c r="EB25" s="18"/>
      <c r="EC25" s="18"/>
      <c r="ED25" s="18"/>
      <c r="EE25" s="18"/>
      <c r="EF25" s="18"/>
      <c r="EG25" s="18"/>
      <c r="EH25" s="18"/>
      <c r="EI25" s="18"/>
      <c r="EJ25" s="18"/>
      <c r="EK25" s="18"/>
      <c r="EL25" s="18"/>
      <c r="EM25" s="18"/>
      <c r="EN25" s="18"/>
      <c r="EO25" s="18"/>
      <c r="EP25" s="18"/>
      <c r="EQ25" s="18"/>
      <c r="ER25" s="18"/>
      <c r="ES25" s="18"/>
      <c r="ET25" s="18"/>
      <c r="EU25" s="18"/>
      <c r="EV25" s="18"/>
      <c r="EW25" s="18"/>
      <c r="EX25" s="18"/>
      <c r="EY25" s="18"/>
      <c r="EZ25" s="18"/>
      <c r="FA25" s="18"/>
      <c r="FB25" s="18"/>
      <c r="FC25" s="18"/>
      <c r="FD25" s="18"/>
      <c r="FE25" s="18"/>
      <c r="FF25" s="18"/>
      <c r="FG25" s="18"/>
      <c r="FH25" s="18"/>
      <c r="FI25" s="18"/>
      <c r="FJ25" s="18"/>
      <c r="FK25" s="18"/>
      <c r="FL25" s="18"/>
      <c r="FM25" s="18"/>
      <c r="FN25" s="18"/>
      <c r="FO25" s="18"/>
      <c r="FP25" s="18"/>
      <c r="FQ25" s="18"/>
      <c r="FR25" s="18"/>
      <c r="FS25" s="18"/>
      <c r="FT25" s="18"/>
      <c r="FU25" s="18"/>
      <c r="FV25" s="18"/>
      <c r="FW25" s="18"/>
      <c r="FX25" s="18"/>
      <c r="FY25" s="18"/>
      <c r="FZ25" s="18"/>
      <c r="GA25" s="18"/>
      <c r="GB25" s="18"/>
      <c r="GC25" s="18"/>
      <c r="GD25" s="18"/>
      <c r="GE25" s="18"/>
      <c r="GF25" s="18"/>
      <c r="GG25" s="18"/>
      <c r="GH25" s="18"/>
      <c r="GI25" s="18"/>
      <c r="GJ25" s="18"/>
      <c r="GK25" s="18"/>
      <c r="GL25" s="18"/>
      <c r="GM25" s="18"/>
      <c r="GN25" s="18"/>
      <c r="GO25" s="18"/>
      <c r="GP25" s="18"/>
      <c r="GQ25" s="18"/>
      <c r="GR25" s="18"/>
      <c r="GS25" s="18"/>
      <c r="GT25" s="18"/>
      <c r="GU25" s="18"/>
      <c r="GV25" s="18"/>
      <c r="GW25" s="18"/>
      <c r="GX25" s="18"/>
      <c r="GY25" s="18"/>
      <c r="GZ25" s="18"/>
      <c r="HA25" s="18"/>
      <c r="HB25" s="18"/>
      <c r="HC25" s="18"/>
      <c r="HD25" s="18"/>
      <c r="HE25" s="18"/>
      <c r="HF25" s="18"/>
      <c r="HG25" s="18"/>
      <c r="HH25" s="18"/>
      <c r="HI25" s="18"/>
      <c r="HJ25" s="18"/>
      <c r="HK25" s="18"/>
      <c r="HL25" s="18"/>
      <c r="HM25" s="18"/>
      <c r="HN25" s="18"/>
      <c r="HO25" s="18"/>
      <c r="HP25" s="18"/>
      <c r="HQ25" s="18"/>
      <c r="HR25" s="18"/>
      <c r="HS25" s="18"/>
      <c r="HT25" s="18"/>
      <c r="HU25" s="18"/>
      <c r="HV25" s="18"/>
      <c r="HW25" s="18"/>
      <c r="HX25" s="18"/>
      <c r="HY25" s="18"/>
      <c r="HZ25" s="18"/>
      <c r="IA25" s="18"/>
      <c r="IB25" s="18"/>
      <c r="IC25" s="18"/>
      <c r="ID25" s="18"/>
      <c r="IE25" s="18"/>
      <c r="IF25" s="18"/>
      <c r="IG25" s="18"/>
      <c r="IH25" s="18"/>
      <c r="II25" s="18"/>
      <c r="IJ25" s="18"/>
      <c r="IK25" s="18"/>
      <c r="IL25" s="18"/>
      <c r="IM25" s="18"/>
      <c r="IN25" s="18"/>
      <c r="IO25" s="18"/>
    </row>
    <row r="26" spans="1:249" ht="18">
      <c r="A26" s="20"/>
      <c r="B26" s="20"/>
      <c r="C26" s="22"/>
      <c r="D26" s="19"/>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8"/>
      <c r="BK26" s="18"/>
      <c r="BL26" s="18"/>
      <c r="BM26" s="18"/>
      <c r="BN26" s="18"/>
      <c r="BO26" s="18"/>
      <c r="BP26" s="18"/>
      <c r="BQ26" s="18"/>
      <c r="BR26" s="18"/>
      <c r="BS26" s="18"/>
      <c r="BT26" s="18"/>
      <c r="BU26" s="18"/>
      <c r="BV26" s="18"/>
      <c r="BW26" s="18"/>
      <c r="BX26" s="18"/>
      <c r="BY26" s="18"/>
      <c r="BZ26" s="18"/>
      <c r="CA26" s="18"/>
      <c r="CB26" s="18"/>
      <c r="CC26" s="18"/>
      <c r="CD26" s="18"/>
      <c r="CE26" s="18"/>
      <c r="CF26" s="18"/>
      <c r="CG26" s="18"/>
      <c r="CH26" s="18"/>
      <c r="CI26" s="18"/>
      <c r="CJ26" s="18"/>
      <c r="CK26" s="18"/>
      <c r="CL26" s="18"/>
      <c r="CM26" s="18"/>
      <c r="CN26" s="18"/>
      <c r="CO26" s="18"/>
      <c r="CP26" s="18"/>
      <c r="CQ26" s="18"/>
      <c r="CR26" s="18"/>
      <c r="CS26" s="18"/>
      <c r="CT26" s="18"/>
      <c r="CU26" s="18"/>
      <c r="CV26" s="18"/>
      <c r="CW26" s="18"/>
      <c r="CX26" s="18"/>
      <c r="CY26" s="18"/>
      <c r="CZ26" s="18"/>
      <c r="DA26" s="18"/>
      <c r="DB26" s="18"/>
      <c r="DC26" s="18"/>
      <c r="DD26" s="18"/>
      <c r="DE26" s="18"/>
      <c r="DF26" s="18"/>
      <c r="DG26" s="18"/>
      <c r="DH26" s="18"/>
      <c r="DI26" s="18"/>
      <c r="DJ26" s="18"/>
      <c r="DK26" s="18"/>
      <c r="DL26" s="18"/>
      <c r="DM26" s="18"/>
      <c r="DN26" s="18"/>
      <c r="DO26" s="18"/>
      <c r="DP26" s="18"/>
      <c r="DQ26" s="18"/>
      <c r="DR26" s="18"/>
      <c r="DS26" s="18"/>
      <c r="DT26" s="18"/>
      <c r="DU26" s="18"/>
      <c r="DV26" s="18"/>
      <c r="DW26" s="18"/>
      <c r="DX26" s="18"/>
      <c r="DY26" s="18"/>
      <c r="DZ26" s="18"/>
      <c r="EA26" s="18"/>
      <c r="EB26" s="18"/>
      <c r="EC26" s="18"/>
      <c r="ED26" s="18"/>
      <c r="EE26" s="18"/>
      <c r="EF26" s="18"/>
      <c r="EG26" s="18"/>
      <c r="EH26" s="18"/>
      <c r="EI26" s="18"/>
      <c r="EJ26" s="18"/>
      <c r="EK26" s="18"/>
      <c r="EL26" s="18"/>
      <c r="EM26" s="18"/>
      <c r="EN26" s="18"/>
      <c r="EO26" s="18"/>
      <c r="EP26" s="18"/>
      <c r="EQ26" s="18"/>
      <c r="ER26" s="18"/>
      <c r="ES26" s="18"/>
      <c r="ET26" s="18"/>
      <c r="EU26" s="18"/>
      <c r="EV26" s="18"/>
      <c r="EW26" s="18"/>
      <c r="EX26" s="18"/>
      <c r="EY26" s="18"/>
      <c r="EZ26" s="18"/>
      <c r="FA26" s="18"/>
      <c r="FB26" s="18"/>
      <c r="FC26" s="18"/>
      <c r="FD26" s="18"/>
      <c r="FE26" s="18"/>
      <c r="FF26" s="18"/>
      <c r="FG26" s="18"/>
      <c r="FH26" s="18"/>
      <c r="FI26" s="18"/>
      <c r="FJ26" s="18"/>
      <c r="FK26" s="18"/>
      <c r="FL26" s="18"/>
      <c r="FM26" s="18"/>
      <c r="FN26" s="18"/>
      <c r="FO26" s="18"/>
      <c r="FP26" s="18"/>
      <c r="FQ26" s="18"/>
      <c r="FR26" s="18"/>
      <c r="FS26" s="18"/>
      <c r="FT26" s="18"/>
      <c r="FU26" s="18"/>
      <c r="FV26" s="18"/>
      <c r="FW26" s="18"/>
      <c r="FX26" s="18"/>
      <c r="FY26" s="18"/>
      <c r="FZ26" s="18"/>
      <c r="GA26" s="18"/>
      <c r="GB26" s="18"/>
      <c r="GC26" s="18"/>
      <c r="GD26" s="18"/>
      <c r="GE26" s="18"/>
      <c r="GF26" s="18"/>
      <c r="GG26" s="18"/>
      <c r="GH26" s="18"/>
      <c r="GI26" s="18"/>
      <c r="GJ26" s="18"/>
      <c r="GK26" s="18"/>
      <c r="GL26" s="18"/>
      <c r="GM26" s="18"/>
      <c r="GN26" s="18"/>
      <c r="GO26" s="18"/>
      <c r="GP26" s="18"/>
      <c r="GQ26" s="18"/>
      <c r="GR26" s="18"/>
      <c r="GS26" s="18"/>
      <c r="GT26" s="18"/>
      <c r="GU26" s="18"/>
      <c r="GV26" s="18"/>
      <c r="GW26" s="18"/>
      <c r="GX26" s="18"/>
      <c r="GY26" s="18"/>
      <c r="GZ26" s="18"/>
      <c r="HA26" s="18"/>
      <c r="HB26" s="18"/>
      <c r="HC26" s="18"/>
      <c r="HD26" s="18"/>
      <c r="HE26" s="18"/>
      <c r="HF26" s="18"/>
      <c r="HG26" s="18"/>
      <c r="HH26" s="18"/>
      <c r="HI26" s="18"/>
      <c r="HJ26" s="18"/>
      <c r="HK26" s="18"/>
      <c r="HL26" s="18"/>
      <c r="HM26" s="18"/>
      <c r="HN26" s="18"/>
      <c r="HO26" s="18"/>
      <c r="HP26" s="18"/>
      <c r="HQ26" s="18"/>
      <c r="HR26" s="18"/>
      <c r="HS26" s="18"/>
      <c r="HT26" s="18"/>
      <c r="HU26" s="18"/>
      <c r="HV26" s="18"/>
      <c r="HW26" s="18"/>
      <c r="HX26" s="18"/>
      <c r="HY26" s="18"/>
      <c r="HZ26" s="18"/>
      <c r="IA26" s="18"/>
      <c r="IB26" s="18"/>
      <c r="IC26" s="18"/>
      <c r="ID26" s="18"/>
      <c r="IE26" s="18"/>
      <c r="IF26" s="18"/>
      <c r="IG26" s="18"/>
      <c r="IH26" s="18"/>
      <c r="II26" s="18"/>
      <c r="IJ26" s="18"/>
      <c r="IK26" s="18"/>
      <c r="IL26" s="18"/>
      <c r="IM26" s="18"/>
      <c r="IN26" s="18"/>
      <c r="IO26" s="18"/>
    </row>
    <row r="27" spans="1:249" ht="18">
      <c r="A27" s="20" t="s">
        <v>792</v>
      </c>
      <c r="B27" s="20"/>
      <c r="C27" s="21" t="s">
        <v>2921</v>
      </c>
      <c r="D27" s="19"/>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8"/>
      <c r="BK27" s="18"/>
      <c r="BL27" s="18"/>
      <c r="BM27" s="18"/>
      <c r="BN27" s="18"/>
      <c r="BO27" s="18"/>
      <c r="BP27" s="18"/>
      <c r="BQ27" s="18"/>
      <c r="BR27" s="18"/>
      <c r="BS27" s="18"/>
      <c r="BT27" s="18"/>
      <c r="BU27" s="18"/>
      <c r="BV27" s="18"/>
      <c r="BW27" s="18"/>
      <c r="BX27" s="18"/>
      <c r="BY27" s="18"/>
      <c r="BZ27" s="18"/>
      <c r="CA27" s="18"/>
      <c r="CB27" s="18"/>
      <c r="CC27" s="18"/>
      <c r="CD27" s="18"/>
      <c r="CE27" s="18"/>
      <c r="CF27" s="18"/>
      <c r="CG27" s="18"/>
      <c r="CH27" s="18"/>
      <c r="CI27" s="18"/>
      <c r="CJ27" s="18"/>
      <c r="CK27" s="18"/>
      <c r="CL27" s="18"/>
      <c r="CM27" s="18"/>
      <c r="CN27" s="18"/>
      <c r="CO27" s="18"/>
      <c r="CP27" s="18"/>
      <c r="CQ27" s="18"/>
      <c r="CR27" s="18"/>
      <c r="CS27" s="18"/>
      <c r="CT27" s="18"/>
      <c r="CU27" s="18"/>
      <c r="CV27" s="18"/>
      <c r="CW27" s="18"/>
      <c r="CX27" s="18"/>
      <c r="CY27" s="18"/>
      <c r="CZ27" s="18"/>
      <c r="DA27" s="18"/>
      <c r="DB27" s="18"/>
      <c r="DC27" s="18"/>
      <c r="DD27" s="18"/>
      <c r="DE27" s="18"/>
      <c r="DF27" s="18"/>
      <c r="DG27" s="18"/>
      <c r="DH27" s="18"/>
      <c r="DI27" s="18"/>
      <c r="DJ27" s="18"/>
      <c r="DK27" s="18"/>
      <c r="DL27" s="18"/>
      <c r="DM27" s="18"/>
      <c r="DN27" s="18"/>
      <c r="DO27" s="18"/>
      <c r="DP27" s="18"/>
      <c r="DQ27" s="18"/>
      <c r="DR27" s="18"/>
      <c r="DS27" s="18"/>
      <c r="DT27" s="18"/>
      <c r="DU27" s="18"/>
      <c r="DV27" s="18"/>
      <c r="DW27" s="18"/>
      <c r="DX27" s="18"/>
      <c r="DY27" s="18"/>
      <c r="DZ27" s="18"/>
      <c r="EA27" s="18"/>
      <c r="EB27" s="18"/>
      <c r="EC27" s="18"/>
      <c r="ED27" s="18"/>
      <c r="EE27" s="18"/>
      <c r="EF27" s="18"/>
      <c r="EG27" s="18"/>
      <c r="EH27" s="18"/>
      <c r="EI27" s="18"/>
      <c r="EJ27" s="18"/>
      <c r="EK27" s="18"/>
      <c r="EL27" s="18"/>
      <c r="EM27" s="18"/>
      <c r="EN27" s="18"/>
      <c r="EO27" s="18"/>
      <c r="EP27" s="18"/>
      <c r="EQ27" s="18"/>
      <c r="ER27" s="18"/>
      <c r="ES27" s="18"/>
      <c r="ET27" s="18"/>
      <c r="EU27" s="18"/>
      <c r="EV27" s="18"/>
      <c r="EW27" s="18"/>
      <c r="EX27" s="18"/>
      <c r="EY27" s="18"/>
      <c r="EZ27" s="18"/>
      <c r="FA27" s="18"/>
      <c r="FB27" s="18"/>
      <c r="FC27" s="18"/>
      <c r="FD27" s="18"/>
      <c r="FE27" s="18"/>
      <c r="FF27" s="18"/>
      <c r="FG27" s="18"/>
      <c r="FH27" s="18"/>
      <c r="FI27" s="18"/>
      <c r="FJ27" s="18"/>
      <c r="FK27" s="18"/>
      <c r="FL27" s="18"/>
      <c r="FM27" s="18"/>
      <c r="FN27" s="18"/>
      <c r="FO27" s="18"/>
      <c r="FP27" s="18"/>
      <c r="FQ27" s="18"/>
      <c r="FR27" s="18"/>
      <c r="FS27" s="18"/>
      <c r="FT27" s="18"/>
      <c r="FU27" s="18"/>
      <c r="FV27" s="18"/>
      <c r="FW27" s="18"/>
      <c r="FX27" s="18"/>
      <c r="FY27" s="18"/>
      <c r="FZ27" s="18"/>
      <c r="GA27" s="18"/>
      <c r="GB27" s="18"/>
      <c r="GC27" s="18"/>
      <c r="GD27" s="18"/>
      <c r="GE27" s="18"/>
      <c r="GF27" s="18"/>
      <c r="GG27" s="18"/>
      <c r="GH27" s="18"/>
      <c r="GI27" s="18"/>
      <c r="GJ27" s="18"/>
      <c r="GK27" s="18"/>
      <c r="GL27" s="18"/>
      <c r="GM27" s="18"/>
      <c r="GN27" s="18"/>
      <c r="GO27" s="18"/>
      <c r="GP27" s="18"/>
      <c r="GQ27" s="18"/>
      <c r="GR27" s="18"/>
      <c r="GS27" s="18"/>
      <c r="GT27" s="18"/>
      <c r="GU27" s="18"/>
      <c r="GV27" s="18"/>
      <c r="GW27" s="18"/>
      <c r="GX27" s="18"/>
      <c r="GY27" s="18"/>
      <c r="GZ27" s="18"/>
      <c r="HA27" s="18"/>
      <c r="HB27" s="18"/>
      <c r="HC27" s="18"/>
      <c r="HD27" s="18"/>
      <c r="HE27" s="18"/>
      <c r="HF27" s="18"/>
      <c r="HG27" s="18"/>
      <c r="HH27" s="18"/>
      <c r="HI27" s="18"/>
      <c r="HJ27" s="18"/>
      <c r="HK27" s="18"/>
      <c r="HL27" s="18"/>
      <c r="HM27" s="18"/>
      <c r="HN27" s="18"/>
      <c r="HO27" s="18"/>
      <c r="HP27" s="18"/>
      <c r="HQ27" s="18"/>
      <c r="HR27" s="18"/>
      <c r="HS27" s="18"/>
      <c r="HT27" s="18"/>
      <c r="HU27" s="18"/>
      <c r="HV27" s="18"/>
      <c r="HW27" s="18"/>
      <c r="HX27" s="18"/>
      <c r="HY27" s="18"/>
      <c r="HZ27" s="18"/>
      <c r="IA27" s="18"/>
      <c r="IB27" s="18"/>
      <c r="IC27" s="18"/>
      <c r="ID27" s="18"/>
      <c r="IE27" s="18"/>
      <c r="IF27" s="18"/>
      <c r="IG27" s="18"/>
      <c r="IH27" s="18"/>
      <c r="II27" s="18"/>
      <c r="IJ27" s="18"/>
      <c r="IK27" s="18"/>
      <c r="IL27" s="18"/>
      <c r="IM27" s="18"/>
      <c r="IN27" s="18"/>
      <c r="IO27" s="18"/>
    </row>
    <row r="28" spans="1:249" ht="18">
      <c r="A28" s="19"/>
      <c r="B28" s="19"/>
      <c r="C28" s="22"/>
      <c r="D28" s="19"/>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8"/>
      <c r="BK28" s="18"/>
      <c r="BL28" s="18"/>
      <c r="BM28" s="18"/>
      <c r="BN28" s="18"/>
      <c r="BO28" s="18"/>
      <c r="BP28" s="18"/>
      <c r="BQ28" s="18"/>
      <c r="BR28" s="18"/>
      <c r="BS28" s="18"/>
      <c r="BT28" s="18"/>
      <c r="BU28" s="18"/>
      <c r="BV28" s="18"/>
      <c r="BW28" s="18"/>
      <c r="BX28" s="18"/>
      <c r="BY28" s="18"/>
      <c r="BZ28" s="18"/>
      <c r="CA28" s="18"/>
      <c r="CB28" s="18"/>
      <c r="CC28" s="18"/>
      <c r="CD28" s="18"/>
      <c r="CE28" s="18"/>
      <c r="CF28" s="18"/>
      <c r="CG28" s="18"/>
      <c r="CH28" s="18"/>
      <c r="CI28" s="18"/>
      <c r="CJ28" s="18"/>
      <c r="CK28" s="18"/>
      <c r="CL28" s="18"/>
      <c r="CM28" s="18"/>
      <c r="CN28" s="18"/>
      <c r="CO28" s="18"/>
      <c r="CP28" s="18"/>
      <c r="CQ28" s="18"/>
      <c r="CR28" s="18"/>
      <c r="CS28" s="18"/>
      <c r="CT28" s="18"/>
      <c r="CU28" s="18"/>
      <c r="CV28" s="18"/>
      <c r="CW28" s="18"/>
      <c r="CX28" s="18"/>
      <c r="CY28" s="18"/>
      <c r="CZ28" s="18"/>
      <c r="DA28" s="18"/>
      <c r="DB28" s="18"/>
      <c r="DC28" s="18"/>
      <c r="DD28" s="18"/>
      <c r="DE28" s="18"/>
      <c r="DF28" s="18"/>
      <c r="DG28" s="18"/>
      <c r="DH28" s="18"/>
      <c r="DI28" s="18"/>
      <c r="DJ28" s="18"/>
      <c r="DK28" s="18"/>
      <c r="DL28" s="18"/>
      <c r="DM28" s="18"/>
      <c r="DN28" s="18"/>
      <c r="DO28" s="18"/>
      <c r="DP28" s="18"/>
      <c r="DQ28" s="18"/>
      <c r="DR28" s="18"/>
      <c r="DS28" s="18"/>
      <c r="DT28" s="18"/>
      <c r="DU28" s="18"/>
      <c r="DV28" s="18"/>
      <c r="DW28" s="18"/>
      <c r="DX28" s="18"/>
      <c r="DY28" s="18"/>
      <c r="DZ28" s="18"/>
      <c r="EA28" s="18"/>
      <c r="EB28" s="18"/>
      <c r="EC28" s="18"/>
      <c r="ED28" s="18"/>
      <c r="EE28" s="18"/>
      <c r="EF28" s="18"/>
      <c r="EG28" s="18"/>
      <c r="EH28" s="18"/>
      <c r="EI28" s="18"/>
      <c r="EJ28" s="18"/>
      <c r="EK28" s="18"/>
      <c r="EL28" s="18"/>
      <c r="EM28" s="18"/>
      <c r="EN28" s="18"/>
      <c r="EO28" s="18"/>
      <c r="EP28" s="18"/>
      <c r="EQ28" s="18"/>
      <c r="ER28" s="18"/>
      <c r="ES28" s="18"/>
      <c r="ET28" s="18"/>
      <c r="EU28" s="18"/>
      <c r="EV28" s="18"/>
      <c r="EW28" s="18"/>
      <c r="EX28" s="18"/>
      <c r="EY28" s="18"/>
      <c r="EZ28" s="18"/>
      <c r="FA28" s="18"/>
      <c r="FB28" s="18"/>
      <c r="FC28" s="18"/>
      <c r="FD28" s="18"/>
      <c r="FE28" s="18"/>
      <c r="FF28" s="18"/>
      <c r="FG28" s="18"/>
      <c r="FH28" s="18"/>
      <c r="FI28" s="18"/>
      <c r="FJ28" s="18"/>
      <c r="FK28" s="18"/>
      <c r="FL28" s="18"/>
      <c r="FM28" s="18"/>
      <c r="FN28" s="18"/>
      <c r="FO28" s="18"/>
      <c r="FP28" s="18"/>
      <c r="FQ28" s="18"/>
      <c r="FR28" s="18"/>
      <c r="FS28" s="18"/>
      <c r="FT28" s="18"/>
      <c r="FU28" s="18"/>
      <c r="FV28" s="18"/>
      <c r="FW28" s="18"/>
      <c r="FX28" s="18"/>
      <c r="FY28" s="18"/>
      <c r="FZ28" s="18"/>
      <c r="GA28" s="18"/>
      <c r="GB28" s="18"/>
      <c r="GC28" s="18"/>
      <c r="GD28" s="18"/>
      <c r="GE28" s="18"/>
      <c r="GF28" s="18"/>
      <c r="GG28" s="18"/>
      <c r="GH28" s="18"/>
      <c r="GI28" s="18"/>
      <c r="GJ28" s="18"/>
      <c r="GK28" s="18"/>
      <c r="GL28" s="18"/>
      <c r="GM28" s="18"/>
      <c r="GN28" s="18"/>
      <c r="GO28" s="18"/>
      <c r="GP28" s="18"/>
      <c r="GQ28" s="18"/>
      <c r="GR28" s="18"/>
      <c r="GS28" s="18"/>
      <c r="GT28" s="18"/>
      <c r="GU28" s="18"/>
      <c r="GV28" s="18"/>
      <c r="GW28" s="18"/>
      <c r="GX28" s="18"/>
      <c r="GY28" s="18"/>
      <c r="GZ28" s="18"/>
      <c r="HA28" s="18"/>
      <c r="HB28" s="18"/>
      <c r="HC28" s="18"/>
      <c r="HD28" s="18"/>
      <c r="HE28" s="18"/>
      <c r="HF28" s="18"/>
      <c r="HG28" s="18"/>
      <c r="HH28" s="18"/>
      <c r="HI28" s="18"/>
      <c r="HJ28" s="18"/>
      <c r="HK28" s="18"/>
      <c r="HL28" s="18"/>
      <c r="HM28" s="18"/>
      <c r="HN28" s="18"/>
      <c r="HO28" s="18"/>
      <c r="HP28" s="18"/>
      <c r="HQ28" s="18"/>
      <c r="HR28" s="18"/>
      <c r="HS28" s="18"/>
      <c r="HT28" s="18"/>
      <c r="HU28" s="18"/>
      <c r="HV28" s="18"/>
      <c r="HW28" s="18"/>
      <c r="HX28" s="18"/>
      <c r="HY28" s="18"/>
      <c r="HZ28" s="18"/>
      <c r="IA28" s="18"/>
      <c r="IB28" s="18"/>
      <c r="IC28" s="18"/>
      <c r="ID28" s="18"/>
      <c r="IE28" s="18"/>
      <c r="IF28" s="18"/>
      <c r="IG28" s="18"/>
      <c r="IH28" s="18"/>
      <c r="II28" s="18"/>
      <c r="IJ28" s="18"/>
      <c r="IK28" s="18"/>
      <c r="IL28" s="18"/>
      <c r="IM28" s="18"/>
      <c r="IN28" s="18"/>
      <c r="IO28" s="18"/>
    </row>
    <row r="29" spans="1:249" ht="23.25">
      <c r="A29" s="23"/>
      <c r="B29" s="23"/>
      <c r="C29" s="24"/>
      <c r="D29" s="23"/>
      <c r="E29" s="25"/>
      <c r="F29" s="25"/>
      <c r="G29" s="25"/>
      <c r="H29" s="25"/>
      <c r="I29" s="25"/>
      <c r="J29" s="25"/>
      <c r="K29" s="25"/>
      <c r="L29" s="25"/>
      <c r="M29" s="25"/>
      <c r="N29" s="25"/>
      <c r="O29" s="25"/>
      <c r="P29" s="25"/>
      <c r="Q29" s="25"/>
      <c r="R29" s="25"/>
      <c r="S29" s="25"/>
      <c r="T29" s="25"/>
      <c r="U29" s="25"/>
      <c r="V29" s="25"/>
      <c r="W29" s="25"/>
      <c r="X29" s="25"/>
      <c r="Y29" s="25"/>
      <c r="Z29" s="25"/>
      <c r="AA29" s="25"/>
      <c r="AB29" s="25"/>
      <c r="AC29" s="25"/>
      <c r="AD29" s="25"/>
      <c r="AE29" s="25"/>
      <c r="AF29" s="25"/>
      <c r="AG29" s="25"/>
      <c r="AH29" s="25"/>
      <c r="AI29" s="25"/>
      <c r="AJ29" s="25"/>
      <c r="AK29" s="25"/>
      <c r="AL29" s="25"/>
      <c r="AM29" s="25"/>
      <c r="AN29" s="25"/>
      <c r="AO29" s="25"/>
      <c r="AP29" s="25"/>
      <c r="AQ29" s="25"/>
      <c r="AR29" s="25"/>
      <c r="AS29" s="25"/>
      <c r="AT29" s="25"/>
      <c r="AU29" s="25"/>
      <c r="AV29" s="25"/>
      <c r="AW29" s="25"/>
      <c r="AX29" s="25"/>
      <c r="AY29" s="25"/>
      <c r="AZ29" s="25"/>
      <c r="BA29" s="25"/>
      <c r="BB29" s="25"/>
      <c r="BC29" s="25"/>
      <c r="BD29" s="25"/>
      <c r="BE29" s="25"/>
      <c r="BF29" s="25"/>
      <c r="BG29" s="25"/>
      <c r="BH29" s="25"/>
      <c r="BI29" s="25"/>
      <c r="BJ29" s="25"/>
      <c r="BK29" s="25"/>
      <c r="BL29" s="25"/>
      <c r="BM29" s="25"/>
      <c r="BN29" s="25"/>
      <c r="BO29" s="25"/>
      <c r="BP29" s="25"/>
      <c r="BQ29" s="25"/>
      <c r="BR29" s="25"/>
      <c r="BS29" s="25"/>
      <c r="BT29" s="25"/>
      <c r="BU29" s="25"/>
      <c r="BV29" s="25"/>
      <c r="BW29" s="25"/>
      <c r="BX29" s="25"/>
      <c r="BY29" s="25"/>
      <c r="BZ29" s="25"/>
      <c r="CA29" s="25"/>
      <c r="CB29" s="25"/>
      <c r="CC29" s="25"/>
      <c r="CD29" s="25"/>
      <c r="CE29" s="25"/>
      <c r="CF29" s="25"/>
      <c r="CG29" s="25"/>
      <c r="CH29" s="25"/>
      <c r="CI29" s="25"/>
      <c r="CJ29" s="25"/>
      <c r="CK29" s="25"/>
      <c r="CL29" s="25"/>
      <c r="CM29" s="25"/>
      <c r="CN29" s="25"/>
      <c r="CO29" s="25"/>
      <c r="CP29" s="25"/>
      <c r="CQ29" s="25"/>
      <c r="CR29" s="25"/>
      <c r="CS29" s="25"/>
      <c r="CT29" s="25"/>
      <c r="CU29" s="25"/>
      <c r="CV29" s="25"/>
      <c r="CW29" s="25"/>
      <c r="CX29" s="25"/>
      <c r="CY29" s="25"/>
      <c r="CZ29" s="25"/>
      <c r="DA29" s="25"/>
      <c r="DB29" s="25"/>
      <c r="DC29" s="25"/>
      <c r="DD29" s="25"/>
      <c r="DE29" s="25"/>
      <c r="DF29" s="25"/>
      <c r="DG29" s="25"/>
      <c r="DH29" s="25"/>
      <c r="DI29" s="25"/>
      <c r="DJ29" s="25"/>
      <c r="DK29" s="25"/>
      <c r="DL29" s="25"/>
      <c r="DM29" s="25"/>
      <c r="DN29" s="25"/>
      <c r="DO29" s="25"/>
      <c r="DP29" s="25"/>
      <c r="DQ29" s="25"/>
      <c r="DR29" s="25"/>
      <c r="DS29" s="25"/>
      <c r="DT29" s="25"/>
      <c r="DU29" s="25"/>
      <c r="DV29" s="25"/>
      <c r="DW29" s="25"/>
      <c r="DX29" s="25"/>
      <c r="DY29" s="25"/>
      <c r="DZ29" s="25"/>
      <c r="EA29" s="25"/>
      <c r="EB29" s="25"/>
      <c r="EC29" s="25"/>
      <c r="ED29" s="25"/>
      <c r="EE29" s="25"/>
      <c r="EF29" s="25"/>
      <c r="EG29" s="25"/>
      <c r="EH29" s="25"/>
      <c r="EI29" s="25"/>
      <c r="EJ29" s="25"/>
      <c r="EK29" s="25"/>
      <c r="EL29" s="25"/>
      <c r="EM29" s="25"/>
      <c r="EN29" s="25"/>
      <c r="EO29" s="25"/>
      <c r="EP29" s="25"/>
      <c r="EQ29" s="25"/>
      <c r="ER29" s="25"/>
      <c r="ES29" s="25"/>
      <c r="ET29" s="25"/>
      <c r="EU29" s="25"/>
      <c r="EV29" s="25"/>
      <c r="EW29" s="25"/>
      <c r="EX29" s="25"/>
      <c r="EY29" s="25"/>
      <c r="EZ29" s="25"/>
      <c r="FA29" s="25"/>
      <c r="FB29" s="25"/>
      <c r="FC29" s="25"/>
      <c r="FD29" s="25"/>
      <c r="FE29" s="25"/>
      <c r="FF29" s="25"/>
      <c r="FG29" s="25"/>
      <c r="FH29" s="25"/>
      <c r="FI29" s="25"/>
      <c r="FJ29" s="25"/>
      <c r="FK29" s="25"/>
      <c r="FL29" s="25"/>
      <c r="FM29" s="25"/>
      <c r="FN29" s="25"/>
      <c r="FO29" s="25"/>
      <c r="FP29" s="25"/>
      <c r="FQ29" s="25"/>
      <c r="FR29" s="25"/>
      <c r="FS29" s="25"/>
      <c r="FT29" s="25"/>
      <c r="FU29" s="25"/>
      <c r="FV29" s="25"/>
      <c r="FW29" s="25"/>
      <c r="FX29" s="25"/>
      <c r="FY29" s="25"/>
      <c r="FZ29" s="25"/>
      <c r="GA29" s="25"/>
      <c r="GB29" s="25"/>
      <c r="GC29" s="25"/>
      <c r="GD29" s="25"/>
      <c r="GE29" s="25"/>
      <c r="GF29" s="25"/>
      <c r="GG29" s="25"/>
      <c r="GH29" s="25"/>
      <c r="GI29" s="25"/>
      <c r="GJ29" s="25"/>
      <c r="GK29" s="25"/>
      <c r="GL29" s="25"/>
      <c r="GM29" s="25"/>
      <c r="GN29" s="25"/>
      <c r="GO29" s="25"/>
      <c r="GP29" s="25"/>
      <c r="GQ29" s="25"/>
      <c r="GR29" s="25"/>
      <c r="GS29" s="25"/>
      <c r="GT29" s="25"/>
      <c r="GU29" s="25"/>
      <c r="GV29" s="25"/>
      <c r="GW29" s="25"/>
      <c r="GX29" s="25"/>
      <c r="GY29" s="25"/>
      <c r="GZ29" s="25"/>
      <c r="HA29" s="25"/>
      <c r="HB29" s="25"/>
      <c r="HC29" s="25"/>
      <c r="HD29" s="25"/>
      <c r="HE29" s="25"/>
      <c r="HF29" s="25"/>
      <c r="HG29" s="25"/>
      <c r="HH29" s="25"/>
      <c r="HI29" s="25"/>
      <c r="HJ29" s="25"/>
      <c r="HK29" s="25"/>
      <c r="HL29" s="25"/>
      <c r="HM29" s="25"/>
      <c r="HN29" s="25"/>
      <c r="HO29" s="25"/>
      <c r="HP29" s="25"/>
      <c r="HQ29" s="25"/>
      <c r="HR29" s="25"/>
      <c r="HS29" s="25"/>
      <c r="HT29" s="25"/>
      <c r="HU29" s="25"/>
      <c r="HV29" s="25"/>
      <c r="HW29" s="25"/>
      <c r="HX29" s="25"/>
      <c r="HY29" s="25"/>
      <c r="HZ29" s="25"/>
      <c r="IA29" s="25"/>
      <c r="IB29" s="25"/>
      <c r="IC29" s="25"/>
      <c r="ID29" s="25"/>
      <c r="IE29" s="25"/>
      <c r="IF29" s="25"/>
      <c r="IG29" s="25"/>
      <c r="IH29" s="25"/>
      <c r="II29" s="25"/>
      <c r="IJ29" s="25"/>
      <c r="IK29" s="25"/>
      <c r="IL29" s="25"/>
      <c r="IM29" s="25"/>
      <c r="IN29" s="25"/>
      <c r="IO29" s="25"/>
    </row>
    <row r="30" spans="1:249">
      <c r="A30" s="26"/>
      <c r="B30" s="26"/>
      <c r="C30" s="27"/>
      <c r="D30" s="26"/>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row>
    <row r="31" spans="1:249">
      <c r="A31" s="26"/>
      <c r="B31" s="26"/>
      <c r="C31" s="27"/>
      <c r="D31" s="26"/>
      <c r="E31" s="28" t="s">
        <v>793</v>
      </c>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row>
    <row r="32" spans="1:249" ht="18">
      <c r="A32" s="20" t="s">
        <v>794</v>
      </c>
      <c r="B32" s="29"/>
      <c r="C32" s="994" t="s">
        <v>2922</v>
      </c>
      <c r="D32" s="26"/>
      <c r="E32" s="30" t="s">
        <v>866</v>
      </c>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row>
    <row r="33" spans="1:249">
      <c r="A33" s="29"/>
      <c r="B33" s="29"/>
      <c r="C33" s="27"/>
      <c r="D33" s="26"/>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row>
    <row r="34" spans="1:249" ht="18">
      <c r="A34" s="20" t="s">
        <v>510</v>
      </c>
      <c r="B34" s="29"/>
      <c r="C34" s="994" t="s">
        <v>2923</v>
      </c>
      <c r="D34" s="26"/>
      <c r="E34" s="30" t="s">
        <v>511</v>
      </c>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row>
    <row r="35" spans="1:249">
      <c r="A35" s="29"/>
      <c r="B35" s="29"/>
      <c r="C35" s="995"/>
      <c r="D35" s="26"/>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row>
    <row r="36" spans="1:249" ht="18">
      <c r="A36" s="20" t="s">
        <v>512</v>
      </c>
      <c r="B36" s="29"/>
      <c r="C36" s="994" t="s">
        <v>2924</v>
      </c>
      <c r="D36" s="26"/>
      <c r="E36" s="30" t="s">
        <v>513</v>
      </c>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row>
    <row r="37" spans="1:249">
      <c r="A37" s="26"/>
      <c r="B37" s="26"/>
      <c r="C37" s="26"/>
      <c r="D37" s="26"/>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row>
    <row r="38" spans="1:249">
      <c r="A38" s="26"/>
      <c r="B38" s="26"/>
      <c r="C38" s="26"/>
      <c r="D38" s="26"/>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row>
    <row r="39" spans="1:249">
      <c r="A39" s="26" t="str">
        <f>"For the period starting "&amp;C32</f>
        <v>For the period starting JANUARY 1, 2013</v>
      </c>
      <c r="B39" s="26"/>
      <c r="C39" s="26"/>
      <c r="D39" s="26"/>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row>
    <row r="40" spans="1:249">
      <c r="A40" s="26" t="str">
        <f>"For the period ending "&amp;C34</f>
        <v>For the period ending DECEMBER 31, 2013</v>
      </c>
      <c r="B40" s="26"/>
      <c r="C40" s="26"/>
      <c r="D40" s="26"/>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row>
    <row r="41" spans="1:249">
      <c r="A41" s="26" t="str">
        <f>"Year Ended  "&amp;C34</f>
        <v>Year Ended  DECEMBER 31, 2013</v>
      </c>
      <c r="B41" s="26"/>
      <c r="C41" s="26"/>
      <c r="D41" s="26"/>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row>
    <row r="42" spans="1:249">
      <c r="A42" s="26"/>
      <c r="B42" s="26"/>
      <c r="C42" s="26"/>
      <c r="D42" s="26"/>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row>
    <row r="43" spans="1:249">
      <c r="A43" s="26"/>
      <c r="B43" s="26"/>
      <c r="C43" s="26"/>
      <c r="D43" s="26"/>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row>
    <row r="44" spans="1:249">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row>
    <row r="45" spans="1:249">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row>
    <row r="46" spans="1:249">
      <c r="A46" s="31" t="str">
        <f>"Annual Report of "&amp;C23&amp;"                                          "&amp;C6</f>
        <v>Annual Report of THE MIDDLEBURGH TELEPHONE COMPANY                                          For the period ending DECEMBER 31, 2013</v>
      </c>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row>
    <row r="47" spans="1:249">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row>
    <row r="48" spans="1:249">
      <c r="A48" s="31" t="str">
        <f>"Annual Report of "&amp;C23&amp;"                                                     "&amp;C6</f>
        <v>Annual Report of THE MIDDLEBURGH TELEPHONE COMPANY                                                     For the period ending DECEMBER 31, 2013</v>
      </c>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row>
    <row r="49" spans="1:249">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row>
    <row r="50" spans="1:249">
      <c r="A50" s="31" t="str">
        <f>"Annual Report of "&amp;C23&amp;"                                                                 "&amp;C6</f>
        <v>Annual Report of THE MIDDLEBURGH TELEPHONE COMPANY                                                                 For the period ending DECEMBER 31, 2013</v>
      </c>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row>
    <row r="51" spans="1:249">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row>
    <row r="52" spans="1:249">
      <c r="A52" s="31" t="str">
        <f>"Annual Report of "&amp;C23&amp;"                                                                                  "&amp;C6</f>
        <v>Annual Report of THE MIDDLEBURGH TELEPHONE COMPANY                                                                                  For the period ending DECEMBER 31, 2013</v>
      </c>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row>
    <row r="53" spans="1:249">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c r="IF53" s="7"/>
      <c r="IG53" s="7"/>
      <c r="IH53" s="7"/>
      <c r="II53" s="7"/>
      <c r="IJ53" s="7"/>
      <c r="IK53" s="7"/>
      <c r="IL53" s="7"/>
      <c r="IM53" s="7"/>
      <c r="IN53" s="7"/>
      <c r="IO53" s="7"/>
    </row>
    <row r="54" spans="1:249">
      <c r="A54" s="31" t="str">
        <f>"Annual Report of "&amp;C23&amp;"                                                                                           "&amp;C6</f>
        <v>Annual Report of THE MIDDLEBURGH TELEPHONE COMPANY                                                                                           For the period ending DECEMBER 31, 2013</v>
      </c>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c r="IF54" s="7"/>
      <c r="IG54" s="7"/>
      <c r="IH54" s="7"/>
      <c r="II54" s="7"/>
      <c r="IJ54" s="7"/>
      <c r="IK54" s="7"/>
      <c r="IL54" s="7"/>
      <c r="IM54" s="7"/>
      <c r="IN54" s="7"/>
      <c r="IO54" s="7"/>
    </row>
    <row r="55" spans="1:249">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c r="IF55" s="7"/>
      <c r="IG55" s="7"/>
      <c r="IH55" s="7"/>
      <c r="II55" s="7"/>
      <c r="IJ55" s="7"/>
      <c r="IK55" s="7"/>
      <c r="IL55" s="7"/>
      <c r="IM55" s="7"/>
      <c r="IN55" s="7"/>
      <c r="IO55" s="7"/>
    </row>
    <row r="56" spans="1:249">
      <c r="A56" s="31" t="str">
        <f>"Annual Report of "&amp;C23&amp;"                                                                                                       "&amp;C6</f>
        <v>Annual Report of THE MIDDLEBURGH TELEPHONE COMPANY                                                                                                       For the period ending DECEMBER 31, 2013</v>
      </c>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c r="IF56" s="7"/>
      <c r="IG56" s="7"/>
      <c r="IH56" s="7"/>
      <c r="II56" s="7"/>
      <c r="IJ56" s="7"/>
      <c r="IK56" s="7"/>
      <c r="IL56" s="7"/>
      <c r="IM56" s="7"/>
      <c r="IN56" s="7"/>
      <c r="IO56" s="7"/>
    </row>
    <row r="57" spans="1:249">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s="7"/>
    </row>
    <row r="58" spans="1:249">
      <c r="A58" s="31" t="str">
        <f>"Annual Report of "&amp;C23&amp;"                                                                                                                   "&amp;C6</f>
        <v>Annual Report of THE MIDDLEBURGH TELEPHONE COMPANY                                                                                                                   For the period ending DECEMBER 31, 2013</v>
      </c>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row>
    <row r="59" spans="1:249">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row>
    <row r="60" spans="1:249">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c r="IJ60" s="7"/>
      <c r="IK60" s="7"/>
      <c r="IL60" s="7"/>
      <c r="IM60" s="7"/>
      <c r="IN60" s="7"/>
      <c r="IO60" s="7"/>
    </row>
    <row r="61" spans="1:249">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c r="IJ61" s="7"/>
      <c r="IK61" s="7"/>
      <c r="IL61" s="7"/>
      <c r="IM61" s="7"/>
      <c r="IN61" s="7"/>
      <c r="IO61" s="7"/>
    </row>
    <row r="62" spans="1:249">
      <c r="A62" s="32"/>
      <c r="B62" s="32"/>
      <c r="C62" s="32"/>
      <c r="D62" s="32"/>
      <c r="E62" s="32"/>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c r="IJ62" s="7"/>
      <c r="IK62" s="7"/>
      <c r="IL62" s="7"/>
      <c r="IM62" s="7"/>
      <c r="IN62" s="7"/>
      <c r="IO62" s="7"/>
    </row>
    <row r="63" spans="1:249">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c r="IJ63" s="7"/>
      <c r="IK63" s="7"/>
      <c r="IL63" s="7"/>
      <c r="IM63" s="7"/>
      <c r="IN63" s="7"/>
      <c r="IO63" s="7"/>
    </row>
    <row r="64" spans="1:249">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row>
    <row r="65" spans="1:249">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row>
    <row r="66" spans="1:249">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row>
    <row r="67" spans="1:249">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row>
    <row r="68" spans="1:249">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row>
    <row r="69" spans="1:249">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row>
    <row r="70" spans="1:249">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row>
    <row r="71" spans="1:249">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row>
    <row r="72" spans="1:249">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row>
    <row r="73" spans="1:249">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row>
    <row r="74" spans="1:249">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row>
    <row r="75" spans="1:249">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row>
    <row r="76" spans="1:249">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row>
    <row r="77" spans="1:249">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row>
    <row r="78" spans="1:249">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row>
    <row r="79" spans="1:249">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row>
    <row r="80" spans="1:249">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row>
    <row r="81" spans="1:249">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row>
    <row r="82" spans="1:249">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row>
    <row r="83" spans="1:249">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row>
    <row r="84" spans="1:249">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row>
    <row r="85" spans="1:249">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row>
    <row r="86" spans="1:249">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row>
    <row r="87" spans="1:249">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row>
    <row r="88" spans="1:249">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c r="IO88" s="7"/>
    </row>
    <row r="89" spans="1:249">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row>
    <row r="90" spans="1:249">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row>
    <row r="91" spans="1:249">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row>
    <row r="92" spans="1:249">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row>
    <row r="93" spans="1:249">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row>
    <row r="94" spans="1:249">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row>
    <row r="95" spans="1:249">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row>
    <row r="96" spans="1:249">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row>
    <row r="97" spans="1:249">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row>
    <row r="98" spans="1:249">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row>
    <row r="99" spans="1:249">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row>
    <row r="100" spans="1:249">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row>
    <row r="101" spans="1:249">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row>
    <row r="102" spans="1:249">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row>
    <row r="103" spans="1:249">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row>
    <row r="104" spans="1:249">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row>
    <row r="105" spans="1:249">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row>
    <row r="106" spans="1:249">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row>
    <row r="107" spans="1:249">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row>
    <row r="108" spans="1:249">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row>
    <row r="109" spans="1:249">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row>
    <row r="110" spans="1:249">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7"/>
      <c r="ID110" s="7"/>
      <c r="IE110" s="7"/>
      <c r="IF110" s="7"/>
      <c r="IG110" s="7"/>
      <c r="IH110" s="7"/>
      <c r="II110" s="7"/>
      <c r="IJ110" s="7"/>
      <c r="IK110" s="7"/>
      <c r="IL110" s="7"/>
      <c r="IM110" s="7"/>
      <c r="IN110" s="7"/>
      <c r="IO110" s="7"/>
    </row>
    <row r="111" spans="1:249">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7"/>
      <c r="ID111" s="7"/>
      <c r="IE111" s="7"/>
      <c r="IF111" s="7"/>
      <c r="IG111" s="7"/>
      <c r="IH111" s="7"/>
      <c r="II111" s="7"/>
      <c r="IJ111" s="7"/>
      <c r="IK111" s="7"/>
      <c r="IL111" s="7"/>
      <c r="IM111" s="7"/>
      <c r="IN111" s="7"/>
      <c r="IO111" s="7"/>
    </row>
    <row r="112" spans="1:249">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row>
    <row r="113" spans="1:249">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c r="IJ113" s="7"/>
      <c r="IK113" s="7"/>
      <c r="IL113" s="7"/>
      <c r="IM113" s="7"/>
      <c r="IN113" s="7"/>
      <c r="IO113" s="7"/>
    </row>
    <row r="114" spans="1:249">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7"/>
      <c r="ID114" s="7"/>
      <c r="IE114" s="7"/>
      <c r="IF114" s="7"/>
      <c r="IG114" s="7"/>
      <c r="IH114" s="7"/>
      <c r="II114" s="7"/>
      <c r="IJ114" s="7"/>
      <c r="IK114" s="7"/>
      <c r="IL114" s="7"/>
      <c r="IM114" s="7"/>
      <c r="IN114" s="7"/>
      <c r="IO114" s="7"/>
    </row>
    <row r="115" spans="1:249">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c r="IG115" s="7"/>
      <c r="IH115" s="7"/>
      <c r="II115" s="7"/>
      <c r="IJ115" s="7"/>
      <c r="IK115" s="7"/>
      <c r="IL115" s="7"/>
      <c r="IM115" s="7"/>
      <c r="IN115" s="7"/>
      <c r="IO115" s="7"/>
    </row>
    <row r="116" spans="1:249">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c r="IJ116" s="7"/>
      <c r="IK116" s="7"/>
      <c r="IL116" s="7"/>
      <c r="IM116" s="7"/>
      <c r="IN116" s="7"/>
      <c r="IO116" s="7"/>
    </row>
    <row r="117" spans="1:249">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row>
    <row r="118" spans="1:249">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c r="IJ118" s="7"/>
      <c r="IK118" s="7"/>
      <c r="IL118" s="7"/>
      <c r="IM118" s="7"/>
      <c r="IN118" s="7"/>
      <c r="IO118" s="7"/>
    </row>
    <row r="119" spans="1:249">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row>
    <row r="120" spans="1:249">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row>
    <row r="121" spans="1:249">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c r="IG121" s="7"/>
      <c r="IH121" s="7"/>
      <c r="II121" s="7"/>
      <c r="IJ121" s="7"/>
      <c r="IK121" s="7"/>
      <c r="IL121" s="7"/>
      <c r="IM121" s="7"/>
      <c r="IN121" s="7"/>
      <c r="IO121" s="7"/>
    </row>
    <row r="122" spans="1:249">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c r="IF122" s="7"/>
      <c r="IG122" s="7"/>
      <c r="IH122" s="7"/>
      <c r="II122" s="7"/>
      <c r="IJ122" s="7"/>
      <c r="IK122" s="7"/>
      <c r="IL122" s="7"/>
      <c r="IM122" s="7"/>
      <c r="IN122" s="7"/>
      <c r="IO122" s="7"/>
    </row>
    <row r="123" spans="1:249">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c r="IJ123" s="7"/>
      <c r="IK123" s="7"/>
      <c r="IL123" s="7"/>
      <c r="IM123" s="7"/>
      <c r="IN123" s="7"/>
      <c r="IO123" s="7"/>
    </row>
    <row r="124" spans="1:249">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row>
    <row r="125" spans="1:249">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c r="IJ125" s="7"/>
      <c r="IK125" s="7"/>
      <c r="IL125" s="7"/>
      <c r="IM125" s="7"/>
      <c r="IN125" s="7"/>
      <c r="IO125" s="7"/>
    </row>
    <row r="126" spans="1:249">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c r="IJ126" s="7"/>
      <c r="IK126" s="7"/>
      <c r="IL126" s="7"/>
      <c r="IM126" s="7"/>
      <c r="IN126" s="7"/>
      <c r="IO126" s="7"/>
    </row>
    <row r="127" spans="1:249">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row>
    <row r="128" spans="1:249">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c r="IF128" s="7"/>
      <c r="IG128" s="7"/>
      <c r="IH128" s="7"/>
      <c r="II128" s="7"/>
      <c r="IJ128" s="7"/>
      <c r="IK128" s="7"/>
      <c r="IL128" s="7"/>
      <c r="IM128" s="7"/>
      <c r="IN128" s="7"/>
      <c r="IO128" s="7"/>
    </row>
    <row r="129" spans="1:249">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7"/>
      <c r="ID129" s="7"/>
      <c r="IE129" s="7"/>
      <c r="IF129" s="7"/>
      <c r="IG129" s="7"/>
      <c r="IH129" s="7"/>
      <c r="II129" s="7"/>
      <c r="IJ129" s="7"/>
      <c r="IK129" s="7"/>
      <c r="IL129" s="7"/>
      <c r="IM129" s="7"/>
      <c r="IN129" s="7"/>
      <c r="IO129" s="7"/>
    </row>
    <row r="130" spans="1:249">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7"/>
      <c r="ID130" s="7"/>
      <c r="IE130" s="7"/>
      <c r="IF130" s="7"/>
      <c r="IG130" s="7"/>
      <c r="IH130" s="7"/>
      <c r="II130" s="7"/>
      <c r="IJ130" s="7"/>
      <c r="IK130" s="7"/>
      <c r="IL130" s="7"/>
      <c r="IM130" s="7"/>
      <c r="IN130" s="7"/>
      <c r="IO130" s="7"/>
    </row>
    <row r="131" spans="1:249">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c r="IF131" s="7"/>
      <c r="IG131" s="7"/>
      <c r="IH131" s="7"/>
      <c r="II131" s="7"/>
      <c r="IJ131" s="7"/>
      <c r="IK131" s="7"/>
      <c r="IL131" s="7"/>
      <c r="IM131" s="7"/>
      <c r="IN131" s="7"/>
      <c r="IO131" s="7"/>
    </row>
    <row r="132" spans="1:249">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c r="IF132" s="7"/>
      <c r="IG132" s="7"/>
      <c r="IH132" s="7"/>
      <c r="II132" s="7"/>
      <c r="IJ132" s="7"/>
      <c r="IK132" s="7"/>
      <c r="IL132" s="7"/>
      <c r="IM132" s="7"/>
      <c r="IN132" s="7"/>
      <c r="IO132" s="7"/>
    </row>
    <row r="133" spans="1:249">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c r="HM133" s="7"/>
      <c r="HN133" s="7"/>
      <c r="HO133" s="7"/>
      <c r="HP133" s="7"/>
      <c r="HQ133" s="7"/>
      <c r="HR133" s="7"/>
      <c r="HS133" s="7"/>
      <c r="HT133" s="7"/>
      <c r="HU133" s="7"/>
      <c r="HV133" s="7"/>
      <c r="HW133" s="7"/>
      <c r="HX133" s="7"/>
      <c r="HY133" s="7"/>
      <c r="HZ133" s="7"/>
      <c r="IA133" s="7"/>
      <c r="IB133" s="7"/>
      <c r="IC133" s="7"/>
      <c r="ID133" s="7"/>
      <c r="IE133" s="7"/>
      <c r="IF133" s="7"/>
      <c r="IG133" s="7"/>
      <c r="IH133" s="7"/>
      <c r="II133" s="7"/>
      <c r="IJ133" s="7"/>
      <c r="IK133" s="7"/>
      <c r="IL133" s="7"/>
      <c r="IM133" s="7"/>
      <c r="IN133" s="7"/>
      <c r="IO133" s="7"/>
    </row>
  </sheetData>
  <pageMargins left="0.5" right="0.5" top="0.5" bottom="0.5" header="0.5" footer="0.5"/>
  <pageSetup scale="62" orientation="portrait" r:id="rId1"/>
  <headerFooter alignWithMargins="0"/>
  <rowBreaks count="1" manualBreakCount="1">
    <brk id="61" max="16383" man="1"/>
  </rowBreaks>
</worksheet>
</file>

<file path=xl/worksheets/sheet20.xml><?xml version="1.0" encoding="utf-8"?>
<worksheet xmlns="http://schemas.openxmlformats.org/spreadsheetml/2006/main" xmlns:r="http://schemas.openxmlformats.org/officeDocument/2006/relationships">
  <sheetPr transitionEvaluation="1">
    <pageSetUpPr fitToPage="1"/>
  </sheetPr>
  <dimension ref="A1:K69"/>
  <sheetViews>
    <sheetView defaultGridColor="0" topLeftCell="A4" colorId="22" zoomScale="75" zoomScaleNormal="75" workbookViewId="0"/>
  </sheetViews>
  <sheetFormatPr defaultColWidth="9.77734375" defaultRowHeight="15"/>
  <cols>
    <col min="1" max="1" width="4.77734375" customWidth="1"/>
    <col min="2" max="2" width="35.77734375" customWidth="1"/>
    <col min="3" max="3" width="16.77734375" customWidth="1"/>
    <col min="4" max="10" width="13.77734375" customWidth="1"/>
  </cols>
  <sheetData>
    <row r="1" spans="1:11" ht="15.75" thickBot="1">
      <c r="A1" s="153" t="str">
        <f>'Data Sheet'!A58</f>
        <v>Annual Report of THE MIDDLEBURGH TELEPHONE COMPANY                                                                                                                   For the period ending DECEMBER 31, 2013</v>
      </c>
      <c r="B1" s="2"/>
      <c r="C1" s="2"/>
      <c r="D1" s="2"/>
      <c r="E1" s="2"/>
      <c r="F1" s="2"/>
      <c r="G1" s="2"/>
      <c r="H1" s="2"/>
      <c r="I1" s="2"/>
      <c r="J1" s="2"/>
      <c r="K1" s="67"/>
    </row>
    <row r="2" spans="1:11">
      <c r="A2" s="278"/>
      <c r="B2" s="167"/>
      <c r="C2" s="167"/>
      <c r="D2" s="167"/>
      <c r="E2" s="167"/>
      <c r="F2" s="167"/>
      <c r="G2" s="167"/>
      <c r="H2" s="167"/>
      <c r="I2" s="167"/>
      <c r="J2" s="279"/>
      <c r="K2" s="67"/>
    </row>
    <row r="3" spans="1:11" ht="18">
      <c r="A3" s="518"/>
      <c r="B3" s="165"/>
      <c r="C3" s="165"/>
      <c r="D3" s="165"/>
      <c r="E3" s="165"/>
      <c r="F3" s="165"/>
      <c r="G3" s="165"/>
      <c r="H3" s="165"/>
      <c r="I3" s="165"/>
      <c r="J3" s="280"/>
      <c r="K3" s="67"/>
    </row>
    <row r="4" spans="1:11" ht="18">
      <c r="A4" s="518"/>
      <c r="B4" s="165"/>
      <c r="C4" s="165"/>
      <c r="D4" s="165"/>
      <c r="E4" s="165"/>
      <c r="F4" s="165"/>
      <c r="G4" s="165"/>
      <c r="H4" s="165"/>
      <c r="I4" s="165"/>
      <c r="J4" s="280"/>
      <c r="K4" s="67"/>
    </row>
    <row r="5" spans="1:11" ht="18">
      <c r="A5" s="518"/>
      <c r="B5" s="165"/>
      <c r="C5" s="165"/>
      <c r="D5" s="165"/>
      <c r="E5" s="165"/>
      <c r="F5" s="165"/>
      <c r="G5" s="165"/>
      <c r="H5" s="165"/>
      <c r="I5" s="165"/>
      <c r="J5" s="280"/>
      <c r="K5" s="67"/>
    </row>
    <row r="6" spans="1:11">
      <c r="A6" s="158"/>
      <c r="B6" s="2"/>
      <c r="C6" s="2"/>
      <c r="D6" s="2"/>
      <c r="E6" s="2"/>
      <c r="F6" s="2"/>
      <c r="G6" s="2"/>
      <c r="H6" s="2"/>
      <c r="I6" s="2"/>
      <c r="J6" s="282"/>
      <c r="K6" s="67"/>
    </row>
    <row r="7" spans="1:11">
      <c r="A7" s="158"/>
      <c r="B7" s="2"/>
      <c r="C7" s="2"/>
      <c r="D7" s="2"/>
      <c r="E7" s="2"/>
      <c r="F7" s="2"/>
      <c r="G7" s="2"/>
      <c r="H7" s="2"/>
      <c r="I7" s="2"/>
      <c r="J7" s="282"/>
      <c r="K7" s="67"/>
    </row>
    <row r="8" spans="1:11">
      <c r="A8" s="158"/>
      <c r="B8" s="2"/>
      <c r="C8" s="2"/>
      <c r="D8" s="2"/>
      <c r="E8" s="2"/>
      <c r="F8" s="2"/>
      <c r="G8" s="2"/>
      <c r="H8" s="2"/>
      <c r="I8" s="2"/>
      <c r="J8" s="282"/>
      <c r="K8" s="67"/>
    </row>
    <row r="9" spans="1:11">
      <c r="A9" s="158"/>
      <c r="B9" s="2"/>
      <c r="C9" s="2"/>
      <c r="D9" s="2"/>
      <c r="E9" s="2"/>
      <c r="F9" s="2"/>
      <c r="G9" s="2"/>
      <c r="H9" s="2"/>
      <c r="I9" s="2"/>
      <c r="J9" s="282"/>
      <c r="K9" s="67"/>
    </row>
    <row r="10" spans="1:11">
      <c r="A10" s="158"/>
      <c r="B10" s="2"/>
      <c r="C10" s="2"/>
      <c r="D10" s="2"/>
      <c r="E10" s="2"/>
      <c r="F10" s="2"/>
      <c r="G10" s="2"/>
      <c r="H10" s="2"/>
      <c r="I10" s="2"/>
      <c r="J10" s="282"/>
      <c r="K10" s="67"/>
    </row>
    <row r="11" spans="1:11">
      <c r="A11" s="158"/>
      <c r="B11" s="2"/>
      <c r="C11" s="2"/>
      <c r="D11" s="2"/>
      <c r="E11" s="2"/>
      <c r="F11" s="2"/>
      <c r="G11" s="2"/>
      <c r="H11" s="2"/>
      <c r="I11" s="2"/>
      <c r="J11" s="282"/>
      <c r="K11" s="67"/>
    </row>
    <row r="12" spans="1:11">
      <c r="A12" s="158"/>
      <c r="B12" s="2"/>
      <c r="C12" s="2"/>
      <c r="D12" s="2"/>
      <c r="E12" s="2"/>
      <c r="F12" s="165"/>
      <c r="G12" s="165"/>
      <c r="H12" s="165"/>
      <c r="I12" s="165"/>
      <c r="J12" s="280"/>
      <c r="K12" s="67"/>
    </row>
    <row r="13" spans="1:11">
      <c r="A13" s="158"/>
      <c r="B13" s="2"/>
      <c r="C13" s="2"/>
      <c r="D13" s="2"/>
      <c r="E13" s="2"/>
      <c r="F13" s="2"/>
      <c r="G13" s="2"/>
      <c r="H13" s="2"/>
      <c r="I13" s="2"/>
      <c r="J13" s="282"/>
      <c r="K13" s="67"/>
    </row>
    <row r="14" spans="1:11">
      <c r="A14" s="158"/>
      <c r="B14" s="2"/>
      <c r="C14" s="2"/>
      <c r="D14" s="2"/>
      <c r="E14" s="67"/>
      <c r="F14" s="2"/>
      <c r="G14" s="2"/>
      <c r="H14" s="2"/>
      <c r="I14" s="2"/>
      <c r="J14" s="75"/>
      <c r="K14" s="67"/>
    </row>
    <row r="15" spans="1:11">
      <c r="A15" s="158"/>
      <c r="B15" s="327"/>
      <c r="C15" s="2"/>
      <c r="D15" s="2"/>
      <c r="E15" s="2"/>
      <c r="F15" s="2"/>
      <c r="G15" s="2"/>
      <c r="H15" s="2"/>
      <c r="I15" s="2"/>
      <c r="J15" s="282"/>
      <c r="K15" s="67"/>
    </row>
    <row r="16" spans="1:11">
      <c r="A16" s="158"/>
      <c r="B16" s="2"/>
      <c r="C16" s="2"/>
      <c r="D16" s="2"/>
      <c r="E16" s="2"/>
      <c r="F16" s="2"/>
      <c r="G16" s="2"/>
      <c r="H16" s="2"/>
      <c r="I16" s="2"/>
      <c r="J16" s="282"/>
      <c r="K16" s="67"/>
    </row>
    <row r="17" spans="1:11">
      <c r="A17" s="158"/>
      <c r="B17" s="159"/>
      <c r="C17" s="445"/>
      <c r="D17" s="445"/>
      <c r="E17" s="381"/>
      <c r="F17" s="445"/>
      <c r="G17" s="445"/>
      <c r="H17" s="445"/>
      <c r="I17" s="445"/>
      <c r="J17" s="519"/>
      <c r="K17" s="67"/>
    </row>
    <row r="18" spans="1:11">
      <c r="A18" s="158"/>
      <c r="B18" s="159"/>
      <c r="C18" s="159"/>
      <c r="D18" s="159"/>
      <c r="E18" s="2"/>
      <c r="F18" s="159"/>
      <c r="G18" s="159"/>
      <c r="H18" s="159"/>
      <c r="I18" s="159"/>
      <c r="J18" s="287"/>
      <c r="K18" s="67"/>
    </row>
    <row r="19" spans="1:11">
      <c r="A19" s="158"/>
      <c r="B19" s="159"/>
      <c r="C19" s="159"/>
      <c r="D19" s="159"/>
      <c r="E19" s="2"/>
      <c r="F19" s="159"/>
      <c r="G19" s="159"/>
      <c r="H19" s="159"/>
      <c r="I19" s="159"/>
      <c r="J19" s="287"/>
      <c r="K19" s="67"/>
    </row>
    <row r="20" spans="1:11">
      <c r="A20" s="158"/>
      <c r="B20" s="159"/>
      <c r="C20" s="159"/>
      <c r="D20" s="159"/>
      <c r="E20" s="2"/>
      <c r="F20" s="159"/>
      <c r="G20" s="159"/>
      <c r="H20" s="159"/>
      <c r="I20" s="159"/>
      <c r="J20" s="287"/>
      <c r="K20" s="67"/>
    </row>
    <row r="21" spans="1:11">
      <c r="A21" s="158"/>
      <c r="B21" s="159"/>
      <c r="C21" s="159"/>
      <c r="D21" s="159"/>
      <c r="E21" s="2"/>
      <c r="F21" s="159"/>
      <c r="G21" s="159"/>
      <c r="H21" s="159"/>
      <c r="I21" s="159"/>
      <c r="J21" s="287"/>
      <c r="K21" s="67"/>
    </row>
    <row r="22" spans="1:11">
      <c r="A22" s="158"/>
      <c r="B22" s="159"/>
      <c r="C22" s="159"/>
      <c r="D22" s="159"/>
      <c r="E22" s="2"/>
      <c r="F22" s="159"/>
      <c r="G22" s="159"/>
      <c r="H22" s="159"/>
      <c r="I22" s="159"/>
      <c r="J22" s="287"/>
      <c r="K22" s="67"/>
    </row>
    <row r="23" spans="1:11">
      <c r="A23" s="158"/>
      <c r="B23" s="159"/>
      <c r="C23" s="159"/>
      <c r="D23" s="159"/>
      <c r="E23" s="2"/>
      <c r="F23" s="159"/>
      <c r="G23" s="159"/>
      <c r="H23" s="159"/>
      <c r="I23" s="159"/>
      <c r="J23" s="287"/>
      <c r="K23" s="67"/>
    </row>
    <row r="24" spans="1:11">
      <c r="A24" s="158"/>
      <c r="B24" s="159"/>
      <c r="C24" s="159"/>
      <c r="D24" s="159"/>
      <c r="E24" s="2"/>
      <c r="F24" s="159"/>
      <c r="G24" s="159"/>
      <c r="H24" s="159"/>
      <c r="I24" s="159"/>
      <c r="J24" s="287"/>
      <c r="K24" s="67"/>
    </row>
    <row r="25" spans="1:11" ht="18">
      <c r="A25" s="518" t="s">
        <v>1629</v>
      </c>
      <c r="B25" s="520"/>
      <c r="C25" s="520"/>
      <c r="D25" s="520"/>
      <c r="E25" s="1"/>
      <c r="F25" s="520"/>
      <c r="G25" s="520"/>
      <c r="H25" s="520"/>
      <c r="I25" s="520"/>
      <c r="J25" s="521"/>
      <c r="K25" s="67"/>
    </row>
    <row r="26" spans="1:11">
      <c r="A26" s="158"/>
      <c r="B26" s="159"/>
      <c r="C26" s="159"/>
      <c r="D26" s="159"/>
      <c r="E26" s="2"/>
      <c r="F26" s="159"/>
      <c r="G26" s="159"/>
      <c r="H26" s="159"/>
      <c r="I26" s="159"/>
      <c r="J26" s="287"/>
      <c r="K26" s="67"/>
    </row>
    <row r="27" spans="1:11">
      <c r="A27" s="158"/>
      <c r="B27" s="159"/>
      <c r="C27" s="159"/>
      <c r="D27" s="159"/>
      <c r="E27" s="2"/>
      <c r="F27" s="159"/>
      <c r="G27" s="159"/>
      <c r="H27" s="159"/>
      <c r="I27" s="159"/>
      <c r="J27" s="287"/>
      <c r="K27" s="67"/>
    </row>
    <row r="28" spans="1:11">
      <c r="A28" s="158"/>
      <c r="B28" s="159"/>
      <c r="C28" s="159"/>
      <c r="D28" s="159"/>
      <c r="E28" s="2"/>
      <c r="F28" s="159"/>
      <c r="G28" s="159"/>
      <c r="H28" s="159"/>
      <c r="I28" s="159"/>
      <c r="J28" s="287"/>
      <c r="K28" s="67"/>
    </row>
    <row r="29" spans="1:11">
      <c r="A29" s="158"/>
      <c r="B29" s="159"/>
      <c r="C29" s="159"/>
      <c r="D29" s="159"/>
      <c r="E29" s="2"/>
      <c r="F29" s="159"/>
      <c r="G29" s="159"/>
      <c r="H29" s="159"/>
      <c r="I29" s="159"/>
      <c r="J29" s="287"/>
      <c r="K29" s="67"/>
    </row>
    <row r="30" spans="1:11">
      <c r="A30" s="158"/>
      <c r="B30" s="159"/>
      <c r="C30" s="159"/>
      <c r="D30" s="159"/>
      <c r="E30" s="2"/>
      <c r="F30" s="159"/>
      <c r="G30" s="159"/>
      <c r="H30" s="159"/>
      <c r="I30" s="159"/>
      <c r="J30" s="287"/>
      <c r="K30" s="67"/>
    </row>
    <row r="31" spans="1:11">
      <c r="A31" s="158"/>
      <c r="B31" s="159"/>
      <c r="C31" s="159"/>
      <c r="D31" s="159"/>
      <c r="E31" s="2"/>
      <c r="F31" s="159"/>
      <c r="G31" s="159"/>
      <c r="H31" s="159"/>
      <c r="I31" s="159"/>
      <c r="J31" s="287"/>
      <c r="K31" s="67"/>
    </row>
    <row r="32" spans="1:11">
      <c r="A32" s="158"/>
      <c r="B32" s="159"/>
      <c r="C32" s="159"/>
      <c r="D32" s="159"/>
      <c r="E32" s="2"/>
      <c r="F32" s="159"/>
      <c r="G32" s="159"/>
      <c r="H32" s="159"/>
      <c r="I32" s="159"/>
      <c r="J32" s="287"/>
      <c r="K32" s="67"/>
    </row>
    <row r="33" spans="1:11">
      <c r="A33" s="158"/>
      <c r="B33" s="159"/>
      <c r="C33" s="159"/>
      <c r="D33" s="159"/>
      <c r="E33" s="2"/>
      <c r="F33" s="159"/>
      <c r="G33" s="159"/>
      <c r="H33" s="159"/>
      <c r="I33" s="159"/>
      <c r="J33" s="287"/>
      <c r="K33" s="67"/>
    </row>
    <row r="34" spans="1:11">
      <c r="A34" s="158"/>
      <c r="B34" s="159"/>
      <c r="C34" s="159"/>
      <c r="D34" s="159"/>
      <c r="E34" s="2"/>
      <c r="F34" s="159"/>
      <c r="G34" s="159"/>
      <c r="H34" s="159"/>
      <c r="I34" s="159"/>
      <c r="J34" s="287"/>
      <c r="K34" s="67"/>
    </row>
    <row r="35" spans="1:11">
      <c r="A35" s="158"/>
      <c r="B35" s="159"/>
      <c r="C35" s="159"/>
      <c r="D35" s="159"/>
      <c r="E35" s="2"/>
      <c r="F35" s="159"/>
      <c r="G35" s="159"/>
      <c r="H35" s="159"/>
      <c r="I35" s="159"/>
      <c r="J35" s="287"/>
      <c r="K35" s="67"/>
    </row>
    <row r="36" spans="1:11">
      <c r="A36" s="158"/>
      <c r="B36" s="159"/>
      <c r="C36" s="159"/>
      <c r="D36" s="159"/>
      <c r="E36" s="2"/>
      <c r="F36" s="159"/>
      <c r="G36" s="159"/>
      <c r="H36" s="159"/>
      <c r="I36" s="159"/>
      <c r="J36" s="287"/>
      <c r="K36" s="67"/>
    </row>
    <row r="37" spans="1:11">
      <c r="A37" s="158"/>
      <c r="B37" s="159"/>
      <c r="C37" s="159"/>
      <c r="D37" s="159"/>
      <c r="E37" s="2"/>
      <c r="F37" s="159"/>
      <c r="G37" s="159"/>
      <c r="H37" s="159"/>
      <c r="I37" s="159"/>
      <c r="J37" s="287"/>
      <c r="K37" s="67"/>
    </row>
    <row r="38" spans="1:11">
      <c r="A38" s="158"/>
      <c r="B38" s="159"/>
      <c r="C38" s="159"/>
      <c r="D38" s="159"/>
      <c r="E38" s="2"/>
      <c r="F38" s="159"/>
      <c r="G38" s="159"/>
      <c r="H38" s="159"/>
      <c r="I38" s="159"/>
      <c r="J38" s="287"/>
      <c r="K38" s="67"/>
    </row>
    <row r="39" spans="1:11">
      <c r="A39" s="158"/>
      <c r="B39" s="159"/>
      <c r="C39" s="159"/>
      <c r="D39" s="159"/>
      <c r="E39" s="2"/>
      <c r="F39" s="159"/>
      <c r="G39" s="159"/>
      <c r="H39" s="159"/>
      <c r="I39" s="159"/>
      <c r="J39" s="287"/>
      <c r="K39" s="67"/>
    </row>
    <row r="40" spans="1:11">
      <c r="A40" s="158"/>
      <c r="B40" s="159"/>
      <c r="C40" s="159"/>
      <c r="D40" s="159"/>
      <c r="E40" s="2"/>
      <c r="F40" s="159"/>
      <c r="G40" s="159"/>
      <c r="H40" s="159"/>
      <c r="I40" s="159"/>
      <c r="J40" s="287"/>
      <c r="K40" s="67"/>
    </row>
    <row r="41" spans="1:11">
      <c r="A41" s="158"/>
      <c r="B41" s="159"/>
      <c r="C41" s="159"/>
      <c r="D41" s="159"/>
      <c r="E41" s="2"/>
      <c r="F41" s="159"/>
      <c r="G41" s="159"/>
      <c r="H41" s="159"/>
      <c r="I41" s="159"/>
      <c r="J41" s="287"/>
      <c r="K41" s="67"/>
    </row>
    <row r="42" spans="1:11">
      <c r="A42" s="158"/>
      <c r="B42" s="159"/>
      <c r="C42" s="159"/>
      <c r="D42" s="159"/>
      <c r="E42" s="2"/>
      <c r="F42" s="159"/>
      <c r="G42" s="159"/>
      <c r="H42" s="159"/>
      <c r="I42" s="159"/>
      <c r="J42" s="287"/>
      <c r="K42" s="67"/>
    </row>
    <row r="43" spans="1:11">
      <c r="A43" s="158"/>
      <c r="B43" s="159"/>
      <c r="C43" s="159"/>
      <c r="D43" s="159"/>
      <c r="E43" s="2"/>
      <c r="F43" s="159"/>
      <c r="G43" s="159"/>
      <c r="H43" s="159"/>
      <c r="I43" s="159"/>
      <c r="J43" s="287"/>
      <c r="K43" s="67"/>
    </row>
    <row r="44" spans="1:11">
      <c r="A44" s="158"/>
      <c r="B44" s="159"/>
      <c r="C44" s="159"/>
      <c r="D44" s="159"/>
      <c r="E44" s="2"/>
      <c r="F44" s="159"/>
      <c r="G44" s="159"/>
      <c r="H44" s="159"/>
      <c r="I44" s="159"/>
      <c r="J44" s="287"/>
      <c r="K44" s="67"/>
    </row>
    <row r="45" spans="1:11">
      <c r="A45" s="158"/>
      <c r="B45" s="159"/>
      <c r="C45" s="159"/>
      <c r="D45" s="159"/>
      <c r="E45" s="2"/>
      <c r="F45" s="159"/>
      <c r="G45" s="159"/>
      <c r="H45" s="159"/>
      <c r="I45" s="159"/>
      <c r="J45" s="287"/>
      <c r="K45" s="67"/>
    </row>
    <row r="46" spans="1:11">
      <c r="A46" s="158"/>
      <c r="B46" s="159"/>
      <c r="C46" s="159"/>
      <c r="D46" s="159"/>
      <c r="E46" s="2"/>
      <c r="F46" s="159"/>
      <c r="G46" s="159"/>
      <c r="H46" s="159"/>
      <c r="I46" s="159"/>
      <c r="J46" s="287"/>
      <c r="K46" s="67"/>
    </row>
    <row r="47" spans="1:11">
      <c r="A47" s="158"/>
      <c r="B47" s="159"/>
      <c r="C47" s="159"/>
      <c r="D47" s="159"/>
      <c r="E47" s="2"/>
      <c r="F47" s="159"/>
      <c r="G47" s="159"/>
      <c r="H47" s="159"/>
      <c r="I47" s="159"/>
      <c r="J47" s="287"/>
      <c r="K47" s="67"/>
    </row>
    <row r="48" spans="1:11">
      <c r="A48" s="158"/>
      <c r="B48" s="159"/>
      <c r="C48" s="159"/>
      <c r="D48" s="159"/>
      <c r="E48" s="2"/>
      <c r="F48" s="159"/>
      <c r="G48" s="159"/>
      <c r="H48" s="159"/>
      <c r="I48" s="159"/>
      <c r="J48" s="287"/>
      <c r="K48" s="67"/>
    </row>
    <row r="49" spans="1:11" ht="15.75" thickBot="1">
      <c r="A49" s="318"/>
      <c r="B49" s="319"/>
      <c r="C49" s="522"/>
      <c r="D49" s="522"/>
      <c r="E49" s="522"/>
      <c r="F49" s="522"/>
      <c r="G49" s="522"/>
      <c r="H49" s="522"/>
      <c r="I49" s="522"/>
      <c r="J49" s="523"/>
      <c r="K49" s="67"/>
    </row>
    <row r="50" spans="1:11">
      <c r="A50" s="165"/>
      <c r="B50" s="2"/>
      <c r="C50" s="2"/>
      <c r="D50" s="2"/>
      <c r="E50" s="2"/>
      <c r="F50" s="2"/>
      <c r="G50" s="2"/>
      <c r="H50" s="2"/>
      <c r="I50" s="2"/>
      <c r="J50" s="350" t="s">
        <v>1752</v>
      </c>
      <c r="K50" s="67"/>
    </row>
    <row r="51" spans="1:11">
      <c r="A51" s="67"/>
      <c r="B51" s="67"/>
      <c r="C51" s="309"/>
      <c r="D51" s="309"/>
      <c r="E51" s="67"/>
      <c r="F51" s="67"/>
      <c r="G51" s="67"/>
      <c r="H51" s="67"/>
      <c r="I51" s="67"/>
      <c r="J51" s="67"/>
      <c r="K51" s="67"/>
    </row>
    <row r="52" spans="1:11">
      <c r="A52" s="135" t="s">
        <v>2354</v>
      </c>
      <c r="B52" s="135"/>
      <c r="C52" s="135"/>
      <c r="D52" s="135"/>
      <c r="E52" s="135"/>
      <c r="F52" s="135"/>
      <c r="G52" s="135"/>
      <c r="H52" s="135"/>
      <c r="I52" s="135"/>
      <c r="J52" s="135"/>
      <c r="K52" s="67"/>
    </row>
    <row r="53" spans="1:11">
      <c r="A53" s="67"/>
    </row>
    <row r="54" spans="1:11">
      <c r="A54" s="67"/>
    </row>
    <row r="55" spans="1:11">
      <c r="A55" s="67"/>
    </row>
    <row r="56" spans="1:11">
      <c r="A56" s="67"/>
    </row>
    <row r="57" spans="1:11">
      <c r="A57" s="67"/>
    </row>
    <row r="58" spans="1:11">
      <c r="A58" s="67"/>
    </row>
    <row r="59" spans="1:11">
      <c r="A59" s="67"/>
    </row>
    <row r="60" spans="1:11">
      <c r="A60" s="67"/>
    </row>
    <row r="61" spans="1:11">
      <c r="A61" s="67"/>
    </row>
    <row r="62" spans="1:11">
      <c r="A62" s="67"/>
    </row>
    <row r="63" spans="1:11">
      <c r="A63" s="67"/>
    </row>
    <row r="64" spans="1:11">
      <c r="A64" s="67"/>
    </row>
    <row r="65" spans="1:1">
      <c r="A65" s="67"/>
    </row>
    <row r="66" spans="1:1">
      <c r="A66" s="67"/>
    </row>
    <row r="67" spans="1:1">
      <c r="A67" s="67"/>
    </row>
    <row r="68" spans="1:1">
      <c r="A68" s="67"/>
    </row>
    <row r="69" spans="1:1">
      <c r="A69" s="67"/>
    </row>
  </sheetData>
  <pageMargins left="0.5" right="0.5" top="0.5" bottom="0.5" header="0.5" footer="0.5"/>
  <pageSetup scale="67" orientation="landscape" r:id="rId1"/>
  <headerFooter alignWithMargins="0"/>
  <legacyDrawing r:id="rId2"/>
</worksheet>
</file>

<file path=xl/worksheets/sheet21.xml><?xml version="1.0" encoding="utf-8"?>
<worksheet xmlns="http://schemas.openxmlformats.org/spreadsheetml/2006/main" xmlns:r="http://schemas.openxmlformats.org/officeDocument/2006/relationships">
  <sheetPr transitionEvaluation="1"/>
  <dimension ref="A1:Z78"/>
  <sheetViews>
    <sheetView defaultGridColor="0" colorId="22" zoomScale="75" zoomScaleNormal="75" workbookViewId="0">
      <selection activeCell="M16" sqref="M16"/>
    </sheetView>
  </sheetViews>
  <sheetFormatPr defaultColWidth="9.77734375" defaultRowHeight="15"/>
  <cols>
    <col min="1" max="1" width="4.77734375" customWidth="1"/>
    <col min="2" max="2" width="35.77734375" customWidth="1"/>
    <col min="3" max="3" width="7.77734375" customWidth="1"/>
    <col min="4" max="4" width="15.77734375" customWidth="1"/>
    <col min="5" max="5" width="19.6640625" customWidth="1"/>
    <col min="6" max="6" width="6.77734375" customWidth="1"/>
    <col min="7" max="7" width="11.77734375" customWidth="1"/>
    <col min="8" max="8" width="15.77734375" customWidth="1"/>
    <col min="9" max="9" width="15" customWidth="1"/>
    <col min="10" max="10" width="7.109375" customWidth="1"/>
    <col min="11" max="11" width="15.77734375" customWidth="1"/>
    <col min="12" max="12" width="7.109375" customWidth="1"/>
    <col min="13" max="13" width="15.77734375" customWidth="1"/>
    <col min="18" max="18" width="22.6640625" customWidth="1"/>
    <col min="20" max="20" width="20.5546875" customWidth="1"/>
  </cols>
  <sheetData>
    <row r="1" spans="1:26" ht="15.75" thickBot="1">
      <c r="A1" s="153" t="str">
        <f>'Data Sheet'!A58</f>
        <v>Annual Report of THE MIDDLEBURGH TELEPHONE COMPANY                                                                                                                   For the period ending DECEMBER 31, 2013</v>
      </c>
      <c r="B1" s="2"/>
      <c r="C1" s="2"/>
      <c r="D1" s="2"/>
      <c r="E1" s="2"/>
      <c r="F1" s="2"/>
      <c r="G1" s="2"/>
      <c r="H1" s="2"/>
      <c r="I1" s="2"/>
      <c r="J1" s="2"/>
      <c r="K1" s="2"/>
      <c r="L1" s="2"/>
      <c r="M1" s="2"/>
      <c r="N1" s="2"/>
      <c r="O1" s="2" t="str">
        <f>'Data Sheet'!A50</f>
        <v>Annual Report of THE MIDDLEBURGH TELEPHONE COMPANY                                                                 For the period ending DECEMBER 31, 2013</v>
      </c>
      <c r="P1" s="66"/>
      <c r="Q1" s="2"/>
      <c r="R1" s="2"/>
      <c r="S1" s="2"/>
      <c r="T1" s="2"/>
      <c r="U1" s="2"/>
      <c r="V1" s="2"/>
      <c r="W1" s="2"/>
      <c r="X1" s="2"/>
      <c r="Y1" s="2"/>
      <c r="Z1" s="2"/>
    </row>
    <row r="2" spans="1:26">
      <c r="A2" s="278"/>
      <c r="B2" s="167"/>
      <c r="C2" s="167"/>
      <c r="D2" s="167"/>
      <c r="E2" s="167"/>
      <c r="F2" s="167"/>
      <c r="G2" s="167"/>
      <c r="H2" s="167"/>
      <c r="I2" s="959"/>
      <c r="J2" s="167"/>
      <c r="K2" s="167"/>
      <c r="L2" s="167"/>
      <c r="M2" s="279"/>
      <c r="N2" s="2"/>
      <c r="O2" s="278"/>
      <c r="P2" s="167"/>
      <c r="Q2" s="167"/>
      <c r="R2" s="167"/>
      <c r="S2" s="167"/>
      <c r="T2" s="167"/>
      <c r="U2" s="167"/>
      <c r="V2" s="167"/>
      <c r="W2" s="167"/>
      <c r="X2" s="167"/>
      <c r="Y2" s="279"/>
      <c r="Z2" s="2"/>
    </row>
    <row r="3" spans="1:26" ht="18">
      <c r="A3" s="158"/>
      <c r="B3" s="170" t="s">
        <v>1630</v>
      </c>
      <c r="C3" s="165"/>
      <c r="D3" s="165"/>
      <c r="E3" s="165"/>
      <c r="F3" s="524"/>
      <c r="G3" s="165"/>
      <c r="H3" s="165"/>
      <c r="I3" s="165"/>
      <c r="J3" s="165"/>
      <c r="K3" s="165"/>
      <c r="L3" s="165"/>
      <c r="M3" s="280"/>
      <c r="N3" s="2"/>
      <c r="O3" s="158"/>
      <c r="P3" s="2"/>
      <c r="Q3" s="2"/>
      <c r="R3" s="2"/>
      <c r="S3" s="2"/>
      <c r="T3" s="2"/>
      <c r="U3" s="2"/>
      <c r="V3" s="2"/>
      <c r="W3" s="2"/>
      <c r="X3" s="2"/>
      <c r="Y3" s="282"/>
      <c r="Z3" s="2"/>
    </row>
    <row r="4" spans="1:26">
      <c r="A4" s="158"/>
      <c r="B4" s="2"/>
      <c r="C4" s="2"/>
      <c r="D4" s="2"/>
      <c r="E4" s="2"/>
      <c r="F4" s="2"/>
      <c r="G4" s="2"/>
      <c r="H4" s="2"/>
      <c r="I4" s="2"/>
      <c r="J4" s="2"/>
      <c r="K4" s="2"/>
      <c r="L4" s="2"/>
      <c r="M4" s="282"/>
      <c r="N4" s="2"/>
      <c r="O4" s="158"/>
      <c r="P4" s="2"/>
      <c r="Q4" s="2"/>
      <c r="R4" s="2"/>
      <c r="S4" s="2"/>
      <c r="T4" s="2"/>
      <c r="U4" s="2"/>
      <c r="V4" s="2"/>
      <c r="W4" s="2"/>
      <c r="X4" s="2"/>
      <c r="Y4" s="282"/>
      <c r="Z4" s="2"/>
    </row>
    <row r="5" spans="1:26">
      <c r="A5" s="525" t="s">
        <v>1631</v>
      </c>
      <c r="B5" s="2" t="s">
        <v>1632</v>
      </c>
      <c r="C5" s="2"/>
      <c r="D5" s="2"/>
      <c r="E5" s="2"/>
      <c r="F5" s="2" t="s">
        <v>1633</v>
      </c>
      <c r="G5" s="2"/>
      <c r="H5" s="2"/>
      <c r="I5" s="2"/>
      <c r="J5" s="2"/>
      <c r="K5" s="2"/>
      <c r="L5" s="2"/>
      <c r="M5" s="282"/>
      <c r="N5" s="2"/>
      <c r="O5" s="158"/>
      <c r="P5" s="2"/>
      <c r="Q5" s="2"/>
      <c r="R5" s="2"/>
      <c r="S5" s="2"/>
      <c r="T5" s="2"/>
      <c r="U5" s="2"/>
      <c r="V5" s="2"/>
      <c r="W5" s="2"/>
      <c r="X5" s="2"/>
      <c r="Y5" s="282"/>
      <c r="Z5" s="2"/>
    </row>
    <row r="6" spans="1:26">
      <c r="A6" s="158"/>
      <c r="B6" s="2" t="s">
        <v>1634</v>
      </c>
      <c r="C6" s="2"/>
      <c r="D6" s="2"/>
      <c r="E6" s="2"/>
      <c r="F6" s="2" t="s">
        <v>1635</v>
      </c>
      <c r="G6" s="2"/>
      <c r="H6" s="2"/>
      <c r="I6" s="2"/>
      <c r="J6" s="2"/>
      <c r="K6" s="2"/>
      <c r="L6" s="2"/>
      <c r="M6" s="282"/>
      <c r="N6" s="2"/>
      <c r="O6" s="158"/>
      <c r="P6" s="2"/>
      <c r="Q6" s="2"/>
      <c r="R6" s="2"/>
      <c r="S6" s="2"/>
      <c r="T6" s="2"/>
      <c r="U6" s="2"/>
      <c r="V6" s="2"/>
      <c r="W6" s="2"/>
      <c r="X6" s="2"/>
      <c r="Y6" s="282"/>
      <c r="Z6" s="2"/>
    </row>
    <row r="7" spans="1:26">
      <c r="A7" s="158"/>
      <c r="B7" s="2"/>
      <c r="C7" s="2"/>
      <c r="D7" s="2"/>
      <c r="E7" s="2"/>
      <c r="F7" s="2" t="s">
        <v>1636</v>
      </c>
      <c r="G7" s="2"/>
      <c r="H7" s="2"/>
      <c r="I7" s="2"/>
      <c r="J7" s="2"/>
      <c r="K7" s="2"/>
      <c r="L7" s="2"/>
      <c r="M7" s="282"/>
      <c r="N7" s="2"/>
      <c r="O7" s="158"/>
      <c r="P7" s="2"/>
      <c r="Q7" s="2"/>
      <c r="R7" s="2"/>
      <c r="S7" s="2"/>
      <c r="T7" s="2"/>
      <c r="U7" s="2"/>
      <c r="V7" s="2"/>
      <c r="W7" s="2"/>
      <c r="X7" s="2"/>
      <c r="Y7" s="282"/>
      <c r="Z7" s="2"/>
    </row>
    <row r="8" spans="1:26">
      <c r="A8" s="525" t="s">
        <v>1637</v>
      </c>
      <c r="B8" s="2" t="s">
        <v>1638</v>
      </c>
      <c r="C8" s="2"/>
      <c r="D8" s="2"/>
      <c r="E8" s="2"/>
      <c r="F8" s="2" t="s">
        <v>1639</v>
      </c>
      <c r="G8" s="2"/>
      <c r="H8" s="2"/>
      <c r="I8" s="2"/>
      <c r="J8" s="2"/>
      <c r="K8" s="2"/>
      <c r="L8" s="2"/>
      <c r="M8" s="282"/>
      <c r="N8" s="2"/>
      <c r="O8" s="158"/>
      <c r="P8" s="2"/>
      <c r="Q8" s="2"/>
      <c r="R8" s="2"/>
      <c r="S8" s="2"/>
      <c r="T8" s="2"/>
      <c r="U8" s="2"/>
      <c r="V8" s="2"/>
      <c r="W8" s="2"/>
      <c r="X8" s="2"/>
      <c r="Y8" s="282"/>
      <c r="Z8" s="2"/>
    </row>
    <row r="9" spans="1:26">
      <c r="A9" s="158"/>
      <c r="B9" s="2" t="s">
        <v>1640</v>
      </c>
      <c r="C9" s="2"/>
      <c r="D9" s="2"/>
      <c r="E9" s="2"/>
      <c r="F9" s="2"/>
      <c r="G9" s="2"/>
      <c r="H9" s="2"/>
      <c r="I9" s="2"/>
      <c r="J9" s="2"/>
      <c r="K9" s="2"/>
      <c r="L9" s="2"/>
      <c r="M9" s="282"/>
      <c r="N9" s="2"/>
      <c r="O9" s="158"/>
      <c r="P9" s="2"/>
      <c r="Q9" s="2"/>
      <c r="R9" s="2"/>
      <c r="S9" s="2"/>
      <c r="T9" s="2"/>
      <c r="U9" s="2"/>
      <c r="V9" s="2"/>
      <c r="W9" s="2"/>
      <c r="X9" s="2"/>
      <c r="Y9" s="282"/>
      <c r="Z9" s="2"/>
    </row>
    <row r="10" spans="1:26">
      <c r="A10" s="358"/>
      <c r="B10" s="458" t="s">
        <v>1641</v>
      </c>
      <c r="C10" s="458" t="s">
        <v>1642</v>
      </c>
      <c r="D10" s="458" t="s">
        <v>1643</v>
      </c>
      <c r="E10" s="458" t="s">
        <v>1644</v>
      </c>
      <c r="F10" s="359" t="s">
        <v>46</v>
      </c>
      <c r="G10" s="526"/>
      <c r="H10" s="458" t="s">
        <v>1645</v>
      </c>
      <c r="I10" s="458" t="s">
        <v>1646</v>
      </c>
      <c r="J10" s="359"/>
      <c r="K10" s="526"/>
      <c r="L10" s="359" t="s">
        <v>1647</v>
      </c>
      <c r="M10" s="527"/>
      <c r="N10" s="2"/>
      <c r="O10" s="158"/>
      <c r="P10" s="2"/>
      <c r="Q10" s="2"/>
      <c r="R10" s="2"/>
      <c r="S10" s="2"/>
      <c r="T10" s="2"/>
      <c r="U10" s="2"/>
      <c r="V10" s="2"/>
      <c r="W10" s="2"/>
      <c r="X10" s="2"/>
      <c r="Y10" s="282"/>
      <c r="Z10" s="2"/>
    </row>
    <row r="11" spans="1:26">
      <c r="A11" s="438"/>
      <c r="B11" s="461" t="s">
        <v>1648</v>
      </c>
      <c r="C11" s="461" t="s">
        <v>48</v>
      </c>
      <c r="D11" s="461" t="s">
        <v>1649</v>
      </c>
      <c r="E11" s="461" t="s">
        <v>1650</v>
      </c>
      <c r="F11" s="165" t="s">
        <v>1299</v>
      </c>
      <c r="G11" s="440"/>
      <c r="H11" s="461" t="s">
        <v>1651</v>
      </c>
      <c r="I11" s="461" t="s">
        <v>1652</v>
      </c>
      <c r="J11" s="165" t="s">
        <v>1653</v>
      </c>
      <c r="K11" s="440"/>
      <c r="L11" s="165" t="s">
        <v>1654</v>
      </c>
      <c r="M11" s="280"/>
      <c r="N11" s="2"/>
      <c r="O11" s="158"/>
      <c r="P11" s="2"/>
      <c r="Q11" s="2"/>
      <c r="R11" s="2"/>
      <c r="S11" s="2"/>
      <c r="T11" s="2"/>
      <c r="U11" s="2"/>
      <c r="V11" s="2"/>
      <c r="W11" s="2"/>
      <c r="X11" s="2"/>
      <c r="Y11" s="282"/>
      <c r="Z11" s="2"/>
    </row>
    <row r="12" spans="1:26">
      <c r="A12" s="438"/>
      <c r="B12" s="461" t="s">
        <v>530</v>
      </c>
      <c r="C12" s="461" t="s">
        <v>531</v>
      </c>
      <c r="D12" s="461" t="s">
        <v>532</v>
      </c>
      <c r="E12" s="528" t="s">
        <v>62</v>
      </c>
      <c r="F12" s="372" t="s">
        <v>63</v>
      </c>
      <c r="G12" s="529"/>
      <c r="H12" s="528" t="s">
        <v>64</v>
      </c>
      <c r="I12" s="528" t="s">
        <v>65</v>
      </c>
      <c r="J12" s="372" t="s">
        <v>66</v>
      </c>
      <c r="K12" s="529"/>
      <c r="L12" s="372" t="s">
        <v>67</v>
      </c>
      <c r="M12" s="379"/>
      <c r="N12" s="2"/>
      <c r="O12" s="158"/>
      <c r="P12" s="2"/>
      <c r="Q12" s="2"/>
      <c r="R12" s="2"/>
      <c r="S12" s="2"/>
      <c r="T12" s="2"/>
      <c r="U12" s="2"/>
      <c r="V12" s="2"/>
      <c r="W12" s="2"/>
      <c r="X12" s="2"/>
      <c r="Y12" s="282"/>
      <c r="Z12" s="2"/>
    </row>
    <row r="13" spans="1:26">
      <c r="A13" s="436" t="s">
        <v>36</v>
      </c>
      <c r="B13" s="328"/>
      <c r="C13" s="328"/>
      <c r="D13" s="328"/>
      <c r="E13" s="954"/>
      <c r="F13" s="454" t="s">
        <v>1642</v>
      </c>
      <c r="G13" s="328"/>
      <c r="H13" s="328"/>
      <c r="I13" s="954"/>
      <c r="J13" s="955" t="s">
        <v>1642</v>
      </c>
      <c r="K13" s="360"/>
      <c r="L13" s="958" t="s">
        <v>1642</v>
      </c>
      <c r="M13" s="282"/>
      <c r="N13" s="2"/>
      <c r="O13" s="158"/>
      <c r="P13" s="2"/>
      <c r="Q13" s="2"/>
      <c r="R13" s="2"/>
      <c r="S13" s="2"/>
      <c r="T13" s="2"/>
      <c r="U13" s="2"/>
      <c r="V13" s="2"/>
      <c r="W13" s="2"/>
      <c r="X13" s="2"/>
      <c r="Y13" s="282"/>
      <c r="Z13" s="2"/>
    </row>
    <row r="14" spans="1:26">
      <c r="A14" s="437" t="s">
        <v>48</v>
      </c>
      <c r="B14" s="333"/>
      <c r="C14" s="333"/>
      <c r="D14" s="333"/>
      <c r="E14" s="528" t="s">
        <v>1962</v>
      </c>
      <c r="F14" s="528" t="s">
        <v>48</v>
      </c>
      <c r="G14" s="528" t="s">
        <v>1962</v>
      </c>
      <c r="H14" s="528" t="s">
        <v>1962</v>
      </c>
      <c r="I14" s="333"/>
      <c r="J14" s="528" t="s">
        <v>48</v>
      </c>
      <c r="K14" s="528" t="s">
        <v>1962</v>
      </c>
      <c r="L14" s="528" t="s">
        <v>48</v>
      </c>
      <c r="M14" s="530" t="s">
        <v>1962</v>
      </c>
      <c r="N14" s="2"/>
      <c r="O14" s="158"/>
      <c r="P14" s="2"/>
      <c r="Q14" s="2"/>
      <c r="R14" s="2"/>
      <c r="S14" s="2"/>
      <c r="T14" s="2"/>
      <c r="U14" s="2"/>
      <c r="V14" s="2"/>
      <c r="W14" s="2"/>
      <c r="X14" s="2"/>
      <c r="Y14" s="282"/>
      <c r="Z14" s="2"/>
    </row>
    <row r="15" spans="1:26">
      <c r="A15" s="436" t="s">
        <v>536</v>
      </c>
      <c r="B15" s="336" t="s">
        <v>2956</v>
      </c>
      <c r="C15" s="336"/>
      <c r="D15" s="444">
        <v>22238</v>
      </c>
      <c r="E15" s="444"/>
      <c r="F15" s="531"/>
      <c r="G15" s="444"/>
      <c r="H15" s="423">
        <f t="shared" ref="H15:H45" si="0">D15-E15+G15</f>
        <v>22238</v>
      </c>
      <c r="I15" s="1427" t="s">
        <v>3049</v>
      </c>
      <c r="J15" s="531"/>
      <c r="K15" s="444"/>
      <c r="L15" s="531">
        <v>2003</v>
      </c>
      <c r="M15" s="519">
        <v>22238</v>
      </c>
      <c r="N15" s="2"/>
      <c r="O15" s="158"/>
      <c r="P15" s="2"/>
      <c r="Q15" s="2"/>
      <c r="R15" s="2"/>
      <c r="S15" s="2"/>
      <c r="T15" s="2"/>
      <c r="U15" s="2"/>
      <c r="V15" s="2"/>
      <c r="W15" s="2"/>
      <c r="X15" s="2"/>
      <c r="Y15" s="282"/>
      <c r="Z15" s="2"/>
    </row>
    <row r="16" spans="1:26" ht="18">
      <c r="A16" s="436" t="s">
        <v>1040</v>
      </c>
      <c r="B16" s="336"/>
      <c r="C16" s="336"/>
      <c r="D16" s="428"/>
      <c r="E16" s="428"/>
      <c r="F16" s="428"/>
      <c r="G16" s="428"/>
      <c r="H16" s="421">
        <f t="shared" si="0"/>
        <v>0</v>
      </c>
      <c r="I16" s="428"/>
      <c r="J16" s="428"/>
      <c r="K16" s="428"/>
      <c r="L16" s="428"/>
      <c r="M16" s="391"/>
      <c r="N16" s="2"/>
      <c r="O16" s="158"/>
      <c r="P16" s="524" t="s">
        <v>1655</v>
      </c>
      <c r="Q16" s="165"/>
      <c r="R16" s="165"/>
      <c r="S16" s="165"/>
      <c r="T16" s="165"/>
      <c r="U16" s="165"/>
      <c r="V16" s="165"/>
      <c r="W16" s="165"/>
      <c r="X16" s="165"/>
      <c r="Y16" s="280"/>
      <c r="Z16" s="2"/>
    </row>
    <row r="17" spans="1:26">
      <c r="A17" s="436" t="s">
        <v>1285</v>
      </c>
      <c r="B17" s="336"/>
      <c r="C17" s="336"/>
      <c r="D17" s="336"/>
      <c r="E17" s="428"/>
      <c r="F17" s="531"/>
      <c r="G17" s="336"/>
      <c r="H17" s="421">
        <f t="shared" si="0"/>
        <v>0</v>
      </c>
      <c r="I17" s="336"/>
      <c r="J17" s="531"/>
      <c r="K17" s="336"/>
      <c r="L17" s="531"/>
      <c r="M17" s="287"/>
      <c r="N17" s="2"/>
      <c r="O17" s="158"/>
      <c r="P17" s="2"/>
      <c r="Q17" s="2"/>
      <c r="R17" s="2"/>
      <c r="S17" s="2"/>
      <c r="T17" s="2"/>
      <c r="U17" s="2"/>
      <c r="V17" s="2"/>
      <c r="W17" s="2"/>
      <c r="X17" s="2"/>
      <c r="Y17" s="282"/>
      <c r="Z17" s="2"/>
    </row>
    <row r="18" spans="1:26">
      <c r="A18" s="436" t="s">
        <v>71</v>
      </c>
      <c r="B18" s="336"/>
      <c r="C18" s="336"/>
      <c r="D18" s="336"/>
      <c r="E18" s="956"/>
      <c r="F18" s="957"/>
      <c r="G18" s="336"/>
      <c r="H18" s="421">
        <f t="shared" si="0"/>
        <v>0</v>
      </c>
      <c r="I18" s="336"/>
      <c r="J18" s="531"/>
      <c r="K18" s="336"/>
      <c r="L18" s="531"/>
      <c r="M18" s="287"/>
      <c r="N18" s="2"/>
      <c r="O18" s="158"/>
      <c r="P18" s="2"/>
      <c r="Q18" s="2"/>
      <c r="R18" s="2"/>
      <c r="S18" s="2"/>
      <c r="T18" s="2"/>
      <c r="U18" s="2"/>
      <c r="V18" s="2"/>
      <c r="W18" s="2"/>
      <c r="X18" s="2"/>
      <c r="Y18" s="282"/>
      <c r="Z18" s="2"/>
    </row>
    <row r="19" spans="1:26">
      <c r="A19" s="436" t="s">
        <v>72</v>
      </c>
      <c r="B19" s="336"/>
      <c r="C19" s="336"/>
      <c r="D19" s="336"/>
      <c r="E19" s="428"/>
      <c r="F19" s="531"/>
      <c r="G19" s="336"/>
      <c r="H19" s="421">
        <f t="shared" si="0"/>
        <v>0</v>
      </c>
      <c r="I19" s="336"/>
      <c r="J19" s="531"/>
      <c r="K19" s="336"/>
      <c r="L19" s="531"/>
      <c r="M19" s="287"/>
      <c r="N19" s="2"/>
      <c r="O19" s="158"/>
      <c r="P19" s="2"/>
      <c r="Q19" s="2"/>
      <c r="R19" s="2"/>
      <c r="S19" s="2"/>
      <c r="T19" s="2"/>
      <c r="U19" s="2"/>
      <c r="V19" s="2"/>
      <c r="W19" s="2"/>
      <c r="X19" s="2"/>
      <c r="Y19" s="282"/>
      <c r="Z19" s="2"/>
    </row>
    <row r="20" spans="1:26">
      <c r="A20" s="436" t="s">
        <v>547</v>
      </c>
      <c r="B20" s="336"/>
      <c r="C20" s="336"/>
      <c r="D20" s="336"/>
      <c r="E20" s="428"/>
      <c r="F20" s="531"/>
      <c r="G20" s="336"/>
      <c r="H20" s="421">
        <f t="shared" si="0"/>
        <v>0</v>
      </c>
      <c r="I20" s="336"/>
      <c r="J20" s="531"/>
      <c r="K20" s="336"/>
      <c r="L20" s="531"/>
      <c r="M20" s="287"/>
      <c r="N20" s="2"/>
      <c r="O20" s="158"/>
      <c r="P20" s="2"/>
      <c r="Q20" s="2"/>
      <c r="R20" s="2"/>
      <c r="S20" s="2"/>
      <c r="T20" s="2"/>
      <c r="U20" s="2"/>
      <c r="V20" s="2"/>
      <c r="W20" s="2"/>
      <c r="X20" s="2"/>
      <c r="Y20" s="282"/>
      <c r="Z20" s="2"/>
    </row>
    <row r="21" spans="1:26">
      <c r="A21" s="436" t="s">
        <v>551</v>
      </c>
      <c r="B21" s="336"/>
      <c r="C21" s="336"/>
      <c r="D21" s="336"/>
      <c r="E21" s="428"/>
      <c r="F21" s="531"/>
      <c r="G21" s="336"/>
      <c r="H21" s="421">
        <f t="shared" si="0"/>
        <v>0</v>
      </c>
      <c r="I21" s="336"/>
      <c r="J21" s="531"/>
      <c r="K21" s="336"/>
      <c r="L21" s="531"/>
      <c r="M21" s="287"/>
      <c r="N21" s="2"/>
      <c r="O21" s="158"/>
      <c r="P21" s="2"/>
      <c r="Q21" s="2"/>
      <c r="R21" s="2"/>
      <c r="S21" s="2"/>
      <c r="T21" s="2"/>
      <c r="U21" s="2"/>
      <c r="V21" s="2"/>
      <c r="W21" s="2"/>
      <c r="X21" s="2"/>
      <c r="Y21" s="282"/>
      <c r="Z21" s="2"/>
    </row>
    <row r="22" spans="1:26">
      <c r="A22" s="436" t="s">
        <v>2324</v>
      </c>
      <c r="B22" s="336"/>
      <c r="C22" s="336"/>
      <c r="D22" s="336"/>
      <c r="E22" s="428"/>
      <c r="F22" s="531"/>
      <c r="G22" s="336"/>
      <c r="H22" s="421">
        <f t="shared" si="0"/>
        <v>0</v>
      </c>
      <c r="I22" s="336"/>
      <c r="J22" s="531"/>
      <c r="K22" s="336"/>
      <c r="L22" s="531"/>
      <c r="M22" s="287"/>
      <c r="N22" s="2"/>
      <c r="O22" s="158"/>
      <c r="P22" s="2"/>
      <c r="Q22" s="2"/>
      <c r="R22" s="2"/>
      <c r="S22" s="2"/>
      <c r="T22" s="2"/>
      <c r="U22" s="2"/>
      <c r="V22" s="2"/>
      <c r="W22" s="2"/>
      <c r="X22" s="2"/>
      <c r="Y22" s="282"/>
      <c r="Z22" s="2"/>
    </row>
    <row r="23" spans="1:26">
      <c r="A23" s="436" t="s">
        <v>398</v>
      </c>
      <c r="B23" s="336"/>
      <c r="C23" s="336"/>
      <c r="D23" s="336"/>
      <c r="E23" s="428"/>
      <c r="F23" s="531"/>
      <c r="G23" s="336"/>
      <c r="H23" s="421">
        <f t="shared" si="0"/>
        <v>0</v>
      </c>
      <c r="I23" s="336"/>
      <c r="J23" s="531"/>
      <c r="K23" s="336"/>
      <c r="L23" s="531"/>
      <c r="M23" s="287"/>
      <c r="N23" s="2"/>
      <c r="O23" s="158"/>
      <c r="P23" s="2"/>
      <c r="Q23" s="2"/>
      <c r="R23" s="2"/>
      <c r="S23" s="2"/>
      <c r="T23" s="2"/>
      <c r="U23" s="2"/>
      <c r="V23" s="2"/>
      <c r="W23" s="2"/>
      <c r="X23" s="2"/>
      <c r="Y23" s="282"/>
      <c r="Z23" s="2"/>
    </row>
    <row r="24" spans="1:26">
      <c r="A24" s="436" t="s">
        <v>73</v>
      </c>
      <c r="B24" s="336"/>
      <c r="C24" s="336"/>
      <c r="D24" s="336"/>
      <c r="E24" s="428"/>
      <c r="F24" s="531"/>
      <c r="G24" s="336"/>
      <c r="H24" s="421">
        <f t="shared" si="0"/>
        <v>0</v>
      </c>
      <c r="I24" s="336"/>
      <c r="J24" s="531"/>
      <c r="K24" s="336"/>
      <c r="L24" s="531"/>
      <c r="M24" s="287"/>
      <c r="N24" s="2"/>
      <c r="O24" s="158"/>
      <c r="P24" s="2"/>
      <c r="Q24" s="2"/>
      <c r="R24" s="2"/>
      <c r="S24" s="2"/>
      <c r="T24" s="2"/>
      <c r="U24" s="2"/>
      <c r="V24" s="2"/>
      <c r="W24" s="2"/>
      <c r="X24" s="2"/>
      <c r="Y24" s="282"/>
      <c r="Z24" s="2"/>
    </row>
    <row r="25" spans="1:26">
      <c r="A25" s="436" t="s">
        <v>74</v>
      </c>
      <c r="B25" s="336"/>
      <c r="C25" s="336"/>
      <c r="D25" s="336"/>
      <c r="E25" s="428"/>
      <c r="F25" s="531"/>
      <c r="G25" s="336"/>
      <c r="H25" s="421">
        <f t="shared" si="0"/>
        <v>0</v>
      </c>
      <c r="I25" s="336"/>
      <c r="J25" s="531"/>
      <c r="K25" s="336"/>
      <c r="L25" s="531"/>
      <c r="M25" s="287"/>
      <c r="N25" s="2"/>
      <c r="O25" s="158"/>
      <c r="P25" s="2"/>
      <c r="Q25" s="2"/>
      <c r="R25" s="2"/>
      <c r="S25" s="2"/>
      <c r="T25" s="2"/>
      <c r="U25" s="2"/>
      <c r="V25" s="2"/>
      <c r="W25" s="2"/>
      <c r="X25" s="2"/>
      <c r="Y25" s="282"/>
      <c r="Z25" s="2"/>
    </row>
    <row r="26" spans="1:26">
      <c r="A26" s="436" t="s">
        <v>75</v>
      </c>
      <c r="B26" s="336"/>
      <c r="C26" s="336"/>
      <c r="D26" s="336"/>
      <c r="E26" s="428"/>
      <c r="F26" s="531"/>
      <c r="G26" s="336"/>
      <c r="H26" s="421">
        <f t="shared" si="0"/>
        <v>0</v>
      </c>
      <c r="I26" s="336"/>
      <c r="J26" s="531"/>
      <c r="K26" s="336"/>
      <c r="L26" s="531"/>
      <c r="M26" s="287"/>
      <c r="N26" s="2"/>
      <c r="O26" s="158"/>
      <c r="P26" s="2"/>
      <c r="Q26" s="2"/>
      <c r="R26" s="2"/>
      <c r="S26" s="2"/>
      <c r="T26" s="2"/>
      <c r="U26" s="2"/>
      <c r="V26" s="2"/>
      <c r="W26" s="2"/>
      <c r="X26" s="2"/>
      <c r="Y26" s="282"/>
      <c r="Z26" s="2"/>
    </row>
    <row r="27" spans="1:26">
      <c r="A27" s="436" t="s">
        <v>76</v>
      </c>
      <c r="B27" s="336"/>
      <c r="C27" s="336"/>
      <c r="D27" s="336"/>
      <c r="E27" s="428"/>
      <c r="F27" s="531"/>
      <c r="G27" s="336"/>
      <c r="H27" s="421">
        <f t="shared" si="0"/>
        <v>0</v>
      </c>
      <c r="I27" s="336"/>
      <c r="J27" s="531"/>
      <c r="K27" s="336"/>
      <c r="L27" s="531"/>
      <c r="M27" s="287"/>
      <c r="N27" s="2"/>
      <c r="O27" s="158"/>
      <c r="P27" s="2"/>
      <c r="Q27" s="2"/>
      <c r="R27" s="2"/>
      <c r="S27" s="2"/>
      <c r="T27" s="2"/>
      <c r="U27" s="2"/>
      <c r="V27" s="2"/>
      <c r="W27" s="2"/>
      <c r="X27" s="2"/>
      <c r="Y27" s="282"/>
      <c r="Z27" s="2"/>
    </row>
    <row r="28" spans="1:26">
      <c r="A28" s="436" t="s">
        <v>77</v>
      </c>
      <c r="B28" s="336"/>
      <c r="C28" s="336"/>
      <c r="D28" s="336"/>
      <c r="E28" s="428"/>
      <c r="F28" s="531"/>
      <c r="G28" s="336"/>
      <c r="H28" s="421">
        <f t="shared" si="0"/>
        <v>0</v>
      </c>
      <c r="I28" s="336"/>
      <c r="J28" s="531"/>
      <c r="K28" s="336"/>
      <c r="L28" s="531"/>
      <c r="M28" s="287"/>
      <c r="N28" s="2"/>
      <c r="O28" s="158"/>
      <c r="P28" s="2"/>
      <c r="Q28" s="2"/>
      <c r="R28" s="2"/>
      <c r="S28" s="2"/>
      <c r="T28" s="2"/>
      <c r="U28" s="2"/>
      <c r="V28" s="2"/>
      <c r="W28" s="2"/>
      <c r="X28" s="2"/>
      <c r="Y28" s="282"/>
      <c r="Z28" s="2"/>
    </row>
    <row r="29" spans="1:26">
      <c r="A29" s="436" t="s">
        <v>78</v>
      </c>
      <c r="B29" s="336"/>
      <c r="C29" s="336"/>
      <c r="D29" s="336"/>
      <c r="E29" s="428"/>
      <c r="F29" s="531"/>
      <c r="G29" s="336"/>
      <c r="H29" s="421">
        <f t="shared" si="0"/>
        <v>0</v>
      </c>
      <c r="I29" s="336"/>
      <c r="J29" s="531"/>
      <c r="K29" s="336"/>
      <c r="L29" s="531"/>
      <c r="M29" s="287"/>
      <c r="N29" s="2"/>
      <c r="O29" s="158"/>
      <c r="P29" s="2"/>
      <c r="Q29" s="2"/>
      <c r="R29" s="2"/>
      <c r="S29" s="2"/>
      <c r="T29" s="2"/>
      <c r="U29" s="2"/>
      <c r="V29" s="2"/>
      <c r="W29" s="2"/>
      <c r="X29" s="2"/>
      <c r="Y29" s="282"/>
      <c r="Z29" s="2"/>
    </row>
    <row r="30" spans="1:26">
      <c r="A30" s="436" t="s">
        <v>79</v>
      </c>
      <c r="B30" s="336"/>
      <c r="C30" s="336"/>
      <c r="D30" s="336"/>
      <c r="E30" s="428"/>
      <c r="F30" s="531"/>
      <c r="G30" s="336"/>
      <c r="H30" s="421">
        <f t="shared" si="0"/>
        <v>0</v>
      </c>
      <c r="I30" s="336"/>
      <c r="J30" s="531"/>
      <c r="K30" s="336"/>
      <c r="L30" s="531"/>
      <c r="M30" s="287"/>
      <c r="N30" s="2"/>
      <c r="O30" s="158"/>
      <c r="P30" s="2"/>
      <c r="Q30" s="2"/>
      <c r="R30" s="2"/>
      <c r="S30" s="2"/>
      <c r="T30" s="2"/>
      <c r="U30" s="2"/>
      <c r="V30" s="2"/>
      <c r="W30" s="2"/>
      <c r="X30" s="2"/>
      <c r="Y30" s="282"/>
      <c r="Z30" s="2"/>
    </row>
    <row r="31" spans="1:26">
      <c r="A31" s="436" t="s">
        <v>80</v>
      </c>
      <c r="B31" s="336"/>
      <c r="C31" s="336"/>
      <c r="D31" s="336"/>
      <c r="E31" s="428"/>
      <c r="F31" s="531"/>
      <c r="G31" s="336"/>
      <c r="H31" s="421">
        <f t="shared" si="0"/>
        <v>0</v>
      </c>
      <c r="I31" s="336"/>
      <c r="J31" s="531"/>
      <c r="K31" s="336"/>
      <c r="L31" s="531"/>
      <c r="M31" s="287"/>
      <c r="N31" s="2"/>
      <c r="O31" s="158"/>
      <c r="P31" s="2"/>
      <c r="Q31" s="2"/>
      <c r="R31" s="2"/>
      <c r="S31" s="2"/>
      <c r="T31" s="2"/>
      <c r="U31" s="2"/>
      <c r="V31" s="2"/>
      <c r="W31" s="2"/>
      <c r="X31" s="2"/>
      <c r="Y31" s="282"/>
      <c r="Z31" s="2"/>
    </row>
    <row r="32" spans="1:26">
      <c r="A32" s="436" t="s">
        <v>81</v>
      </c>
      <c r="B32" s="336"/>
      <c r="C32" s="336"/>
      <c r="D32" s="336"/>
      <c r="E32" s="428"/>
      <c r="F32" s="531"/>
      <c r="G32" s="336"/>
      <c r="H32" s="421">
        <f t="shared" si="0"/>
        <v>0</v>
      </c>
      <c r="I32" s="336"/>
      <c r="J32" s="531"/>
      <c r="K32" s="336"/>
      <c r="L32" s="531"/>
      <c r="M32" s="287"/>
      <c r="N32" s="2"/>
      <c r="O32" s="158"/>
      <c r="P32" s="2"/>
      <c r="Q32" s="2"/>
      <c r="R32" s="2"/>
      <c r="S32" s="2"/>
      <c r="T32" s="2"/>
      <c r="U32" s="2"/>
      <c r="V32" s="2"/>
      <c r="W32" s="2"/>
      <c r="X32" s="2"/>
      <c r="Y32" s="282"/>
      <c r="Z32" s="2"/>
    </row>
    <row r="33" spans="1:26">
      <c r="A33" s="436" t="s">
        <v>82</v>
      </c>
      <c r="B33" s="336"/>
      <c r="C33" s="336"/>
      <c r="D33" s="336"/>
      <c r="E33" s="428"/>
      <c r="F33" s="531"/>
      <c r="G33" s="336"/>
      <c r="H33" s="421">
        <f t="shared" si="0"/>
        <v>0</v>
      </c>
      <c r="I33" s="336"/>
      <c r="J33" s="531"/>
      <c r="K33" s="336"/>
      <c r="L33" s="531"/>
      <c r="M33" s="287"/>
      <c r="N33" s="2"/>
      <c r="O33" s="158"/>
      <c r="P33" s="2"/>
      <c r="Q33" s="2"/>
      <c r="R33" s="2"/>
      <c r="S33" s="2"/>
      <c r="T33" s="2"/>
      <c r="U33" s="2"/>
      <c r="V33" s="2"/>
      <c r="W33" s="2"/>
      <c r="X33" s="2"/>
      <c r="Y33" s="282"/>
      <c r="Z33" s="2"/>
    </row>
    <row r="34" spans="1:26">
      <c r="A34" s="436" t="s">
        <v>83</v>
      </c>
      <c r="B34" s="336"/>
      <c r="C34" s="336"/>
      <c r="D34" s="336"/>
      <c r="E34" s="428"/>
      <c r="F34" s="531"/>
      <c r="G34" s="336"/>
      <c r="H34" s="421">
        <f t="shared" si="0"/>
        <v>0</v>
      </c>
      <c r="I34" s="336"/>
      <c r="J34" s="531"/>
      <c r="K34" s="336"/>
      <c r="L34" s="531"/>
      <c r="M34" s="287"/>
      <c r="N34" s="2"/>
      <c r="O34" s="158"/>
      <c r="P34" s="2"/>
      <c r="Q34" s="2"/>
      <c r="R34" s="2"/>
      <c r="S34" s="2"/>
      <c r="T34" s="2"/>
      <c r="U34" s="2"/>
      <c r="V34" s="2"/>
      <c r="W34" s="2"/>
      <c r="X34" s="2"/>
      <c r="Y34" s="282"/>
      <c r="Z34" s="2"/>
    </row>
    <row r="35" spans="1:26">
      <c r="A35" s="436" t="s">
        <v>84</v>
      </c>
      <c r="B35" s="336"/>
      <c r="C35" s="336"/>
      <c r="D35" s="336"/>
      <c r="E35" s="428"/>
      <c r="F35" s="531"/>
      <c r="G35" s="336"/>
      <c r="H35" s="421">
        <f t="shared" si="0"/>
        <v>0</v>
      </c>
      <c r="I35" s="336"/>
      <c r="J35" s="531"/>
      <c r="K35" s="336"/>
      <c r="L35" s="531"/>
      <c r="M35" s="287"/>
      <c r="N35" s="2"/>
      <c r="O35" s="158"/>
      <c r="P35" s="2"/>
      <c r="Q35" s="2"/>
      <c r="R35" s="2"/>
      <c r="S35" s="2"/>
      <c r="T35" s="2"/>
      <c r="U35" s="2"/>
      <c r="V35" s="2"/>
      <c r="W35" s="2"/>
      <c r="X35" s="2"/>
      <c r="Y35" s="282"/>
      <c r="Z35" s="2"/>
    </row>
    <row r="36" spans="1:26">
      <c r="A36" s="436" t="s">
        <v>85</v>
      </c>
      <c r="B36" s="336"/>
      <c r="C36" s="336"/>
      <c r="D36" s="336"/>
      <c r="E36" s="428"/>
      <c r="F36" s="531"/>
      <c r="G36" s="336"/>
      <c r="H36" s="421">
        <f t="shared" si="0"/>
        <v>0</v>
      </c>
      <c r="I36" s="336"/>
      <c r="J36" s="531"/>
      <c r="K36" s="336"/>
      <c r="L36" s="531"/>
      <c r="M36" s="287"/>
      <c r="N36" s="2"/>
      <c r="O36" s="158"/>
      <c r="P36" s="2"/>
      <c r="Q36" s="2"/>
      <c r="R36" s="2"/>
      <c r="S36" s="2"/>
      <c r="T36" s="2"/>
      <c r="U36" s="2"/>
      <c r="V36" s="2"/>
      <c r="W36" s="2"/>
      <c r="X36" s="2"/>
      <c r="Y36" s="282"/>
      <c r="Z36" s="2"/>
    </row>
    <row r="37" spans="1:26">
      <c r="A37" s="436" t="s">
        <v>86</v>
      </c>
      <c r="B37" s="336"/>
      <c r="C37" s="336"/>
      <c r="D37" s="336"/>
      <c r="E37" s="428"/>
      <c r="F37" s="531"/>
      <c r="G37" s="336"/>
      <c r="H37" s="421">
        <f t="shared" si="0"/>
        <v>0</v>
      </c>
      <c r="I37" s="336"/>
      <c r="J37" s="531"/>
      <c r="K37" s="336"/>
      <c r="L37" s="531"/>
      <c r="M37" s="287"/>
      <c r="N37" s="2"/>
      <c r="O37" s="158"/>
      <c r="P37" s="2"/>
      <c r="Q37" s="2"/>
      <c r="R37" s="2"/>
      <c r="S37" s="2"/>
      <c r="T37" s="2"/>
      <c r="U37" s="2"/>
      <c r="V37" s="2"/>
      <c r="W37" s="2"/>
      <c r="X37" s="2"/>
      <c r="Y37" s="282"/>
      <c r="Z37" s="2"/>
    </row>
    <row r="38" spans="1:26">
      <c r="A38" s="436" t="s">
        <v>87</v>
      </c>
      <c r="B38" s="336"/>
      <c r="C38" s="336"/>
      <c r="D38" s="336"/>
      <c r="E38" s="428"/>
      <c r="F38" s="531"/>
      <c r="G38" s="336"/>
      <c r="H38" s="421">
        <f t="shared" si="0"/>
        <v>0</v>
      </c>
      <c r="I38" s="336"/>
      <c r="J38" s="531"/>
      <c r="K38" s="336"/>
      <c r="L38" s="531"/>
      <c r="M38" s="287"/>
      <c r="N38" s="2"/>
      <c r="O38" s="158"/>
      <c r="P38" s="2"/>
      <c r="Q38" s="2"/>
      <c r="R38" s="2"/>
      <c r="S38" s="2"/>
      <c r="T38" s="2"/>
      <c r="U38" s="2"/>
      <c r="V38" s="2"/>
      <c r="W38" s="2"/>
      <c r="X38" s="2"/>
      <c r="Y38" s="282"/>
      <c r="Z38" s="2"/>
    </row>
    <row r="39" spans="1:26">
      <c r="A39" s="436" t="s">
        <v>88</v>
      </c>
      <c r="B39" s="336"/>
      <c r="C39" s="336"/>
      <c r="D39" s="336"/>
      <c r="E39" s="428"/>
      <c r="F39" s="531"/>
      <c r="G39" s="336"/>
      <c r="H39" s="421">
        <f t="shared" si="0"/>
        <v>0</v>
      </c>
      <c r="I39" s="336"/>
      <c r="J39" s="531"/>
      <c r="K39" s="336"/>
      <c r="L39" s="531"/>
      <c r="M39" s="287"/>
      <c r="N39" s="2"/>
      <c r="O39" s="158"/>
      <c r="P39" s="2"/>
      <c r="Q39" s="2"/>
      <c r="R39" s="2"/>
      <c r="S39" s="2"/>
      <c r="T39" s="2"/>
      <c r="U39" s="2"/>
      <c r="V39" s="2"/>
      <c r="W39" s="2"/>
      <c r="X39" s="2"/>
      <c r="Y39" s="282"/>
      <c r="Z39" s="2"/>
    </row>
    <row r="40" spans="1:26">
      <c r="A40" s="436" t="s">
        <v>2339</v>
      </c>
      <c r="B40" s="336"/>
      <c r="C40" s="336"/>
      <c r="D40" s="336"/>
      <c r="E40" s="428"/>
      <c r="F40" s="531"/>
      <c r="G40" s="336"/>
      <c r="H40" s="421">
        <f t="shared" si="0"/>
        <v>0</v>
      </c>
      <c r="I40" s="336"/>
      <c r="J40" s="531"/>
      <c r="K40" s="336"/>
      <c r="L40" s="531"/>
      <c r="M40" s="287"/>
      <c r="N40" s="2"/>
      <c r="O40" s="158"/>
      <c r="P40" s="2"/>
      <c r="Q40" s="2"/>
      <c r="R40" s="2"/>
      <c r="S40" s="2"/>
      <c r="T40" s="2"/>
      <c r="U40" s="2"/>
      <c r="V40" s="2"/>
      <c r="W40" s="2"/>
      <c r="X40" s="2"/>
      <c r="Y40" s="282"/>
      <c r="Z40" s="2"/>
    </row>
    <row r="41" spans="1:26">
      <c r="A41" s="436" t="s">
        <v>2344</v>
      </c>
      <c r="B41" s="336"/>
      <c r="C41" s="336"/>
      <c r="D41" s="336"/>
      <c r="E41" s="428"/>
      <c r="F41" s="531"/>
      <c r="G41" s="336"/>
      <c r="H41" s="421">
        <f t="shared" si="0"/>
        <v>0</v>
      </c>
      <c r="I41" s="336"/>
      <c r="J41" s="531"/>
      <c r="K41" s="336"/>
      <c r="L41" s="531"/>
      <c r="M41" s="287"/>
      <c r="N41" s="2"/>
      <c r="O41" s="158"/>
      <c r="P41" s="2"/>
      <c r="Q41" s="2"/>
      <c r="R41" s="2"/>
      <c r="S41" s="2"/>
      <c r="T41" s="2"/>
      <c r="U41" s="2"/>
      <c r="V41" s="2"/>
      <c r="W41" s="2"/>
      <c r="X41" s="2"/>
      <c r="Y41" s="282"/>
      <c r="Z41" s="2"/>
    </row>
    <row r="42" spans="1:26">
      <c r="A42" s="436" t="s">
        <v>2351</v>
      </c>
      <c r="B42" s="336"/>
      <c r="C42" s="336"/>
      <c r="D42" s="336"/>
      <c r="E42" s="428"/>
      <c r="F42" s="531"/>
      <c r="G42" s="336"/>
      <c r="H42" s="421">
        <f t="shared" si="0"/>
        <v>0</v>
      </c>
      <c r="I42" s="336"/>
      <c r="J42" s="531"/>
      <c r="K42" s="336"/>
      <c r="L42" s="531"/>
      <c r="M42" s="287"/>
      <c r="N42" s="2"/>
      <c r="O42" s="158"/>
      <c r="P42" s="2"/>
      <c r="Q42" s="2"/>
      <c r="R42" s="2"/>
      <c r="S42" s="2"/>
      <c r="T42" s="2"/>
      <c r="U42" s="2"/>
      <c r="V42" s="2"/>
      <c r="W42" s="2"/>
      <c r="X42" s="2"/>
      <c r="Y42" s="282"/>
      <c r="Z42" s="2"/>
    </row>
    <row r="43" spans="1:26">
      <c r="A43" s="436" t="s">
        <v>2354</v>
      </c>
      <c r="B43" s="336"/>
      <c r="C43" s="336"/>
      <c r="D43" s="336"/>
      <c r="E43" s="428"/>
      <c r="F43" s="531"/>
      <c r="G43" s="336"/>
      <c r="H43" s="421">
        <f t="shared" si="0"/>
        <v>0</v>
      </c>
      <c r="I43" s="336"/>
      <c r="J43" s="531"/>
      <c r="K43" s="336"/>
      <c r="L43" s="531"/>
      <c r="M43" s="287"/>
      <c r="N43" s="2"/>
      <c r="O43" s="158"/>
      <c r="P43" s="2"/>
      <c r="Q43" s="2"/>
      <c r="R43" s="2"/>
      <c r="S43" s="2"/>
      <c r="T43" s="2"/>
      <c r="U43" s="2"/>
      <c r="V43" s="2"/>
      <c r="W43" s="2"/>
      <c r="X43" s="2"/>
      <c r="Y43" s="282"/>
      <c r="Z43" s="2"/>
    </row>
    <row r="44" spans="1:26">
      <c r="A44" s="436" t="s">
        <v>2704</v>
      </c>
      <c r="B44" s="336"/>
      <c r="C44" s="336"/>
      <c r="D44" s="336"/>
      <c r="E44" s="428"/>
      <c r="F44" s="531"/>
      <c r="G44" s="336"/>
      <c r="H44" s="421">
        <f t="shared" si="0"/>
        <v>0</v>
      </c>
      <c r="I44" s="336"/>
      <c r="J44" s="531"/>
      <c r="K44" s="336"/>
      <c r="L44" s="531"/>
      <c r="M44" s="287"/>
      <c r="N44" s="2"/>
      <c r="O44" s="158"/>
      <c r="P44" s="2"/>
      <c r="Q44" s="2"/>
      <c r="R44" s="2"/>
      <c r="S44" s="2"/>
      <c r="T44" s="2"/>
      <c r="U44" s="2"/>
      <c r="V44" s="2"/>
      <c r="W44" s="2"/>
      <c r="X44" s="2"/>
      <c r="Y44" s="282"/>
      <c r="Z44" s="2"/>
    </row>
    <row r="45" spans="1:26">
      <c r="A45" s="438"/>
      <c r="B45" s="336"/>
      <c r="C45" s="336"/>
      <c r="D45" s="444"/>
      <c r="E45" s="444"/>
      <c r="F45" s="531"/>
      <c r="G45" s="444"/>
      <c r="H45" s="423">
        <f t="shared" si="0"/>
        <v>0</v>
      </c>
      <c r="I45" s="444"/>
      <c r="J45" s="531"/>
      <c r="K45" s="444"/>
      <c r="L45" s="531"/>
      <c r="M45" s="519"/>
      <c r="N45" s="2"/>
      <c r="O45" s="158"/>
      <c r="P45" s="2"/>
      <c r="Q45" s="2"/>
      <c r="R45" s="2"/>
      <c r="S45" s="2"/>
      <c r="T45" s="2"/>
      <c r="U45" s="2"/>
      <c r="V45" s="2"/>
      <c r="W45" s="2"/>
      <c r="X45" s="2"/>
      <c r="Y45" s="282"/>
      <c r="Z45" s="2"/>
    </row>
    <row r="46" spans="1:26">
      <c r="A46" s="1011" t="s">
        <v>1656</v>
      </c>
      <c r="B46" s="323"/>
      <c r="C46" s="323"/>
      <c r="D46" s="323"/>
      <c r="E46" s="323"/>
      <c r="F46" s="323"/>
      <c r="G46" s="323"/>
      <c r="H46" s="323"/>
      <c r="I46" s="323"/>
      <c r="J46" s="323"/>
      <c r="K46" s="323"/>
      <c r="L46" s="323"/>
      <c r="M46" s="325"/>
      <c r="N46" s="2"/>
      <c r="O46" s="158"/>
      <c r="P46" s="2"/>
      <c r="Q46" s="2"/>
      <c r="R46" s="2"/>
      <c r="S46" s="2"/>
      <c r="T46" s="2"/>
      <c r="U46" s="2"/>
      <c r="V46" s="2"/>
      <c r="W46" s="2"/>
      <c r="X46" s="2"/>
      <c r="Y46" s="282"/>
      <c r="Z46" s="2"/>
    </row>
    <row r="47" spans="1:26">
      <c r="A47" s="158"/>
      <c r="B47" s="2"/>
      <c r="C47" s="2"/>
      <c r="D47" s="2"/>
      <c r="E47" s="2"/>
      <c r="F47" s="2"/>
      <c r="G47" s="2"/>
      <c r="H47" s="2"/>
      <c r="I47" s="2"/>
      <c r="J47" s="2"/>
      <c r="K47" s="2"/>
      <c r="L47" s="2"/>
      <c r="M47" s="282"/>
      <c r="N47" s="2"/>
      <c r="O47" s="158"/>
      <c r="P47" s="2"/>
      <c r="Q47" s="2"/>
      <c r="R47" s="2"/>
      <c r="S47" s="2"/>
      <c r="T47" s="2"/>
      <c r="U47" s="2"/>
      <c r="V47" s="2"/>
      <c r="W47" s="2"/>
      <c r="X47" s="2"/>
      <c r="Y47" s="282"/>
      <c r="Z47" s="2"/>
    </row>
    <row r="48" spans="1:26">
      <c r="A48" s="158"/>
      <c r="B48" s="2"/>
      <c r="C48" s="2"/>
      <c r="D48" s="2"/>
      <c r="E48" s="2"/>
      <c r="F48" s="2"/>
      <c r="G48" s="2"/>
      <c r="H48" s="2"/>
      <c r="I48" s="2"/>
      <c r="J48" s="2"/>
      <c r="K48" s="2"/>
      <c r="L48" s="2"/>
      <c r="M48" s="282"/>
      <c r="N48" s="2"/>
      <c r="O48" s="158"/>
      <c r="P48" s="2"/>
      <c r="Q48" s="2"/>
      <c r="R48" s="2"/>
      <c r="S48" s="2"/>
      <c r="T48" s="2"/>
      <c r="U48" s="2"/>
      <c r="V48" s="2"/>
      <c r="W48" s="2"/>
      <c r="X48" s="2"/>
      <c r="Y48" s="282"/>
      <c r="Z48" s="2"/>
    </row>
    <row r="49" spans="1:26">
      <c r="A49" s="158"/>
      <c r="B49" s="2"/>
      <c r="C49" s="2"/>
      <c r="D49" s="2"/>
      <c r="E49" s="2"/>
      <c r="F49" s="2"/>
      <c r="G49" s="2"/>
      <c r="H49" s="2"/>
      <c r="I49" s="2"/>
      <c r="J49" s="2"/>
      <c r="K49" s="2"/>
      <c r="L49" s="2"/>
      <c r="M49" s="282"/>
      <c r="N49" s="2"/>
      <c r="O49" s="158"/>
      <c r="P49" s="2"/>
      <c r="Q49" s="2"/>
      <c r="R49" s="2"/>
      <c r="S49" s="2"/>
      <c r="T49" s="2"/>
      <c r="U49" s="2"/>
      <c r="V49" s="2"/>
      <c r="W49" s="2"/>
      <c r="X49" s="2"/>
      <c r="Y49" s="282"/>
      <c r="Z49" s="2"/>
    </row>
    <row r="50" spans="1:26">
      <c r="A50" s="158"/>
      <c r="B50" s="2"/>
      <c r="C50" s="2"/>
      <c r="D50" s="2"/>
      <c r="E50" s="2"/>
      <c r="F50" s="2"/>
      <c r="G50" s="2"/>
      <c r="H50" s="2"/>
      <c r="I50" s="2"/>
      <c r="J50" s="2"/>
      <c r="K50" s="2"/>
      <c r="L50" s="2"/>
      <c r="M50" s="282"/>
      <c r="N50" s="2"/>
      <c r="O50" s="158"/>
      <c r="P50" s="2"/>
      <c r="Q50" s="2"/>
      <c r="R50" s="2"/>
      <c r="S50" s="2"/>
      <c r="T50" s="2"/>
      <c r="U50" s="2"/>
      <c r="V50" s="2"/>
      <c r="W50" s="2"/>
      <c r="X50" s="2"/>
      <c r="Y50" s="282"/>
      <c r="Z50" s="2"/>
    </row>
    <row r="51" spans="1:26">
      <c r="A51" s="158"/>
      <c r="B51" s="2"/>
      <c r="C51" s="2"/>
      <c r="D51" s="2"/>
      <c r="E51" s="2"/>
      <c r="F51" s="2"/>
      <c r="G51" s="2"/>
      <c r="H51" s="2"/>
      <c r="I51" s="2"/>
      <c r="J51" s="2"/>
      <c r="K51" s="2"/>
      <c r="L51" s="2"/>
      <c r="M51" s="282"/>
      <c r="N51" s="2"/>
      <c r="O51" s="158"/>
      <c r="P51" s="2"/>
      <c r="Q51" s="2"/>
      <c r="R51" s="2"/>
      <c r="S51" s="2"/>
      <c r="T51" s="2"/>
      <c r="U51" s="2"/>
      <c r="V51" s="2"/>
      <c r="W51" s="2"/>
      <c r="X51" s="2"/>
      <c r="Y51" s="282"/>
      <c r="Z51" s="2"/>
    </row>
    <row r="52" spans="1:26" ht="15.75" thickBot="1">
      <c r="A52" s="318"/>
      <c r="B52" s="319"/>
      <c r="C52" s="319"/>
      <c r="D52" s="319"/>
      <c r="E52" s="319"/>
      <c r="F52" s="319"/>
      <c r="G52" s="319"/>
      <c r="H52" s="319"/>
      <c r="I52" s="319"/>
      <c r="J52" s="319"/>
      <c r="K52" s="319"/>
      <c r="L52" s="319"/>
      <c r="M52" s="320"/>
      <c r="N52" s="2"/>
      <c r="O52" s="318"/>
      <c r="P52" s="319"/>
      <c r="Q52" s="319"/>
      <c r="R52" s="319"/>
      <c r="S52" s="319"/>
      <c r="T52" s="319"/>
      <c r="U52" s="319"/>
      <c r="V52" s="319"/>
      <c r="W52" s="319"/>
      <c r="X52" s="319"/>
      <c r="Y52" s="320"/>
      <c r="Z52" s="2"/>
    </row>
    <row r="53" spans="1:26">
      <c r="A53" s="974" t="s">
        <v>2684</v>
      </c>
      <c r="B53" s="165"/>
      <c r="C53" s="165"/>
      <c r="D53" s="165"/>
      <c r="E53" s="165"/>
      <c r="F53" s="2"/>
      <c r="G53" s="2"/>
      <c r="H53" s="2"/>
      <c r="I53" s="2"/>
      <c r="J53" s="2"/>
      <c r="K53" s="2"/>
      <c r="L53" s="2"/>
      <c r="M53" s="2"/>
      <c r="N53" s="2"/>
      <c r="O53" s="954"/>
      <c r="P53" s="2"/>
      <c r="Q53" s="2"/>
      <c r="R53" s="2"/>
      <c r="S53" s="2"/>
      <c r="T53" s="2"/>
      <c r="U53" s="2"/>
      <c r="V53" s="2"/>
      <c r="W53" s="2"/>
      <c r="X53" s="2"/>
      <c r="Y53" s="954"/>
      <c r="Z53" s="2"/>
    </row>
    <row r="54" spans="1:26">
      <c r="A54" s="2"/>
      <c r="B54" s="2"/>
      <c r="C54" s="2"/>
      <c r="D54" s="2"/>
      <c r="E54" s="2"/>
      <c r="F54" s="2"/>
      <c r="G54" s="2"/>
      <c r="H54" s="2"/>
      <c r="I54" s="2"/>
      <c r="J54" s="2"/>
      <c r="K54" s="2"/>
      <c r="L54" s="2"/>
      <c r="M54" s="2"/>
      <c r="N54" s="2"/>
      <c r="O54" s="954"/>
      <c r="P54" s="2"/>
      <c r="Q54" s="2"/>
      <c r="R54" s="2"/>
      <c r="S54" s="2"/>
      <c r="T54" s="2"/>
      <c r="U54" s="2"/>
      <c r="V54" s="2"/>
      <c r="W54" s="2"/>
      <c r="X54" s="2"/>
      <c r="Y54" s="954"/>
      <c r="Z54" s="2"/>
    </row>
    <row r="55" spans="1:26">
      <c r="A55" s="165" t="s">
        <v>2704</v>
      </c>
      <c r="B55" s="165"/>
      <c r="C55" s="165"/>
      <c r="D55" s="165"/>
      <c r="E55" s="165"/>
      <c r="F55" s="165"/>
      <c r="G55" s="165"/>
      <c r="H55" s="165"/>
      <c r="I55" s="165"/>
      <c r="J55" s="165"/>
      <c r="K55" s="165"/>
      <c r="L55" s="165"/>
      <c r="M55" s="165"/>
      <c r="N55" s="2"/>
      <c r="O55" s="954"/>
      <c r="P55" s="2"/>
      <c r="Q55" s="2"/>
      <c r="R55" s="2"/>
      <c r="S55" s="2"/>
      <c r="T55" s="2"/>
      <c r="U55" s="2"/>
      <c r="V55" s="2"/>
      <c r="W55" s="2"/>
      <c r="X55" s="2"/>
      <c r="Y55" s="954"/>
      <c r="Z55" s="2"/>
    </row>
    <row r="56" spans="1:26">
      <c r="A56" s="2"/>
      <c r="B56" s="2"/>
      <c r="C56" s="2"/>
      <c r="D56" s="2"/>
      <c r="E56" s="2"/>
    </row>
    <row r="57" spans="1:26">
      <c r="A57" s="2"/>
      <c r="B57" s="2"/>
      <c r="C57" s="2"/>
      <c r="D57" s="2"/>
      <c r="E57" s="2"/>
    </row>
    <row r="58" spans="1:26">
      <c r="A58" s="2"/>
      <c r="B58" s="2"/>
      <c r="C58" s="2"/>
      <c r="D58" s="2"/>
      <c r="E58" s="2"/>
    </row>
    <row r="59" spans="1:26">
      <c r="A59" s="2"/>
      <c r="B59" s="2"/>
      <c r="C59" s="2"/>
      <c r="D59" s="2"/>
      <c r="E59" s="2"/>
    </row>
    <row r="60" spans="1:26">
      <c r="A60" s="2"/>
      <c r="B60" s="2"/>
      <c r="C60" s="2"/>
      <c r="D60" s="2"/>
      <c r="E60" s="2"/>
    </row>
    <row r="61" spans="1:26">
      <c r="A61" s="2"/>
      <c r="B61" s="2"/>
      <c r="C61" s="2"/>
      <c r="D61" s="2"/>
      <c r="E61" s="2"/>
    </row>
    <row r="62" spans="1:26">
      <c r="A62" s="2"/>
      <c r="B62" s="2"/>
      <c r="C62" s="2"/>
      <c r="D62" s="2"/>
      <c r="E62" s="2"/>
    </row>
    <row r="63" spans="1:26">
      <c r="A63" s="2"/>
      <c r="B63" s="2"/>
      <c r="C63" s="2"/>
      <c r="D63" s="2"/>
      <c r="E63" s="2"/>
    </row>
    <row r="64" spans="1:26">
      <c r="A64" s="2"/>
      <c r="B64" s="2"/>
      <c r="C64" s="2"/>
      <c r="D64" s="2"/>
      <c r="E64" s="2"/>
    </row>
    <row r="65" spans="1:18">
      <c r="A65" s="2"/>
      <c r="B65" s="2"/>
      <c r="C65" s="2"/>
      <c r="D65" s="2"/>
      <c r="E65" s="2"/>
    </row>
    <row r="66" spans="1:18">
      <c r="A66" s="2"/>
      <c r="B66" s="2"/>
      <c r="C66" s="2"/>
      <c r="D66" s="2"/>
      <c r="E66" s="2"/>
    </row>
    <row r="67" spans="1:18">
      <c r="A67" s="2"/>
      <c r="B67" s="2"/>
      <c r="C67" s="2"/>
      <c r="D67" s="2"/>
      <c r="E67" s="2"/>
      <c r="F67" s="2"/>
      <c r="G67" s="2"/>
      <c r="H67" s="2"/>
      <c r="I67" s="2"/>
      <c r="J67" s="2"/>
      <c r="K67" s="2"/>
      <c r="L67" s="2"/>
      <c r="M67" s="2"/>
      <c r="N67" s="2"/>
      <c r="O67" s="2"/>
      <c r="P67" s="2"/>
      <c r="Q67" s="2"/>
      <c r="R67" s="2"/>
    </row>
    <row r="68" spans="1:18">
      <c r="A68" s="2"/>
      <c r="B68" s="2"/>
      <c r="C68" s="2"/>
      <c r="D68" s="2"/>
      <c r="E68" s="2"/>
      <c r="F68" s="2"/>
      <c r="G68" s="2"/>
      <c r="H68" s="2"/>
      <c r="I68" s="2"/>
      <c r="J68" s="2"/>
      <c r="K68" s="2"/>
      <c r="L68" s="2"/>
      <c r="M68" s="2"/>
      <c r="N68" s="2"/>
      <c r="O68" s="2"/>
      <c r="P68" s="2"/>
      <c r="Q68" s="2"/>
      <c r="R68" s="2"/>
    </row>
    <row r="69" spans="1:18">
      <c r="A69" s="2"/>
      <c r="B69" s="2"/>
      <c r="C69" s="2"/>
      <c r="D69" s="2"/>
      <c r="E69" s="2"/>
      <c r="F69" s="2"/>
      <c r="G69" s="2"/>
      <c r="H69" s="2"/>
      <c r="I69" s="2"/>
      <c r="J69" s="2"/>
      <c r="K69" s="2"/>
      <c r="L69" s="2"/>
      <c r="M69" s="2"/>
      <c r="N69" s="2"/>
      <c r="O69" s="2"/>
      <c r="P69" s="2"/>
      <c r="Q69" s="2"/>
      <c r="R69" s="2"/>
    </row>
    <row r="70" spans="1:18">
      <c r="A70" s="2"/>
      <c r="B70" s="2"/>
      <c r="C70" s="2"/>
      <c r="D70" s="2"/>
      <c r="E70" s="2"/>
      <c r="F70" s="2"/>
      <c r="G70" s="2"/>
      <c r="H70" s="2"/>
      <c r="I70" s="2"/>
      <c r="J70" s="2"/>
      <c r="K70" s="2"/>
      <c r="L70" s="2"/>
      <c r="M70" s="2"/>
      <c r="N70" s="2"/>
      <c r="O70" s="2"/>
      <c r="P70" s="2"/>
      <c r="Q70" s="2"/>
      <c r="R70" s="2"/>
    </row>
    <row r="71" spans="1:18">
      <c r="A71" s="2"/>
      <c r="B71" s="2"/>
      <c r="C71" s="2"/>
      <c r="D71" s="2"/>
      <c r="E71" s="2"/>
      <c r="F71" s="2"/>
      <c r="G71" s="2"/>
      <c r="H71" s="2"/>
      <c r="I71" s="2"/>
      <c r="J71" s="2"/>
      <c r="K71" s="2"/>
      <c r="L71" s="2"/>
      <c r="M71" s="2"/>
      <c r="N71" s="2"/>
      <c r="O71" s="2"/>
      <c r="P71" s="2"/>
      <c r="Q71" s="2"/>
      <c r="R71" s="2"/>
    </row>
    <row r="72" spans="1:18">
      <c r="A72" s="2"/>
      <c r="B72" s="2"/>
      <c r="C72" s="2"/>
      <c r="D72" s="2"/>
      <c r="E72" s="2"/>
      <c r="F72" s="2"/>
      <c r="G72" s="2"/>
      <c r="H72" s="2"/>
      <c r="I72" s="2"/>
      <c r="J72" s="2"/>
      <c r="K72" s="2"/>
      <c r="L72" s="2"/>
      <c r="M72" s="2"/>
      <c r="N72" s="2"/>
      <c r="O72" s="2"/>
      <c r="P72" s="2"/>
      <c r="Q72" s="2"/>
      <c r="R72" s="2"/>
    </row>
    <row r="73" spans="1:18">
      <c r="A73" s="2"/>
      <c r="B73" s="2"/>
      <c r="C73" s="2"/>
      <c r="D73" s="2"/>
      <c r="E73" s="2"/>
      <c r="F73" s="2"/>
      <c r="G73" s="2"/>
      <c r="H73" s="2"/>
      <c r="I73" s="2"/>
      <c r="J73" s="2"/>
      <c r="K73" s="2"/>
      <c r="L73" s="2"/>
      <c r="M73" s="2"/>
      <c r="N73" s="2"/>
      <c r="O73" s="2"/>
      <c r="P73" s="2"/>
      <c r="Q73" s="2"/>
      <c r="R73" s="2"/>
    </row>
    <row r="74" spans="1:18">
      <c r="A74" s="2"/>
      <c r="B74" s="2"/>
      <c r="C74" s="2"/>
      <c r="D74" s="2"/>
      <c r="E74" s="2"/>
      <c r="F74" s="2"/>
      <c r="G74" s="2"/>
      <c r="H74" s="2"/>
      <c r="I74" s="2"/>
      <c r="J74" s="2"/>
      <c r="K74" s="2"/>
      <c r="L74" s="2"/>
      <c r="M74" s="2"/>
      <c r="N74" s="2"/>
      <c r="O74" s="2"/>
      <c r="P74" s="2"/>
      <c r="Q74" s="2"/>
      <c r="R74" s="2"/>
    </row>
    <row r="75" spans="1:18">
      <c r="A75" s="2"/>
      <c r="B75" s="2"/>
      <c r="C75" s="2"/>
      <c r="D75" s="2"/>
      <c r="E75" s="2"/>
      <c r="F75" s="2"/>
      <c r="G75" s="2"/>
      <c r="H75" s="2"/>
      <c r="I75" s="2"/>
      <c r="J75" s="2"/>
      <c r="K75" s="2"/>
      <c r="L75" s="2"/>
      <c r="M75" s="2"/>
      <c r="N75" s="2"/>
      <c r="O75" s="2"/>
      <c r="P75" s="2"/>
      <c r="Q75" s="2"/>
      <c r="R75" s="2"/>
    </row>
    <row r="76" spans="1:18">
      <c r="A76" s="2"/>
      <c r="B76" s="2"/>
      <c r="C76" s="2"/>
      <c r="D76" s="2"/>
      <c r="E76" s="2"/>
      <c r="F76" s="2"/>
      <c r="G76" s="2"/>
      <c r="H76" s="2"/>
      <c r="I76" s="2"/>
      <c r="J76" s="2"/>
      <c r="K76" s="2"/>
      <c r="L76" s="2"/>
      <c r="M76" s="2"/>
      <c r="N76" s="2"/>
      <c r="O76" s="2"/>
      <c r="P76" s="2"/>
      <c r="Q76" s="2"/>
      <c r="R76" s="2"/>
    </row>
    <row r="77" spans="1:18">
      <c r="A77" s="2"/>
      <c r="B77" s="2"/>
      <c r="C77" s="2"/>
      <c r="D77" s="2"/>
      <c r="E77" s="2"/>
      <c r="F77" s="2"/>
      <c r="G77" s="2"/>
      <c r="H77" s="2"/>
      <c r="I77" s="2"/>
      <c r="J77" s="2"/>
      <c r="K77" s="2"/>
      <c r="L77" s="2"/>
      <c r="M77" s="2"/>
      <c r="N77" s="2"/>
      <c r="O77" s="2"/>
      <c r="P77" s="2"/>
      <c r="Q77" s="2"/>
      <c r="R77" s="2"/>
    </row>
    <row r="78" spans="1:18">
      <c r="A78" s="2"/>
      <c r="B78" s="2"/>
      <c r="C78" s="2"/>
      <c r="D78" s="2"/>
      <c r="E78" s="2"/>
      <c r="F78" s="2"/>
      <c r="G78" s="2"/>
      <c r="H78" s="2"/>
      <c r="I78" s="2"/>
      <c r="J78" s="2"/>
      <c r="K78" s="2"/>
      <c r="L78" s="2"/>
      <c r="M78" s="2"/>
      <c r="N78" s="2"/>
      <c r="O78" s="2"/>
      <c r="P78" s="2"/>
      <c r="Q78" s="2"/>
      <c r="R78" s="2"/>
    </row>
  </sheetData>
  <printOptions horizontalCentered="1" verticalCentered="1"/>
  <pageMargins left="0.5" right="0.5" top="0.5" bottom="0.5" header="0" footer="0"/>
  <pageSetup scale="59" fitToWidth="2" orientation="landscape" r:id="rId1"/>
  <headerFooter alignWithMargins="0"/>
  <colBreaks count="1" manualBreakCount="1">
    <brk id="13" max="54" man="1"/>
  </colBreaks>
  <legacyDrawing r:id="rId2"/>
</worksheet>
</file>

<file path=xl/worksheets/sheet22.xml><?xml version="1.0" encoding="utf-8"?>
<worksheet xmlns="http://schemas.openxmlformats.org/spreadsheetml/2006/main" xmlns:r="http://schemas.openxmlformats.org/officeDocument/2006/relationships">
  <sheetPr transitionEvaluation="1"/>
  <dimension ref="A1:O72"/>
  <sheetViews>
    <sheetView defaultGridColor="0" topLeftCell="E1" colorId="22" zoomScale="75" zoomScaleNormal="75" workbookViewId="0">
      <selection activeCell="L56" sqref="L56"/>
    </sheetView>
  </sheetViews>
  <sheetFormatPr defaultColWidth="9.77734375" defaultRowHeight="15"/>
  <cols>
    <col min="1" max="1" width="5.77734375" customWidth="1"/>
    <col min="2" max="2" width="1.77734375" customWidth="1"/>
    <col min="3" max="3" width="5.77734375" customWidth="1"/>
    <col min="4" max="4" width="34.77734375" customWidth="1"/>
    <col min="5" max="5" width="17.77734375" customWidth="1"/>
    <col min="6" max="8" width="16.77734375" customWidth="1"/>
    <col min="9" max="9" width="5.77734375" customWidth="1"/>
    <col min="10" max="13" width="18.77734375" customWidth="1"/>
    <col min="14" max="14" width="20.77734375" customWidth="1"/>
  </cols>
  <sheetData>
    <row r="1" spans="1:15" ht="15.75" thickBot="1">
      <c r="A1" s="66" t="str">
        <f>'Data Sheet'!A52</f>
        <v>Annual Report of THE MIDDLEBURGH TELEPHONE COMPANY                                                                                  For the period ending DECEMBER 31, 2013</v>
      </c>
      <c r="B1" s="67"/>
      <c r="C1" s="67"/>
      <c r="D1" s="67"/>
      <c r="E1" s="67"/>
      <c r="F1" s="108"/>
      <c r="G1" s="108"/>
      <c r="H1" s="108"/>
      <c r="I1" s="66" t="str">
        <f>'Data Sheet'!A52</f>
        <v>Annual Report of THE MIDDLEBURGH TELEPHONE COMPANY                                                                                  For the period ending DECEMBER 31, 2013</v>
      </c>
      <c r="J1" s="67"/>
      <c r="K1" s="67"/>
      <c r="L1" s="108"/>
      <c r="M1" s="108"/>
      <c r="N1" s="67"/>
      <c r="O1" s="67"/>
    </row>
    <row r="2" spans="1:15" ht="15.75">
      <c r="A2" s="532" t="s">
        <v>1657</v>
      </c>
      <c r="B2" s="533"/>
      <c r="C2" s="533"/>
      <c r="D2" s="533"/>
      <c r="E2" s="533"/>
      <c r="F2" s="533"/>
      <c r="G2" s="533"/>
      <c r="H2" s="534"/>
      <c r="I2" s="535" t="s">
        <v>1657</v>
      </c>
      <c r="J2" s="353"/>
      <c r="K2" s="533"/>
      <c r="L2" s="533"/>
      <c r="M2" s="533"/>
      <c r="N2" s="534"/>
      <c r="O2" s="67"/>
    </row>
    <row r="3" spans="1:15">
      <c r="A3" s="98" t="s">
        <v>1631</v>
      </c>
      <c r="B3" s="67" t="s">
        <v>1658</v>
      </c>
      <c r="C3" s="67"/>
      <c r="D3" s="67"/>
      <c r="E3" s="67"/>
      <c r="F3" s="67"/>
      <c r="G3" s="67"/>
      <c r="H3" s="75"/>
      <c r="I3" s="74"/>
      <c r="J3" s="67"/>
      <c r="K3" s="67"/>
      <c r="L3" s="67"/>
      <c r="M3" s="67"/>
      <c r="N3" s="75"/>
      <c r="O3" s="67"/>
    </row>
    <row r="4" spans="1:15">
      <c r="A4" s="74"/>
      <c r="B4" s="67" t="s">
        <v>1659</v>
      </c>
      <c r="C4" s="67"/>
      <c r="D4" s="67"/>
      <c r="E4" s="67"/>
      <c r="F4" s="67"/>
      <c r="G4" s="67"/>
      <c r="H4" s="75"/>
      <c r="I4" s="74"/>
      <c r="J4" s="67"/>
      <c r="K4" s="67"/>
      <c r="L4" s="67"/>
      <c r="M4" s="67"/>
      <c r="N4" s="75"/>
      <c r="O4" s="67"/>
    </row>
    <row r="5" spans="1:15">
      <c r="A5" s="98" t="s">
        <v>1637</v>
      </c>
      <c r="B5" s="67" t="s">
        <v>2471</v>
      </c>
      <c r="C5" s="67"/>
      <c r="D5" s="67"/>
      <c r="E5" s="67"/>
      <c r="F5" s="67"/>
      <c r="G5" s="67"/>
      <c r="H5" s="75"/>
      <c r="I5" s="74"/>
      <c r="J5" s="67"/>
      <c r="K5" s="67"/>
      <c r="L5" s="67"/>
      <c r="M5" s="67"/>
      <c r="N5" s="75"/>
      <c r="O5" s="67"/>
    </row>
    <row r="6" spans="1:15">
      <c r="A6" s="74"/>
      <c r="B6" s="67" t="s">
        <v>2472</v>
      </c>
      <c r="C6" s="67"/>
      <c r="D6" s="67"/>
      <c r="E6" s="67"/>
      <c r="F6" s="67"/>
      <c r="G6" s="67"/>
      <c r="H6" s="75"/>
      <c r="I6" s="74"/>
      <c r="J6" s="67"/>
      <c r="K6" s="67"/>
      <c r="L6" s="67"/>
      <c r="M6" s="67"/>
      <c r="N6" s="75"/>
      <c r="O6" s="67"/>
    </row>
    <row r="7" spans="1:15">
      <c r="A7" s="98" t="s">
        <v>2473</v>
      </c>
      <c r="B7" s="67" t="s">
        <v>2474</v>
      </c>
      <c r="C7" s="67"/>
      <c r="D7" s="67"/>
      <c r="E7" s="67"/>
      <c r="F7" s="67"/>
      <c r="G7" s="67"/>
      <c r="H7" s="75"/>
      <c r="I7" s="74"/>
      <c r="J7" s="67"/>
      <c r="K7" s="67"/>
      <c r="L7" s="67"/>
      <c r="M7" s="67"/>
      <c r="N7" s="75"/>
      <c r="O7" s="67"/>
    </row>
    <row r="8" spans="1:15">
      <c r="A8" s="74"/>
      <c r="B8" s="67" t="s">
        <v>2475</v>
      </c>
      <c r="C8" s="67"/>
      <c r="D8" s="67"/>
      <c r="E8" s="67"/>
      <c r="F8" s="67"/>
      <c r="G8" s="67"/>
      <c r="H8" s="75"/>
      <c r="I8" s="74"/>
      <c r="J8" s="67"/>
      <c r="K8" s="67"/>
      <c r="L8" s="67"/>
      <c r="M8" s="67"/>
      <c r="N8" s="75"/>
      <c r="O8" s="67"/>
    </row>
    <row r="9" spans="1:15">
      <c r="A9" s="225"/>
      <c r="B9" s="181"/>
      <c r="C9" s="180"/>
      <c r="D9" s="182"/>
      <c r="E9" s="183" t="s">
        <v>2476</v>
      </c>
      <c r="F9" s="244" t="s">
        <v>2477</v>
      </c>
      <c r="G9" s="536"/>
      <c r="H9" s="537"/>
      <c r="I9" s="225"/>
      <c r="J9" s="244" t="s">
        <v>2478</v>
      </c>
      <c r="K9" s="536"/>
      <c r="L9" s="536"/>
      <c r="M9" s="538"/>
      <c r="N9" s="304"/>
      <c r="O9" s="67"/>
    </row>
    <row r="10" spans="1:15">
      <c r="A10" s="99"/>
      <c r="B10" s="176"/>
      <c r="C10" s="67"/>
      <c r="D10" s="177"/>
      <c r="E10" s="185" t="s">
        <v>2479</v>
      </c>
      <c r="F10" s="185" t="s">
        <v>1650</v>
      </c>
      <c r="G10" s="185" t="s">
        <v>2480</v>
      </c>
      <c r="H10" s="141" t="s">
        <v>46</v>
      </c>
      <c r="I10" s="99"/>
      <c r="J10" s="185" t="s">
        <v>1624</v>
      </c>
      <c r="K10" s="185" t="s">
        <v>1624</v>
      </c>
      <c r="L10" s="185" t="s">
        <v>2481</v>
      </c>
      <c r="M10" s="185" t="s">
        <v>46</v>
      </c>
      <c r="N10" s="141" t="s">
        <v>1139</v>
      </c>
      <c r="O10" s="67"/>
    </row>
    <row r="11" spans="1:15">
      <c r="A11" s="93" t="s">
        <v>36</v>
      </c>
      <c r="B11" s="176"/>
      <c r="C11" s="135" t="s">
        <v>2482</v>
      </c>
      <c r="D11" s="539"/>
      <c r="E11" s="185" t="s">
        <v>2483</v>
      </c>
      <c r="F11" s="185" t="s">
        <v>2484</v>
      </c>
      <c r="G11" s="185" t="s">
        <v>2485</v>
      </c>
      <c r="H11" s="141" t="s">
        <v>1608</v>
      </c>
      <c r="I11" s="93" t="s">
        <v>36</v>
      </c>
      <c r="J11" s="185" t="s">
        <v>2486</v>
      </c>
      <c r="K11" s="185" t="s">
        <v>2487</v>
      </c>
      <c r="L11" s="185" t="s">
        <v>2488</v>
      </c>
      <c r="M11" s="185" t="s">
        <v>1607</v>
      </c>
      <c r="N11" s="141" t="s">
        <v>2489</v>
      </c>
      <c r="O11" s="67"/>
    </row>
    <row r="12" spans="1:15">
      <c r="A12" s="84" t="s">
        <v>48</v>
      </c>
      <c r="B12" s="179"/>
      <c r="C12" s="540" t="s">
        <v>530</v>
      </c>
      <c r="D12" s="541"/>
      <c r="E12" s="291" t="s">
        <v>531</v>
      </c>
      <c r="F12" s="291" t="s">
        <v>532</v>
      </c>
      <c r="G12" s="291" t="s">
        <v>62</v>
      </c>
      <c r="H12" s="292" t="s">
        <v>63</v>
      </c>
      <c r="I12" s="84" t="s">
        <v>48</v>
      </c>
      <c r="J12" s="291" t="s">
        <v>64</v>
      </c>
      <c r="K12" s="291" t="s">
        <v>65</v>
      </c>
      <c r="L12" s="291" t="s">
        <v>66</v>
      </c>
      <c r="M12" s="291" t="s">
        <v>67</v>
      </c>
      <c r="N12" s="292" t="s">
        <v>68</v>
      </c>
      <c r="O12" s="67"/>
    </row>
    <row r="13" spans="1:15">
      <c r="A13" s="99"/>
      <c r="B13" s="135" t="s">
        <v>2490</v>
      </c>
      <c r="C13" s="108"/>
      <c r="D13" s="539"/>
      <c r="E13" s="196"/>
      <c r="F13" s="196"/>
      <c r="G13" s="196"/>
      <c r="H13" s="148"/>
      <c r="I13" s="99"/>
      <c r="J13" s="196"/>
      <c r="K13" s="196"/>
      <c r="L13" s="196"/>
      <c r="M13" s="196"/>
      <c r="N13" s="75"/>
      <c r="O13" s="67"/>
    </row>
    <row r="14" spans="1:15">
      <c r="A14" s="99"/>
      <c r="B14" s="67" t="s">
        <v>2491</v>
      </c>
      <c r="C14" s="67"/>
      <c r="D14" s="177"/>
      <c r="E14" s="196"/>
      <c r="F14" s="196"/>
      <c r="G14" s="196"/>
      <c r="H14" s="148"/>
      <c r="I14" s="99"/>
      <c r="J14" s="196"/>
      <c r="K14" s="196"/>
      <c r="L14" s="196"/>
      <c r="M14" s="196"/>
      <c r="N14" s="75"/>
      <c r="O14" s="67"/>
    </row>
    <row r="15" spans="1:15">
      <c r="A15" s="93" t="s">
        <v>536</v>
      </c>
      <c r="B15" s="176"/>
      <c r="C15" s="67" t="s">
        <v>453</v>
      </c>
      <c r="D15" s="177" t="s">
        <v>454</v>
      </c>
      <c r="E15" s="295">
        <v>899201</v>
      </c>
      <c r="F15" s="295"/>
      <c r="G15" s="295"/>
      <c r="H15" s="296"/>
      <c r="I15" s="93" t="s">
        <v>536</v>
      </c>
      <c r="J15" s="295"/>
      <c r="K15" s="295"/>
      <c r="L15" s="295"/>
      <c r="M15" s="295"/>
      <c r="N15" s="307">
        <f t="shared" ref="N15:N25" si="0">SUM(E15:H15)-SUM(J15:M15)</f>
        <v>899201</v>
      </c>
      <c r="O15" s="67"/>
    </row>
    <row r="16" spans="1:15">
      <c r="A16" s="93" t="s">
        <v>1040</v>
      </c>
      <c r="B16" s="176"/>
      <c r="C16" s="67" t="s">
        <v>455</v>
      </c>
      <c r="D16" s="177" t="s">
        <v>456</v>
      </c>
      <c r="E16" s="198">
        <v>0</v>
      </c>
      <c r="F16" s="198"/>
      <c r="G16" s="198"/>
      <c r="H16" s="199"/>
      <c r="I16" s="93" t="s">
        <v>1040</v>
      </c>
      <c r="J16" s="198"/>
      <c r="K16" s="198"/>
      <c r="L16" s="198"/>
      <c r="M16" s="198"/>
      <c r="N16" s="262">
        <f t="shared" si="0"/>
        <v>0</v>
      </c>
      <c r="O16" s="67"/>
    </row>
    <row r="17" spans="1:15">
      <c r="A17" s="93" t="s">
        <v>1285</v>
      </c>
      <c r="B17" s="176"/>
      <c r="C17" s="67" t="s">
        <v>457</v>
      </c>
      <c r="D17" s="177" t="s">
        <v>458</v>
      </c>
      <c r="E17" s="198">
        <v>0</v>
      </c>
      <c r="F17" s="198"/>
      <c r="G17" s="198"/>
      <c r="H17" s="199"/>
      <c r="I17" s="93" t="s">
        <v>1285</v>
      </c>
      <c r="J17" s="198"/>
      <c r="K17" s="198"/>
      <c r="L17" s="198"/>
      <c r="M17" s="198"/>
      <c r="N17" s="262">
        <f t="shared" si="0"/>
        <v>0</v>
      </c>
      <c r="O17" s="67"/>
    </row>
    <row r="18" spans="1:15">
      <c r="A18" s="93" t="s">
        <v>71</v>
      </c>
      <c r="B18" s="176"/>
      <c r="C18" s="67" t="s">
        <v>459</v>
      </c>
      <c r="D18" s="177" t="s">
        <v>460</v>
      </c>
      <c r="E18" s="198">
        <v>0</v>
      </c>
      <c r="F18" s="198"/>
      <c r="G18" s="198"/>
      <c r="H18" s="199"/>
      <c r="I18" s="93" t="s">
        <v>71</v>
      </c>
      <c r="J18" s="198"/>
      <c r="K18" s="198"/>
      <c r="L18" s="198"/>
      <c r="M18" s="198"/>
      <c r="N18" s="262">
        <f t="shared" si="0"/>
        <v>0</v>
      </c>
      <c r="O18" s="67"/>
    </row>
    <row r="19" spans="1:15">
      <c r="A19" s="93" t="s">
        <v>72</v>
      </c>
      <c r="B19" s="176"/>
      <c r="C19" s="67" t="s">
        <v>461</v>
      </c>
      <c r="D19" s="177" t="s">
        <v>462</v>
      </c>
      <c r="E19" s="198">
        <v>345845</v>
      </c>
      <c r="F19" s="198">
        <v>10091</v>
      </c>
      <c r="G19" s="198"/>
      <c r="H19" s="199"/>
      <c r="I19" s="93" t="s">
        <v>72</v>
      </c>
      <c r="J19" s="198"/>
      <c r="K19" s="198"/>
      <c r="L19" s="198"/>
      <c r="M19" s="198"/>
      <c r="N19" s="262">
        <f t="shared" si="0"/>
        <v>355936</v>
      </c>
      <c r="O19" s="67"/>
    </row>
    <row r="20" spans="1:15">
      <c r="A20" s="93" t="s">
        <v>547</v>
      </c>
      <c r="B20" s="176"/>
      <c r="C20" s="67" t="s">
        <v>463</v>
      </c>
      <c r="D20" s="177" t="s">
        <v>464</v>
      </c>
      <c r="E20" s="198">
        <v>441486</v>
      </c>
      <c r="F20" s="198">
        <v>33783</v>
      </c>
      <c r="G20" s="198"/>
      <c r="H20" s="199"/>
      <c r="I20" s="93" t="s">
        <v>547</v>
      </c>
      <c r="J20" s="198"/>
      <c r="K20" s="198"/>
      <c r="L20" s="198"/>
      <c r="M20" s="198"/>
      <c r="N20" s="262">
        <f t="shared" si="0"/>
        <v>475269</v>
      </c>
      <c r="O20" s="67"/>
    </row>
    <row r="21" spans="1:15">
      <c r="A21" s="93" t="s">
        <v>551</v>
      </c>
      <c r="B21" s="176"/>
      <c r="C21" s="67" t="s">
        <v>465</v>
      </c>
      <c r="D21" s="177" t="s">
        <v>466</v>
      </c>
      <c r="E21" s="198">
        <v>102793</v>
      </c>
      <c r="F21" s="198">
        <v>627</v>
      </c>
      <c r="G21" s="198"/>
      <c r="H21" s="199"/>
      <c r="I21" s="93" t="s">
        <v>551</v>
      </c>
      <c r="J21" s="198"/>
      <c r="K21" s="198"/>
      <c r="L21" s="198"/>
      <c r="M21" s="198"/>
      <c r="N21" s="262">
        <f t="shared" si="0"/>
        <v>103420</v>
      </c>
      <c r="O21" s="67"/>
    </row>
    <row r="22" spans="1:15">
      <c r="A22" s="93" t="s">
        <v>2324</v>
      </c>
      <c r="B22" s="176"/>
      <c r="C22" s="67" t="s">
        <v>467</v>
      </c>
      <c r="D22" s="177" t="s">
        <v>468</v>
      </c>
      <c r="E22" s="198">
        <v>0</v>
      </c>
      <c r="F22" s="198"/>
      <c r="G22" s="198"/>
      <c r="H22" s="199"/>
      <c r="I22" s="93" t="s">
        <v>2324</v>
      </c>
      <c r="J22" s="198"/>
      <c r="K22" s="198"/>
      <c r="L22" s="198"/>
      <c r="M22" s="198"/>
      <c r="N22" s="262">
        <f t="shared" si="0"/>
        <v>0</v>
      </c>
      <c r="O22" s="67"/>
    </row>
    <row r="23" spans="1:15">
      <c r="A23" s="93" t="s">
        <v>398</v>
      </c>
      <c r="B23" s="176"/>
      <c r="C23" s="67" t="s">
        <v>2492</v>
      </c>
      <c r="D23" s="177" t="s">
        <v>2493</v>
      </c>
      <c r="E23" s="198">
        <v>16628</v>
      </c>
      <c r="F23" s="198">
        <v>151</v>
      </c>
      <c r="G23" s="198"/>
      <c r="H23" s="199"/>
      <c r="I23" s="93" t="s">
        <v>398</v>
      </c>
      <c r="J23" s="198"/>
      <c r="K23" s="198"/>
      <c r="L23" s="198"/>
      <c r="M23" s="198"/>
      <c r="N23" s="262">
        <f t="shared" si="0"/>
        <v>16779</v>
      </c>
      <c r="O23" s="67"/>
    </row>
    <row r="24" spans="1:15">
      <c r="A24" s="93" t="s">
        <v>73</v>
      </c>
      <c r="B24" s="176"/>
      <c r="C24" s="67" t="s">
        <v>2494</v>
      </c>
      <c r="D24" s="177" t="s">
        <v>2495</v>
      </c>
      <c r="E24" s="198">
        <v>48132</v>
      </c>
      <c r="F24" s="198"/>
      <c r="G24" s="198"/>
      <c r="H24" s="199"/>
      <c r="I24" s="93" t="s">
        <v>73</v>
      </c>
      <c r="J24" s="198"/>
      <c r="K24" s="198"/>
      <c r="L24" s="198"/>
      <c r="M24" s="198"/>
      <c r="N24" s="262">
        <f t="shared" si="0"/>
        <v>48132</v>
      </c>
      <c r="O24" s="67"/>
    </row>
    <row r="25" spans="1:15">
      <c r="A25" s="93" t="s">
        <v>74</v>
      </c>
      <c r="B25" s="67"/>
      <c r="C25" s="67" t="s">
        <v>2531</v>
      </c>
      <c r="D25" s="177" t="s">
        <v>2532</v>
      </c>
      <c r="E25" s="198">
        <v>416351</v>
      </c>
      <c r="F25" s="198">
        <v>64382</v>
      </c>
      <c r="G25" s="198"/>
      <c r="H25" s="199"/>
      <c r="I25" s="93" t="s">
        <v>74</v>
      </c>
      <c r="J25" s="198"/>
      <c r="K25" s="198">
        <v>39812</v>
      </c>
      <c r="L25" s="198"/>
      <c r="M25" s="198"/>
      <c r="N25" s="262">
        <f t="shared" si="0"/>
        <v>440921</v>
      </c>
      <c r="O25" s="67"/>
    </row>
    <row r="26" spans="1:15">
      <c r="A26" s="93" t="s">
        <v>75</v>
      </c>
      <c r="B26" s="67"/>
      <c r="C26" s="67"/>
      <c r="D26" s="177" t="s">
        <v>2496</v>
      </c>
      <c r="E26" s="542">
        <f>SUM(E15:E25)</f>
        <v>2270436</v>
      </c>
      <c r="F26" s="542">
        <f>SUM(F15:F25)</f>
        <v>109034</v>
      </c>
      <c r="G26" s="542">
        <f>SUM(G15:G25)</f>
        <v>0</v>
      </c>
      <c r="H26" s="543">
        <f>SUM(H15:H25)</f>
        <v>0</v>
      </c>
      <c r="I26" s="93" t="s">
        <v>75</v>
      </c>
      <c r="J26" s="542">
        <f>SUM(J15:J25)</f>
        <v>0</v>
      </c>
      <c r="K26" s="542">
        <f>SUM(K15:K25)</f>
        <v>39812</v>
      </c>
      <c r="L26" s="542">
        <f>SUM(L15:L25)</f>
        <v>0</v>
      </c>
      <c r="M26" s="542">
        <f>SUM(M15:M25)</f>
        <v>0</v>
      </c>
      <c r="N26" s="543">
        <f>SUM(N15:N25)</f>
        <v>2339658</v>
      </c>
      <c r="O26" s="67"/>
    </row>
    <row r="27" spans="1:15">
      <c r="A27" s="99"/>
      <c r="B27" s="67" t="s">
        <v>2497</v>
      </c>
      <c r="C27" s="67"/>
      <c r="D27" s="177"/>
      <c r="E27" s="297"/>
      <c r="F27" s="297"/>
      <c r="G27" s="297"/>
      <c r="H27" s="262"/>
      <c r="I27" s="99"/>
      <c r="J27" s="297"/>
      <c r="K27" s="297"/>
      <c r="L27" s="297"/>
      <c r="M27" s="297"/>
      <c r="N27" s="262"/>
      <c r="O27" s="67"/>
    </row>
    <row r="28" spans="1:15">
      <c r="A28" s="93" t="s">
        <v>76</v>
      </c>
      <c r="B28" s="176"/>
      <c r="C28" s="67" t="s">
        <v>2535</v>
      </c>
      <c r="D28" s="177" t="s">
        <v>2536</v>
      </c>
      <c r="E28" s="198">
        <v>0</v>
      </c>
      <c r="F28" s="198"/>
      <c r="G28" s="198"/>
      <c r="H28" s="199"/>
      <c r="I28" s="93" t="s">
        <v>76</v>
      </c>
      <c r="J28" s="198"/>
      <c r="K28" s="198"/>
      <c r="L28" s="198"/>
      <c r="M28" s="198"/>
      <c r="N28" s="262">
        <f t="shared" ref="N28:N38" si="1">SUM(E28:H28)-SUM(J28:M28)</f>
        <v>0</v>
      </c>
      <c r="O28" s="67"/>
    </row>
    <row r="29" spans="1:15">
      <c r="A29" s="93" t="s">
        <v>77</v>
      </c>
      <c r="B29" s="176"/>
      <c r="C29" s="67" t="s">
        <v>2537</v>
      </c>
      <c r="D29" s="177" t="s">
        <v>1610</v>
      </c>
      <c r="E29" s="198">
        <v>4533157</v>
      </c>
      <c r="F29" s="198">
        <v>274342</v>
      </c>
      <c r="G29" s="198">
        <v>9106</v>
      </c>
      <c r="H29" s="199"/>
      <c r="I29" s="93" t="s">
        <v>77</v>
      </c>
      <c r="J29" s="198"/>
      <c r="K29" s="198">
        <v>10838</v>
      </c>
      <c r="L29" s="198"/>
      <c r="M29" s="198"/>
      <c r="N29" s="262">
        <f t="shared" si="1"/>
        <v>4805767</v>
      </c>
      <c r="O29" s="67"/>
    </row>
    <row r="30" spans="1:15">
      <c r="A30" s="93" t="s">
        <v>78</v>
      </c>
      <c r="B30" s="176"/>
      <c r="C30" s="67" t="s">
        <v>2539</v>
      </c>
      <c r="D30" s="177" t="s">
        <v>2540</v>
      </c>
      <c r="E30" s="198">
        <v>0</v>
      </c>
      <c r="F30" s="198"/>
      <c r="G30" s="198"/>
      <c r="H30" s="199"/>
      <c r="I30" s="93" t="s">
        <v>78</v>
      </c>
      <c r="J30" s="198"/>
      <c r="K30" s="198"/>
      <c r="L30" s="198"/>
      <c r="M30" s="198"/>
      <c r="N30" s="262">
        <f t="shared" si="1"/>
        <v>0</v>
      </c>
      <c r="O30" s="67"/>
    </row>
    <row r="31" spans="1:15">
      <c r="A31" s="93" t="s">
        <v>79</v>
      </c>
      <c r="B31" s="176"/>
      <c r="C31" s="67" t="s">
        <v>2492</v>
      </c>
      <c r="D31" s="177" t="s">
        <v>2498</v>
      </c>
      <c r="E31" s="198">
        <v>0</v>
      </c>
      <c r="F31" s="198"/>
      <c r="G31" s="198"/>
      <c r="H31" s="199"/>
      <c r="I31" s="93" t="s">
        <v>79</v>
      </c>
      <c r="J31" s="198"/>
      <c r="K31" s="198"/>
      <c r="L31" s="198"/>
      <c r="M31" s="198"/>
      <c r="N31" s="262">
        <f t="shared" si="1"/>
        <v>0</v>
      </c>
      <c r="O31" s="67"/>
    </row>
    <row r="32" spans="1:15">
      <c r="A32" s="93" t="s">
        <v>80</v>
      </c>
      <c r="B32" s="176"/>
      <c r="C32" s="67" t="s">
        <v>2494</v>
      </c>
      <c r="D32" s="177" t="s">
        <v>2499</v>
      </c>
      <c r="E32" s="198">
        <v>0</v>
      </c>
      <c r="F32" s="198"/>
      <c r="G32" s="198"/>
      <c r="H32" s="199"/>
      <c r="I32" s="93" t="s">
        <v>80</v>
      </c>
      <c r="J32" s="198"/>
      <c r="K32" s="198"/>
      <c r="L32" s="198"/>
      <c r="M32" s="198"/>
      <c r="N32" s="262">
        <f t="shared" si="1"/>
        <v>0</v>
      </c>
      <c r="O32" s="67"/>
    </row>
    <row r="33" spans="1:15">
      <c r="A33" s="93" t="s">
        <v>81</v>
      </c>
      <c r="B33" s="176"/>
      <c r="C33" s="67" t="s">
        <v>2500</v>
      </c>
      <c r="D33" s="177" t="s">
        <v>2501</v>
      </c>
      <c r="E33" s="198">
        <v>0</v>
      </c>
      <c r="F33" s="198"/>
      <c r="G33" s="198"/>
      <c r="H33" s="199"/>
      <c r="I33" s="93" t="s">
        <v>81</v>
      </c>
      <c r="J33" s="198"/>
      <c r="K33" s="198"/>
      <c r="L33" s="198"/>
      <c r="M33" s="198"/>
      <c r="N33" s="262">
        <f t="shared" si="1"/>
        <v>0</v>
      </c>
      <c r="O33" s="67"/>
    </row>
    <row r="34" spans="1:15">
      <c r="A34" s="93" t="s">
        <v>82</v>
      </c>
      <c r="B34" s="176"/>
      <c r="C34" s="67" t="s">
        <v>704</v>
      </c>
      <c r="D34" s="177" t="s">
        <v>705</v>
      </c>
      <c r="E34" s="198">
        <v>0</v>
      </c>
      <c r="F34" s="198"/>
      <c r="G34" s="198"/>
      <c r="H34" s="199"/>
      <c r="I34" s="93" t="s">
        <v>82</v>
      </c>
      <c r="J34" s="198"/>
      <c r="K34" s="198"/>
      <c r="L34" s="198"/>
      <c r="M34" s="198"/>
      <c r="N34" s="262">
        <f t="shared" si="1"/>
        <v>0</v>
      </c>
      <c r="O34" s="67"/>
    </row>
    <row r="35" spans="1:15">
      <c r="A35" s="93" t="s">
        <v>83</v>
      </c>
      <c r="B35" s="176"/>
      <c r="C35" s="67" t="s">
        <v>706</v>
      </c>
      <c r="D35" s="177" t="s">
        <v>707</v>
      </c>
      <c r="E35" s="198">
        <v>0</v>
      </c>
      <c r="F35" s="198"/>
      <c r="G35" s="198"/>
      <c r="H35" s="199"/>
      <c r="I35" s="93" t="s">
        <v>83</v>
      </c>
      <c r="J35" s="198"/>
      <c r="K35" s="198"/>
      <c r="L35" s="198"/>
      <c r="M35" s="198"/>
      <c r="N35" s="262">
        <f t="shared" si="1"/>
        <v>0</v>
      </c>
      <c r="O35" s="67"/>
    </row>
    <row r="36" spans="1:15">
      <c r="A36" s="93" t="s">
        <v>84</v>
      </c>
      <c r="B36" s="176"/>
      <c r="C36" s="67" t="s">
        <v>2492</v>
      </c>
      <c r="D36" s="177" t="s">
        <v>2502</v>
      </c>
      <c r="E36" s="198">
        <v>0</v>
      </c>
      <c r="F36" s="198"/>
      <c r="G36" s="198"/>
      <c r="H36" s="199"/>
      <c r="I36" s="93" t="s">
        <v>84</v>
      </c>
      <c r="J36" s="198"/>
      <c r="K36" s="198"/>
      <c r="L36" s="198"/>
      <c r="M36" s="198"/>
      <c r="N36" s="262">
        <f t="shared" si="1"/>
        <v>0</v>
      </c>
      <c r="O36" s="67"/>
    </row>
    <row r="37" spans="1:15">
      <c r="A37" s="93" t="s">
        <v>85</v>
      </c>
      <c r="B37" s="176"/>
      <c r="C37" s="67" t="s">
        <v>2494</v>
      </c>
      <c r="D37" s="177" t="s">
        <v>2503</v>
      </c>
      <c r="E37" s="198">
        <v>0</v>
      </c>
      <c r="F37" s="198"/>
      <c r="G37" s="198"/>
      <c r="H37" s="199"/>
      <c r="I37" s="93" t="s">
        <v>85</v>
      </c>
      <c r="J37" s="198"/>
      <c r="K37" s="198"/>
      <c r="L37" s="198"/>
      <c r="M37" s="198"/>
      <c r="N37" s="262">
        <f t="shared" si="1"/>
        <v>0</v>
      </c>
      <c r="O37" s="67"/>
    </row>
    <row r="38" spans="1:15">
      <c r="A38" s="93" t="s">
        <v>86</v>
      </c>
      <c r="B38" s="176"/>
      <c r="C38" s="67" t="s">
        <v>710</v>
      </c>
      <c r="D38" s="177" t="s">
        <v>711</v>
      </c>
      <c r="E38" s="198">
        <v>2556063</v>
      </c>
      <c r="F38" s="198">
        <v>107890</v>
      </c>
      <c r="G38" s="198"/>
      <c r="H38" s="199"/>
      <c r="I38" s="93" t="s">
        <v>86</v>
      </c>
      <c r="J38" s="198"/>
      <c r="K38" s="198">
        <v>5764</v>
      </c>
      <c r="L38" s="198"/>
      <c r="M38" s="198"/>
      <c r="N38" s="262">
        <f t="shared" si="1"/>
        <v>2658189</v>
      </c>
      <c r="O38" s="67"/>
    </row>
    <row r="39" spans="1:15">
      <c r="A39" s="93" t="s">
        <v>87</v>
      </c>
      <c r="B39" s="176"/>
      <c r="C39" s="67"/>
      <c r="D39" s="177" t="s">
        <v>2504</v>
      </c>
      <c r="E39" s="542">
        <f>SUM(E28:E38)</f>
        <v>7089220</v>
      </c>
      <c r="F39" s="542">
        <f>SUM(F28:F38)</f>
        <v>382232</v>
      </c>
      <c r="G39" s="542">
        <f>SUM(G28:G38)</f>
        <v>9106</v>
      </c>
      <c r="H39" s="543">
        <f>SUM(H28:H38)</f>
        <v>0</v>
      </c>
      <c r="I39" s="93" t="s">
        <v>87</v>
      </c>
      <c r="J39" s="542">
        <f>SUM(J28:J38)</f>
        <v>0</v>
      </c>
      <c r="K39" s="542">
        <f>SUM(K28:K38)</f>
        <v>16602</v>
      </c>
      <c r="L39" s="542">
        <f>SUM(L28:L38)</f>
        <v>0</v>
      </c>
      <c r="M39" s="542">
        <f>SUM(M28:M38)</f>
        <v>0</v>
      </c>
      <c r="N39" s="543">
        <f>SUM(N28:N38)</f>
        <v>7463956</v>
      </c>
      <c r="O39" s="67"/>
    </row>
    <row r="40" spans="1:15">
      <c r="A40" s="99"/>
      <c r="B40" s="67" t="s">
        <v>2505</v>
      </c>
      <c r="C40" s="67"/>
      <c r="D40" s="177"/>
      <c r="E40" s="297"/>
      <c r="F40" s="297"/>
      <c r="G40" s="297"/>
      <c r="H40" s="262"/>
      <c r="I40" s="99"/>
      <c r="J40" s="297"/>
      <c r="K40" s="297"/>
      <c r="L40" s="297"/>
      <c r="M40" s="297"/>
      <c r="N40" s="262"/>
      <c r="O40" s="67"/>
    </row>
    <row r="41" spans="1:15">
      <c r="A41" s="93" t="s">
        <v>88</v>
      </c>
      <c r="B41" s="176"/>
      <c r="C41" s="67" t="s">
        <v>715</v>
      </c>
      <c r="D41" s="177" t="s">
        <v>716</v>
      </c>
      <c r="E41" s="198">
        <v>56521</v>
      </c>
      <c r="F41" s="198"/>
      <c r="G41" s="198">
        <v>105</v>
      </c>
      <c r="H41" s="199"/>
      <c r="I41" s="93" t="s">
        <v>88</v>
      </c>
      <c r="J41" s="198"/>
      <c r="K41" s="198">
        <v>2635</v>
      </c>
      <c r="L41" s="198"/>
      <c r="M41" s="198"/>
      <c r="N41" s="262">
        <f>SUM(E41:H41)-SUM(J41:M41)</f>
        <v>53991</v>
      </c>
      <c r="O41" s="67"/>
    </row>
    <row r="42" spans="1:15">
      <c r="A42" s="93" t="s">
        <v>2339</v>
      </c>
      <c r="B42" s="176"/>
      <c r="C42" s="67" t="s">
        <v>717</v>
      </c>
      <c r="D42" s="177" t="s">
        <v>718</v>
      </c>
      <c r="E42" s="198">
        <v>0</v>
      </c>
      <c r="F42" s="198"/>
      <c r="G42" s="198"/>
      <c r="H42" s="199"/>
      <c r="I42" s="93" t="s">
        <v>2339</v>
      </c>
      <c r="J42" s="198"/>
      <c r="K42" s="198"/>
      <c r="L42" s="198"/>
      <c r="M42" s="198"/>
      <c r="N42" s="262">
        <f>SUM(E42:H42)-SUM(J42:M42)</f>
        <v>0</v>
      </c>
      <c r="O42" s="67"/>
    </row>
    <row r="43" spans="1:15">
      <c r="A43" s="93" t="s">
        <v>2344</v>
      </c>
      <c r="B43" s="176"/>
      <c r="C43" s="67" t="s">
        <v>719</v>
      </c>
      <c r="D43" s="177" t="s">
        <v>720</v>
      </c>
      <c r="E43" s="198">
        <v>0</v>
      </c>
      <c r="F43" s="198"/>
      <c r="G43" s="198"/>
      <c r="H43" s="199"/>
      <c r="I43" s="93" t="s">
        <v>2344</v>
      </c>
      <c r="J43" s="198"/>
      <c r="K43" s="198"/>
      <c r="L43" s="198"/>
      <c r="M43" s="198"/>
      <c r="N43" s="262">
        <f>SUM(E43:H43)-SUM(J43:M43)</f>
        <v>0</v>
      </c>
      <c r="O43" s="67"/>
    </row>
    <row r="44" spans="1:15">
      <c r="A44" s="93" t="s">
        <v>2351</v>
      </c>
      <c r="B44" s="176"/>
      <c r="C44" s="67" t="s">
        <v>721</v>
      </c>
      <c r="D44" s="177" t="s">
        <v>1611</v>
      </c>
      <c r="E44" s="198">
        <v>0</v>
      </c>
      <c r="F44" s="198"/>
      <c r="G44" s="198"/>
      <c r="H44" s="199"/>
      <c r="I44" s="93" t="s">
        <v>2351</v>
      </c>
      <c r="J44" s="198"/>
      <c r="K44" s="198"/>
      <c r="L44" s="198"/>
      <c r="M44" s="198"/>
      <c r="N44" s="262">
        <f>SUM(E44:H44)-SUM(J44:M44)</f>
        <v>0</v>
      </c>
      <c r="O44" s="67"/>
    </row>
    <row r="45" spans="1:15">
      <c r="A45" s="93" t="s">
        <v>2351</v>
      </c>
      <c r="B45" s="176"/>
      <c r="C45" s="67" t="s">
        <v>723</v>
      </c>
      <c r="D45" s="177" t="s">
        <v>724</v>
      </c>
      <c r="E45" s="198">
        <v>313</v>
      </c>
      <c r="F45" s="198">
        <v>141</v>
      </c>
      <c r="G45" s="198"/>
      <c r="H45" s="199"/>
      <c r="I45" s="93" t="s">
        <v>2351</v>
      </c>
      <c r="J45" s="198"/>
      <c r="K45" s="198"/>
      <c r="L45" s="198"/>
      <c r="M45" s="198"/>
      <c r="N45" s="262">
        <f>SUM(E45:H45)-SUM(J45:M45)</f>
        <v>454</v>
      </c>
      <c r="O45" s="67"/>
    </row>
    <row r="46" spans="1:15">
      <c r="A46" s="93" t="s">
        <v>2354</v>
      </c>
      <c r="B46" s="176"/>
      <c r="C46" s="67"/>
      <c r="D46" s="177" t="s">
        <v>2506</v>
      </c>
      <c r="E46" s="542">
        <f>SUM(E41:E45)</f>
        <v>56834</v>
      </c>
      <c r="F46" s="542">
        <f>SUM(F41:F45)</f>
        <v>141</v>
      </c>
      <c r="G46" s="542">
        <f>SUM(G41:G45)</f>
        <v>105</v>
      </c>
      <c r="H46" s="543">
        <f>SUM(H41:H45)</f>
        <v>0</v>
      </c>
      <c r="I46" s="93" t="s">
        <v>2354</v>
      </c>
      <c r="J46" s="542">
        <f>SUM(J41:J45)</f>
        <v>0</v>
      </c>
      <c r="K46" s="542">
        <f>SUM(K41:K45)</f>
        <v>2635</v>
      </c>
      <c r="L46" s="542">
        <f>SUM(L41:L45)</f>
        <v>0</v>
      </c>
      <c r="M46" s="542">
        <f>SUM(M41:M45)</f>
        <v>0</v>
      </c>
      <c r="N46" s="543">
        <f>SUM(N41:N45)</f>
        <v>54445</v>
      </c>
      <c r="O46" s="67"/>
    </row>
    <row r="47" spans="1:15">
      <c r="A47" s="99"/>
      <c r="B47" s="67" t="s">
        <v>2507</v>
      </c>
      <c r="C47" s="67"/>
      <c r="D47" s="177"/>
      <c r="E47" s="297"/>
      <c r="F47" s="297"/>
      <c r="G47" s="297"/>
      <c r="H47" s="262"/>
      <c r="I47" s="99"/>
      <c r="J47" s="297"/>
      <c r="K47" s="297"/>
      <c r="L47" s="297"/>
      <c r="M47" s="297"/>
      <c r="N47" s="262"/>
      <c r="O47" s="67"/>
    </row>
    <row r="48" spans="1:15">
      <c r="A48" s="93" t="s">
        <v>2704</v>
      </c>
      <c r="B48" s="176"/>
      <c r="C48" s="67" t="s">
        <v>1613</v>
      </c>
      <c r="D48" s="177" t="s">
        <v>727</v>
      </c>
      <c r="E48" s="198">
        <v>2668456</v>
      </c>
      <c r="F48" s="198">
        <v>169964</v>
      </c>
      <c r="G48" s="198">
        <v>771</v>
      </c>
      <c r="H48" s="199"/>
      <c r="I48" s="93" t="s">
        <v>2704</v>
      </c>
      <c r="J48" s="198"/>
      <c r="K48" s="198">
        <v>10768</v>
      </c>
      <c r="L48" s="198">
        <v>9565</v>
      </c>
      <c r="M48" s="198"/>
      <c r="N48" s="262">
        <f t="shared" ref="N48:N56" si="2">SUM(E48:H48)-SUM(J48:M48)</f>
        <v>2818858</v>
      </c>
      <c r="O48" s="67"/>
    </row>
    <row r="49" spans="1:15">
      <c r="A49" s="93" t="s">
        <v>2707</v>
      </c>
      <c r="B49" s="176"/>
      <c r="C49" s="67" t="s">
        <v>1614</v>
      </c>
      <c r="D49" s="177" t="s">
        <v>729</v>
      </c>
      <c r="E49" s="198">
        <v>7131320</v>
      </c>
      <c r="F49" s="198">
        <v>55136</v>
      </c>
      <c r="G49" s="198">
        <v>2048</v>
      </c>
      <c r="H49" s="199"/>
      <c r="I49" s="93" t="s">
        <v>2707</v>
      </c>
      <c r="J49" s="198"/>
      <c r="K49" s="198">
        <v>907</v>
      </c>
      <c r="L49" s="198">
        <v>799</v>
      </c>
      <c r="M49" s="198"/>
      <c r="N49" s="262">
        <f t="shared" si="2"/>
        <v>7186798</v>
      </c>
      <c r="O49" s="67"/>
    </row>
    <row r="50" spans="1:15">
      <c r="A50" s="93" t="s">
        <v>2710</v>
      </c>
      <c r="B50" s="176"/>
      <c r="C50" s="67" t="s">
        <v>1615</v>
      </c>
      <c r="D50" s="177" t="s">
        <v>731</v>
      </c>
      <c r="E50" s="198">
        <v>18487</v>
      </c>
      <c r="F50" s="198">
        <v>2587</v>
      </c>
      <c r="G50" s="198"/>
      <c r="H50" s="199"/>
      <c r="I50" s="93" t="s">
        <v>2710</v>
      </c>
      <c r="J50" s="198"/>
      <c r="K50" s="198"/>
      <c r="L50" s="198"/>
      <c r="M50" s="198"/>
      <c r="N50" s="262">
        <f t="shared" si="2"/>
        <v>21074</v>
      </c>
      <c r="O50" s="67"/>
    </row>
    <row r="51" spans="1:15">
      <c r="A51" s="93" t="s">
        <v>2714</v>
      </c>
      <c r="B51" s="176"/>
      <c r="C51" s="67" t="s">
        <v>1616</v>
      </c>
      <c r="D51" s="177" t="s">
        <v>733</v>
      </c>
      <c r="E51" s="198">
        <v>209916</v>
      </c>
      <c r="F51" s="198">
        <v>23540</v>
      </c>
      <c r="G51" s="198"/>
      <c r="H51" s="199"/>
      <c r="I51" s="93" t="s">
        <v>2714</v>
      </c>
      <c r="J51" s="198"/>
      <c r="K51" s="198">
        <v>5</v>
      </c>
      <c r="L51" s="198">
        <v>262</v>
      </c>
      <c r="M51" s="198">
        <v>-6620</v>
      </c>
      <c r="N51" s="262">
        <f t="shared" si="2"/>
        <v>239809</v>
      </c>
      <c r="O51" s="67"/>
    </row>
    <row r="52" spans="1:15">
      <c r="A52" s="93" t="s">
        <v>2717</v>
      </c>
      <c r="B52" s="176"/>
      <c r="C52" s="67" t="s">
        <v>1617</v>
      </c>
      <c r="D52" s="177" t="s">
        <v>735</v>
      </c>
      <c r="E52" s="198">
        <v>0</v>
      </c>
      <c r="F52" s="198"/>
      <c r="G52" s="198"/>
      <c r="H52" s="199"/>
      <c r="I52" s="93" t="s">
        <v>2717</v>
      </c>
      <c r="J52" s="198"/>
      <c r="K52" s="198"/>
      <c r="L52" s="198"/>
      <c r="M52" s="198"/>
      <c r="N52" s="262">
        <f t="shared" si="2"/>
        <v>0</v>
      </c>
      <c r="O52" s="67"/>
    </row>
    <row r="53" spans="1:15">
      <c r="A53" s="93" t="s">
        <v>2720</v>
      </c>
      <c r="B53" s="176"/>
      <c r="C53" s="67" t="s">
        <v>1618</v>
      </c>
      <c r="D53" s="177" t="s">
        <v>737</v>
      </c>
      <c r="E53" s="198">
        <v>0</v>
      </c>
      <c r="F53" s="198"/>
      <c r="G53" s="198"/>
      <c r="H53" s="199"/>
      <c r="I53" s="93" t="s">
        <v>2720</v>
      </c>
      <c r="J53" s="198"/>
      <c r="K53" s="198"/>
      <c r="L53" s="198"/>
      <c r="M53" s="198"/>
      <c r="N53" s="262">
        <f t="shared" si="2"/>
        <v>0</v>
      </c>
      <c r="O53" s="67"/>
    </row>
    <row r="54" spans="1:15">
      <c r="A54" s="93" t="s">
        <v>2077</v>
      </c>
      <c r="B54" s="176"/>
      <c r="C54" s="67" t="s">
        <v>1619</v>
      </c>
      <c r="D54" s="177" t="s">
        <v>739</v>
      </c>
      <c r="E54" s="198">
        <v>0</v>
      </c>
      <c r="F54" s="198"/>
      <c r="G54" s="198"/>
      <c r="H54" s="199"/>
      <c r="I54" s="93" t="s">
        <v>2077</v>
      </c>
      <c r="J54" s="198"/>
      <c r="K54" s="198"/>
      <c r="L54" s="198"/>
      <c r="M54" s="198"/>
      <c r="N54" s="262">
        <f t="shared" si="2"/>
        <v>0</v>
      </c>
      <c r="O54" s="67"/>
    </row>
    <row r="55" spans="1:15">
      <c r="A55" s="93" t="s">
        <v>2077</v>
      </c>
      <c r="B55" s="176"/>
      <c r="C55" s="67" t="s">
        <v>1620</v>
      </c>
      <c r="D55" s="177" t="s">
        <v>741</v>
      </c>
      <c r="E55" s="198">
        <v>10863</v>
      </c>
      <c r="F55" s="198"/>
      <c r="G55" s="198"/>
      <c r="H55" s="199"/>
      <c r="I55" s="93" t="s">
        <v>2077</v>
      </c>
      <c r="J55" s="198"/>
      <c r="K55" s="198"/>
      <c r="L55" s="198"/>
      <c r="M55" s="198"/>
      <c r="N55" s="262">
        <f t="shared" si="2"/>
        <v>10863</v>
      </c>
      <c r="O55" s="67"/>
    </row>
    <row r="56" spans="1:15">
      <c r="A56" s="93" t="s">
        <v>2081</v>
      </c>
      <c r="B56" s="176"/>
      <c r="C56" s="67" t="s">
        <v>1621</v>
      </c>
      <c r="D56" s="177" t="s">
        <v>1622</v>
      </c>
      <c r="E56" s="198">
        <v>16885</v>
      </c>
      <c r="F56" s="198">
        <v>1208</v>
      </c>
      <c r="G56" s="198"/>
      <c r="H56" s="199"/>
      <c r="I56" s="93" t="s">
        <v>2081</v>
      </c>
      <c r="J56" s="198"/>
      <c r="K56" s="198"/>
      <c r="L56" s="198"/>
      <c r="M56" s="198">
        <v>6620</v>
      </c>
      <c r="N56" s="262">
        <f t="shared" si="2"/>
        <v>11473</v>
      </c>
      <c r="O56" s="67"/>
    </row>
    <row r="57" spans="1:15">
      <c r="A57" s="93" t="s">
        <v>2084</v>
      </c>
      <c r="B57" s="176"/>
      <c r="C57" s="67"/>
      <c r="D57" s="177" t="s">
        <v>2508</v>
      </c>
      <c r="E57" s="542">
        <f>SUM(E48:E56)</f>
        <v>10055927</v>
      </c>
      <c r="F57" s="542">
        <f>SUM(F48:F56)</f>
        <v>252435</v>
      </c>
      <c r="G57" s="542">
        <f>SUM(G48:G56)</f>
        <v>2819</v>
      </c>
      <c r="H57" s="543">
        <f>SUM(H48:H56)</f>
        <v>0</v>
      </c>
      <c r="I57" s="93" t="s">
        <v>2084</v>
      </c>
      <c r="J57" s="542">
        <f>SUM(J48:J56)</f>
        <v>0</v>
      </c>
      <c r="K57" s="542">
        <f>SUM(K48:K56)</f>
        <v>11680</v>
      </c>
      <c r="L57" s="542">
        <f>SUM(L48:L56)</f>
        <v>10626</v>
      </c>
      <c r="M57" s="542">
        <f>SUM(M48:M56)</f>
        <v>0</v>
      </c>
      <c r="N57" s="543">
        <f>SUM(N48:N56)</f>
        <v>10288875</v>
      </c>
      <c r="O57" s="67"/>
    </row>
    <row r="58" spans="1:15">
      <c r="A58" s="93" t="s">
        <v>2090</v>
      </c>
      <c r="B58" s="176"/>
      <c r="C58" s="67" t="s">
        <v>2509</v>
      </c>
      <c r="D58" s="177" t="s">
        <v>2510</v>
      </c>
      <c r="E58" s="198">
        <v>20681</v>
      </c>
      <c r="F58" s="198"/>
      <c r="G58" s="198"/>
      <c r="H58" s="199"/>
      <c r="I58" s="93" t="s">
        <v>2090</v>
      </c>
      <c r="J58" s="198"/>
      <c r="K58" s="198"/>
      <c r="L58" s="198"/>
      <c r="M58" s="198"/>
      <c r="N58" s="262">
        <f>SUM(E58:H58)-SUM(J58:M58)</f>
        <v>20681</v>
      </c>
      <c r="O58" s="67"/>
    </row>
    <row r="59" spans="1:15">
      <c r="A59" s="93" t="s">
        <v>2094</v>
      </c>
      <c r="B59" s="176"/>
      <c r="C59" s="67" t="s">
        <v>2509</v>
      </c>
      <c r="D59" s="177" t="s">
        <v>2510</v>
      </c>
      <c r="E59" s="198">
        <v>0</v>
      </c>
      <c r="F59" s="198"/>
      <c r="G59" s="198"/>
      <c r="H59" s="199"/>
      <c r="I59" s="93" t="s">
        <v>2094</v>
      </c>
      <c r="J59" s="198"/>
      <c r="K59" s="198"/>
      <c r="L59" s="198"/>
      <c r="M59" s="198"/>
      <c r="N59" s="262">
        <f>SUM(E59:H59)-SUM(J59:M59)</f>
        <v>0</v>
      </c>
      <c r="O59" s="67"/>
    </row>
    <row r="60" spans="1:15">
      <c r="A60" s="93" t="s">
        <v>2733</v>
      </c>
      <c r="B60" s="108"/>
      <c r="C60" s="67" t="s">
        <v>2509</v>
      </c>
      <c r="D60" s="544" t="s">
        <v>2511</v>
      </c>
      <c r="E60" s="542">
        <f>E26+E39+E46+E57+E58+E59</f>
        <v>19493098</v>
      </c>
      <c r="F60" s="542">
        <f>F26+F39+F46+F57+F58+F59</f>
        <v>743842</v>
      </c>
      <c r="G60" s="542">
        <f>G26+G39+G46+G57+G58+G59</f>
        <v>12030</v>
      </c>
      <c r="H60" s="543">
        <f>H26+H39+H46+H57+H58+H59</f>
        <v>0</v>
      </c>
      <c r="I60" s="93" t="s">
        <v>2733</v>
      </c>
      <c r="J60" s="542">
        <f>J26+J39+J46+J57+J58+J59</f>
        <v>0</v>
      </c>
      <c r="K60" s="542">
        <f>K26+K39+K46+K57+K58+K59</f>
        <v>70729</v>
      </c>
      <c r="L60" s="542">
        <f>L26+L39+L46+L57+L58+L59</f>
        <v>10626</v>
      </c>
      <c r="M60" s="542">
        <f>M26+M39+M46+M57+M58+M59</f>
        <v>0</v>
      </c>
      <c r="N60" s="543">
        <f>N26+N39+N46+N57+N58+N59</f>
        <v>20167615</v>
      </c>
      <c r="O60" s="67"/>
    </row>
    <row r="61" spans="1:15">
      <c r="A61" s="93" t="s">
        <v>2736</v>
      </c>
      <c r="B61" s="108"/>
      <c r="C61" s="67" t="s">
        <v>2512</v>
      </c>
      <c r="D61" s="177" t="s">
        <v>2513</v>
      </c>
      <c r="E61" s="198">
        <v>0</v>
      </c>
      <c r="F61" s="198"/>
      <c r="G61" s="198"/>
      <c r="H61" s="199"/>
      <c r="I61" s="93" t="s">
        <v>2736</v>
      </c>
      <c r="J61" s="198"/>
      <c r="K61" s="198"/>
      <c r="L61" s="198"/>
      <c r="M61" s="198"/>
      <c r="N61" s="262">
        <f>SUM(E61:H61)-SUM(J61:M61)</f>
        <v>0</v>
      </c>
      <c r="O61" s="67"/>
    </row>
    <row r="62" spans="1:15">
      <c r="A62" s="93" t="s">
        <v>2738</v>
      </c>
      <c r="B62" s="176"/>
      <c r="C62" s="67" t="s">
        <v>2514</v>
      </c>
      <c r="D62" s="177" t="s">
        <v>2515</v>
      </c>
      <c r="E62" s="198">
        <v>0</v>
      </c>
      <c r="F62" s="198"/>
      <c r="G62" s="198"/>
      <c r="H62" s="199"/>
      <c r="I62" s="93" t="s">
        <v>2738</v>
      </c>
      <c r="J62" s="198"/>
      <c r="K62" s="198"/>
      <c r="L62" s="198"/>
      <c r="M62" s="198"/>
      <c r="N62" s="262">
        <f>SUM(E62:H62)-SUM(J62:M62)</f>
        <v>0</v>
      </c>
      <c r="O62" s="67"/>
    </row>
    <row r="63" spans="1:15">
      <c r="A63" s="93" t="s">
        <v>2741</v>
      </c>
      <c r="B63" s="176"/>
      <c r="C63" s="67"/>
      <c r="D63" s="544" t="s">
        <v>2516</v>
      </c>
      <c r="E63" s="542">
        <f>SUM(E60:E62)</f>
        <v>19493098</v>
      </c>
      <c r="F63" s="542">
        <f>SUM(F60:F62)</f>
        <v>743842</v>
      </c>
      <c r="G63" s="542">
        <f>SUM(G60:G62)</f>
        <v>12030</v>
      </c>
      <c r="H63" s="543">
        <f>SUM(H60:H62)</f>
        <v>0</v>
      </c>
      <c r="I63" s="93" t="s">
        <v>2741</v>
      </c>
      <c r="J63" s="542">
        <f>SUM(J60:J62)</f>
        <v>0</v>
      </c>
      <c r="K63" s="542">
        <f>SUM(K60:K62)</f>
        <v>70729</v>
      </c>
      <c r="L63" s="542">
        <f>SUM(L60:L62)</f>
        <v>10626</v>
      </c>
      <c r="M63" s="542">
        <f>SUM(M60:M62)</f>
        <v>0</v>
      </c>
      <c r="N63" s="543">
        <f>SUM(N60:N62)</f>
        <v>20167615</v>
      </c>
      <c r="O63" s="67"/>
    </row>
    <row r="64" spans="1:15">
      <c r="A64" s="93" t="s">
        <v>2744</v>
      </c>
      <c r="B64" s="176"/>
      <c r="C64" s="67" t="s">
        <v>2517</v>
      </c>
      <c r="D64" s="177" t="s">
        <v>747</v>
      </c>
      <c r="E64" s="198">
        <v>0</v>
      </c>
      <c r="F64" s="198"/>
      <c r="G64" s="198"/>
      <c r="H64" s="199"/>
      <c r="I64" s="93" t="s">
        <v>2744</v>
      </c>
      <c r="J64" s="198"/>
      <c r="K64" s="198"/>
      <c r="L64" s="198"/>
      <c r="M64" s="198"/>
      <c r="N64" s="262">
        <f>SUM(E64:H64)-SUM(J64:M64)</f>
        <v>0</v>
      </c>
      <c r="O64" s="67"/>
    </row>
    <row r="65" spans="1:15">
      <c r="A65" s="93" t="s">
        <v>2746</v>
      </c>
      <c r="B65" s="176"/>
      <c r="C65" s="67" t="s">
        <v>2518</v>
      </c>
      <c r="D65" s="177" t="s">
        <v>749</v>
      </c>
      <c r="E65" s="198">
        <v>0</v>
      </c>
      <c r="F65" s="198"/>
      <c r="G65" s="198"/>
      <c r="H65" s="199"/>
      <c r="I65" s="93" t="s">
        <v>2746</v>
      </c>
      <c r="J65" s="198"/>
      <c r="K65" s="198"/>
      <c r="L65" s="198"/>
      <c r="M65" s="198"/>
      <c r="N65" s="262">
        <f>SUM(E65:H65)-SUM(J65:M65)</f>
        <v>0</v>
      </c>
      <c r="O65" s="67"/>
    </row>
    <row r="66" spans="1:15">
      <c r="A66" s="93" t="s">
        <v>1802</v>
      </c>
      <c r="B66" s="176"/>
      <c r="C66" s="67"/>
      <c r="D66" s="177" t="s">
        <v>2519</v>
      </c>
      <c r="E66" s="542">
        <f>E64+E65</f>
        <v>0</v>
      </c>
      <c r="F66" s="542">
        <f>F64+F65</f>
        <v>0</v>
      </c>
      <c r="G66" s="542">
        <f>G64+G65</f>
        <v>0</v>
      </c>
      <c r="H66" s="543">
        <f>H64+H65</f>
        <v>0</v>
      </c>
      <c r="I66" s="93" t="s">
        <v>1802</v>
      </c>
      <c r="J66" s="542">
        <f>J64+J65</f>
        <v>0</v>
      </c>
      <c r="K66" s="542">
        <f>K64+K65</f>
        <v>0</v>
      </c>
      <c r="L66" s="542">
        <f>L64+L65</f>
        <v>0</v>
      </c>
      <c r="M66" s="542">
        <f>M64+M65</f>
        <v>0</v>
      </c>
      <c r="N66" s="543">
        <f>N64+N65</f>
        <v>0</v>
      </c>
      <c r="O66" s="67"/>
    </row>
    <row r="67" spans="1:15">
      <c r="A67" s="93" t="s">
        <v>874</v>
      </c>
      <c r="B67" s="176"/>
      <c r="C67" s="67" t="s">
        <v>2520</v>
      </c>
      <c r="D67" s="177" t="s">
        <v>2521</v>
      </c>
      <c r="E67" s="198">
        <v>0</v>
      </c>
      <c r="F67" s="198"/>
      <c r="G67" s="198"/>
      <c r="H67" s="199"/>
      <c r="I67" s="93" t="s">
        <v>874</v>
      </c>
      <c r="J67" s="198"/>
      <c r="K67" s="198"/>
      <c r="L67" s="198"/>
      <c r="M67" s="198"/>
      <c r="N67" s="262">
        <f>SUM(E67:H67)-SUM(J67:M67)</f>
        <v>0</v>
      </c>
      <c r="O67" s="67"/>
    </row>
    <row r="68" spans="1:15">
      <c r="A68" s="93" t="s">
        <v>2398</v>
      </c>
      <c r="B68" s="108"/>
      <c r="C68" s="108" t="s">
        <v>2522</v>
      </c>
      <c r="D68" s="177" t="s">
        <v>2523</v>
      </c>
      <c r="E68" s="198">
        <v>0</v>
      </c>
      <c r="F68" s="198"/>
      <c r="G68" s="198"/>
      <c r="H68" s="199"/>
      <c r="I68" s="93" t="s">
        <v>2398</v>
      </c>
      <c r="J68" s="198"/>
      <c r="K68" s="198"/>
      <c r="L68" s="198"/>
      <c r="M68" s="198"/>
      <c r="N68" s="262">
        <f>SUM(E68:H68)-SUM(J68:M68)</f>
        <v>0</v>
      </c>
      <c r="O68" s="67"/>
    </row>
    <row r="69" spans="1:15">
      <c r="A69" s="93" t="s">
        <v>1807</v>
      </c>
      <c r="B69" s="176"/>
      <c r="C69" s="67"/>
      <c r="D69" s="544" t="s">
        <v>2524</v>
      </c>
      <c r="E69" s="542">
        <f>SUM(E66:E68)</f>
        <v>0</v>
      </c>
      <c r="F69" s="542">
        <f>SUM(F66:F68)</f>
        <v>0</v>
      </c>
      <c r="G69" s="542">
        <f>SUM(G66:G68)</f>
        <v>0</v>
      </c>
      <c r="H69" s="543">
        <f>SUM(H66:H68)</f>
        <v>0</v>
      </c>
      <c r="I69" s="93" t="s">
        <v>1807</v>
      </c>
      <c r="J69" s="542">
        <f>SUM(J66:J68)</f>
        <v>0</v>
      </c>
      <c r="K69" s="542">
        <f>SUM(K66:K68)</f>
        <v>0</v>
      </c>
      <c r="L69" s="542">
        <f>SUM(L66:L68)</f>
        <v>0</v>
      </c>
      <c r="M69" s="542">
        <f>SUM(M66:M68)</f>
        <v>0</v>
      </c>
      <c r="N69" s="543">
        <f>SUM(N66:N68)</f>
        <v>0</v>
      </c>
      <c r="O69" s="67"/>
    </row>
    <row r="70" spans="1:15" ht="15.75" thickBot="1">
      <c r="A70" s="300" t="s">
        <v>1809</v>
      </c>
      <c r="B70" s="545"/>
      <c r="C70" s="104" t="s">
        <v>2525</v>
      </c>
      <c r="D70" s="301"/>
      <c r="E70" s="500">
        <f>E63+E69</f>
        <v>19493098</v>
      </c>
      <c r="F70" s="500">
        <f>F63+F69</f>
        <v>743842</v>
      </c>
      <c r="G70" s="500">
        <f>G63+G69</f>
        <v>12030</v>
      </c>
      <c r="H70" s="501">
        <f>H63+H69</f>
        <v>0</v>
      </c>
      <c r="I70" s="300" t="s">
        <v>1809</v>
      </c>
      <c r="J70" s="500">
        <f>J63+J69</f>
        <v>0</v>
      </c>
      <c r="K70" s="500">
        <f>K63+K69</f>
        <v>70729</v>
      </c>
      <c r="L70" s="500">
        <f>L63+L69</f>
        <v>10626</v>
      </c>
      <c r="M70" s="500">
        <f>M63+M69</f>
        <v>0</v>
      </c>
      <c r="N70" s="501">
        <f>N63+N69</f>
        <v>20167615</v>
      </c>
      <c r="O70" s="67"/>
    </row>
    <row r="71" spans="1:15">
      <c r="A71" s="166" t="s">
        <v>1503</v>
      </c>
      <c r="B71" s="67"/>
      <c r="C71" s="67"/>
      <c r="D71" s="67"/>
      <c r="E71" s="67"/>
      <c r="F71" s="67"/>
      <c r="G71" s="67"/>
      <c r="H71" s="67"/>
      <c r="I71" s="67"/>
      <c r="J71" s="67"/>
      <c r="K71" s="67"/>
      <c r="L71" s="67"/>
      <c r="M71" s="67"/>
      <c r="N71" s="546" t="s">
        <v>1503</v>
      </c>
      <c r="O71" s="67"/>
    </row>
    <row r="72" spans="1:15">
      <c r="A72" s="135" t="s">
        <v>2710</v>
      </c>
      <c r="B72" s="135"/>
      <c r="C72" s="135"/>
      <c r="D72" s="135"/>
      <c r="E72" s="135"/>
      <c r="F72" s="135"/>
      <c r="G72" s="135"/>
      <c r="H72" s="135"/>
      <c r="I72" s="135" t="s">
        <v>2714</v>
      </c>
      <c r="J72" s="135"/>
      <c r="K72" s="135"/>
      <c r="L72" s="135"/>
      <c r="M72" s="135"/>
      <c r="N72" s="135"/>
      <c r="O72" s="67"/>
    </row>
  </sheetData>
  <printOptions horizontalCentered="1"/>
  <pageMargins left="0.5" right="0.5" top="0.5" bottom="0.5" header="0.5" footer="0.5"/>
  <pageSetup scale="63" fitToWidth="2" orientation="portrait" r:id="rId1"/>
  <headerFooter alignWithMargins="0"/>
  <colBreaks count="1" manualBreakCount="1">
    <brk id="8" max="71" man="1"/>
  </colBreaks>
  <legacyDrawing r:id="rId2"/>
</worksheet>
</file>

<file path=xl/worksheets/sheet23.xml><?xml version="1.0" encoding="utf-8"?>
<worksheet xmlns="http://schemas.openxmlformats.org/spreadsheetml/2006/main" xmlns:r="http://schemas.openxmlformats.org/officeDocument/2006/relationships">
  <sheetPr transitionEvaluation="1"/>
  <dimension ref="A1:R90"/>
  <sheetViews>
    <sheetView defaultGridColor="0" topLeftCell="A14" colorId="22" zoomScale="75" zoomScaleNormal="75" workbookViewId="0">
      <selection activeCell="G48" sqref="G48"/>
    </sheetView>
  </sheetViews>
  <sheetFormatPr defaultColWidth="9.77734375" defaultRowHeight="15"/>
  <cols>
    <col min="1" max="1" width="5.77734375" customWidth="1"/>
    <col min="2" max="2" width="4.77734375" customWidth="1"/>
    <col min="3" max="3" width="7.77734375" customWidth="1"/>
    <col min="4" max="4" width="35.77734375" customWidth="1"/>
    <col min="5" max="8" width="15.77734375" customWidth="1"/>
    <col min="9" max="9" width="4.77734375" customWidth="1"/>
    <col min="10" max="10" width="5.77734375" customWidth="1"/>
    <col min="11" max="11" width="7.77734375" customWidth="1"/>
    <col min="12" max="12" width="35.77734375" customWidth="1"/>
    <col min="13" max="14" width="13.77734375" customWidth="1"/>
    <col min="15" max="15" width="10.6640625" customWidth="1"/>
    <col min="16" max="16" width="14.77734375" customWidth="1"/>
    <col min="17" max="17" width="13.77734375" customWidth="1"/>
  </cols>
  <sheetData>
    <row r="1" spans="1:18" ht="16.5" thickBot="1">
      <c r="A1" s="7"/>
      <c r="B1" s="109" t="str">
        <f>'Data Sheet'!A54</f>
        <v>Annual Report of THE MIDDLEBURGH TELEPHONE COMPANY                                                                                           For the period ending DECEMBER 31, 2013</v>
      </c>
      <c r="C1" s="551"/>
      <c r="D1" s="551"/>
      <c r="E1" s="551"/>
      <c r="F1" s="7"/>
      <c r="G1" s="7"/>
      <c r="H1" s="551"/>
      <c r="I1" s="551"/>
      <c r="J1" s="109" t="str">
        <f>'Data Sheet'!A54</f>
        <v>Annual Report of THE MIDDLEBURGH TELEPHONE COMPANY                                                                                           For the period ending DECEMBER 31, 2013</v>
      </c>
      <c r="K1" s="7"/>
      <c r="L1" s="7"/>
      <c r="M1" s="7"/>
      <c r="N1" s="7"/>
      <c r="O1" s="7"/>
      <c r="P1" s="479"/>
      <c r="Q1" s="7"/>
      <c r="R1" s="7"/>
    </row>
    <row r="2" spans="1:18">
      <c r="A2" s="7"/>
      <c r="B2" s="477"/>
      <c r="C2" s="478"/>
      <c r="D2" s="478"/>
      <c r="E2" s="478"/>
      <c r="F2" s="478"/>
      <c r="G2" s="478"/>
      <c r="H2" s="113"/>
      <c r="I2" s="7"/>
      <c r="J2" s="477"/>
      <c r="K2" s="478"/>
      <c r="L2" s="478"/>
      <c r="M2" s="478"/>
      <c r="N2" s="478"/>
      <c r="O2" s="478"/>
      <c r="P2" s="478"/>
      <c r="Q2" s="113"/>
      <c r="R2" s="7"/>
    </row>
    <row r="3" spans="1:18" ht="15.75">
      <c r="A3" s="7"/>
      <c r="B3" s="552"/>
      <c r="C3" s="553" t="s">
        <v>2526</v>
      </c>
      <c r="D3" s="115"/>
      <c r="E3" s="553"/>
      <c r="F3" s="553"/>
      <c r="G3" s="553"/>
      <c r="H3" s="554"/>
      <c r="I3" s="7"/>
      <c r="J3" s="502" t="s">
        <v>2527</v>
      </c>
      <c r="K3" s="479"/>
      <c r="L3" s="479"/>
      <c r="M3" s="479"/>
      <c r="N3" s="479"/>
      <c r="O3" s="479"/>
      <c r="P3" s="479"/>
      <c r="Q3" s="480"/>
      <c r="R3" s="7"/>
    </row>
    <row r="4" spans="1:18">
      <c r="A4" s="7"/>
      <c r="B4" s="118"/>
      <c r="C4" s="7"/>
      <c r="D4" s="479"/>
      <c r="E4" s="479"/>
      <c r="F4" s="479"/>
      <c r="G4" s="479"/>
      <c r="H4" s="480"/>
      <c r="I4" s="7"/>
      <c r="J4" s="118"/>
      <c r="K4" s="7"/>
      <c r="L4" s="7"/>
      <c r="M4" s="7"/>
      <c r="N4" s="7"/>
      <c r="O4" s="7"/>
      <c r="P4" s="7"/>
      <c r="Q4" s="481"/>
      <c r="R4" s="7"/>
    </row>
    <row r="5" spans="1:18">
      <c r="A5" s="7"/>
      <c r="B5" s="555" t="s">
        <v>2120</v>
      </c>
      <c r="C5" s="479" t="s">
        <v>2528</v>
      </c>
      <c r="D5" s="479"/>
      <c r="E5" s="479"/>
      <c r="F5" s="479"/>
      <c r="G5" s="479"/>
      <c r="H5" s="480"/>
      <c r="I5" s="7"/>
      <c r="J5" s="555" t="s">
        <v>1471</v>
      </c>
      <c r="K5" s="7" t="s">
        <v>2326</v>
      </c>
      <c r="L5" s="7"/>
      <c r="M5" s="7"/>
      <c r="N5" s="7"/>
      <c r="O5" s="7"/>
      <c r="P5" s="7"/>
      <c r="Q5" s="481"/>
      <c r="R5" s="7"/>
    </row>
    <row r="6" spans="1:18">
      <c r="A6" s="7"/>
      <c r="B6" s="118"/>
      <c r="C6" s="976" t="s">
        <v>2327</v>
      </c>
      <c r="D6" s="479"/>
      <c r="E6" s="479"/>
      <c r="F6" s="479"/>
      <c r="G6" s="479"/>
      <c r="H6" s="480"/>
      <c r="I6" s="7"/>
      <c r="J6" s="118"/>
      <c r="K6" s="7" t="s">
        <v>2328</v>
      </c>
      <c r="L6" s="7"/>
      <c r="M6" s="7"/>
      <c r="N6" s="7"/>
      <c r="O6" s="7"/>
      <c r="P6" s="7"/>
      <c r="Q6" s="481"/>
      <c r="R6" s="7"/>
    </row>
    <row r="7" spans="1:18">
      <c r="A7" s="7"/>
      <c r="B7" s="118"/>
      <c r="C7" s="479"/>
      <c r="D7" s="479"/>
      <c r="E7" s="479"/>
      <c r="F7" s="479"/>
      <c r="G7" s="479"/>
      <c r="H7" s="480"/>
      <c r="I7" s="7"/>
      <c r="J7" s="118"/>
      <c r="K7" s="7" t="s">
        <v>2329</v>
      </c>
      <c r="L7" s="7"/>
      <c r="M7" s="7"/>
      <c r="N7" s="7"/>
      <c r="O7" s="7"/>
      <c r="P7" s="7"/>
      <c r="Q7" s="481"/>
      <c r="R7" s="7"/>
    </row>
    <row r="8" spans="1:18">
      <c r="A8" s="7"/>
      <c r="B8" s="555" t="s">
        <v>2134</v>
      </c>
      <c r="C8" s="479" t="s">
        <v>2028</v>
      </c>
      <c r="D8" s="479"/>
      <c r="E8" s="479"/>
      <c r="F8" s="479"/>
      <c r="G8" s="479"/>
      <c r="H8" s="480"/>
      <c r="I8" s="7"/>
      <c r="J8" s="118"/>
      <c r="K8" s="7"/>
      <c r="L8" s="7"/>
      <c r="M8" s="7"/>
      <c r="N8" s="7"/>
      <c r="O8" s="7"/>
      <c r="P8" s="7"/>
      <c r="Q8" s="481"/>
      <c r="R8" s="7"/>
    </row>
    <row r="9" spans="1:18">
      <c r="A9" s="7"/>
      <c r="B9" s="118"/>
      <c r="C9" s="976" t="s">
        <v>2029</v>
      </c>
      <c r="D9" s="479"/>
      <c r="E9" s="479"/>
      <c r="F9" s="479"/>
      <c r="G9" s="479"/>
      <c r="H9" s="480"/>
      <c r="I9" s="7"/>
      <c r="J9" s="555" t="s">
        <v>1496</v>
      </c>
      <c r="K9" s="7" t="s">
        <v>554</v>
      </c>
      <c r="L9" s="7"/>
      <c r="M9" s="7"/>
      <c r="N9" s="7"/>
      <c r="O9" s="7"/>
      <c r="P9" s="7"/>
      <c r="Q9" s="481"/>
      <c r="R9" s="7"/>
    </row>
    <row r="10" spans="1:18">
      <c r="A10" s="7"/>
      <c r="B10" s="118"/>
      <c r="C10" s="479"/>
      <c r="D10" s="479"/>
      <c r="E10" s="479"/>
      <c r="F10" s="479"/>
      <c r="G10" s="479"/>
      <c r="H10" s="480"/>
      <c r="I10" s="7"/>
      <c r="J10" s="118"/>
      <c r="K10" s="7"/>
      <c r="L10" s="7"/>
      <c r="M10" s="7"/>
      <c r="N10" s="7"/>
      <c r="O10" s="7"/>
      <c r="P10" s="7"/>
      <c r="Q10" s="481"/>
      <c r="R10" s="7"/>
    </row>
    <row r="11" spans="1:18">
      <c r="A11" s="7"/>
      <c r="B11" s="555" t="s">
        <v>1451</v>
      </c>
      <c r="C11" s="479" t="s">
        <v>555</v>
      </c>
      <c r="D11" s="479"/>
      <c r="E11" s="479"/>
      <c r="F11" s="479"/>
      <c r="G11" s="479"/>
      <c r="H11" s="480"/>
      <c r="I11" s="7"/>
      <c r="J11" s="555" t="s">
        <v>1499</v>
      </c>
      <c r="K11" s="7" t="s">
        <v>556</v>
      </c>
      <c r="L11" s="7"/>
      <c r="M11" s="7"/>
      <c r="N11" s="7"/>
      <c r="O11" s="7"/>
      <c r="P11" s="7"/>
      <c r="Q11" s="481"/>
      <c r="R11" s="7"/>
    </row>
    <row r="12" spans="1:18">
      <c r="A12" s="7"/>
      <c r="B12" s="118"/>
      <c r="C12" s="976" t="s">
        <v>557</v>
      </c>
      <c r="D12" s="479"/>
      <c r="E12" s="479"/>
      <c r="F12" s="479"/>
      <c r="G12" s="479"/>
      <c r="H12" s="480"/>
      <c r="I12" s="7"/>
      <c r="J12" s="118"/>
      <c r="K12" s="7" t="s">
        <v>558</v>
      </c>
      <c r="L12" s="7"/>
      <c r="M12" s="7"/>
      <c r="N12" s="7"/>
      <c r="O12" s="7"/>
      <c r="P12" s="7"/>
      <c r="Q12" s="481"/>
      <c r="R12" s="7"/>
    </row>
    <row r="13" spans="1:18">
      <c r="A13" s="7"/>
      <c r="B13" s="118"/>
      <c r="C13" s="976" t="s">
        <v>559</v>
      </c>
      <c r="D13" s="479"/>
      <c r="E13" s="479"/>
      <c r="F13" s="479"/>
      <c r="G13" s="479"/>
      <c r="H13" s="480"/>
      <c r="I13" s="7"/>
      <c r="J13" s="118"/>
      <c r="K13" s="7" t="s">
        <v>560</v>
      </c>
      <c r="L13" s="7"/>
      <c r="M13" s="7"/>
      <c r="N13" s="7"/>
      <c r="O13" s="7"/>
      <c r="P13" s="7"/>
      <c r="Q13" s="481"/>
      <c r="R13" s="7"/>
    </row>
    <row r="14" spans="1:18">
      <c r="A14" s="7"/>
      <c r="B14" s="118"/>
      <c r="C14" s="479"/>
      <c r="D14" s="479"/>
      <c r="E14" s="479"/>
      <c r="F14" s="479"/>
      <c r="G14" s="479"/>
      <c r="H14" s="480"/>
      <c r="I14" s="7"/>
      <c r="J14" s="503"/>
      <c r="K14" s="504"/>
      <c r="L14" s="504"/>
      <c r="M14" s="504"/>
      <c r="N14" s="504"/>
      <c r="O14" s="504"/>
      <c r="P14" s="504"/>
      <c r="Q14" s="505"/>
      <c r="R14" s="7"/>
    </row>
    <row r="15" spans="1:18">
      <c r="A15" s="7"/>
      <c r="B15" s="556"/>
      <c r="C15" s="485" t="s">
        <v>561</v>
      </c>
      <c r="D15" s="485"/>
      <c r="E15" s="485"/>
      <c r="F15" s="485"/>
      <c r="G15" s="485"/>
      <c r="H15" s="557"/>
      <c r="I15" s="7"/>
      <c r="J15" s="558" t="s">
        <v>562</v>
      </c>
      <c r="K15" s="479"/>
      <c r="L15" s="479"/>
      <c r="M15" s="479"/>
      <c r="N15" s="479"/>
      <c r="O15" s="479"/>
      <c r="P15" s="479"/>
      <c r="Q15" s="480"/>
      <c r="R15" s="7"/>
    </row>
    <row r="16" spans="1:18">
      <c r="A16" s="7"/>
      <c r="B16" s="556"/>
      <c r="C16" s="506"/>
      <c r="D16" s="483"/>
      <c r="E16" s="506"/>
      <c r="F16" s="506"/>
      <c r="G16" s="506"/>
      <c r="H16" s="559" t="s">
        <v>563</v>
      </c>
      <c r="I16" s="7"/>
      <c r="J16" s="482"/>
      <c r="K16" s="484"/>
      <c r="L16" s="484"/>
      <c r="M16" s="484"/>
      <c r="N16" s="484"/>
      <c r="O16" s="484"/>
      <c r="P16" s="484"/>
      <c r="Q16" s="488" t="s">
        <v>564</v>
      </c>
      <c r="R16" s="7"/>
    </row>
    <row r="17" spans="1:18">
      <c r="A17" s="7"/>
      <c r="B17" s="118"/>
      <c r="C17" s="507"/>
      <c r="D17" s="7"/>
      <c r="E17" s="560" t="s">
        <v>565</v>
      </c>
      <c r="F17" s="560" t="s">
        <v>565</v>
      </c>
      <c r="G17" s="560" t="s">
        <v>566</v>
      </c>
      <c r="H17" s="561" t="s">
        <v>1650</v>
      </c>
      <c r="I17" s="7"/>
      <c r="J17" s="486"/>
      <c r="K17" s="487"/>
      <c r="L17" s="487"/>
      <c r="M17" s="487"/>
      <c r="N17" s="487"/>
      <c r="O17" s="487"/>
      <c r="P17" s="491" t="s">
        <v>567</v>
      </c>
      <c r="Q17" s="489" t="s">
        <v>1650</v>
      </c>
      <c r="R17" s="7"/>
    </row>
    <row r="18" spans="1:18">
      <c r="A18" s="7"/>
      <c r="B18" s="118"/>
      <c r="C18" s="507"/>
      <c r="D18" s="7"/>
      <c r="E18" s="560" t="s">
        <v>568</v>
      </c>
      <c r="F18" s="560" t="s">
        <v>569</v>
      </c>
      <c r="G18" s="560" t="s">
        <v>570</v>
      </c>
      <c r="H18" s="561" t="s">
        <v>571</v>
      </c>
      <c r="I18" s="7"/>
      <c r="J18" s="486"/>
      <c r="K18" s="487"/>
      <c r="L18" s="491" t="s">
        <v>572</v>
      </c>
      <c r="M18" s="491" t="s">
        <v>565</v>
      </c>
      <c r="N18" s="491" t="s">
        <v>565</v>
      </c>
      <c r="O18" s="491" t="s">
        <v>573</v>
      </c>
      <c r="P18" s="491" t="s">
        <v>574</v>
      </c>
      <c r="Q18" s="489" t="s">
        <v>575</v>
      </c>
      <c r="R18" s="7"/>
    </row>
    <row r="19" spans="1:18">
      <c r="A19" s="7"/>
      <c r="B19" s="509" t="s">
        <v>36</v>
      </c>
      <c r="C19" s="507"/>
      <c r="D19" s="7"/>
      <c r="E19" s="560" t="s">
        <v>576</v>
      </c>
      <c r="F19" s="560" t="s">
        <v>2480</v>
      </c>
      <c r="G19" s="560" t="s">
        <v>577</v>
      </c>
      <c r="H19" s="561" t="s">
        <v>578</v>
      </c>
      <c r="I19" s="7"/>
      <c r="J19" s="490" t="s">
        <v>36</v>
      </c>
      <c r="K19" s="491" t="s">
        <v>579</v>
      </c>
      <c r="L19" s="491" t="s">
        <v>580</v>
      </c>
      <c r="M19" s="491" t="s">
        <v>581</v>
      </c>
      <c r="N19" s="491" t="s">
        <v>582</v>
      </c>
      <c r="O19" s="491" t="s">
        <v>583</v>
      </c>
      <c r="P19" s="491" t="s">
        <v>584</v>
      </c>
      <c r="Q19" s="489" t="s">
        <v>585</v>
      </c>
      <c r="R19" s="7"/>
    </row>
    <row r="20" spans="1:18">
      <c r="A20" s="7"/>
      <c r="B20" s="509" t="s">
        <v>48</v>
      </c>
      <c r="C20" s="562" t="s">
        <v>2482</v>
      </c>
      <c r="D20" s="115"/>
      <c r="E20" s="560" t="s">
        <v>586</v>
      </c>
      <c r="F20" s="560" t="s">
        <v>587</v>
      </c>
      <c r="G20" s="560" t="s">
        <v>443</v>
      </c>
      <c r="H20" s="561" t="s">
        <v>588</v>
      </c>
      <c r="I20" s="7"/>
      <c r="J20" s="490" t="s">
        <v>48</v>
      </c>
      <c r="K20" s="491" t="s">
        <v>589</v>
      </c>
      <c r="L20" s="491" t="s">
        <v>590</v>
      </c>
      <c r="M20" s="491" t="s">
        <v>586</v>
      </c>
      <c r="N20" s="491" t="s">
        <v>587</v>
      </c>
      <c r="O20" s="491" t="s">
        <v>53</v>
      </c>
      <c r="P20" s="491" t="s">
        <v>591</v>
      </c>
      <c r="Q20" s="489" t="s">
        <v>592</v>
      </c>
      <c r="R20" s="7"/>
    </row>
    <row r="21" spans="1:18">
      <c r="A21" s="7"/>
      <c r="B21" s="118"/>
      <c r="C21" s="562" t="s">
        <v>530</v>
      </c>
      <c r="D21" s="115"/>
      <c r="E21" s="560" t="s">
        <v>531</v>
      </c>
      <c r="F21" s="560" t="s">
        <v>532</v>
      </c>
      <c r="G21" s="560" t="s">
        <v>62</v>
      </c>
      <c r="H21" s="561" t="s">
        <v>63</v>
      </c>
      <c r="I21" s="7"/>
      <c r="J21" s="563"/>
      <c r="K21" s="492" t="s">
        <v>64</v>
      </c>
      <c r="L21" s="492" t="s">
        <v>65</v>
      </c>
      <c r="M21" s="492" t="s">
        <v>66</v>
      </c>
      <c r="N21" s="492" t="s">
        <v>67</v>
      </c>
      <c r="O21" s="492" t="s">
        <v>68</v>
      </c>
      <c r="P21" s="492" t="s">
        <v>69</v>
      </c>
      <c r="Q21" s="493" t="s">
        <v>70</v>
      </c>
      <c r="R21" s="7"/>
    </row>
    <row r="22" spans="1:18" ht="15.75">
      <c r="A22" s="7"/>
      <c r="B22" s="556"/>
      <c r="C22" s="564" t="s">
        <v>2491</v>
      </c>
      <c r="D22" s="483"/>
      <c r="E22" s="506"/>
      <c r="F22" s="565" t="s">
        <v>795</v>
      </c>
      <c r="G22" s="565" t="s">
        <v>795</v>
      </c>
      <c r="H22" s="566" t="s">
        <v>795</v>
      </c>
      <c r="I22" s="7"/>
      <c r="J22" s="486"/>
      <c r="K22" s="487"/>
      <c r="L22" s="487"/>
      <c r="M22" s="487"/>
      <c r="N22" s="567"/>
      <c r="O22" s="567"/>
      <c r="P22" s="294"/>
      <c r="Q22" s="307"/>
      <c r="R22" s="7"/>
    </row>
    <row r="23" spans="1:18">
      <c r="A23" s="7"/>
      <c r="B23" s="509" t="s">
        <v>536</v>
      </c>
      <c r="C23" s="568" t="s">
        <v>453</v>
      </c>
      <c r="D23" s="7" t="s">
        <v>593</v>
      </c>
      <c r="E23" s="197"/>
      <c r="F23" s="569"/>
      <c r="G23" s="569">
        <v>0.14510000000000001</v>
      </c>
      <c r="H23" s="570">
        <v>0.14510000000000001</v>
      </c>
      <c r="I23" s="30"/>
      <c r="J23" s="509" t="s">
        <v>536</v>
      </c>
      <c r="K23" s="514">
        <v>2112.1</v>
      </c>
      <c r="L23" s="196" t="s">
        <v>3062</v>
      </c>
      <c r="M23" s="196"/>
      <c r="N23" s="571"/>
      <c r="O23" s="571">
        <v>0.18099999999999999</v>
      </c>
      <c r="P23" s="198">
        <v>15276</v>
      </c>
      <c r="Q23" s="199">
        <v>2765</v>
      </c>
      <c r="R23" s="7"/>
    </row>
    <row r="24" spans="1:18">
      <c r="A24" s="7"/>
      <c r="B24" s="509" t="s">
        <v>1040</v>
      </c>
      <c r="C24" s="568" t="s">
        <v>455</v>
      </c>
      <c r="D24" s="7" t="s">
        <v>594</v>
      </c>
      <c r="E24" s="197"/>
      <c r="F24" s="569"/>
      <c r="G24" s="569"/>
      <c r="H24" s="570"/>
      <c r="I24" s="30"/>
      <c r="J24" s="509" t="s">
        <v>1040</v>
      </c>
      <c r="K24" s="514">
        <v>2112.1999999999998</v>
      </c>
      <c r="L24" s="196" t="s">
        <v>3063</v>
      </c>
      <c r="M24" s="196"/>
      <c r="N24" s="571"/>
      <c r="O24" s="1446">
        <v>0.1439</v>
      </c>
      <c r="P24" s="1447">
        <v>445525</v>
      </c>
      <c r="Q24" s="1448">
        <v>64111</v>
      </c>
      <c r="R24" s="7"/>
    </row>
    <row r="25" spans="1:18">
      <c r="A25" s="7"/>
      <c r="B25" s="509" t="s">
        <v>1285</v>
      </c>
      <c r="C25" s="568" t="s">
        <v>457</v>
      </c>
      <c r="D25" s="7" t="s">
        <v>595</v>
      </c>
      <c r="E25" s="197"/>
      <c r="F25" s="569"/>
      <c r="G25" s="569"/>
      <c r="H25" s="570"/>
      <c r="I25" s="30"/>
      <c r="J25" s="509" t="s">
        <v>1285</v>
      </c>
      <c r="K25" s="514"/>
      <c r="L25" s="196"/>
      <c r="M25" s="196"/>
      <c r="N25" s="571"/>
      <c r="O25" s="571"/>
      <c r="P25" s="198"/>
      <c r="Q25" s="199"/>
      <c r="R25" s="7"/>
    </row>
    <row r="26" spans="1:18">
      <c r="A26" s="7"/>
      <c r="B26" s="509" t="s">
        <v>71</v>
      </c>
      <c r="C26" s="568" t="s">
        <v>459</v>
      </c>
      <c r="D26" s="7" t="s">
        <v>596</v>
      </c>
      <c r="E26" s="197"/>
      <c r="F26" s="569"/>
      <c r="G26" s="569"/>
      <c r="H26" s="570"/>
      <c r="I26" s="30"/>
      <c r="J26" s="509" t="s">
        <v>71</v>
      </c>
      <c r="K26" s="514"/>
      <c r="L26" s="1449" t="s">
        <v>3064</v>
      </c>
      <c r="M26" s="196"/>
      <c r="N26" s="571"/>
      <c r="O26" s="1446">
        <v>0.14510000000000001</v>
      </c>
      <c r="P26" s="1447">
        <v>460801</v>
      </c>
      <c r="Q26" s="1448">
        <v>66876</v>
      </c>
      <c r="R26" s="7"/>
    </row>
    <row r="27" spans="1:18">
      <c r="A27" s="7"/>
      <c r="B27" s="509" t="s">
        <v>72</v>
      </c>
      <c r="C27" s="568" t="s">
        <v>461</v>
      </c>
      <c r="D27" s="7" t="s">
        <v>597</v>
      </c>
      <c r="E27" s="197"/>
      <c r="F27" s="569"/>
      <c r="G27" s="569">
        <v>5.2699999999999997E-2</v>
      </c>
      <c r="H27" s="570">
        <v>5.2699999999999997E-2</v>
      </c>
      <c r="I27" s="30"/>
      <c r="J27" s="509" t="s">
        <v>72</v>
      </c>
      <c r="K27" s="514"/>
      <c r="L27" s="196"/>
      <c r="M27" s="196"/>
      <c r="N27" s="571"/>
      <c r="O27" s="571"/>
      <c r="P27" s="198"/>
      <c r="Q27" s="199"/>
      <c r="R27" s="7"/>
    </row>
    <row r="28" spans="1:18">
      <c r="A28" s="7"/>
      <c r="B28" s="509" t="s">
        <v>547</v>
      </c>
      <c r="C28" s="568" t="s">
        <v>463</v>
      </c>
      <c r="D28" s="7" t="s">
        <v>598</v>
      </c>
      <c r="E28" s="197">
        <v>44.24</v>
      </c>
      <c r="F28" s="569"/>
      <c r="G28" s="569">
        <v>2.2599999999999999E-2</v>
      </c>
      <c r="H28" s="570">
        <v>2.2599999999999999E-2</v>
      </c>
      <c r="I28" s="30"/>
      <c r="J28" s="509" t="s">
        <v>547</v>
      </c>
      <c r="K28" s="514"/>
      <c r="L28" s="196"/>
      <c r="M28" s="196"/>
      <c r="N28" s="571"/>
      <c r="O28" s="571"/>
      <c r="P28" s="198"/>
      <c r="Q28" s="199"/>
      <c r="R28" s="7"/>
    </row>
    <row r="29" spans="1:18">
      <c r="A29" s="7"/>
      <c r="B29" s="509" t="s">
        <v>551</v>
      </c>
      <c r="C29" s="568" t="s">
        <v>465</v>
      </c>
      <c r="D29" s="7" t="s">
        <v>599</v>
      </c>
      <c r="E29" s="197">
        <v>20.04</v>
      </c>
      <c r="F29" s="569"/>
      <c r="G29" s="569">
        <v>4.99E-2</v>
      </c>
      <c r="H29" s="570">
        <v>4.99E-2</v>
      </c>
      <c r="I29" s="30"/>
      <c r="J29" s="509" t="s">
        <v>551</v>
      </c>
      <c r="K29" s="514">
        <v>2423.1</v>
      </c>
      <c r="L29" s="196" t="s">
        <v>733</v>
      </c>
      <c r="M29" s="196">
        <v>25.25</v>
      </c>
      <c r="N29" s="571"/>
      <c r="O29" s="571">
        <v>3.9600000000000003E-2</v>
      </c>
      <c r="P29" s="198">
        <v>596108</v>
      </c>
      <c r="Q29" s="199">
        <v>23606</v>
      </c>
      <c r="R29" s="7"/>
    </row>
    <row r="30" spans="1:18">
      <c r="A30" s="7"/>
      <c r="B30" s="509" t="s">
        <v>2324</v>
      </c>
      <c r="C30" s="568" t="s">
        <v>467</v>
      </c>
      <c r="D30" s="7" t="s">
        <v>600</v>
      </c>
      <c r="E30" s="197"/>
      <c r="F30" s="569"/>
      <c r="G30" s="569"/>
      <c r="H30" s="570"/>
      <c r="I30" s="30"/>
      <c r="J30" s="509" t="s">
        <v>2324</v>
      </c>
      <c r="K30" s="514">
        <v>2423.1999999999998</v>
      </c>
      <c r="L30" s="196" t="s">
        <v>3065</v>
      </c>
      <c r="M30" s="196">
        <v>5.53</v>
      </c>
      <c r="N30" s="571"/>
      <c r="O30" s="1446">
        <v>0.1807</v>
      </c>
      <c r="P30" s="1447">
        <v>115</v>
      </c>
      <c r="Q30" s="1448">
        <v>21</v>
      </c>
      <c r="R30" s="7"/>
    </row>
    <row r="31" spans="1:18">
      <c r="A31" s="7"/>
      <c r="B31" s="509" t="s">
        <v>398</v>
      </c>
      <c r="C31" s="507"/>
      <c r="D31" s="7" t="s">
        <v>2529</v>
      </c>
      <c r="E31" s="197"/>
      <c r="F31" s="569"/>
      <c r="G31" s="569"/>
      <c r="H31" s="570"/>
      <c r="I31" s="30"/>
      <c r="J31" s="509" t="s">
        <v>398</v>
      </c>
      <c r="K31" s="514"/>
      <c r="L31" s="196"/>
      <c r="M31" s="196"/>
      <c r="N31" s="571"/>
      <c r="O31" s="571"/>
      <c r="P31" s="198"/>
      <c r="Q31" s="199"/>
      <c r="R31" s="7"/>
    </row>
    <row r="32" spans="1:18">
      <c r="A32" s="7"/>
      <c r="B32" s="509" t="s">
        <v>73</v>
      </c>
      <c r="C32" s="507"/>
      <c r="D32" s="7" t="s">
        <v>2530</v>
      </c>
      <c r="E32" s="197"/>
      <c r="F32" s="569"/>
      <c r="G32" s="569"/>
      <c r="H32" s="570"/>
      <c r="I32" s="30"/>
      <c r="J32" s="509" t="s">
        <v>73</v>
      </c>
      <c r="K32" s="514"/>
      <c r="L32" s="1449" t="s">
        <v>3064</v>
      </c>
      <c r="M32" s="196"/>
      <c r="N32" s="571"/>
      <c r="O32" s="1446">
        <v>3.9600000000000003E-2</v>
      </c>
      <c r="P32" s="1447">
        <v>596223</v>
      </c>
      <c r="Q32" s="1448">
        <v>23627</v>
      </c>
      <c r="R32" s="7"/>
    </row>
    <row r="33" spans="1:18">
      <c r="A33" s="7"/>
      <c r="B33" s="509" t="s">
        <v>74</v>
      </c>
      <c r="C33" s="568" t="s">
        <v>2531</v>
      </c>
      <c r="D33" s="7" t="s">
        <v>601</v>
      </c>
      <c r="E33" s="197">
        <v>7.13</v>
      </c>
      <c r="F33" s="569"/>
      <c r="G33" s="569">
        <v>0.14019999999999999</v>
      </c>
      <c r="H33" s="570">
        <v>0.14019999999999999</v>
      </c>
      <c r="I33" s="30"/>
      <c r="J33" s="509" t="s">
        <v>74</v>
      </c>
      <c r="K33" s="514"/>
      <c r="L33" s="196"/>
      <c r="M33" s="196"/>
      <c r="N33" s="571"/>
      <c r="O33" s="571"/>
      <c r="P33" s="198"/>
      <c r="Q33" s="199"/>
      <c r="R33" s="7"/>
    </row>
    <row r="34" spans="1:18" ht="15.75">
      <c r="A34" s="7"/>
      <c r="B34" s="118"/>
      <c r="C34" s="572" t="s">
        <v>1609</v>
      </c>
      <c r="D34" s="7"/>
      <c r="E34" s="197"/>
      <c r="F34" s="569"/>
      <c r="G34" s="569"/>
      <c r="H34" s="570"/>
      <c r="I34" s="30"/>
      <c r="J34" s="118"/>
      <c r="K34" s="514"/>
      <c r="L34" s="196"/>
      <c r="M34" s="196"/>
      <c r="N34" s="571"/>
      <c r="O34" s="571"/>
      <c r="P34" s="198"/>
      <c r="Q34" s="199"/>
      <c r="R34" s="7"/>
    </row>
    <row r="35" spans="1:18">
      <c r="A35" s="7"/>
      <c r="B35" s="509" t="s">
        <v>75</v>
      </c>
      <c r="C35" s="568" t="s">
        <v>2535</v>
      </c>
      <c r="D35" s="7" t="s">
        <v>602</v>
      </c>
      <c r="E35" s="197"/>
      <c r="F35" s="569"/>
      <c r="G35" s="569"/>
      <c r="H35" s="570"/>
      <c r="I35" s="30"/>
      <c r="J35" s="509" t="s">
        <v>75</v>
      </c>
      <c r="K35" s="514"/>
      <c r="L35" s="196"/>
      <c r="M35" s="196"/>
      <c r="N35" s="571"/>
      <c r="O35" s="571"/>
      <c r="P35" s="198"/>
      <c r="Q35" s="199"/>
      <c r="R35" s="7"/>
    </row>
    <row r="36" spans="1:18">
      <c r="A36" s="7"/>
      <c r="B36" s="509" t="s">
        <v>76</v>
      </c>
      <c r="C36" s="568" t="s">
        <v>2537</v>
      </c>
      <c r="D36" s="7" t="s">
        <v>603</v>
      </c>
      <c r="E36" s="1445">
        <v>12.5</v>
      </c>
      <c r="F36" s="569"/>
      <c r="G36" s="569">
        <v>0.08</v>
      </c>
      <c r="H36" s="570">
        <v>0.08</v>
      </c>
      <c r="I36" s="30"/>
      <c r="J36" s="509" t="s">
        <v>76</v>
      </c>
      <c r="K36" s="514"/>
      <c r="L36" s="196"/>
      <c r="M36" s="196"/>
      <c r="N36" s="571"/>
      <c r="O36" s="571"/>
      <c r="P36" s="198"/>
      <c r="Q36" s="199"/>
      <c r="R36" s="7"/>
    </row>
    <row r="37" spans="1:18">
      <c r="A37" s="7"/>
      <c r="B37" s="509" t="s">
        <v>77</v>
      </c>
      <c r="C37" s="568" t="s">
        <v>2539</v>
      </c>
      <c r="D37" s="7" t="s">
        <v>604</v>
      </c>
      <c r="E37" s="197"/>
      <c r="F37" s="569"/>
      <c r="G37" s="569"/>
      <c r="H37" s="570"/>
      <c r="I37" s="30"/>
      <c r="J37" s="509" t="s">
        <v>77</v>
      </c>
      <c r="K37" s="514"/>
      <c r="L37" s="196"/>
      <c r="M37" s="196"/>
      <c r="N37" s="571"/>
      <c r="O37" s="571"/>
      <c r="P37" s="198"/>
      <c r="Q37" s="199"/>
      <c r="R37" s="7"/>
    </row>
    <row r="38" spans="1:18">
      <c r="A38" s="7"/>
      <c r="B38" s="509" t="s">
        <v>78</v>
      </c>
      <c r="C38" s="507"/>
      <c r="D38" s="7" t="s">
        <v>605</v>
      </c>
      <c r="E38" s="197"/>
      <c r="F38" s="569"/>
      <c r="G38" s="569"/>
      <c r="H38" s="570"/>
      <c r="I38" s="30"/>
      <c r="J38" s="509" t="s">
        <v>78</v>
      </c>
      <c r="K38" s="514"/>
      <c r="L38" s="196"/>
      <c r="M38" s="196"/>
      <c r="N38" s="571"/>
      <c r="O38" s="571"/>
      <c r="P38" s="198"/>
      <c r="Q38" s="199"/>
      <c r="R38" s="7"/>
    </row>
    <row r="39" spans="1:18">
      <c r="A39" s="7"/>
      <c r="B39" s="509" t="s">
        <v>79</v>
      </c>
      <c r="C39" s="507"/>
      <c r="D39" s="7" t="s">
        <v>606</v>
      </c>
      <c r="E39" s="197"/>
      <c r="F39" s="569"/>
      <c r="G39" s="569"/>
      <c r="H39" s="570"/>
      <c r="I39" s="30"/>
      <c r="J39" s="509" t="s">
        <v>79</v>
      </c>
      <c r="K39" s="514"/>
      <c r="L39" s="196"/>
      <c r="M39" s="196"/>
      <c r="N39" s="571"/>
      <c r="O39" s="571"/>
      <c r="P39" s="198"/>
      <c r="Q39" s="199"/>
      <c r="R39" s="7"/>
    </row>
    <row r="40" spans="1:18">
      <c r="A40" s="7"/>
      <c r="B40" s="509" t="s">
        <v>80</v>
      </c>
      <c r="C40" s="507"/>
      <c r="D40" s="7" t="s">
        <v>607</v>
      </c>
      <c r="E40" s="197"/>
      <c r="F40" s="569"/>
      <c r="G40" s="569"/>
      <c r="H40" s="570"/>
      <c r="I40" s="30"/>
      <c r="J40" s="509" t="s">
        <v>80</v>
      </c>
      <c r="K40" s="514"/>
      <c r="L40" s="196"/>
      <c r="M40" s="196"/>
      <c r="N40" s="571"/>
      <c r="O40" s="571"/>
      <c r="P40" s="198"/>
      <c r="Q40" s="199"/>
      <c r="R40" s="7"/>
    </row>
    <row r="41" spans="1:18">
      <c r="A41" s="7"/>
      <c r="B41" s="509" t="s">
        <v>81</v>
      </c>
      <c r="C41" s="568" t="s">
        <v>608</v>
      </c>
      <c r="D41" s="7" t="s">
        <v>609</v>
      </c>
      <c r="E41" s="197"/>
      <c r="F41" s="569"/>
      <c r="G41" s="569"/>
      <c r="H41" s="570"/>
      <c r="I41" s="30"/>
      <c r="J41" s="509" t="s">
        <v>81</v>
      </c>
      <c r="K41" s="514"/>
      <c r="L41" s="196"/>
      <c r="M41" s="196"/>
      <c r="N41" s="571"/>
      <c r="O41" s="571"/>
      <c r="P41" s="198"/>
      <c r="Q41" s="199"/>
      <c r="R41" s="7"/>
    </row>
    <row r="42" spans="1:18">
      <c r="A42" s="7"/>
      <c r="B42" s="509" t="s">
        <v>82</v>
      </c>
      <c r="C42" s="568" t="s">
        <v>706</v>
      </c>
      <c r="D42" s="7" t="s">
        <v>610</v>
      </c>
      <c r="E42" s="197"/>
      <c r="F42" s="569"/>
      <c r="G42" s="569"/>
      <c r="H42" s="570"/>
      <c r="I42" s="30"/>
      <c r="J42" s="509" t="s">
        <v>82</v>
      </c>
      <c r="K42" s="514"/>
      <c r="L42" s="196"/>
      <c r="M42" s="196"/>
      <c r="N42" s="571"/>
      <c r="O42" s="571"/>
      <c r="P42" s="198"/>
      <c r="Q42" s="199"/>
      <c r="R42" s="7"/>
    </row>
    <row r="43" spans="1:18">
      <c r="A43" s="7"/>
      <c r="B43" s="509" t="s">
        <v>83</v>
      </c>
      <c r="C43" s="507"/>
      <c r="D43" s="7" t="s">
        <v>1078</v>
      </c>
      <c r="E43" s="197"/>
      <c r="F43" s="569"/>
      <c r="G43" s="569"/>
      <c r="H43" s="570"/>
      <c r="I43" s="30"/>
      <c r="J43" s="509" t="s">
        <v>83</v>
      </c>
      <c r="K43" s="514"/>
      <c r="L43" s="196"/>
      <c r="M43" s="196"/>
      <c r="N43" s="571"/>
      <c r="O43" s="571"/>
      <c r="P43" s="198"/>
      <c r="Q43" s="199"/>
      <c r="R43" s="7"/>
    </row>
    <row r="44" spans="1:18">
      <c r="A44" s="7"/>
      <c r="B44" s="509" t="s">
        <v>84</v>
      </c>
      <c r="C44" s="507"/>
      <c r="D44" s="7" t="s">
        <v>1079</v>
      </c>
      <c r="E44" s="197"/>
      <c r="F44" s="569"/>
      <c r="G44" s="569"/>
      <c r="H44" s="570"/>
      <c r="I44" s="30"/>
      <c r="J44" s="509" t="s">
        <v>84</v>
      </c>
      <c r="K44" s="514"/>
      <c r="L44" s="196"/>
      <c r="M44" s="196"/>
      <c r="N44" s="571"/>
      <c r="O44" s="571"/>
      <c r="P44" s="198"/>
      <c r="Q44" s="199"/>
      <c r="R44" s="7"/>
    </row>
    <row r="45" spans="1:18">
      <c r="A45" s="7"/>
      <c r="B45" s="509" t="s">
        <v>85</v>
      </c>
      <c r="C45" s="568" t="s">
        <v>710</v>
      </c>
      <c r="D45" s="7" t="s">
        <v>1080</v>
      </c>
      <c r="E45" s="197">
        <v>16.75</v>
      </c>
      <c r="F45" s="569"/>
      <c r="G45" s="569">
        <v>5.9700000000000003E-2</v>
      </c>
      <c r="H45" s="570">
        <v>5.9700000000000003E-2</v>
      </c>
      <c r="I45" s="30"/>
      <c r="J45" s="509" t="s">
        <v>85</v>
      </c>
      <c r="K45" s="514"/>
      <c r="L45" s="196"/>
      <c r="M45" s="196"/>
      <c r="N45" s="571"/>
      <c r="O45" s="571"/>
      <c r="P45" s="198"/>
      <c r="Q45" s="199"/>
      <c r="R45" s="7"/>
    </row>
    <row r="46" spans="1:18" ht="15.75">
      <c r="A46" s="7"/>
      <c r="B46" s="118"/>
      <c r="C46" s="572" t="s">
        <v>1081</v>
      </c>
      <c r="D46" s="7"/>
      <c r="E46" s="197"/>
      <c r="F46" s="569"/>
      <c r="G46" s="569"/>
      <c r="H46" s="570"/>
      <c r="I46" s="30"/>
      <c r="J46" s="118"/>
      <c r="K46" s="514"/>
      <c r="L46" s="196"/>
      <c r="M46" s="196"/>
      <c r="N46" s="571"/>
      <c r="O46" s="571"/>
      <c r="P46" s="198"/>
      <c r="Q46" s="199"/>
      <c r="R46" s="7"/>
    </row>
    <row r="47" spans="1:18">
      <c r="A47" s="7"/>
      <c r="B47" s="509" t="s">
        <v>86</v>
      </c>
      <c r="C47" s="568" t="s">
        <v>715</v>
      </c>
      <c r="D47" s="7" t="s">
        <v>1082</v>
      </c>
      <c r="E47" s="197"/>
      <c r="F47" s="569"/>
      <c r="G47" s="569"/>
      <c r="H47" s="570"/>
      <c r="I47" s="30"/>
      <c r="J47" s="509" t="s">
        <v>86</v>
      </c>
      <c r="K47" s="514"/>
      <c r="L47" s="196"/>
      <c r="M47" s="196"/>
      <c r="N47" s="571"/>
      <c r="O47" s="571"/>
      <c r="P47" s="198"/>
      <c r="Q47" s="199"/>
      <c r="R47" s="7"/>
    </row>
    <row r="48" spans="1:18">
      <c r="A48" s="7"/>
      <c r="B48" s="509" t="s">
        <v>87</v>
      </c>
      <c r="C48" s="568" t="s">
        <v>717</v>
      </c>
      <c r="D48" s="7" t="s">
        <v>1083</v>
      </c>
      <c r="E48" s="197"/>
      <c r="F48" s="569"/>
      <c r="G48" s="569"/>
      <c r="H48" s="570"/>
      <c r="I48" s="30"/>
      <c r="J48" s="509" t="s">
        <v>87</v>
      </c>
      <c r="K48" s="514"/>
      <c r="L48" s="196"/>
      <c r="M48" s="196"/>
      <c r="N48" s="571"/>
      <c r="O48" s="571"/>
      <c r="P48" s="198"/>
      <c r="Q48" s="199"/>
      <c r="R48" s="7"/>
    </row>
    <row r="49" spans="1:18">
      <c r="A49" s="7"/>
      <c r="B49" s="509" t="s">
        <v>88</v>
      </c>
      <c r="C49" s="568" t="s">
        <v>719</v>
      </c>
      <c r="D49" s="7" t="s">
        <v>1084</v>
      </c>
      <c r="E49" s="197"/>
      <c r="F49" s="569"/>
      <c r="G49" s="569"/>
      <c r="H49" s="570"/>
      <c r="I49" s="30"/>
      <c r="J49" s="509" t="s">
        <v>88</v>
      </c>
      <c r="K49" s="514"/>
      <c r="L49" s="196"/>
      <c r="M49" s="196"/>
      <c r="N49" s="571"/>
      <c r="O49" s="571"/>
      <c r="P49" s="198"/>
      <c r="Q49" s="199"/>
      <c r="R49" s="7"/>
    </row>
    <row r="50" spans="1:18">
      <c r="A50" s="7"/>
      <c r="B50" s="509" t="s">
        <v>2339</v>
      </c>
      <c r="C50" s="568" t="s">
        <v>721</v>
      </c>
      <c r="D50" s="7" t="s">
        <v>1085</v>
      </c>
      <c r="E50" s="197"/>
      <c r="F50" s="569"/>
      <c r="G50" s="569"/>
      <c r="H50" s="570"/>
      <c r="I50" s="30"/>
      <c r="J50" s="509" t="s">
        <v>2339</v>
      </c>
      <c r="K50" s="514"/>
      <c r="L50" s="196"/>
      <c r="M50" s="196"/>
      <c r="N50" s="571"/>
      <c r="O50" s="571"/>
      <c r="P50" s="198"/>
      <c r="Q50" s="199"/>
      <c r="R50" s="7"/>
    </row>
    <row r="51" spans="1:18">
      <c r="A51" s="7"/>
      <c r="B51" s="509" t="s">
        <v>2344</v>
      </c>
      <c r="C51" s="568" t="s">
        <v>723</v>
      </c>
      <c r="D51" s="7" t="s">
        <v>1086</v>
      </c>
      <c r="E51" s="197">
        <v>11.22</v>
      </c>
      <c r="F51" s="569"/>
      <c r="G51" s="569">
        <v>8.9099999999999999E-2</v>
      </c>
      <c r="H51" s="570">
        <v>8.9099999999999999E-2</v>
      </c>
      <c r="I51" s="30"/>
      <c r="J51" s="509" t="s">
        <v>2344</v>
      </c>
      <c r="K51" s="514"/>
      <c r="L51" s="196"/>
      <c r="M51" s="196"/>
      <c r="N51" s="571"/>
      <c r="O51" s="571"/>
      <c r="P51" s="198"/>
      <c r="Q51" s="199"/>
      <c r="R51" s="7"/>
    </row>
    <row r="52" spans="1:18">
      <c r="A52" s="7"/>
      <c r="B52" s="118"/>
      <c r="C52" s="507" t="s">
        <v>1612</v>
      </c>
      <c r="D52" s="7"/>
      <c r="E52" s="197"/>
      <c r="F52" s="569"/>
      <c r="G52" s="569"/>
      <c r="H52" s="570"/>
      <c r="I52" s="30"/>
      <c r="J52" s="118"/>
      <c r="K52" s="514"/>
      <c r="L52" s="196"/>
      <c r="M52" s="196"/>
      <c r="N52" s="571"/>
      <c r="O52" s="571"/>
      <c r="P52" s="198"/>
      <c r="Q52" s="199"/>
      <c r="R52" s="7"/>
    </row>
    <row r="53" spans="1:18">
      <c r="A53" s="7"/>
      <c r="B53" s="509" t="s">
        <v>2351</v>
      </c>
      <c r="C53" s="568" t="s">
        <v>1613</v>
      </c>
      <c r="D53" s="7" t="s">
        <v>1087</v>
      </c>
      <c r="E53" s="197">
        <v>20.75</v>
      </c>
      <c r="F53" s="569"/>
      <c r="G53" s="569">
        <v>4.82E-2</v>
      </c>
      <c r="H53" s="570">
        <v>4.82E-2</v>
      </c>
      <c r="I53" s="30"/>
      <c r="J53" s="509" t="s">
        <v>2351</v>
      </c>
      <c r="K53" s="514"/>
      <c r="L53" s="196"/>
      <c r="M53" s="196"/>
      <c r="N53" s="571"/>
      <c r="O53" s="571"/>
      <c r="P53" s="198"/>
      <c r="Q53" s="199"/>
      <c r="R53" s="7"/>
    </row>
    <row r="54" spans="1:18">
      <c r="A54" s="7"/>
      <c r="B54" s="509" t="s">
        <v>2354</v>
      </c>
      <c r="C54" s="568" t="s">
        <v>1614</v>
      </c>
      <c r="D54" s="7" t="s">
        <v>1088</v>
      </c>
      <c r="E54" s="1445">
        <v>25</v>
      </c>
      <c r="F54" s="569"/>
      <c r="G54" s="569">
        <v>0.04</v>
      </c>
      <c r="H54" s="570">
        <v>0.04</v>
      </c>
      <c r="I54" s="30"/>
      <c r="J54" s="509" t="s">
        <v>2354</v>
      </c>
      <c r="K54" s="514"/>
      <c r="L54" s="196"/>
      <c r="M54" s="196"/>
      <c r="N54" s="571"/>
      <c r="O54" s="571"/>
      <c r="P54" s="198"/>
      <c r="Q54" s="199"/>
      <c r="R54" s="7"/>
    </row>
    <row r="55" spans="1:18">
      <c r="A55" s="7"/>
      <c r="B55" s="509" t="s">
        <v>2704</v>
      </c>
      <c r="C55" s="568" t="s">
        <v>1615</v>
      </c>
      <c r="D55" s="7" t="s">
        <v>1089</v>
      </c>
      <c r="E55" s="1445">
        <v>34.6</v>
      </c>
      <c r="F55" s="569"/>
      <c r="G55" s="569">
        <v>2.8899999999999999E-2</v>
      </c>
      <c r="H55" s="570">
        <v>2.8899999999999999E-2</v>
      </c>
      <c r="I55" s="30"/>
      <c r="J55" s="509" t="s">
        <v>2704</v>
      </c>
      <c r="K55" s="514"/>
      <c r="L55" s="196"/>
      <c r="M55" s="196"/>
      <c r="N55" s="571"/>
      <c r="O55" s="571"/>
      <c r="P55" s="198"/>
      <c r="Q55" s="199"/>
      <c r="R55" s="7"/>
    </row>
    <row r="56" spans="1:18">
      <c r="A56" s="7"/>
      <c r="B56" s="509" t="s">
        <v>2707</v>
      </c>
      <c r="C56" s="568" t="s">
        <v>1616</v>
      </c>
      <c r="D56" s="7" t="s">
        <v>1090</v>
      </c>
      <c r="E56" s="197"/>
      <c r="F56" s="569"/>
      <c r="G56" s="569"/>
      <c r="H56" s="570"/>
      <c r="I56" s="30"/>
      <c r="J56" s="509" t="s">
        <v>2707</v>
      </c>
      <c r="K56" s="514"/>
      <c r="L56" s="196"/>
      <c r="M56" s="196"/>
      <c r="N56" s="571"/>
      <c r="O56" s="571"/>
      <c r="P56" s="198"/>
      <c r="Q56" s="199"/>
      <c r="R56" s="7"/>
    </row>
    <row r="57" spans="1:18">
      <c r="A57" s="7"/>
      <c r="B57" s="509" t="s">
        <v>2710</v>
      </c>
      <c r="C57" s="568" t="s">
        <v>1617</v>
      </c>
      <c r="D57" s="7" t="s">
        <v>1091</v>
      </c>
      <c r="E57" s="197"/>
      <c r="F57" s="569"/>
      <c r="G57" s="569"/>
      <c r="H57" s="570"/>
      <c r="I57" s="30"/>
      <c r="J57" s="509" t="s">
        <v>2710</v>
      </c>
      <c r="K57" s="514"/>
      <c r="L57" s="196"/>
      <c r="M57" s="196"/>
      <c r="N57" s="571"/>
      <c r="O57" s="571"/>
      <c r="P57" s="198"/>
      <c r="Q57" s="199"/>
      <c r="R57" s="7"/>
    </row>
    <row r="58" spans="1:18">
      <c r="A58" s="7"/>
      <c r="B58" s="509" t="s">
        <v>2714</v>
      </c>
      <c r="C58" s="568" t="s">
        <v>1618</v>
      </c>
      <c r="D58" s="7" t="s">
        <v>1092</v>
      </c>
      <c r="E58" s="197"/>
      <c r="F58" s="569"/>
      <c r="G58" s="569"/>
      <c r="H58" s="570"/>
      <c r="I58" s="30"/>
      <c r="J58" s="509" t="s">
        <v>2714</v>
      </c>
      <c r="K58" s="514"/>
      <c r="L58" s="196"/>
      <c r="M58" s="196"/>
      <c r="N58" s="571"/>
      <c r="O58" s="571"/>
      <c r="P58" s="198"/>
      <c r="Q58" s="199"/>
      <c r="R58" s="7"/>
    </row>
    <row r="59" spans="1:18">
      <c r="A59" s="7"/>
      <c r="B59" s="509" t="s">
        <v>2717</v>
      </c>
      <c r="C59" s="568" t="s">
        <v>1619</v>
      </c>
      <c r="D59" s="7" t="s">
        <v>1093</v>
      </c>
      <c r="E59" s="197"/>
      <c r="F59" s="569"/>
      <c r="G59" s="569"/>
      <c r="H59" s="570"/>
      <c r="I59" s="30"/>
      <c r="J59" s="509" t="s">
        <v>2717</v>
      </c>
      <c r="K59" s="514"/>
      <c r="L59" s="196"/>
      <c r="M59" s="196"/>
      <c r="N59" s="571"/>
      <c r="O59" s="571"/>
      <c r="P59" s="198"/>
      <c r="Q59" s="199"/>
      <c r="R59" s="7"/>
    </row>
    <row r="60" spans="1:18">
      <c r="A60" s="7"/>
      <c r="B60" s="509" t="s">
        <v>2720</v>
      </c>
      <c r="C60" s="568" t="s">
        <v>1620</v>
      </c>
      <c r="D60" s="7" t="s">
        <v>1094</v>
      </c>
      <c r="E60" s="197"/>
      <c r="F60" s="569"/>
      <c r="G60" s="569"/>
      <c r="H60" s="570"/>
      <c r="I60" s="30"/>
      <c r="J60" s="509" t="s">
        <v>2720</v>
      </c>
      <c r="K60" s="514"/>
      <c r="L60" s="196"/>
      <c r="M60" s="196"/>
      <c r="N60" s="571"/>
      <c r="O60" s="571"/>
      <c r="P60" s="198"/>
      <c r="Q60" s="199"/>
      <c r="R60" s="7"/>
    </row>
    <row r="61" spans="1:18">
      <c r="A61" s="7"/>
      <c r="B61" s="509" t="s">
        <v>2077</v>
      </c>
      <c r="C61" s="568" t="s">
        <v>1621</v>
      </c>
      <c r="D61" s="7" t="s">
        <v>1095</v>
      </c>
      <c r="E61" s="197"/>
      <c r="F61" s="569"/>
      <c r="G61" s="569"/>
      <c r="H61" s="570"/>
      <c r="I61" s="30"/>
      <c r="J61" s="509" t="s">
        <v>2077</v>
      </c>
      <c r="K61" s="514"/>
      <c r="L61" s="196"/>
      <c r="M61" s="196"/>
      <c r="N61" s="571"/>
      <c r="O61" s="571"/>
      <c r="P61" s="198"/>
      <c r="Q61" s="199"/>
      <c r="R61" s="7"/>
    </row>
    <row r="62" spans="1:18">
      <c r="A62" s="7"/>
      <c r="B62" s="509" t="s">
        <v>2081</v>
      </c>
      <c r="C62" s="507"/>
      <c r="D62" s="7"/>
      <c r="E62" s="206"/>
      <c r="F62" s="573"/>
      <c r="G62" s="569"/>
      <c r="H62" s="570"/>
      <c r="I62" s="30"/>
      <c r="J62" s="509" t="s">
        <v>2081</v>
      </c>
      <c r="K62" s="514"/>
      <c r="L62" s="196"/>
      <c r="M62" s="196"/>
      <c r="N62" s="571"/>
      <c r="O62" s="571"/>
      <c r="P62" s="198"/>
      <c r="Q62" s="199"/>
      <c r="R62" s="7"/>
    </row>
    <row r="63" spans="1:18">
      <c r="A63" s="7"/>
      <c r="B63" s="509" t="s">
        <v>2084</v>
      </c>
      <c r="C63" s="507" t="s">
        <v>1096</v>
      </c>
      <c r="D63" s="7"/>
      <c r="E63" s="507" t="s">
        <v>1097</v>
      </c>
      <c r="F63" s="951" t="s">
        <v>2713</v>
      </c>
      <c r="G63" s="569"/>
      <c r="H63" s="570"/>
      <c r="I63" s="30"/>
      <c r="J63" s="509" t="s">
        <v>2084</v>
      </c>
      <c r="K63" s="514"/>
      <c r="L63" s="196"/>
      <c r="M63" s="196"/>
      <c r="N63" s="571"/>
      <c r="O63" s="571"/>
      <c r="P63" s="198"/>
      <c r="Q63" s="199"/>
      <c r="R63" s="7"/>
    </row>
    <row r="64" spans="1:18">
      <c r="A64" s="7"/>
      <c r="B64" s="509" t="s">
        <v>2090</v>
      </c>
      <c r="C64" s="507" t="s">
        <v>1098</v>
      </c>
      <c r="D64" s="7"/>
      <c r="E64" s="507"/>
      <c r="F64" s="574"/>
      <c r="G64" s="569"/>
      <c r="H64" s="570"/>
      <c r="I64" s="30"/>
      <c r="J64" s="509" t="s">
        <v>2090</v>
      </c>
      <c r="K64" s="514"/>
      <c r="L64" s="196"/>
      <c r="M64" s="196"/>
      <c r="N64" s="571"/>
      <c r="O64" s="571"/>
      <c r="P64" s="198"/>
      <c r="Q64" s="199"/>
      <c r="R64" s="7"/>
    </row>
    <row r="65" spans="1:18">
      <c r="A65" s="7"/>
      <c r="B65" s="118"/>
      <c r="C65" s="507" t="s">
        <v>1099</v>
      </c>
      <c r="D65" s="7"/>
      <c r="E65" s="507" t="s">
        <v>1097</v>
      </c>
      <c r="F65" s="951" t="s">
        <v>2713</v>
      </c>
      <c r="G65" s="573"/>
      <c r="H65" s="570"/>
      <c r="I65" s="30"/>
      <c r="J65" s="118"/>
      <c r="K65" s="514"/>
      <c r="L65" s="196"/>
      <c r="M65" s="196"/>
      <c r="N65" s="571"/>
      <c r="O65" s="571"/>
      <c r="P65" s="198"/>
      <c r="Q65" s="199"/>
      <c r="R65" s="7"/>
    </row>
    <row r="66" spans="1:18">
      <c r="A66" s="7"/>
      <c r="B66" s="509" t="s">
        <v>2094</v>
      </c>
      <c r="C66" s="507" t="s">
        <v>1100</v>
      </c>
      <c r="D66" s="7"/>
      <c r="E66" s="507" t="s">
        <v>1097</v>
      </c>
      <c r="F66" s="951" t="s">
        <v>2713</v>
      </c>
      <c r="G66" s="574" t="s">
        <v>1097</v>
      </c>
      <c r="H66" s="570"/>
      <c r="I66" s="30"/>
      <c r="J66" s="509" t="s">
        <v>2094</v>
      </c>
      <c r="K66" s="514"/>
      <c r="L66" s="196"/>
      <c r="M66" s="196"/>
      <c r="N66" s="571"/>
      <c r="O66" s="571"/>
      <c r="P66" s="198"/>
      <c r="Q66" s="199"/>
      <c r="R66" s="7"/>
    </row>
    <row r="67" spans="1:18" ht="15.75" thickBot="1">
      <c r="A67" s="7"/>
      <c r="B67" s="516" t="s">
        <v>2733</v>
      </c>
      <c r="C67" s="517" t="s">
        <v>1101</v>
      </c>
      <c r="D67" s="498"/>
      <c r="E67" s="517" t="s">
        <v>1097</v>
      </c>
      <c r="F67" s="952" t="s">
        <v>2713</v>
      </c>
      <c r="G67" s="575" t="s">
        <v>1097</v>
      </c>
      <c r="H67" s="576"/>
      <c r="I67" s="30"/>
      <c r="J67" s="516" t="s">
        <v>2733</v>
      </c>
      <c r="K67" s="577"/>
      <c r="L67" s="578"/>
      <c r="M67" s="578"/>
      <c r="N67" s="579"/>
      <c r="O67" s="579"/>
      <c r="P67" s="580"/>
      <c r="Q67" s="581"/>
      <c r="R67" s="7"/>
    </row>
    <row r="68" spans="1:18">
      <c r="A68" s="7"/>
      <c r="B68" s="495" t="s">
        <v>525</v>
      </c>
      <c r="C68" s="7"/>
      <c r="D68" s="7" t="s">
        <v>795</v>
      </c>
      <c r="E68" s="7"/>
      <c r="F68" s="7"/>
      <c r="G68" s="7"/>
      <c r="H68" s="7"/>
      <c r="I68" s="7"/>
      <c r="J68" s="7"/>
      <c r="K68" s="7"/>
      <c r="L68" s="7"/>
      <c r="M68" s="7"/>
      <c r="N68" s="582"/>
      <c r="O68" s="582"/>
      <c r="P68" s="7"/>
      <c r="Q68" s="7" t="s">
        <v>2684</v>
      </c>
      <c r="R68" s="7"/>
    </row>
    <row r="69" spans="1:18">
      <c r="A69" s="7"/>
      <c r="B69" s="7"/>
      <c r="C69" s="7"/>
      <c r="D69" s="7"/>
      <c r="E69" s="7"/>
      <c r="F69" s="7"/>
      <c r="G69" s="7"/>
      <c r="H69" s="7"/>
      <c r="I69" s="7"/>
      <c r="J69" s="7"/>
      <c r="K69" s="7"/>
      <c r="L69" s="7"/>
      <c r="M69" s="7"/>
      <c r="N69" s="582"/>
      <c r="O69" s="582"/>
      <c r="P69" s="7"/>
      <c r="Q69" s="7"/>
      <c r="R69" s="7"/>
    </row>
    <row r="70" spans="1:18">
      <c r="A70" s="7"/>
      <c r="B70" s="115" t="s">
        <v>2717</v>
      </c>
      <c r="C70" s="115"/>
      <c r="D70" s="115"/>
      <c r="E70" s="115"/>
      <c r="F70" s="115"/>
      <c r="G70" s="115"/>
      <c r="H70" s="115"/>
      <c r="I70" s="7"/>
      <c r="J70" s="115" t="s">
        <v>2720</v>
      </c>
      <c r="K70" s="115"/>
      <c r="L70" s="115"/>
      <c r="M70" s="115"/>
      <c r="N70" s="115"/>
      <c r="O70" s="115"/>
      <c r="P70" s="115"/>
      <c r="Q70" s="115"/>
      <c r="R70" s="7"/>
    </row>
    <row r="71" spans="1:18">
      <c r="A71" s="7"/>
      <c r="B71" s="7"/>
      <c r="C71" s="7"/>
      <c r="D71" s="7"/>
      <c r="E71" s="7"/>
      <c r="F71" s="7"/>
      <c r="G71" s="7"/>
      <c r="H71" s="7"/>
      <c r="I71" s="7"/>
      <c r="J71" s="7"/>
      <c r="K71" s="7"/>
      <c r="L71" s="7"/>
      <c r="M71" s="7"/>
      <c r="N71" s="582"/>
      <c r="O71" s="582"/>
      <c r="P71" s="7"/>
      <c r="Q71" s="7"/>
      <c r="R71" s="7"/>
    </row>
    <row r="72" spans="1:18">
      <c r="A72" s="7"/>
      <c r="B72" s="7"/>
    </row>
    <row r="73" spans="1:18">
      <c r="A73" s="7"/>
      <c r="B73" s="7"/>
    </row>
    <row r="74" spans="1:18">
      <c r="A74" s="7"/>
      <c r="B74" s="7"/>
    </row>
    <row r="75" spans="1:18">
      <c r="A75" s="7"/>
      <c r="B75" s="7"/>
    </row>
    <row r="76" spans="1:18">
      <c r="A76" s="7"/>
      <c r="B76" s="7"/>
    </row>
    <row r="77" spans="1:18">
      <c r="A77" s="7"/>
      <c r="B77" s="7"/>
    </row>
    <row r="78" spans="1:18">
      <c r="A78" s="7"/>
      <c r="B78" s="7"/>
    </row>
    <row r="79" spans="1:18">
      <c r="A79" s="7"/>
      <c r="B79" s="7"/>
    </row>
    <row r="80" spans="1:18">
      <c r="A80" s="7"/>
      <c r="B80" s="7"/>
    </row>
    <row r="81" spans="1:2">
      <c r="A81" s="7"/>
      <c r="B81" s="7"/>
    </row>
    <row r="82" spans="1:2">
      <c r="A82" s="7"/>
      <c r="B82" s="7"/>
    </row>
    <row r="83" spans="1:2">
      <c r="A83" s="7"/>
      <c r="B83" s="7"/>
    </row>
    <row r="84" spans="1:2">
      <c r="A84" s="7"/>
      <c r="B84" s="7"/>
    </row>
    <row r="85" spans="1:2">
      <c r="A85" s="7"/>
      <c r="B85" s="7"/>
    </row>
    <row r="86" spans="1:2">
      <c r="A86" s="7"/>
      <c r="B86" s="7"/>
    </row>
    <row r="87" spans="1:2">
      <c r="A87" s="7"/>
      <c r="B87" s="7"/>
    </row>
    <row r="88" spans="1:2">
      <c r="A88" s="7"/>
      <c r="B88" s="7"/>
    </row>
    <row r="89" spans="1:2">
      <c r="A89" s="7"/>
      <c r="B89" s="7"/>
    </row>
    <row r="90" spans="1:2">
      <c r="A90" s="7"/>
      <c r="B90" s="7"/>
    </row>
  </sheetData>
  <printOptions horizontalCentered="1"/>
  <pageMargins left="0.5" right="0.5" top="0.5" bottom="0.5" header="0.5" footer="0.5"/>
  <pageSetup scale="64" fitToWidth="2" orientation="portrait" r:id="rId1"/>
  <headerFooter alignWithMargins="0"/>
  <colBreaks count="1" manualBreakCount="1">
    <brk id="8" max="69" man="1"/>
  </colBreaks>
  <legacyDrawing r:id="rId2"/>
</worksheet>
</file>

<file path=xl/worksheets/sheet24.xml><?xml version="1.0" encoding="utf-8"?>
<worksheet xmlns="http://schemas.openxmlformats.org/spreadsheetml/2006/main" xmlns:r="http://schemas.openxmlformats.org/officeDocument/2006/relationships">
  <dimension ref="A1:H81"/>
  <sheetViews>
    <sheetView zoomScale="70" zoomScaleNormal="70" workbookViewId="0">
      <selection activeCell="B30" sqref="B30"/>
    </sheetView>
  </sheetViews>
  <sheetFormatPr defaultColWidth="9.77734375" defaultRowHeight="15"/>
  <cols>
    <col min="1" max="1" width="7.77734375" customWidth="1"/>
    <col min="2" max="2" width="40.77734375" customWidth="1"/>
    <col min="3" max="3" width="16.77734375" customWidth="1"/>
    <col min="5" max="5" width="10.77734375" customWidth="1"/>
    <col min="6" max="6" width="14.77734375" customWidth="1"/>
    <col min="7" max="7" width="15.6640625" bestFit="1" customWidth="1"/>
  </cols>
  <sheetData>
    <row r="1" spans="1:8" ht="15.75" thickBot="1">
      <c r="A1" s="66" t="e">
        <v>#REF!</v>
      </c>
      <c r="B1" s="67"/>
      <c r="C1" s="67"/>
      <c r="D1" s="67"/>
      <c r="E1" s="67"/>
      <c r="F1" s="67"/>
      <c r="G1" s="67"/>
      <c r="H1" s="67"/>
    </row>
    <row r="2" spans="1:8" ht="20.25">
      <c r="A2" s="68"/>
      <c r="B2" s="69"/>
      <c r="C2" s="69"/>
      <c r="D2" s="69"/>
      <c r="E2" s="69"/>
      <c r="F2" s="69"/>
      <c r="G2" s="1034"/>
      <c r="H2" s="67"/>
    </row>
    <row r="3" spans="1:8" ht="18">
      <c r="A3" s="597" t="s">
        <v>2374</v>
      </c>
      <c r="B3" s="108"/>
      <c r="C3" s="108"/>
      <c r="D3" s="108"/>
      <c r="E3" s="108"/>
      <c r="F3" s="108"/>
      <c r="G3" s="155"/>
      <c r="H3" s="67"/>
    </row>
    <row r="4" spans="1:8">
      <c r="A4" s="74"/>
      <c r="B4" s="67"/>
      <c r="C4" s="67"/>
      <c r="D4" s="67"/>
      <c r="E4" s="67"/>
      <c r="F4" s="67"/>
      <c r="G4" s="75"/>
      <c r="H4" s="67"/>
    </row>
    <row r="5" spans="1:8">
      <c r="A5" s="74"/>
      <c r="B5" s="67" t="s">
        <v>2375</v>
      </c>
      <c r="C5" s="67"/>
      <c r="D5" s="67"/>
      <c r="E5" s="67"/>
      <c r="F5" s="67"/>
      <c r="G5" s="75"/>
      <c r="H5" s="67"/>
    </row>
    <row r="6" spans="1:8">
      <c r="A6" s="1025"/>
      <c r="B6" s="1026" t="s">
        <v>2894</v>
      </c>
      <c r="C6" s="1026"/>
      <c r="D6" s="1026"/>
      <c r="E6" s="1026"/>
      <c r="F6" s="1026"/>
      <c r="G6" s="1027"/>
      <c r="H6" s="67"/>
    </row>
    <row r="7" spans="1:8">
      <c r="A7" s="74"/>
      <c r="B7" s="67"/>
      <c r="C7" s="67"/>
      <c r="D7" s="67"/>
      <c r="E7" s="67"/>
      <c r="F7" s="67"/>
      <c r="G7" s="75"/>
      <c r="H7" s="67"/>
    </row>
    <row r="8" spans="1:8">
      <c r="A8" s="225"/>
      <c r="B8" s="182"/>
      <c r="C8" s="182"/>
      <c r="D8" s="182"/>
      <c r="E8" s="182"/>
      <c r="F8" s="182"/>
      <c r="G8" s="184" t="s">
        <v>2376</v>
      </c>
      <c r="H8" s="67"/>
    </row>
    <row r="9" spans="1:8">
      <c r="A9" s="93" t="s">
        <v>36</v>
      </c>
      <c r="B9" s="177"/>
      <c r="C9" s="185" t="s">
        <v>580</v>
      </c>
      <c r="D9" s="185" t="s">
        <v>2377</v>
      </c>
      <c r="E9" s="185" t="s">
        <v>2377</v>
      </c>
      <c r="F9" s="185" t="s">
        <v>1102</v>
      </c>
      <c r="G9" s="141" t="s">
        <v>2378</v>
      </c>
      <c r="H9" s="67"/>
    </row>
    <row r="10" spans="1:8">
      <c r="A10" s="93" t="s">
        <v>48</v>
      </c>
      <c r="B10" s="185" t="s">
        <v>2371</v>
      </c>
      <c r="C10" s="185" t="s">
        <v>2379</v>
      </c>
      <c r="D10" s="185" t="s">
        <v>2380</v>
      </c>
      <c r="E10" s="185" t="s">
        <v>2381</v>
      </c>
      <c r="F10" s="185" t="s">
        <v>443</v>
      </c>
      <c r="G10" s="141" t="s">
        <v>2382</v>
      </c>
      <c r="H10" s="67"/>
    </row>
    <row r="11" spans="1:8">
      <c r="A11" s="99"/>
      <c r="B11" s="185" t="s">
        <v>530</v>
      </c>
      <c r="C11" s="185" t="s">
        <v>531</v>
      </c>
      <c r="D11" s="185" t="s">
        <v>532</v>
      </c>
      <c r="E11" s="185" t="s">
        <v>62</v>
      </c>
      <c r="F11" s="185" t="s">
        <v>63</v>
      </c>
      <c r="G11" s="141" t="s">
        <v>64</v>
      </c>
      <c r="H11" s="67"/>
    </row>
    <row r="12" spans="1:8">
      <c r="A12" s="225"/>
      <c r="B12" s="182"/>
      <c r="C12" s="182"/>
      <c r="D12" s="182"/>
      <c r="E12" s="182"/>
      <c r="F12" s="182"/>
      <c r="G12" s="304"/>
      <c r="H12" s="67"/>
    </row>
    <row r="13" spans="1:8" ht="18">
      <c r="A13" s="99"/>
      <c r="B13" s="598" t="s">
        <v>2383</v>
      </c>
      <c r="C13" s="177"/>
      <c r="D13" s="177"/>
      <c r="E13" s="177"/>
      <c r="F13" s="177"/>
      <c r="G13" s="75"/>
      <c r="H13" s="67"/>
    </row>
    <row r="14" spans="1:8" ht="18">
      <c r="A14" s="99"/>
      <c r="B14" s="598" t="s">
        <v>2384</v>
      </c>
      <c r="C14" s="177"/>
      <c r="D14" s="177"/>
      <c r="E14" s="177"/>
      <c r="F14" s="177"/>
      <c r="G14" s="141" t="s">
        <v>2385</v>
      </c>
      <c r="H14" s="67"/>
    </row>
    <row r="15" spans="1:8">
      <c r="A15" s="93" t="s">
        <v>536</v>
      </c>
      <c r="B15" s="196" t="s">
        <v>2933</v>
      </c>
      <c r="C15" s="196"/>
      <c r="D15" s="196"/>
      <c r="E15" s="196"/>
      <c r="F15" s="295"/>
      <c r="G15" s="148"/>
      <c r="H15" s="67"/>
    </row>
    <row r="16" spans="1:8">
      <c r="A16" s="93" t="s">
        <v>1040</v>
      </c>
      <c r="B16" s="196"/>
      <c r="C16" s="196"/>
      <c r="D16" s="196"/>
      <c r="E16" s="196"/>
      <c r="F16" s="196"/>
      <c r="G16" s="148"/>
      <c r="H16" s="67"/>
    </row>
    <row r="17" spans="1:8">
      <c r="A17" s="93" t="s">
        <v>1285</v>
      </c>
      <c r="B17" s="196"/>
      <c r="C17" s="196"/>
      <c r="D17" s="196"/>
      <c r="E17" s="196"/>
      <c r="F17" s="196"/>
      <c r="G17" s="148"/>
      <c r="H17" s="67"/>
    </row>
    <row r="18" spans="1:8">
      <c r="A18" s="93" t="s">
        <v>71</v>
      </c>
      <c r="B18" s="196"/>
      <c r="C18" s="196"/>
      <c r="D18" s="196"/>
      <c r="E18" s="196"/>
      <c r="F18" s="196"/>
      <c r="G18" s="148"/>
      <c r="H18" s="67"/>
    </row>
    <row r="19" spans="1:8">
      <c r="A19" s="93" t="s">
        <v>72</v>
      </c>
      <c r="B19" s="196"/>
      <c r="C19" s="196"/>
      <c r="D19" s="196"/>
      <c r="E19" s="196"/>
      <c r="F19" s="196"/>
      <c r="G19" s="148"/>
      <c r="H19" s="67"/>
    </row>
    <row r="20" spans="1:8">
      <c r="A20" s="93" t="s">
        <v>547</v>
      </c>
      <c r="B20" s="196"/>
      <c r="C20" s="196"/>
      <c r="D20" s="196"/>
      <c r="E20" s="196"/>
      <c r="F20" s="196"/>
      <c r="G20" s="148"/>
      <c r="H20" s="67"/>
    </row>
    <row r="21" spans="1:8">
      <c r="A21" s="93" t="s">
        <v>551</v>
      </c>
      <c r="B21" s="196"/>
      <c r="C21" s="196"/>
      <c r="D21" s="196"/>
      <c r="E21" s="196"/>
      <c r="F21" s="196"/>
      <c r="G21" s="148"/>
      <c r="H21" s="67"/>
    </row>
    <row r="22" spans="1:8">
      <c r="A22" s="93" t="s">
        <v>2324</v>
      </c>
      <c r="B22" s="196"/>
      <c r="C22" s="196"/>
      <c r="D22" s="196"/>
      <c r="E22" s="196"/>
      <c r="F22" s="196"/>
      <c r="G22" s="148"/>
      <c r="H22" s="67"/>
    </row>
    <row r="23" spans="1:8">
      <c r="A23" s="93" t="s">
        <v>398</v>
      </c>
      <c r="B23" s="196"/>
      <c r="C23" s="196"/>
      <c r="D23" s="196"/>
      <c r="E23" s="196"/>
      <c r="F23" s="196"/>
      <c r="G23" s="148"/>
      <c r="H23" s="67"/>
    </row>
    <row r="24" spans="1:8">
      <c r="A24" s="93" t="s">
        <v>73</v>
      </c>
      <c r="B24" s="196"/>
      <c r="C24" s="196"/>
      <c r="D24" s="196"/>
      <c r="E24" s="196"/>
      <c r="F24" s="196"/>
      <c r="G24" s="148"/>
      <c r="H24" s="67"/>
    </row>
    <row r="25" spans="1:8">
      <c r="A25" s="93" t="s">
        <v>74</v>
      </c>
      <c r="B25" s="196"/>
      <c r="C25" s="196"/>
      <c r="D25" s="196"/>
      <c r="E25" s="196"/>
      <c r="F25" s="196"/>
      <c r="G25" s="148"/>
      <c r="H25" s="67"/>
    </row>
    <row r="26" spans="1:8">
      <c r="A26" s="99"/>
      <c r="B26" s="196"/>
      <c r="C26" s="196"/>
      <c r="D26" s="196"/>
      <c r="E26" s="196"/>
      <c r="F26" s="196"/>
      <c r="G26" s="148"/>
      <c r="H26" s="67"/>
    </row>
    <row r="27" spans="1:8" ht="18">
      <c r="A27" s="93" t="s">
        <v>75</v>
      </c>
      <c r="B27" s="598" t="s">
        <v>2386</v>
      </c>
      <c r="C27" s="177"/>
      <c r="D27" s="177"/>
      <c r="E27" s="177"/>
      <c r="F27" s="587">
        <v>0</v>
      </c>
      <c r="G27" s="141" t="s">
        <v>2387</v>
      </c>
      <c r="H27" s="67"/>
    </row>
    <row r="28" spans="1:8">
      <c r="A28" s="99"/>
      <c r="B28" s="177"/>
      <c r="C28" s="177"/>
      <c r="D28" s="177"/>
      <c r="E28" s="177"/>
      <c r="F28" s="587"/>
      <c r="G28" s="75"/>
      <c r="H28" s="67"/>
    </row>
    <row r="29" spans="1:8" ht="18">
      <c r="A29" s="99"/>
      <c r="B29" s="598" t="s">
        <v>2388</v>
      </c>
      <c r="C29" s="177"/>
      <c r="D29" s="177"/>
      <c r="E29" s="177"/>
      <c r="F29" s="177"/>
      <c r="G29" s="75"/>
      <c r="H29" s="67"/>
    </row>
    <row r="30" spans="1:8">
      <c r="A30" s="93" t="s">
        <v>76</v>
      </c>
      <c r="B30" s="196" t="s">
        <v>2933</v>
      </c>
      <c r="C30" s="196"/>
      <c r="D30" s="196"/>
      <c r="E30" s="196"/>
      <c r="F30" s="196"/>
      <c r="G30" s="148"/>
      <c r="H30" s="67"/>
    </row>
    <row r="31" spans="1:8">
      <c r="A31" s="93" t="s">
        <v>77</v>
      </c>
      <c r="B31" s="196"/>
      <c r="C31" s="196"/>
      <c r="D31" s="196"/>
      <c r="E31" s="196"/>
      <c r="F31" s="295"/>
      <c r="G31" s="148"/>
      <c r="H31" s="67"/>
    </row>
    <row r="32" spans="1:8">
      <c r="A32" s="93" t="s">
        <v>78</v>
      </c>
      <c r="B32" s="196"/>
      <c r="C32" s="196"/>
      <c r="D32" s="196"/>
      <c r="E32" s="196"/>
      <c r="F32" s="198"/>
      <c r="G32" s="148"/>
      <c r="H32" s="67"/>
    </row>
    <row r="33" spans="1:8">
      <c r="A33" s="93" t="s">
        <v>79</v>
      </c>
      <c r="B33" s="196"/>
      <c r="C33" s="196"/>
      <c r="D33" s="196"/>
      <c r="E33" s="196"/>
      <c r="F33" s="198"/>
      <c r="G33" s="148"/>
      <c r="H33" s="67"/>
    </row>
    <row r="34" spans="1:8">
      <c r="A34" s="93" t="s">
        <v>80</v>
      </c>
      <c r="B34" s="196"/>
      <c r="C34" s="196"/>
      <c r="D34" s="196"/>
      <c r="E34" s="196"/>
      <c r="F34" s="198"/>
      <c r="G34" s="148"/>
      <c r="H34" s="67"/>
    </row>
    <row r="35" spans="1:8">
      <c r="A35" s="93" t="s">
        <v>81</v>
      </c>
      <c r="B35" s="196"/>
      <c r="C35" s="196"/>
      <c r="D35" s="196"/>
      <c r="E35" s="196"/>
      <c r="F35" s="198"/>
      <c r="G35" s="148"/>
      <c r="H35" s="67"/>
    </row>
    <row r="36" spans="1:8">
      <c r="A36" s="93" t="s">
        <v>82</v>
      </c>
      <c r="B36" s="196"/>
      <c r="C36" s="196"/>
      <c r="D36" s="196"/>
      <c r="E36" s="196"/>
      <c r="F36" s="198"/>
      <c r="G36" s="148"/>
      <c r="H36" s="67"/>
    </row>
    <row r="37" spans="1:8">
      <c r="A37" s="93" t="s">
        <v>83</v>
      </c>
      <c r="B37" s="196"/>
      <c r="C37" s="196"/>
      <c r="D37" s="196"/>
      <c r="E37" s="196"/>
      <c r="F37" s="198"/>
      <c r="G37" s="148"/>
      <c r="H37" s="67"/>
    </row>
    <row r="38" spans="1:8">
      <c r="A38" s="93" t="s">
        <v>84</v>
      </c>
      <c r="B38" s="196"/>
      <c r="C38" s="196"/>
      <c r="D38" s="196"/>
      <c r="E38" s="196"/>
      <c r="F38" s="198"/>
      <c r="G38" s="148"/>
      <c r="H38" s="67"/>
    </row>
    <row r="39" spans="1:8">
      <c r="A39" s="93" t="s">
        <v>85</v>
      </c>
      <c r="B39" s="196"/>
      <c r="C39" s="196"/>
      <c r="D39" s="196"/>
      <c r="E39" s="196"/>
      <c r="F39" s="198"/>
      <c r="G39" s="148"/>
      <c r="H39" s="67"/>
    </row>
    <row r="40" spans="1:8">
      <c r="A40" s="93" t="s">
        <v>86</v>
      </c>
      <c r="B40" s="177" t="s">
        <v>2389</v>
      </c>
      <c r="C40" s="196"/>
      <c r="D40" s="196"/>
      <c r="E40" s="196"/>
      <c r="F40" s="198"/>
      <c r="G40" s="599" t="s">
        <v>2387</v>
      </c>
      <c r="H40" s="67"/>
    </row>
    <row r="41" spans="1:8" ht="18">
      <c r="A41" s="93" t="s">
        <v>87</v>
      </c>
      <c r="B41" s="598" t="s">
        <v>2386</v>
      </c>
      <c r="C41" s="177"/>
      <c r="D41" s="177"/>
      <c r="E41" s="177"/>
      <c r="F41" s="587">
        <v>0</v>
      </c>
      <c r="G41" s="141" t="s">
        <v>2387</v>
      </c>
      <c r="H41" s="67"/>
    </row>
    <row r="42" spans="1:8">
      <c r="A42" s="584"/>
      <c r="B42" s="180"/>
      <c r="C42" s="180"/>
      <c r="D42" s="180"/>
      <c r="E42" s="180"/>
      <c r="F42" s="180"/>
      <c r="G42" s="304"/>
      <c r="H42" s="67"/>
    </row>
    <row r="43" spans="1:8">
      <c r="A43" s="74"/>
      <c r="B43" s="67"/>
      <c r="C43" s="67"/>
      <c r="D43" s="67"/>
      <c r="E43" s="67"/>
      <c r="F43" s="67"/>
      <c r="G43" s="75"/>
      <c r="H43" s="67"/>
    </row>
    <row r="44" spans="1:8">
      <c r="A44" s="585"/>
      <c r="B44" s="108" t="s">
        <v>2390</v>
      </c>
      <c r="C44" s="108"/>
      <c r="D44" s="108"/>
      <c r="E44" s="108"/>
      <c r="F44" s="108"/>
      <c r="G44" s="155"/>
      <c r="H44" s="67"/>
    </row>
    <row r="45" spans="1:8">
      <c r="A45" s="74"/>
      <c r="B45" s="67"/>
      <c r="C45" s="67"/>
      <c r="D45" s="67"/>
      <c r="E45" s="67"/>
      <c r="F45" s="67"/>
      <c r="G45" s="75"/>
      <c r="H45" s="67"/>
    </row>
    <row r="46" spans="1:8">
      <c r="A46" s="225"/>
      <c r="B46" s="180"/>
      <c r="C46" s="180"/>
      <c r="D46" s="180"/>
      <c r="E46" s="182"/>
      <c r="F46" s="182"/>
      <c r="G46" s="304"/>
      <c r="H46" s="67"/>
    </row>
    <row r="47" spans="1:8">
      <c r="A47" s="93" t="s">
        <v>36</v>
      </c>
      <c r="B47" s="96" t="s">
        <v>1104</v>
      </c>
      <c r="C47" s="67"/>
      <c r="D47" s="67"/>
      <c r="E47" s="177"/>
      <c r="F47" s="185" t="s">
        <v>2391</v>
      </c>
      <c r="G47" s="141" t="s">
        <v>2392</v>
      </c>
      <c r="H47" s="67"/>
    </row>
    <row r="48" spans="1:8">
      <c r="A48" s="93" t="s">
        <v>48</v>
      </c>
      <c r="B48" s="96" t="s">
        <v>530</v>
      </c>
      <c r="C48" s="67"/>
      <c r="D48" s="67"/>
      <c r="E48" s="177"/>
      <c r="F48" s="185" t="s">
        <v>531</v>
      </c>
      <c r="G48" s="141" t="s">
        <v>532</v>
      </c>
      <c r="H48" s="67"/>
    </row>
    <row r="49" spans="1:8">
      <c r="A49" s="99"/>
      <c r="B49" s="67"/>
      <c r="C49" s="67"/>
      <c r="D49" s="67"/>
      <c r="E49" s="177"/>
      <c r="F49" s="177"/>
      <c r="G49" s="75"/>
      <c r="H49" s="67"/>
    </row>
    <row r="50" spans="1:8">
      <c r="A50" s="225"/>
      <c r="B50" s="180"/>
      <c r="C50" s="180"/>
      <c r="D50" s="180"/>
      <c r="E50" s="182"/>
      <c r="F50" s="182"/>
      <c r="G50" s="304"/>
      <c r="H50" s="67"/>
    </row>
    <row r="51" spans="1:8">
      <c r="A51" s="93" t="s">
        <v>88</v>
      </c>
      <c r="B51" s="67" t="s">
        <v>1105</v>
      </c>
      <c r="C51" s="67"/>
      <c r="D51" s="67"/>
      <c r="E51" s="177"/>
      <c r="F51" s="595"/>
      <c r="G51" s="596"/>
      <c r="H51" s="309"/>
    </row>
    <row r="52" spans="1:8">
      <c r="A52" s="99"/>
      <c r="B52" s="67"/>
      <c r="C52" s="67"/>
      <c r="D52" s="67"/>
      <c r="E52" s="177"/>
      <c r="F52" s="177"/>
      <c r="G52" s="75"/>
      <c r="H52" s="67"/>
    </row>
    <row r="53" spans="1:8">
      <c r="A53" s="93" t="s">
        <v>2339</v>
      </c>
      <c r="B53" s="67" t="s">
        <v>2393</v>
      </c>
      <c r="C53" s="67"/>
      <c r="D53" s="67"/>
      <c r="E53" s="177"/>
      <c r="F53" s="196"/>
      <c r="G53" s="148"/>
      <c r="H53" s="67"/>
    </row>
    <row r="54" spans="1:8">
      <c r="A54" s="93" t="s">
        <v>2344</v>
      </c>
      <c r="B54" s="67" t="s">
        <v>1106</v>
      </c>
      <c r="C54" s="67"/>
      <c r="D54" s="67"/>
      <c r="E54" s="177"/>
      <c r="F54" s="196"/>
      <c r="G54" s="148"/>
      <c r="H54" s="67"/>
    </row>
    <row r="55" spans="1:8">
      <c r="A55" s="93" t="s">
        <v>2351</v>
      </c>
      <c r="B55" s="67" t="s">
        <v>2372</v>
      </c>
      <c r="C55" s="67"/>
      <c r="D55" s="67"/>
      <c r="E55" s="177"/>
      <c r="F55" s="196"/>
      <c r="G55" s="148"/>
      <c r="H55" s="67"/>
    </row>
    <row r="56" spans="1:8">
      <c r="A56" s="93" t="s">
        <v>2354</v>
      </c>
      <c r="B56" s="67" t="s">
        <v>2394</v>
      </c>
      <c r="C56" s="67"/>
      <c r="D56" s="67"/>
      <c r="E56" s="177"/>
      <c r="F56" s="182">
        <v>0</v>
      </c>
      <c r="G56" s="304">
        <v>0</v>
      </c>
      <c r="H56" s="67"/>
    </row>
    <row r="57" spans="1:8">
      <c r="A57" s="93" t="s">
        <v>2704</v>
      </c>
      <c r="B57" s="67" t="s">
        <v>2373</v>
      </c>
      <c r="C57" s="67"/>
      <c r="D57" s="67"/>
      <c r="E57" s="177"/>
      <c r="F57" s="187"/>
      <c r="G57" s="600"/>
      <c r="H57" s="67"/>
    </row>
    <row r="58" spans="1:8">
      <c r="A58" s="93" t="s">
        <v>2707</v>
      </c>
      <c r="B58" s="67" t="s">
        <v>1107</v>
      </c>
      <c r="C58" s="67"/>
      <c r="D58" s="67"/>
      <c r="E58" s="177"/>
      <c r="F58" s="196"/>
      <c r="G58" s="148"/>
      <c r="H58" s="67"/>
    </row>
    <row r="59" spans="1:8">
      <c r="A59" s="93" t="s">
        <v>2710</v>
      </c>
      <c r="B59" s="67" t="s">
        <v>2395</v>
      </c>
      <c r="C59" s="67"/>
      <c r="D59" s="67"/>
      <c r="E59" s="177"/>
      <c r="F59" s="182">
        <v>0</v>
      </c>
      <c r="G59" s="304">
        <v>0</v>
      </c>
      <c r="H59" s="67"/>
    </row>
    <row r="60" spans="1:8" ht="15.75" thickBot="1">
      <c r="A60" s="300" t="s">
        <v>2714</v>
      </c>
      <c r="B60" s="104" t="s">
        <v>2396</v>
      </c>
      <c r="C60" s="104"/>
      <c r="D60" s="104"/>
      <c r="E60" s="301"/>
      <c r="F60" s="500">
        <v>0</v>
      </c>
      <c r="G60" s="501">
        <v>0</v>
      </c>
      <c r="H60" s="67"/>
    </row>
    <row r="61" spans="1:8">
      <c r="A61" s="108"/>
      <c r="B61" s="108"/>
      <c r="C61" s="108"/>
      <c r="D61" s="108"/>
      <c r="E61" s="108"/>
      <c r="F61" s="108"/>
      <c r="G61" s="166" t="s">
        <v>2684</v>
      </c>
      <c r="H61" s="67"/>
    </row>
    <row r="62" spans="1:8">
      <c r="A62" s="135" t="s">
        <v>2090</v>
      </c>
      <c r="B62" s="135"/>
      <c r="C62" s="135"/>
      <c r="D62" s="135"/>
      <c r="E62" s="135"/>
      <c r="F62" s="135"/>
      <c r="G62" s="135"/>
      <c r="H62" s="67"/>
    </row>
    <row r="63" spans="1:8">
      <c r="A63" s="67"/>
    </row>
    <row r="64" spans="1:8">
      <c r="A64" s="67"/>
    </row>
    <row r="65" spans="1:1">
      <c r="A65" s="67"/>
    </row>
    <row r="66" spans="1:1">
      <c r="A66" s="67"/>
    </row>
    <row r="67" spans="1:1">
      <c r="A67" s="67"/>
    </row>
    <row r="68" spans="1:1">
      <c r="A68" s="67"/>
    </row>
    <row r="69" spans="1:1">
      <c r="A69" s="67"/>
    </row>
    <row r="70" spans="1:1">
      <c r="A70" s="67"/>
    </row>
    <row r="71" spans="1:1">
      <c r="A71" s="67"/>
    </row>
    <row r="72" spans="1:1">
      <c r="A72" s="67"/>
    </row>
    <row r="73" spans="1:1">
      <c r="A73" s="67"/>
    </row>
    <row r="74" spans="1:1">
      <c r="A74" s="67"/>
    </row>
    <row r="75" spans="1:1">
      <c r="A75" s="67"/>
    </row>
    <row r="76" spans="1:1">
      <c r="A76" s="67"/>
    </row>
    <row r="77" spans="1:1">
      <c r="A77" s="67"/>
    </row>
    <row r="78" spans="1:1">
      <c r="A78" s="67"/>
    </row>
    <row r="79" spans="1:1">
      <c r="A79" s="67"/>
    </row>
    <row r="80" spans="1:1">
      <c r="A80" s="67"/>
    </row>
    <row r="81" spans="1:1">
      <c r="A81" s="67"/>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sheetPr transitionEvaluation="1"/>
  <dimension ref="A1:O128"/>
  <sheetViews>
    <sheetView defaultGridColor="0" topLeftCell="A82" colorId="22" zoomScale="75" zoomScaleNormal="75" workbookViewId="0">
      <selection activeCell="G103" sqref="G103"/>
    </sheetView>
  </sheetViews>
  <sheetFormatPr defaultColWidth="9.77734375" defaultRowHeight="15"/>
  <cols>
    <col min="1" max="1" width="4.77734375" customWidth="1"/>
    <col min="2" max="2" width="60.77734375" customWidth="1"/>
    <col min="3" max="3" width="15.77734375" customWidth="1"/>
    <col min="4" max="4" width="7.6640625" customWidth="1"/>
    <col min="5" max="7" width="12.77734375" customWidth="1"/>
    <col min="8" max="8" width="27.77734375" customWidth="1"/>
  </cols>
  <sheetData>
    <row r="1" spans="1:15" ht="15.75" thickBot="1">
      <c r="A1" s="66" t="str">
        <f>'Data Sheet'!A56</f>
        <v>Annual Report of THE MIDDLEBURGH TELEPHONE COMPANY                                                                                                       For the period ending DECEMBER 31, 2013</v>
      </c>
      <c r="B1" s="67"/>
      <c r="C1" s="67"/>
      <c r="D1" s="67"/>
      <c r="E1" s="67"/>
      <c r="F1" s="67"/>
      <c r="G1" s="67"/>
      <c r="H1" s="67"/>
      <c r="I1" s="67"/>
      <c r="J1" s="67"/>
      <c r="K1" s="67"/>
      <c r="L1" s="67"/>
      <c r="M1" s="67"/>
      <c r="N1" s="67"/>
      <c r="O1" s="67"/>
    </row>
    <row r="2" spans="1:15">
      <c r="A2" s="68"/>
      <c r="B2" s="533"/>
      <c r="C2" s="533"/>
      <c r="D2" s="533"/>
      <c r="E2" s="533"/>
      <c r="F2" s="533"/>
      <c r="G2" s="533"/>
      <c r="H2" s="534"/>
      <c r="I2" s="67"/>
      <c r="J2" s="67"/>
      <c r="K2" s="67"/>
      <c r="L2" s="67"/>
      <c r="M2" s="67"/>
      <c r="N2" s="67"/>
      <c r="O2" s="67"/>
    </row>
    <row r="3" spans="1:15" ht="15.75">
      <c r="A3" s="585"/>
      <c r="B3" s="170" t="s">
        <v>2151</v>
      </c>
      <c r="C3" s="108"/>
      <c r="D3" s="108"/>
      <c r="E3" s="108"/>
      <c r="F3" s="108"/>
      <c r="G3" s="108"/>
      <c r="H3" s="155"/>
      <c r="I3" s="67"/>
      <c r="J3" s="67"/>
      <c r="K3" s="67"/>
      <c r="L3" s="67"/>
      <c r="M3" s="67"/>
      <c r="N3" s="67"/>
      <c r="O3" s="67"/>
    </row>
    <row r="4" spans="1:15" ht="15.75">
      <c r="A4" s="585"/>
      <c r="B4" s="170"/>
      <c r="C4" s="108"/>
      <c r="D4" s="108"/>
      <c r="E4" s="108"/>
      <c r="F4" s="108"/>
      <c r="G4" s="108"/>
      <c r="H4" s="155"/>
      <c r="I4" s="67"/>
      <c r="J4" s="67"/>
      <c r="K4" s="67"/>
      <c r="L4" s="67"/>
      <c r="M4" s="67"/>
      <c r="N4" s="67"/>
      <c r="O4" s="67"/>
    </row>
    <row r="5" spans="1:15">
      <c r="A5" s="608" t="s">
        <v>2120</v>
      </c>
      <c r="B5" s="67" t="s">
        <v>2152</v>
      </c>
      <c r="C5" s="67"/>
      <c r="D5" s="67"/>
      <c r="E5" s="67"/>
      <c r="F5" s="67"/>
      <c r="G5" s="67"/>
      <c r="H5" s="75"/>
      <c r="I5" s="67"/>
      <c r="J5" s="67"/>
      <c r="K5" s="67"/>
      <c r="L5" s="67"/>
      <c r="M5" s="67"/>
      <c r="N5" s="67"/>
      <c r="O5" s="67"/>
    </row>
    <row r="6" spans="1:15">
      <c r="A6" s="74"/>
      <c r="B6" s="67" t="s">
        <v>2153</v>
      </c>
      <c r="C6" s="67"/>
      <c r="D6" s="67"/>
      <c r="E6" s="67"/>
      <c r="F6" s="67"/>
      <c r="G6" s="67"/>
      <c r="H6" s="75"/>
      <c r="I6" s="67"/>
      <c r="J6" s="67"/>
      <c r="K6" s="67"/>
      <c r="L6" s="67"/>
      <c r="M6" s="67"/>
      <c r="N6" s="67"/>
      <c r="O6" s="67"/>
    </row>
    <row r="7" spans="1:15">
      <c r="A7" s="74"/>
      <c r="B7" s="67"/>
      <c r="C7" s="67"/>
      <c r="D7" s="67"/>
      <c r="E7" s="67"/>
      <c r="F7" s="67"/>
      <c r="G7" s="67"/>
      <c r="H7" s="75"/>
      <c r="I7" s="67"/>
      <c r="J7" s="67"/>
      <c r="K7" s="67"/>
      <c r="L7" s="67"/>
      <c r="M7" s="67"/>
      <c r="N7" s="67"/>
      <c r="O7" s="67"/>
    </row>
    <row r="8" spans="1:15">
      <c r="A8" s="608" t="s">
        <v>2134</v>
      </c>
      <c r="B8" s="67" t="s">
        <v>2154</v>
      </c>
      <c r="C8" s="67"/>
      <c r="D8" s="67"/>
      <c r="E8" s="67"/>
      <c r="F8" s="67"/>
      <c r="G8" s="67"/>
      <c r="H8" s="75"/>
      <c r="I8" s="67"/>
      <c r="J8" s="67"/>
      <c r="K8" s="67"/>
      <c r="L8" s="67"/>
      <c r="M8" s="67"/>
      <c r="N8" s="67"/>
      <c r="O8" s="67"/>
    </row>
    <row r="9" spans="1:15">
      <c r="A9" s="74"/>
      <c r="B9" s="67" t="s">
        <v>2155</v>
      </c>
      <c r="C9" s="67"/>
      <c r="D9" s="67"/>
      <c r="E9" s="67"/>
      <c r="F9" s="67"/>
      <c r="G9" s="67"/>
      <c r="H9" s="75"/>
      <c r="I9" s="67"/>
      <c r="J9" s="67"/>
      <c r="K9" s="67"/>
      <c r="L9" s="67"/>
      <c r="M9" s="67"/>
      <c r="N9" s="67"/>
      <c r="O9" s="67"/>
    </row>
    <row r="10" spans="1:15">
      <c r="A10" s="74"/>
      <c r="B10" s="67"/>
      <c r="C10" s="67"/>
      <c r="D10" s="67"/>
      <c r="E10" s="67"/>
      <c r="F10" s="67"/>
      <c r="G10" s="67"/>
      <c r="H10" s="75"/>
      <c r="I10" s="67"/>
      <c r="J10" s="67"/>
      <c r="K10" s="67"/>
      <c r="L10" s="67"/>
      <c r="M10" s="67"/>
      <c r="N10" s="67"/>
      <c r="O10" s="67"/>
    </row>
    <row r="11" spans="1:15">
      <c r="A11" s="225"/>
      <c r="B11" s="182"/>
      <c r="C11" s="183" t="s">
        <v>1139</v>
      </c>
      <c r="D11" s="182"/>
      <c r="E11" s="183" t="s">
        <v>324</v>
      </c>
      <c r="F11" s="183" t="s">
        <v>324</v>
      </c>
      <c r="G11" s="183" t="s">
        <v>1299</v>
      </c>
      <c r="H11" s="184" t="s">
        <v>1139</v>
      </c>
      <c r="I11" s="67"/>
      <c r="J11" s="67"/>
      <c r="K11" s="67"/>
      <c r="L11" s="67"/>
      <c r="M11" s="67"/>
      <c r="N11" s="67"/>
      <c r="O11" s="67"/>
    </row>
    <row r="12" spans="1:15">
      <c r="A12" s="93" t="s">
        <v>36</v>
      </c>
      <c r="B12" s="185" t="s">
        <v>2156</v>
      </c>
      <c r="C12" s="185" t="s">
        <v>437</v>
      </c>
      <c r="D12" s="185" t="s">
        <v>2157</v>
      </c>
      <c r="E12" s="185" t="s">
        <v>53</v>
      </c>
      <c r="F12" s="185" t="s">
        <v>53</v>
      </c>
      <c r="G12" s="185" t="s">
        <v>1625</v>
      </c>
      <c r="H12" s="141" t="s">
        <v>1141</v>
      </c>
      <c r="I12" s="67"/>
      <c r="J12" s="67"/>
      <c r="K12" s="67"/>
      <c r="L12" s="67"/>
      <c r="M12" s="67"/>
      <c r="N12" s="67"/>
      <c r="O12" s="67"/>
    </row>
    <row r="13" spans="1:15">
      <c r="A13" s="93" t="s">
        <v>48</v>
      </c>
      <c r="B13" s="177"/>
      <c r="C13" s="185" t="s">
        <v>2483</v>
      </c>
      <c r="D13" s="185" t="s">
        <v>2150</v>
      </c>
      <c r="E13" s="185" t="s">
        <v>2158</v>
      </c>
      <c r="F13" s="185" t="s">
        <v>2159</v>
      </c>
      <c r="G13" s="185" t="s">
        <v>1627</v>
      </c>
      <c r="H13" s="141" t="s">
        <v>53</v>
      </c>
      <c r="I13" s="67"/>
      <c r="J13" s="67"/>
      <c r="K13" s="67"/>
      <c r="L13" s="67"/>
      <c r="M13" s="67"/>
      <c r="N13" s="67"/>
      <c r="O13" s="67"/>
    </row>
    <row r="14" spans="1:15">
      <c r="A14" s="99"/>
      <c r="B14" s="185" t="s">
        <v>530</v>
      </c>
      <c r="C14" s="185" t="s">
        <v>531</v>
      </c>
      <c r="D14" s="185" t="s">
        <v>532</v>
      </c>
      <c r="E14" s="185" t="s">
        <v>62</v>
      </c>
      <c r="F14" s="185" t="s">
        <v>63</v>
      </c>
      <c r="G14" s="185" t="s">
        <v>64</v>
      </c>
      <c r="H14" s="141" t="s">
        <v>65</v>
      </c>
      <c r="I14" s="67"/>
      <c r="J14" s="67"/>
      <c r="K14" s="67"/>
      <c r="L14" s="67"/>
      <c r="M14" s="67"/>
      <c r="N14" s="67"/>
      <c r="O14" s="67"/>
    </row>
    <row r="15" spans="1:15" ht="15.75">
      <c r="A15" s="225"/>
      <c r="B15" s="609" t="s">
        <v>2160</v>
      </c>
      <c r="C15" s="182"/>
      <c r="D15" s="182"/>
      <c r="E15" s="182"/>
      <c r="F15" s="182"/>
      <c r="G15" s="182"/>
      <c r="H15" s="304"/>
      <c r="I15" s="67"/>
      <c r="J15" s="67"/>
      <c r="K15" s="67"/>
      <c r="L15" s="67"/>
      <c r="M15" s="67"/>
      <c r="N15" s="67"/>
      <c r="O15" s="67"/>
    </row>
    <row r="16" spans="1:15" ht="15.75">
      <c r="A16" s="99"/>
      <c r="B16" s="589" t="s">
        <v>2161</v>
      </c>
      <c r="C16" s="294"/>
      <c r="D16" s="610"/>
      <c r="E16" s="294"/>
      <c r="F16" s="294"/>
      <c r="G16" s="294"/>
      <c r="H16" s="307"/>
      <c r="I16" s="67"/>
      <c r="J16" s="67"/>
      <c r="K16" s="67"/>
      <c r="L16" s="67"/>
      <c r="M16" s="67"/>
      <c r="N16" s="67"/>
      <c r="O16" s="67"/>
    </row>
    <row r="17" spans="1:15">
      <c r="A17" s="99">
        <v>1</v>
      </c>
      <c r="B17" s="196"/>
      <c r="C17" s="295">
        <v>0</v>
      </c>
      <c r="D17" s="607"/>
      <c r="E17" s="295">
        <v>0</v>
      </c>
      <c r="F17" s="295">
        <v>0</v>
      </c>
      <c r="G17" s="295">
        <v>0</v>
      </c>
      <c r="H17" s="307">
        <f t="shared" ref="H17:H24" si="0">C17+E17-F17+G17</f>
        <v>0</v>
      </c>
      <c r="I17" s="67"/>
      <c r="J17" s="67"/>
      <c r="K17" s="67"/>
      <c r="L17" s="67"/>
      <c r="M17" s="67"/>
      <c r="N17" s="67"/>
      <c r="O17" s="67"/>
    </row>
    <row r="18" spans="1:15">
      <c r="A18" s="99">
        <f t="shared" ref="A18:A25" si="1">A17+1</f>
        <v>2</v>
      </c>
      <c r="B18" s="196"/>
      <c r="C18" s="198"/>
      <c r="D18" s="198"/>
      <c r="E18" s="198"/>
      <c r="F18" s="198"/>
      <c r="G18" s="198"/>
      <c r="H18" s="262">
        <f t="shared" si="0"/>
        <v>0</v>
      </c>
      <c r="I18" s="67"/>
      <c r="J18" s="67"/>
      <c r="K18" s="67"/>
      <c r="L18" s="67"/>
      <c r="M18" s="67"/>
      <c r="N18" s="67"/>
      <c r="O18" s="67"/>
    </row>
    <row r="19" spans="1:15">
      <c r="A19" s="99">
        <f t="shared" si="1"/>
        <v>3</v>
      </c>
      <c r="B19" s="196"/>
      <c r="C19" s="198"/>
      <c r="D19" s="198"/>
      <c r="E19" s="198"/>
      <c r="F19" s="198"/>
      <c r="G19" s="198"/>
      <c r="H19" s="262">
        <f t="shared" si="0"/>
        <v>0</v>
      </c>
      <c r="I19" s="67"/>
      <c r="J19" s="67"/>
      <c r="K19" s="67"/>
      <c r="L19" s="67"/>
      <c r="M19" s="67"/>
      <c r="N19" s="67"/>
      <c r="O19" s="67"/>
    </row>
    <row r="20" spans="1:15">
      <c r="A20" s="99">
        <f t="shared" si="1"/>
        <v>4</v>
      </c>
      <c r="B20" s="196"/>
      <c r="C20" s="198"/>
      <c r="D20" s="198"/>
      <c r="E20" s="198"/>
      <c r="F20" s="198"/>
      <c r="G20" s="198"/>
      <c r="H20" s="262">
        <f t="shared" si="0"/>
        <v>0</v>
      </c>
      <c r="I20" s="67"/>
      <c r="J20" s="67"/>
      <c r="K20" s="67"/>
      <c r="L20" s="67"/>
      <c r="M20" s="67"/>
      <c r="N20" s="67"/>
      <c r="O20" s="67"/>
    </row>
    <row r="21" spans="1:15">
      <c r="A21" s="99">
        <f t="shared" si="1"/>
        <v>5</v>
      </c>
      <c r="B21" s="196"/>
      <c r="C21" s="198"/>
      <c r="D21" s="198"/>
      <c r="E21" s="198"/>
      <c r="F21" s="198"/>
      <c r="G21" s="198"/>
      <c r="H21" s="262">
        <f t="shared" si="0"/>
        <v>0</v>
      </c>
      <c r="I21" s="67"/>
      <c r="J21" s="67"/>
      <c r="K21" s="67"/>
      <c r="L21" s="67"/>
      <c r="M21" s="67"/>
      <c r="N21" s="67"/>
      <c r="O21" s="67"/>
    </row>
    <row r="22" spans="1:15">
      <c r="A22" s="99">
        <f t="shared" si="1"/>
        <v>6</v>
      </c>
      <c r="B22" s="196"/>
      <c r="C22" s="198"/>
      <c r="D22" s="198"/>
      <c r="E22" s="198"/>
      <c r="F22" s="198"/>
      <c r="G22" s="198"/>
      <c r="H22" s="262">
        <f t="shared" si="0"/>
        <v>0</v>
      </c>
      <c r="I22" s="67"/>
      <c r="J22" s="67"/>
      <c r="K22" s="67"/>
      <c r="L22" s="67"/>
      <c r="M22" s="67"/>
      <c r="N22" s="67"/>
      <c r="O22" s="67"/>
    </row>
    <row r="23" spans="1:15">
      <c r="A23" s="99">
        <f t="shared" si="1"/>
        <v>7</v>
      </c>
      <c r="B23" s="196"/>
      <c r="C23" s="198"/>
      <c r="D23" s="198"/>
      <c r="E23" s="198"/>
      <c r="F23" s="198"/>
      <c r="G23" s="198"/>
      <c r="H23" s="262">
        <f t="shared" si="0"/>
        <v>0</v>
      </c>
      <c r="I23" s="67"/>
      <c r="J23" s="67"/>
      <c r="K23" s="67"/>
      <c r="L23" s="67"/>
      <c r="M23" s="67"/>
      <c r="N23" s="67"/>
      <c r="O23" s="67"/>
    </row>
    <row r="24" spans="1:15">
      <c r="A24" s="99">
        <f t="shared" si="1"/>
        <v>8</v>
      </c>
      <c r="B24" s="196"/>
      <c r="C24" s="198"/>
      <c r="D24" s="198"/>
      <c r="E24" s="198"/>
      <c r="F24" s="198"/>
      <c r="G24" s="198"/>
      <c r="H24" s="262">
        <f t="shared" si="0"/>
        <v>0</v>
      </c>
      <c r="I24" s="67"/>
      <c r="J24" s="67"/>
      <c r="K24" s="67"/>
      <c r="L24" s="67"/>
      <c r="M24" s="67"/>
      <c r="N24" s="67"/>
      <c r="O24" s="67"/>
    </row>
    <row r="25" spans="1:15" ht="15.75">
      <c r="A25" s="99">
        <f t="shared" si="1"/>
        <v>9</v>
      </c>
      <c r="B25" s="591" t="s">
        <v>47</v>
      </c>
      <c r="C25" s="587">
        <f>SUM(C17:C24)</f>
        <v>0</v>
      </c>
      <c r="D25" s="610">
        <v>7250</v>
      </c>
      <c r="E25" s="587">
        <f>SUM(E17:E24)</f>
        <v>0</v>
      </c>
      <c r="F25" s="587">
        <f>SUM(F17:F24)</f>
        <v>0</v>
      </c>
      <c r="G25" s="587">
        <f>SUM(G17:G24)</f>
        <v>0</v>
      </c>
      <c r="H25" s="583">
        <f>SUM(H17:H24)</f>
        <v>0</v>
      </c>
      <c r="I25" s="67"/>
      <c r="J25" s="67"/>
      <c r="K25" s="67"/>
      <c r="L25" s="67"/>
      <c r="M25" s="67"/>
      <c r="N25" s="67"/>
      <c r="O25" s="67"/>
    </row>
    <row r="26" spans="1:15" ht="15.75">
      <c r="A26" s="99"/>
      <c r="B26" s="589" t="s">
        <v>2162</v>
      </c>
      <c r="C26" s="187"/>
      <c r="D26" s="196"/>
      <c r="E26" s="187"/>
      <c r="F26" s="187"/>
      <c r="G26" s="187"/>
      <c r="H26" s="304"/>
      <c r="I26" s="67"/>
      <c r="J26" s="67"/>
      <c r="K26" s="67"/>
      <c r="L26" s="67"/>
      <c r="M26" s="67"/>
      <c r="N26" s="67"/>
      <c r="O26" s="67"/>
    </row>
    <row r="27" spans="1:15">
      <c r="A27" s="99">
        <f>A25+1</f>
        <v>10</v>
      </c>
      <c r="B27" s="196"/>
      <c r="C27" s="295"/>
      <c r="D27" s="607"/>
      <c r="E27" s="295"/>
      <c r="F27" s="295"/>
      <c r="G27" s="295"/>
      <c r="H27" s="307">
        <f t="shared" ref="H27:H34" si="2">C27+E27-F27+G27</f>
        <v>0</v>
      </c>
      <c r="I27" s="67"/>
      <c r="J27" s="67"/>
      <c r="K27" s="67"/>
      <c r="L27" s="67"/>
      <c r="M27" s="67"/>
      <c r="N27" s="67"/>
      <c r="O27" s="67"/>
    </row>
    <row r="28" spans="1:15">
      <c r="A28" s="99">
        <f t="shared" ref="A28:A36" si="3">A27+1</f>
        <v>11</v>
      </c>
      <c r="B28" s="196"/>
      <c r="C28" s="198"/>
      <c r="D28" s="198"/>
      <c r="E28" s="198"/>
      <c r="F28" s="198"/>
      <c r="G28" s="198"/>
      <c r="H28" s="262">
        <f t="shared" si="2"/>
        <v>0</v>
      </c>
      <c r="I28" s="67"/>
      <c r="J28" s="67"/>
      <c r="K28" s="67"/>
      <c r="L28" s="67"/>
      <c r="M28" s="67"/>
      <c r="N28" s="67"/>
      <c r="O28" s="67"/>
    </row>
    <row r="29" spans="1:15">
      <c r="A29" s="99">
        <f t="shared" si="3"/>
        <v>12</v>
      </c>
      <c r="B29" s="196"/>
      <c r="C29" s="198"/>
      <c r="D29" s="198"/>
      <c r="E29" s="198"/>
      <c r="F29" s="198"/>
      <c r="G29" s="198"/>
      <c r="H29" s="262">
        <f t="shared" si="2"/>
        <v>0</v>
      </c>
      <c r="I29" s="67"/>
      <c r="J29" s="67"/>
      <c r="K29" s="67"/>
      <c r="L29" s="67"/>
      <c r="M29" s="67"/>
      <c r="N29" s="67"/>
      <c r="O29" s="67"/>
    </row>
    <row r="30" spans="1:15">
      <c r="A30" s="99">
        <f t="shared" si="3"/>
        <v>13</v>
      </c>
      <c r="B30" s="196"/>
      <c r="C30" s="198"/>
      <c r="D30" s="198"/>
      <c r="E30" s="198"/>
      <c r="F30" s="198"/>
      <c r="G30" s="198"/>
      <c r="H30" s="262">
        <f t="shared" si="2"/>
        <v>0</v>
      </c>
      <c r="I30" s="67"/>
      <c r="J30" s="67"/>
      <c r="K30" s="67"/>
      <c r="L30" s="67"/>
      <c r="M30" s="67"/>
      <c r="N30" s="67"/>
      <c r="O30" s="67"/>
    </row>
    <row r="31" spans="1:15">
      <c r="A31" s="99">
        <f t="shared" si="3"/>
        <v>14</v>
      </c>
      <c r="B31" s="196"/>
      <c r="C31" s="198"/>
      <c r="D31" s="198"/>
      <c r="E31" s="198"/>
      <c r="F31" s="198"/>
      <c r="G31" s="198"/>
      <c r="H31" s="262">
        <f t="shared" si="2"/>
        <v>0</v>
      </c>
      <c r="I31" s="67"/>
      <c r="J31" s="67"/>
      <c r="K31" s="67"/>
      <c r="L31" s="67"/>
      <c r="M31" s="67"/>
      <c r="N31" s="67"/>
      <c r="O31" s="67"/>
    </row>
    <row r="32" spans="1:15">
      <c r="A32" s="99">
        <f t="shared" si="3"/>
        <v>15</v>
      </c>
      <c r="B32" s="196"/>
      <c r="C32" s="198"/>
      <c r="D32" s="198"/>
      <c r="E32" s="198"/>
      <c r="F32" s="198"/>
      <c r="G32" s="198"/>
      <c r="H32" s="262">
        <f t="shared" si="2"/>
        <v>0</v>
      </c>
      <c r="I32" s="67"/>
      <c r="J32" s="67"/>
      <c r="K32" s="67"/>
      <c r="L32" s="67"/>
      <c r="M32" s="67"/>
      <c r="N32" s="67"/>
      <c r="O32" s="67"/>
    </row>
    <row r="33" spans="1:15">
      <c r="A33" s="99">
        <f t="shared" si="3"/>
        <v>16</v>
      </c>
      <c r="B33" s="196"/>
      <c r="C33" s="198"/>
      <c r="D33" s="198"/>
      <c r="E33" s="198"/>
      <c r="F33" s="198"/>
      <c r="G33" s="198"/>
      <c r="H33" s="262">
        <f t="shared" si="2"/>
        <v>0</v>
      </c>
      <c r="I33" s="67"/>
      <c r="J33" s="67"/>
      <c r="K33" s="67"/>
      <c r="L33" s="67"/>
      <c r="M33" s="67"/>
      <c r="N33" s="67"/>
      <c r="O33" s="67"/>
    </row>
    <row r="34" spans="1:15">
      <c r="A34" s="99">
        <f t="shared" si="3"/>
        <v>17</v>
      </c>
      <c r="B34" s="196"/>
      <c r="C34" s="198"/>
      <c r="D34" s="198"/>
      <c r="E34" s="198"/>
      <c r="F34" s="198"/>
      <c r="G34" s="198"/>
      <c r="H34" s="262">
        <f t="shared" si="2"/>
        <v>0</v>
      </c>
      <c r="I34" s="67"/>
      <c r="J34" s="67"/>
      <c r="K34" s="67"/>
      <c r="L34" s="67"/>
      <c r="M34" s="67"/>
      <c r="N34" s="67"/>
      <c r="O34" s="67"/>
    </row>
    <row r="35" spans="1:15" ht="15.75">
      <c r="A35" s="99">
        <f t="shared" si="3"/>
        <v>18</v>
      </c>
      <c r="B35" s="611" t="s">
        <v>47</v>
      </c>
      <c r="C35" s="587">
        <f>SUM(C27:C34)</f>
        <v>0</v>
      </c>
      <c r="D35" s="610">
        <v>7250</v>
      </c>
      <c r="E35" s="587">
        <f>SUM(E27:E34)</f>
        <v>0</v>
      </c>
      <c r="F35" s="587">
        <f>SUM(F27:F34)</f>
        <v>0</v>
      </c>
      <c r="G35" s="587">
        <f>SUM(G27:G34)</f>
        <v>0</v>
      </c>
      <c r="H35" s="583">
        <f>SUM(H27:H34)</f>
        <v>0</v>
      </c>
      <c r="I35" s="67"/>
      <c r="J35" s="67"/>
      <c r="K35" s="67"/>
      <c r="L35" s="67"/>
      <c r="M35" s="67"/>
      <c r="N35" s="67"/>
      <c r="O35" s="67"/>
    </row>
    <row r="36" spans="1:15" ht="15.75">
      <c r="A36" s="99">
        <f t="shared" si="3"/>
        <v>19</v>
      </c>
      <c r="B36" s="589" t="s">
        <v>2163</v>
      </c>
      <c r="C36" s="592">
        <f>C25+C35</f>
        <v>0</v>
      </c>
      <c r="D36" s="610"/>
      <c r="E36" s="592">
        <f>E25+E35</f>
        <v>0</v>
      </c>
      <c r="F36" s="592">
        <f>F25+F35</f>
        <v>0</v>
      </c>
      <c r="G36" s="592">
        <f>G25+G35</f>
        <v>0</v>
      </c>
      <c r="H36" s="593">
        <f>H25+H35</f>
        <v>0</v>
      </c>
      <c r="I36" s="67"/>
      <c r="J36" s="67"/>
      <c r="K36" s="67"/>
      <c r="L36" s="67"/>
      <c r="M36" s="67"/>
      <c r="N36" s="67"/>
      <c r="O36" s="67"/>
    </row>
    <row r="37" spans="1:15">
      <c r="A37" s="99"/>
      <c r="B37" s="177"/>
      <c r="C37" s="294"/>
      <c r="D37" s="610"/>
      <c r="E37" s="294"/>
      <c r="F37" s="294"/>
      <c r="G37" s="294"/>
      <c r="H37" s="307"/>
      <c r="I37" s="67"/>
      <c r="J37" s="67"/>
      <c r="K37" s="67"/>
      <c r="L37" s="67"/>
      <c r="M37" s="67"/>
      <c r="N37" s="67"/>
      <c r="O37" s="67"/>
    </row>
    <row r="38" spans="1:15" ht="15.75">
      <c r="A38" s="99"/>
      <c r="B38" s="589" t="s">
        <v>2164</v>
      </c>
      <c r="C38" s="177"/>
      <c r="D38" s="610"/>
      <c r="E38" s="177"/>
      <c r="F38" s="177"/>
      <c r="G38" s="177"/>
      <c r="H38" s="75"/>
      <c r="I38" s="67"/>
      <c r="J38" s="67"/>
      <c r="K38" s="67"/>
      <c r="L38" s="67"/>
      <c r="M38" s="67"/>
      <c r="N38" s="67"/>
      <c r="O38" s="67"/>
    </row>
    <row r="39" spans="1:15" ht="15.75">
      <c r="A39" s="99"/>
      <c r="B39" s="589" t="s">
        <v>2161</v>
      </c>
      <c r="C39" s="196"/>
      <c r="D39" s="607"/>
      <c r="E39" s="196"/>
      <c r="F39" s="196"/>
      <c r="G39" s="196"/>
      <c r="H39" s="307"/>
      <c r="I39" s="67"/>
      <c r="J39" s="67"/>
      <c r="K39" s="67"/>
      <c r="L39" s="67"/>
      <c r="M39" s="67"/>
      <c r="N39" s="67"/>
      <c r="O39" s="67"/>
    </row>
    <row r="40" spans="1:15">
      <c r="A40" s="99">
        <f>A36+1</f>
        <v>20</v>
      </c>
      <c r="B40" s="196" t="s">
        <v>2983</v>
      </c>
      <c r="C40" s="295">
        <v>19263</v>
      </c>
      <c r="D40" s="610">
        <v>7250</v>
      </c>
      <c r="E40" s="295">
        <v>1671</v>
      </c>
      <c r="F40" s="295"/>
      <c r="G40" s="295"/>
      <c r="H40" s="307">
        <f t="shared" ref="H40:H47" si="4">C40+E40-F40+G40</f>
        <v>20934</v>
      </c>
      <c r="I40" s="309"/>
      <c r="J40" s="309"/>
      <c r="K40" s="309"/>
      <c r="L40" s="309"/>
      <c r="M40" s="309"/>
      <c r="N40" s="309"/>
      <c r="O40" s="309"/>
    </row>
    <row r="41" spans="1:15">
      <c r="A41" s="99">
        <f t="shared" ref="A41:A48" si="5">A40+1</f>
        <v>21</v>
      </c>
      <c r="B41" s="196"/>
      <c r="C41" s="198"/>
      <c r="D41" s="198"/>
      <c r="E41" s="198"/>
      <c r="F41" s="198"/>
      <c r="G41" s="198"/>
      <c r="H41" s="262">
        <f t="shared" si="4"/>
        <v>0</v>
      </c>
      <c r="I41" s="309"/>
      <c r="J41" s="309"/>
      <c r="K41" s="309"/>
      <c r="L41" s="309"/>
      <c r="M41" s="309"/>
      <c r="N41" s="309"/>
      <c r="O41" s="309"/>
    </row>
    <row r="42" spans="1:15">
      <c r="A42" s="99">
        <f t="shared" si="5"/>
        <v>22</v>
      </c>
      <c r="B42" s="196"/>
      <c r="C42" s="198"/>
      <c r="D42" s="198"/>
      <c r="E42" s="198"/>
      <c r="F42" s="198"/>
      <c r="G42" s="198"/>
      <c r="H42" s="262">
        <f t="shared" si="4"/>
        <v>0</v>
      </c>
      <c r="I42" s="309"/>
      <c r="J42" s="309"/>
      <c r="K42" s="309"/>
      <c r="L42" s="309"/>
      <c r="M42" s="309"/>
      <c r="N42" s="309"/>
      <c r="O42" s="309"/>
    </row>
    <row r="43" spans="1:15">
      <c r="A43" s="99">
        <f t="shared" si="5"/>
        <v>23</v>
      </c>
      <c r="B43" s="196"/>
      <c r="C43" s="198"/>
      <c r="D43" s="198"/>
      <c r="E43" s="198"/>
      <c r="F43" s="198"/>
      <c r="G43" s="198"/>
      <c r="H43" s="262">
        <f t="shared" si="4"/>
        <v>0</v>
      </c>
      <c r="I43" s="309"/>
      <c r="J43" s="309"/>
      <c r="K43" s="309"/>
      <c r="L43" s="309"/>
      <c r="M43" s="309"/>
      <c r="N43" s="309"/>
      <c r="O43" s="309"/>
    </row>
    <row r="44" spans="1:15">
      <c r="A44" s="99">
        <f t="shared" si="5"/>
        <v>24</v>
      </c>
      <c r="B44" s="196"/>
      <c r="C44" s="198"/>
      <c r="D44" s="198"/>
      <c r="E44" s="198"/>
      <c r="F44" s="198"/>
      <c r="G44" s="198"/>
      <c r="H44" s="262">
        <f t="shared" si="4"/>
        <v>0</v>
      </c>
      <c r="I44" s="309"/>
      <c r="J44" s="309"/>
      <c r="K44" s="309"/>
      <c r="L44" s="309"/>
      <c r="M44" s="309"/>
      <c r="N44" s="309"/>
      <c r="O44" s="309"/>
    </row>
    <row r="45" spans="1:15">
      <c r="A45" s="99">
        <f t="shared" si="5"/>
        <v>25</v>
      </c>
      <c r="B45" s="196"/>
      <c r="C45" s="198"/>
      <c r="D45" s="198"/>
      <c r="E45" s="198"/>
      <c r="F45" s="198"/>
      <c r="G45" s="198"/>
      <c r="H45" s="262">
        <f t="shared" si="4"/>
        <v>0</v>
      </c>
      <c r="I45" s="67"/>
      <c r="J45" s="67"/>
      <c r="K45" s="67"/>
      <c r="L45" s="67"/>
      <c r="M45" s="67"/>
      <c r="N45" s="67"/>
      <c r="O45" s="67"/>
    </row>
    <row r="46" spans="1:15">
      <c r="A46" s="99">
        <f t="shared" si="5"/>
        <v>26</v>
      </c>
      <c r="B46" s="196"/>
      <c r="C46" s="198"/>
      <c r="D46" s="198"/>
      <c r="E46" s="198"/>
      <c r="F46" s="198"/>
      <c r="G46" s="198"/>
      <c r="H46" s="262">
        <f t="shared" si="4"/>
        <v>0</v>
      </c>
      <c r="I46" s="67"/>
      <c r="J46" s="67"/>
      <c r="K46" s="67"/>
      <c r="L46" s="67"/>
      <c r="M46" s="67"/>
      <c r="N46" s="67"/>
      <c r="O46" s="67"/>
    </row>
    <row r="47" spans="1:15">
      <c r="A47" s="99">
        <f t="shared" si="5"/>
        <v>27</v>
      </c>
      <c r="B47" s="196"/>
      <c r="C47" s="198"/>
      <c r="D47" s="198"/>
      <c r="E47" s="198"/>
      <c r="F47" s="198"/>
      <c r="G47" s="198"/>
      <c r="H47" s="262">
        <f t="shared" si="4"/>
        <v>0</v>
      </c>
      <c r="I47" s="67"/>
      <c r="J47" s="67"/>
      <c r="K47" s="67"/>
      <c r="L47" s="67"/>
      <c r="M47" s="67"/>
      <c r="N47" s="67"/>
      <c r="O47" s="67"/>
    </row>
    <row r="48" spans="1:15" ht="16.5" thickBot="1">
      <c r="A48" s="105">
        <f t="shared" si="5"/>
        <v>28</v>
      </c>
      <c r="B48" s="594" t="s">
        <v>47</v>
      </c>
      <c r="C48" s="500">
        <f>SUM(C40:C47)</f>
        <v>19263</v>
      </c>
      <c r="D48" s="612">
        <v>7250</v>
      </c>
      <c r="E48" s="500">
        <f>SUM(E40:E47)</f>
        <v>1671</v>
      </c>
      <c r="F48" s="500">
        <f>SUM(F40:F47)</f>
        <v>0</v>
      </c>
      <c r="G48" s="500">
        <f>SUM(G40:G47)</f>
        <v>0</v>
      </c>
      <c r="H48" s="501">
        <f>SUM(H40:H47)</f>
        <v>20934</v>
      </c>
      <c r="I48" s="67"/>
      <c r="J48" s="67"/>
      <c r="K48" s="67"/>
      <c r="L48" s="67"/>
      <c r="M48" s="67"/>
      <c r="N48" s="67"/>
      <c r="O48" s="67"/>
    </row>
    <row r="49" spans="1:15">
      <c r="A49" s="67" t="s">
        <v>2684</v>
      </c>
      <c r="B49" s="108"/>
      <c r="C49" s="108"/>
      <c r="D49" s="606"/>
      <c r="E49" s="108"/>
      <c r="F49" s="108"/>
      <c r="G49" s="108"/>
      <c r="H49" s="108"/>
      <c r="I49" s="67"/>
      <c r="J49" s="67"/>
      <c r="K49" s="67"/>
      <c r="L49" s="67"/>
      <c r="M49" s="67"/>
      <c r="N49" s="67"/>
      <c r="O49" s="67"/>
    </row>
    <row r="50" spans="1:15">
      <c r="A50" s="67"/>
      <c r="B50" s="67"/>
      <c r="C50" s="67"/>
      <c r="D50" s="95"/>
      <c r="E50" s="67"/>
      <c r="F50" s="67"/>
      <c r="G50" s="67"/>
      <c r="H50" s="67"/>
      <c r="I50" s="67"/>
      <c r="J50" s="67"/>
      <c r="K50" s="67"/>
      <c r="L50" s="67"/>
      <c r="M50" s="67"/>
      <c r="N50" s="67"/>
      <c r="O50" s="67"/>
    </row>
    <row r="51" spans="1:15">
      <c r="A51" s="135" t="s">
        <v>2738</v>
      </c>
      <c r="B51" s="135"/>
      <c r="C51" s="135"/>
      <c r="D51" s="613"/>
      <c r="E51" s="135"/>
      <c r="F51" s="135"/>
      <c r="G51" s="135"/>
      <c r="H51" s="135"/>
      <c r="I51" s="67"/>
      <c r="J51" s="67"/>
      <c r="K51" s="67"/>
      <c r="L51" s="67"/>
      <c r="M51" s="67"/>
      <c r="N51" s="67"/>
      <c r="O51" s="67"/>
    </row>
    <row r="52" spans="1:15">
      <c r="A52" s="67"/>
      <c r="B52" s="67"/>
      <c r="C52" s="67"/>
      <c r="D52" s="95"/>
      <c r="E52" s="67"/>
      <c r="F52" s="67"/>
      <c r="G52" s="67"/>
      <c r="H52" s="67"/>
      <c r="I52" s="67"/>
      <c r="J52" s="67"/>
      <c r="K52" s="67"/>
      <c r="L52" s="67"/>
      <c r="M52" s="67"/>
      <c r="N52" s="67"/>
      <c r="O52" s="67"/>
    </row>
    <row r="53" spans="1:15">
      <c r="A53" s="67"/>
      <c r="B53" s="67"/>
      <c r="C53" s="67"/>
      <c r="D53" s="95"/>
      <c r="E53" s="67"/>
      <c r="F53" s="67"/>
      <c r="G53" s="67"/>
      <c r="H53" s="67"/>
      <c r="I53" s="67"/>
      <c r="J53" s="67"/>
      <c r="K53" s="67"/>
      <c r="L53" s="67"/>
      <c r="M53" s="67"/>
      <c r="N53" s="67"/>
      <c r="O53" s="67"/>
    </row>
    <row r="54" spans="1:15" ht="15.75" thickBot="1">
      <c r="A54" s="66" t="str">
        <f>'Data Sheet'!A56</f>
        <v>Annual Report of THE MIDDLEBURGH TELEPHONE COMPANY                                                                                                       For the period ending DECEMBER 31, 2013</v>
      </c>
      <c r="B54" s="67"/>
      <c r="C54" s="67"/>
      <c r="D54" s="67"/>
      <c r="E54" s="67"/>
      <c r="F54" s="67"/>
      <c r="G54" s="67"/>
      <c r="H54" s="67"/>
      <c r="I54" s="67"/>
      <c r="J54" s="67"/>
      <c r="K54" s="67"/>
      <c r="L54" s="67"/>
      <c r="M54" s="67"/>
      <c r="N54" s="67"/>
      <c r="O54" s="67"/>
    </row>
    <row r="55" spans="1:15">
      <c r="A55" s="68"/>
      <c r="B55" s="533"/>
      <c r="C55" s="533"/>
      <c r="D55" s="533"/>
      <c r="E55" s="533"/>
      <c r="F55" s="533"/>
      <c r="G55" s="533"/>
      <c r="H55" s="70"/>
      <c r="I55" s="67"/>
      <c r="J55" s="67"/>
      <c r="K55" s="67"/>
      <c r="L55" s="67"/>
      <c r="M55" s="67"/>
      <c r="N55" s="67"/>
      <c r="O55" s="67"/>
    </row>
    <row r="56" spans="1:15" ht="15.75">
      <c r="A56" s="154" t="s">
        <v>2165</v>
      </c>
      <c r="B56" s="108"/>
      <c r="C56" s="108"/>
      <c r="D56" s="108"/>
      <c r="E56" s="108"/>
      <c r="F56" s="108"/>
      <c r="G56" s="108"/>
      <c r="H56" s="155"/>
      <c r="I56" s="67"/>
      <c r="J56" s="67"/>
      <c r="K56" s="67"/>
      <c r="L56" s="67"/>
      <c r="M56" s="67"/>
      <c r="N56" s="67"/>
      <c r="O56" s="67"/>
    </row>
    <row r="57" spans="1:15">
      <c r="A57" s="74"/>
      <c r="B57" s="67"/>
      <c r="C57" s="67"/>
      <c r="D57" s="67"/>
      <c r="E57" s="67"/>
      <c r="F57" s="67"/>
      <c r="G57" s="67"/>
      <c r="H57" s="75"/>
      <c r="I57" s="67"/>
      <c r="J57" s="67"/>
      <c r="K57" s="67"/>
      <c r="L57" s="67"/>
      <c r="M57" s="67"/>
      <c r="N57" s="67"/>
      <c r="O57" s="67"/>
    </row>
    <row r="58" spans="1:15">
      <c r="A58" s="225"/>
      <c r="B58" s="182"/>
      <c r="C58" s="183" t="s">
        <v>1139</v>
      </c>
      <c r="D58" s="182"/>
      <c r="E58" s="183" t="s">
        <v>324</v>
      </c>
      <c r="F58" s="183" t="s">
        <v>324</v>
      </c>
      <c r="G58" s="183" t="s">
        <v>1299</v>
      </c>
      <c r="H58" s="184" t="s">
        <v>1139</v>
      </c>
      <c r="I58" s="67"/>
      <c r="J58" s="67"/>
      <c r="K58" s="67"/>
      <c r="L58" s="67"/>
      <c r="M58" s="67"/>
      <c r="N58" s="67"/>
      <c r="O58" s="67"/>
    </row>
    <row r="59" spans="1:15">
      <c r="A59" s="93" t="s">
        <v>36</v>
      </c>
      <c r="B59" s="185" t="s">
        <v>2156</v>
      </c>
      <c r="C59" s="185" t="s">
        <v>437</v>
      </c>
      <c r="D59" s="185" t="s">
        <v>2157</v>
      </c>
      <c r="E59" s="185" t="s">
        <v>53</v>
      </c>
      <c r="F59" s="185" t="s">
        <v>53</v>
      </c>
      <c r="G59" s="185" t="s">
        <v>1625</v>
      </c>
      <c r="H59" s="141" t="s">
        <v>1141</v>
      </c>
      <c r="I59" s="67"/>
      <c r="J59" s="67"/>
      <c r="K59" s="67"/>
      <c r="L59" s="67"/>
      <c r="M59" s="67"/>
      <c r="N59" s="67"/>
      <c r="O59" s="67"/>
    </row>
    <row r="60" spans="1:15">
      <c r="A60" s="93" t="s">
        <v>48</v>
      </c>
      <c r="B60" s="177"/>
      <c r="C60" s="185" t="s">
        <v>2483</v>
      </c>
      <c r="D60" s="185" t="s">
        <v>2150</v>
      </c>
      <c r="E60" s="185" t="s">
        <v>2158</v>
      </c>
      <c r="F60" s="185" t="s">
        <v>2159</v>
      </c>
      <c r="G60" s="185" t="s">
        <v>1627</v>
      </c>
      <c r="H60" s="141" t="s">
        <v>53</v>
      </c>
      <c r="I60" s="67"/>
      <c r="J60" s="67"/>
      <c r="K60" s="67"/>
      <c r="L60" s="67"/>
      <c r="M60" s="67"/>
      <c r="N60" s="67"/>
      <c r="O60" s="67"/>
    </row>
    <row r="61" spans="1:15">
      <c r="A61" s="227"/>
      <c r="B61" s="291" t="s">
        <v>530</v>
      </c>
      <c r="C61" s="185" t="s">
        <v>531</v>
      </c>
      <c r="D61" s="185" t="s">
        <v>532</v>
      </c>
      <c r="E61" s="185" t="s">
        <v>62</v>
      </c>
      <c r="F61" s="185" t="s">
        <v>63</v>
      </c>
      <c r="G61" s="185" t="s">
        <v>64</v>
      </c>
      <c r="H61" s="141" t="s">
        <v>65</v>
      </c>
      <c r="I61" s="67"/>
      <c r="J61" s="67"/>
      <c r="K61" s="67"/>
      <c r="L61" s="67"/>
      <c r="M61" s="67"/>
      <c r="N61" s="67"/>
      <c r="O61" s="67"/>
    </row>
    <row r="62" spans="1:15" ht="15.75">
      <c r="A62" s="99"/>
      <c r="B62" s="589" t="s">
        <v>2164</v>
      </c>
      <c r="C62" s="187"/>
      <c r="D62" s="187"/>
      <c r="E62" s="187"/>
      <c r="F62" s="187"/>
      <c r="G62" s="187"/>
      <c r="H62" s="304"/>
      <c r="I62" s="67"/>
      <c r="J62" s="67"/>
      <c r="K62" s="67"/>
      <c r="L62" s="67"/>
      <c r="M62" s="67"/>
      <c r="N62" s="67"/>
      <c r="O62" s="67"/>
    </row>
    <row r="63" spans="1:15" ht="15.75">
      <c r="A63" s="99"/>
      <c r="B63" s="589" t="s">
        <v>2166</v>
      </c>
      <c r="C63" s="196"/>
      <c r="D63" s="196"/>
      <c r="E63" s="196"/>
      <c r="F63" s="196"/>
      <c r="G63" s="196"/>
      <c r="H63" s="75"/>
      <c r="I63" s="67"/>
      <c r="J63" s="67"/>
      <c r="K63" s="67"/>
      <c r="L63" s="67"/>
      <c r="M63" s="67"/>
      <c r="N63" s="67"/>
      <c r="O63" s="67"/>
    </row>
    <row r="64" spans="1:15" ht="15.75">
      <c r="A64" s="99">
        <f>A48+1</f>
        <v>29</v>
      </c>
      <c r="B64" s="590" t="s">
        <v>2984</v>
      </c>
      <c r="C64" s="295">
        <v>130580</v>
      </c>
      <c r="D64" s="185" t="s">
        <v>487</v>
      </c>
      <c r="E64" s="295"/>
      <c r="F64" s="1088">
        <v>37777</v>
      </c>
      <c r="G64" s="295"/>
      <c r="H64" s="307">
        <f t="shared" ref="H64:H70" si="6">C64+E64-F64+G64</f>
        <v>92803</v>
      </c>
      <c r="I64" s="67"/>
      <c r="J64" s="67"/>
      <c r="K64" s="67"/>
      <c r="L64" s="67"/>
      <c r="M64" s="67"/>
      <c r="N64" s="67"/>
      <c r="O64" s="67"/>
    </row>
    <row r="65" spans="1:15" ht="15.75">
      <c r="A65" s="99">
        <f t="shared" ref="A65:A72" si="7">A64+1</f>
        <v>30</v>
      </c>
      <c r="B65" s="590" t="s">
        <v>2985</v>
      </c>
      <c r="C65" s="1374">
        <v>77184</v>
      </c>
      <c r="D65" s="185" t="s">
        <v>487</v>
      </c>
      <c r="E65" s="196"/>
      <c r="F65" s="196"/>
      <c r="G65" s="196"/>
      <c r="H65" s="262">
        <f t="shared" si="6"/>
        <v>77184</v>
      </c>
      <c r="I65" s="67"/>
      <c r="J65" s="67"/>
      <c r="K65" s="67"/>
      <c r="L65" s="67"/>
      <c r="M65" s="67"/>
      <c r="N65" s="67"/>
      <c r="O65" s="67"/>
    </row>
    <row r="66" spans="1:15" ht="15.75">
      <c r="A66" s="99">
        <f t="shared" si="7"/>
        <v>31</v>
      </c>
      <c r="B66" s="590" t="s">
        <v>2986</v>
      </c>
      <c r="C66" s="1374">
        <v>358278</v>
      </c>
      <c r="D66" s="185" t="s">
        <v>487</v>
      </c>
      <c r="E66" s="196"/>
      <c r="F66" s="1374">
        <v>39214</v>
      </c>
      <c r="G66" s="196"/>
      <c r="H66" s="262">
        <f t="shared" si="6"/>
        <v>319064</v>
      </c>
      <c r="I66" s="67"/>
      <c r="J66" s="67"/>
      <c r="K66" s="67"/>
      <c r="L66" s="67"/>
      <c r="M66" s="67"/>
      <c r="N66" s="67"/>
      <c r="O66" s="67"/>
    </row>
    <row r="67" spans="1:15" ht="15.75">
      <c r="A67" s="99">
        <f t="shared" si="7"/>
        <v>32</v>
      </c>
      <c r="B67" s="590" t="s">
        <v>2987</v>
      </c>
      <c r="C67" s="198">
        <v>621182</v>
      </c>
      <c r="D67" s="185">
        <v>7250</v>
      </c>
      <c r="E67" s="1093">
        <v>83819</v>
      </c>
      <c r="F67" s="1093"/>
      <c r="G67" s="198">
        <v>47473</v>
      </c>
      <c r="H67" s="262">
        <f t="shared" si="6"/>
        <v>752474</v>
      </c>
      <c r="I67" s="309"/>
      <c r="J67" s="67"/>
      <c r="K67" s="67"/>
      <c r="L67" s="67"/>
      <c r="M67" s="67"/>
      <c r="N67" s="67"/>
      <c r="O67" s="67"/>
    </row>
    <row r="68" spans="1:15">
      <c r="A68" s="99">
        <f t="shared" si="7"/>
        <v>33</v>
      </c>
      <c r="B68" s="196"/>
      <c r="C68" s="196"/>
      <c r="D68" s="185">
        <v>4070</v>
      </c>
      <c r="E68" s="196"/>
      <c r="F68" s="196"/>
      <c r="G68" s="196"/>
      <c r="H68" s="262">
        <f t="shared" si="6"/>
        <v>0</v>
      </c>
      <c r="I68" s="67"/>
      <c r="J68" s="67"/>
      <c r="K68" s="67"/>
      <c r="L68" s="67"/>
      <c r="M68" s="67"/>
      <c r="N68" s="67"/>
      <c r="O68" s="67"/>
    </row>
    <row r="69" spans="1:15">
      <c r="A69" s="99">
        <f t="shared" si="7"/>
        <v>34</v>
      </c>
      <c r="B69" s="196"/>
      <c r="C69" s="196"/>
      <c r="D69" s="607"/>
      <c r="E69" s="196"/>
      <c r="F69" s="196"/>
      <c r="G69" s="196"/>
      <c r="H69" s="262">
        <f t="shared" si="6"/>
        <v>0</v>
      </c>
      <c r="I69" s="67"/>
      <c r="J69" s="67"/>
      <c r="K69" s="67"/>
      <c r="L69" s="67"/>
      <c r="M69" s="67"/>
      <c r="N69" s="67"/>
      <c r="O69" s="67"/>
    </row>
    <row r="70" spans="1:15">
      <c r="A70" s="99">
        <f t="shared" si="7"/>
        <v>35</v>
      </c>
      <c r="B70" s="196"/>
      <c r="C70" s="196"/>
      <c r="D70" s="607"/>
      <c r="E70" s="196"/>
      <c r="F70" s="196"/>
      <c r="G70" s="196"/>
      <c r="H70" s="262">
        <f t="shared" si="6"/>
        <v>0</v>
      </c>
      <c r="I70" s="67"/>
      <c r="J70" s="67"/>
      <c r="K70" s="67"/>
      <c r="L70" s="67"/>
      <c r="M70" s="67"/>
      <c r="N70" s="67"/>
      <c r="O70" s="67"/>
    </row>
    <row r="71" spans="1:15" ht="15.75">
      <c r="A71" s="99">
        <f t="shared" si="7"/>
        <v>36</v>
      </c>
      <c r="B71" s="591" t="s">
        <v>47</v>
      </c>
      <c r="C71" s="587">
        <f>SUM(C64:C70)</f>
        <v>1187224</v>
      </c>
      <c r="D71" s="185" t="s">
        <v>487</v>
      </c>
      <c r="E71" s="587">
        <f>SUM(E64:E70)</f>
        <v>83819</v>
      </c>
      <c r="F71" s="587">
        <f>SUM(F64:F70)</f>
        <v>76991</v>
      </c>
      <c r="G71" s="587">
        <f>SUM(G64:G70)</f>
        <v>47473</v>
      </c>
      <c r="H71" s="583">
        <f>SUM(H64:H70)</f>
        <v>1241525</v>
      </c>
      <c r="I71" s="309"/>
      <c r="J71" s="67"/>
      <c r="K71" s="67"/>
      <c r="L71" s="67"/>
      <c r="M71" s="67"/>
      <c r="N71" s="67"/>
      <c r="O71" s="67"/>
    </row>
    <row r="72" spans="1:15" ht="15.75">
      <c r="A72" s="99">
        <f t="shared" si="7"/>
        <v>37</v>
      </c>
      <c r="B72" s="589" t="s">
        <v>2167</v>
      </c>
      <c r="C72" s="592">
        <f>C48+C71</f>
        <v>1206487</v>
      </c>
      <c r="D72" s="177"/>
      <c r="E72" s="592">
        <f>E48+E71</f>
        <v>85490</v>
      </c>
      <c r="F72" s="592">
        <f>F48+F71</f>
        <v>76991</v>
      </c>
      <c r="G72" s="592">
        <f>G48+G71</f>
        <v>47473</v>
      </c>
      <c r="H72" s="593">
        <f>H48+H71</f>
        <v>1262459</v>
      </c>
      <c r="I72" s="309"/>
      <c r="J72" s="67"/>
      <c r="K72" s="67"/>
      <c r="L72" s="67"/>
      <c r="M72" s="67"/>
      <c r="N72" s="67"/>
      <c r="O72" s="67"/>
    </row>
    <row r="73" spans="1:15">
      <c r="A73" s="99"/>
      <c r="B73" s="177"/>
      <c r="C73" s="177"/>
      <c r="D73" s="177"/>
      <c r="E73" s="177"/>
      <c r="F73" s="177"/>
      <c r="G73" s="177"/>
      <c r="H73" s="75"/>
      <c r="I73" s="67"/>
      <c r="J73" s="67"/>
      <c r="K73" s="67"/>
      <c r="L73" s="67"/>
      <c r="M73" s="67"/>
      <c r="N73" s="67"/>
      <c r="O73" s="67"/>
    </row>
    <row r="74" spans="1:15" ht="15.75">
      <c r="A74" s="99"/>
      <c r="B74" s="589" t="s">
        <v>2160</v>
      </c>
      <c r="C74" s="177"/>
      <c r="D74" s="177"/>
      <c r="E74" s="177"/>
      <c r="F74" s="177"/>
      <c r="G74" s="177"/>
      <c r="H74" s="75"/>
      <c r="I74" s="67"/>
      <c r="J74" s="67"/>
      <c r="K74" s="67"/>
      <c r="L74" s="67"/>
      <c r="M74" s="67"/>
      <c r="N74" s="67"/>
      <c r="O74" s="67"/>
    </row>
    <row r="75" spans="1:15" ht="15.75">
      <c r="A75" s="99"/>
      <c r="B75" s="589" t="s">
        <v>2168</v>
      </c>
      <c r="C75" s="295"/>
      <c r="D75" s="610"/>
      <c r="E75" s="295"/>
      <c r="F75" s="295"/>
      <c r="G75" s="295"/>
      <c r="H75" s="307"/>
      <c r="I75" s="67"/>
      <c r="J75" s="67"/>
      <c r="K75" s="67"/>
      <c r="L75" s="67"/>
      <c r="M75" s="67"/>
      <c r="N75" s="67"/>
      <c r="O75" s="67"/>
    </row>
    <row r="76" spans="1:15" ht="15.75">
      <c r="A76" s="99">
        <f>A72+1</f>
        <v>38</v>
      </c>
      <c r="B76" s="590"/>
      <c r="C76" s="295"/>
      <c r="D76" s="614" t="s">
        <v>1770</v>
      </c>
      <c r="E76" s="295"/>
      <c r="F76" s="295"/>
      <c r="G76" s="295"/>
      <c r="H76" s="307">
        <f>C76+E76-F76+G76</f>
        <v>0</v>
      </c>
      <c r="I76" s="67"/>
      <c r="J76" s="67"/>
      <c r="K76" s="67"/>
      <c r="L76" s="67"/>
      <c r="M76" s="67"/>
      <c r="N76" s="67"/>
      <c r="O76" s="67"/>
    </row>
    <row r="77" spans="1:15" ht="15.75">
      <c r="A77" s="99">
        <f>A76+1</f>
        <v>39</v>
      </c>
      <c r="B77" s="590"/>
      <c r="C77" s="196"/>
      <c r="D77" s="610"/>
      <c r="E77" s="196"/>
      <c r="F77" s="196"/>
      <c r="G77" s="196"/>
      <c r="H77" s="262">
        <f>C77+E77-F77+G77</f>
        <v>0</v>
      </c>
      <c r="I77" s="67"/>
      <c r="J77" s="67"/>
      <c r="K77" s="67"/>
      <c r="L77" s="67"/>
      <c r="M77" s="67"/>
      <c r="N77" s="67"/>
      <c r="O77" s="67"/>
    </row>
    <row r="78" spans="1:15">
      <c r="A78" s="99">
        <f>A77+1</f>
        <v>40</v>
      </c>
      <c r="B78" s="196"/>
      <c r="C78" s="198"/>
      <c r="D78" s="297"/>
      <c r="E78" s="198"/>
      <c r="F78" s="198"/>
      <c r="G78" s="198"/>
      <c r="H78" s="262">
        <f>C78+E78-F78+G78</f>
        <v>0</v>
      </c>
      <c r="I78" s="67"/>
      <c r="J78" s="67"/>
      <c r="K78" s="67"/>
      <c r="L78" s="67"/>
      <c r="M78" s="67"/>
      <c r="N78" s="67"/>
      <c r="O78" s="67"/>
    </row>
    <row r="79" spans="1:15">
      <c r="A79" s="99">
        <f>A78+1</f>
        <v>41</v>
      </c>
      <c r="B79" s="196"/>
      <c r="C79" s="196"/>
      <c r="D79" s="610"/>
      <c r="E79" s="196"/>
      <c r="F79" s="196"/>
      <c r="G79" s="196"/>
      <c r="H79" s="262">
        <f>C79+E79-F79+G79</f>
        <v>0</v>
      </c>
      <c r="I79" s="67"/>
      <c r="J79" s="67"/>
      <c r="K79" s="67"/>
      <c r="L79" s="67"/>
      <c r="M79" s="67"/>
      <c r="N79" s="67"/>
      <c r="O79" s="67"/>
    </row>
    <row r="80" spans="1:15">
      <c r="A80" s="99">
        <f>A79+1</f>
        <v>42</v>
      </c>
      <c r="B80" s="177" t="s">
        <v>2169</v>
      </c>
      <c r="C80" s="196"/>
      <c r="D80" s="614" t="s">
        <v>1792</v>
      </c>
      <c r="E80" s="196"/>
      <c r="F80" s="196"/>
      <c r="G80" s="196"/>
      <c r="H80" s="262">
        <f>C80+E80-F80+G80</f>
        <v>0</v>
      </c>
      <c r="I80" s="67"/>
      <c r="J80" s="67"/>
      <c r="K80" s="67"/>
      <c r="L80" s="67"/>
      <c r="M80" s="67"/>
      <c r="N80" s="67"/>
      <c r="O80" s="67"/>
    </row>
    <row r="81" spans="1:15" ht="15.75">
      <c r="A81" s="99">
        <f>A80+1</f>
        <v>43</v>
      </c>
      <c r="B81" s="591" t="s">
        <v>47</v>
      </c>
      <c r="C81" s="587">
        <f>SUM(C76:C80)</f>
        <v>0</v>
      </c>
      <c r="D81" s="610"/>
      <c r="E81" s="587">
        <f>SUM(E76:E80)</f>
        <v>0</v>
      </c>
      <c r="F81" s="587">
        <f>SUM(F76:F80)</f>
        <v>0</v>
      </c>
      <c r="G81" s="587">
        <f>SUM(G76:G80)</f>
        <v>0</v>
      </c>
      <c r="H81" s="583">
        <f>SUM(H76:H80)</f>
        <v>0</v>
      </c>
      <c r="I81" s="67"/>
      <c r="J81" s="67"/>
      <c r="K81" s="67"/>
      <c r="L81" s="67"/>
      <c r="M81" s="67"/>
      <c r="N81" s="67"/>
      <c r="O81" s="67"/>
    </row>
    <row r="82" spans="1:15" ht="15.75">
      <c r="A82" s="99"/>
      <c r="B82" s="589" t="s">
        <v>2170</v>
      </c>
      <c r="C82" s="187"/>
      <c r="D82" s="177"/>
      <c r="E82" s="187"/>
      <c r="F82" s="187"/>
      <c r="G82" s="187"/>
      <c r="H82" s="304"/>
      <c r="I82" s="67"/>
      <c r="J82" s="67"/>
      <c r="K82" s="67"/>
      <c r="L82" s="67"/>
      <c r="M82" s="67"/>
      <c r="N82" s="67"/>
      <c r="O82" s="67"/>
    </row>
    <row r="83" spans="1:15" ht="15.75">
      <c r="A83" s="99">
        <f>A81+1</f>
        <v>44</v>
      </c>
      <c r="B83" s="590"/>
      <c r="C83" s="295"/>
      <c r="D83" s="614" t="s">
        <v>1770</v>
      </c>
      <c r="E83" s="295"/>
      <c r="F83" s="295"/>
      <c r="G83" s="295"/>
      <c r="H83" s="307">
        <f>C83+E83-F83+G83</f>
        <v>0</v>
      </c>
      <c r="I83" s="67"/>
      <c r="J83" s="67"/>
      <c r="K83" s="67"/>
      <c r="L83" s="67"/>
      <c r="M83" s="67"/>
      <c r="N83" s="67"/>
      <c r="O83" s="67"/>
    </row>
    <row r="84" spans="1:15" ht="15.75">
      <c r="A84" s="99">
        <f t="shared" ref="A84:A89" si="8">A83+1</f>
        <v>45</v>
      </c>
      <c r="B84" s="590"/>
      <c r="C84" s="196"/>
      <c r="D84" s="610"/>
      <c r="E84" s="196"/>
      <c r="F84" s="196"/>
      <c r="G84" s="196"/>
      <c r="H84" s="262">
        <f>C84+E84-F84+G84</f>
        <v>0</v>
      </c>
      <c r="I84" s="67"/>
      <c r="J84" s="67"/>
      <c r="K84" s="67"/>
      <c r="L84" s="67"/>
      <c r="M84" s="67"/>
      <c r="N84" s="67"/>
      <c r="O84" s="67"/>
    </row>
    <row r="85" spans="1:15">
      <c r="A85" s="99">
        <f t="shared" si="8"/>
        <v>46</v>
      </c>
      <c r="B85" s="196"/>
      <c r="C85" s="196"/>
      <c r="D85" s="610"/>
      <c r="E85" s="196"/>
      <c r="F85" s="196"/>
      <c r="G85" s="196"/>
      <c r="H85" s="262">
        <f>C85+E85-F85+G85</f>
        <v>0</v>
      </c>
      <c r="I85" s="67"/>
      <c r="J85" s="67"/>
      <c r="K85" s="67"/>
      <c r="L85" s="67"/>
      <c r="M85" s="67"/>
      <c r="N85" s="67"/>
      <c r="O85" s="67"/>
    </row>
    <row r="86" spans="1:15">
      <c r="A86" s="99">
        <f t="shared" si="8"/>
        <v>47</v>
      </c>
      <c r="B86" s="196"/>
      <c r="C86" s="196"/>
      <c r="D86" s="610"/>
      <c r="E86" s="196"/>
      <c r="F86" s="196"/>
      <c r="G86" s="196"/>
      <c r="H86" s="262">
        <f>C86+E86-F86+G86</f>
        <v>0</v>
      </c>
      <c r="I86" s="67"/>
      <c r="J86" s="67"/>
      <c r="K86" s="67"/>
      <c r="L86" s="67"/>
      <c r="M86" s="67"/>
      <c r="N86" s="67"/>
      <c r="O86" s="67"/>
    </row>
    <row r="87" spans="1:15">
      <c r="A87" s="99">
        <f t="shared" si="8"/>
        <v>48</v>
      </c>
      <c r="B87" s="177" t="s">
        <v>2169</v>
      </c>
      <c r="C87" s="196"/>
      <c r="D87" s="614" t="s">
        <v>1792</v>
      </c>
      <c r="E87" s="196"/>
      <c r="F87" s="196"/>
      <c r="G87" s="196"/>
      <c r="H87" s="262">
        <f>C87+E87-F87+G87</f>
        <v>0</v>
      </c>
      <c r="I87" s="67"/>
      <c r="J87" s="67"/>
      <c r="K87" s="67"/>
      <c r="L87" s="67"/>
      <c r="M87" s="67"/>
      <c r="N87" s="67"/>
      <c r="O87" s="67"/>
    </row>
    <row r="88" spans="1:15" ht="15.75">
      <c r="A88" s="99">
        <f t="shared" si="8"/>
        <v>49</v>
      </c>
      <c r="B88" s="591" t="s">
        <v>47</v>
      </c>
      <c r="C88" s="587">
        <f>SUM(C83:C87)</f>
        <v>0</v>
      </c>
      <c r="D88" s="610"/>
      <c r="E88" s="587">
        <f>SUM(E83:E87)</f>
        <v>0</v>
      </c>
      <c r="F88" s="587">
        <f>SUM(F83:F87)</f>
        <v>0</v>
      </c>
      <c r="G88" s="587">
        <f>SUM(G83:G87)</f>
        <v>0</v>
      </c>
      <c r="H88" s="583">
        <f>SUM(H83:H87)</f>
        <v>0</v>
      </c>
      <c r="I88" s="67"/>
      <c r="J88" s="67"/>
      <c r="K88" s="67"/>
      <c r="L88" s="67"/>
      <c r="M88" s="67"/>
      <c r="N88" s="67"/>
      <c r="O88" s="67"/>
    </row>
    <row r="89" spans="1:15" ht="15.75">
      <c r="A89" s="99">
        <f t="shared" si="8"/>
        <v>50</v>
      </c>
      <c r="B89" s="589" t="s">
        <v>2171</v>
      </c>
      <c r="C89" s="592">
        <f>C81+C88</f>
        <v>0</v>
      </c>
      <c r="D89" s="610"/>
      <c r="E89" s="592">
        <f>E81+E88</f>
        <v>0</v>
      </c>
      <c r="F89" s="592">
        <f>F81+F88</f>
        <v>0</v>
      </c>
      <c r="G89" s="592">
        <f>G81+G88</f>
        <v>0</v>
      </c>
      <c r="H89" s="593">
        <f>H81+H88</f>
        <v>0</v>
      </c>
      <c r="I89" s="67"/>
      <c r="J89" s="67"/>
      <c r="K89" s="67"/>
      <c r="L89" s="67"/>
      <c r="M89" s="67"/>
      <c r="N89" s="67"/>
      <c r="O89" s="67"/>
    </row>
    <row r="90" spans="1:15" ht="15.75">
      <c r="A90" s="99"/>
      <c r="B90" s="589"/>
      <c r="C90" s="294"/>
      <c r="D90" s="610"/>
      <c r="E90" s="294"/>
      <c r="F90" s="294"/>
      <c r="G90" s="294"/>
      <c r="H90" s="307"/>
      <c r="I90" s="67"/>
      <c r="J90" s="67"/>
      <c r="K90" s="67"/>
      <c r="L90" s="67"/>
      <c r="M90" s="67"/>
      <c r="N90" s="67"/>
      <c r="O90" s="67"/>
    </row>
    <row r="91" spans="1:15" ht="15.75">
      <c r="A91" s="99"/>
      <c r="B91" s="589" t="s">
        <v>2164</v>
      </c>
      <c r="C91" s="177"/>
      <c r="D91" s="610"/>
      <c r="E91" s="177"/>
      <c r="F91" s="177"/>
      <c r="G91" s="177"/>
      <c r="H91" s="75"/>
      <c r="I91" s="67"/>
      <c r="J91" s="67"/>
      <c r="K91" s="67"/>
      <c r="L91" s="67"/>
      <c r="M91" s="67"/>
      <c r="N91" s="67"/>
      <c r="O91" s="67"/>
    </row>
    <row r="92" spans="1:15" ht="15.75">
      <c r="A92" s="99"/>
      <c r="B92" s="589" t="s">
        <v>2168</v>
      </c>
      <c r="C92" s="196"/>
      <c r="D92" s="610"/>
      <c r="E92" s="196"/>
      <c r="F92" s="196"/>
      <c r="G92" s="196"/>
      <c r="H92" s="75"/>
      <c r="I92" s="67"/>
      <c r="J92" s="67"/>
      <c r="K92" s="67"/>
      <c r="L92" s="67"/>
      <c r="M92" s="67"/>
      <c r="N92" s="67"/>
      <c r="O92" s="67"/>
    </row>
    <row r="93" spans="1:15" ht="15.75">
      <c r="A93" s="99">
        <f>A89+1</f>
        <v>51</v>
      </c>
      <c r="B93" s="590"/>
      <c r="C93" s="295"/>
      <c r="D93" s="614" t="s">
        <v>1770</v>
      </c>
      <c r="E93" s="295"/>
      <c r="F93" s="295"/>
      <c r="G93" s="295"/>
      <c r="H93" s="307">
        <f>C93+E93-F93+G93</f>
        <v>0</v>
      </c>
      <c r="I93" s="67"/>
      <c r="J93" s="67"/>
      <c r="K93" s="67"/>
      <c r="L93" s="67"/>
      <c r="M93" s="67"/>
      <c r="N93" s="67"/>
      <c r="O93" s="67"/>
    </row>
    <row r="94" spans="1:15">
      <c r="A94" s="99">
        <f>A93+1</f>
        <v>52</v>
      </c>
      <c r="B94" s="196"/>
      <c r="C94" s="198"/>
      <c r="D94" s="297"/>
      <c r="E94" s="198"/>
      <c r="F94" s="198"/>
      <c r="G94" s="198"/>
      <c r="H94" s="262">
        <f>C94+E94-F94+G94</f>
        <v>0</v>
      </c>
      <c r="I94" s="67"/>
      <c r="J94" s="67"/>
      <c r="K94" s="67"/>
      <c r="L94" s="67"/>
      <c r="M94" s="67"/>
      <c r="N94" s="67"/>
      <c r="O94" s="67"/>
    </row>
    <row r="95" spans="1:15">
      <c r="A95" s="99">
        <f>A94+1</f>
        <v>53</v>
      </c>
      <c r="B95" s="196"/>
      <c r="C95" s="196"/>
      <c r="D95" s="610"/>
      <c r="E95" s="196"/>
      <c r="F95" s="196"/>
      <c r="G95" s="196"/>
      <c r="H95" s="262">
        <f>C95+E95-F95+G95</f>
        <v>0</v>
      </c>
      <c r="I95" s="67"/>
      <c r="J95" s="67"/>
      <c r="K95" s="67"/>
      <c r="L95" s="67"/>
      <c r="M95" s="67"/>
      <c r="N95" s="67"/>
      <c r="O95" s="67"/>
    </row>
    <row r="96" spans="1:15">
      <c r="A96" s="99">
        <f>A95+1</f>
        <v>54</v>
      </c>
      <c r="B96" s="196"/>
      <c r="C96" s="196"/>
      <c r="D96" s="610"/>
      <c r="E96" s="196"/>
      <c r="F96" s="196"/>
      <c r="G96" s="196"/>
      <c r="H96" s="262">
        <f>C96+E96-F96+G96</f>
        <v>0</v>
      </c>
      <c r="I96" s="67"/>
      <c r="J96" s="67"/>
      <c r="K96" s="67"/>
      <c r="L96" s="67"/>
      <c r="M96" s="67"/>
      <c r="N96" s="67"/>
      <c r="O96" s="67"/>
    </row>
    <row r="97" spans="1:15">
      <c r="A97" s="99">
        <f>A96+1</f>
        <v>55</v>
      </c>
      <c r="B97" s="177" t="s">
        <v>2169</v>
      </c>
      <c r="C97" s="196"/>
      <c r="D97" s="614" t="s">
        <v>1792</v>
      </c>
      <c r="E97" s="196"/>
      <c r="F97" s="196"/>
      <c r="G97" s="196"/>
      <c r="H97" s="262">
        <f>C97+E97-F97+G97</f>
        <v>0</v>
      </c>
      <c r="I97" s="67"/>
      <c r="J97" s="67"/>
      <c r="K97" s="67"/>
      <c r="L97" s="67"/>
      <c r="M97" s="67"/>
      <c r="N97" s="67"/>
      <c r="O97" s="67"/>
    </row>
    <row r="98" spans="1:15" ht="15.75">
      <c r="A98" s="99">
        <f>A97+1</f>
        <v>56</v>
      </c>
      <c r="B98" s="591" t="s">
        <v>47</v>
      </c>
      <c r="C98" s="587">
        <f>SUM(C93:C97)</f>
        <v>0</v>
      </c>
      <c r="D98" s="610"/>
      <c r="E98" s="587">
        <f>SUM(E93:E97)</f>
        <v>0</v>
      </c>
      <c r="F98" s="587">
        <f>SUM(F93:F97)</f>
        <v>0</v>
      </c>
      <c r="G98" s="587">
        <f>SUM(G93:G97)</f>
        <v>0</v>
      </c>
      <c r="H98" s="583">
        <f>SUM(H93:H97)</f>
        <v>0</v>
      </c>
      <c r="I98" s="67"/>
      <c r="J98" s="67"/>
      <c r="K98" s="67"/>
      <c r="L98" s="67"/>
      <c r="M98" s="67"/>
      <c r="N98" s="67"/>
      <c r="O98" s="67"/>
    </row>
    <row r="99" spans="1:15" ht="15.75">
      <c r="A99" s="99"/>
      <c r="B99" s="589" t="s">
        <v>2172</v>
      </c>
      <c r="C99" s="187"/>
      <c r="D99" s="177"/>
      <c r="E99" s="187"/>
      <c r="F99" s="187"/>
      <c r="G99" s="187"/>
      <c r="H99" s="304"/>
      <c r="I99" s="67"/>
      <c r="J99" s="67"/>
      <c r="K99" s="67"/>
      <c r="L99" s="67"/>
      <c r="M99" s="67"/>
      <c r="N99" s="67"/>
      <c r="O99" s="67"/>
    </row>
    <row r="100" spans="1:15" ht="15.75">
      <c r="A100" s="99">
        <f>A98+1</f>
        <v>57</v>
      </c>
      <c r="B100" s="590" t="s">
        <v>2984</v>
      </c>
      <c r="C100" s="295">
        <v>104557</v>
      </c>
      <c r="D100" s="614" t="s">
        <v>1770</v>
      </c>
      <c r="E100" s="295"/>
      <c r="F100" s="1088">
        <v>2108</v>
      </c>
      <c r="G100" s="295"/>
      <c r="H100" s="307">
        <f>C100+E100-F100+G100</f>
        <v>102449</v>
      </c>
      <c r="I100" s="67"/>
      <c r="J100" s="67"/>
      <c r="K100" s="67"/>
      <c r="L100" s="67"/>
      <c r="M100" s="67"/>
      <c r="N100" s="67"/>
      <c r="O100" s="67"/>
    </row>
    <row r="101" spans="1:15" ht="15.75">
      <c r="A101" s="99">
        <f>A100+1</f>
        <v>58</v>
      </c>
      <c r="B101" s="590" t="s">
        <v>2987</v>
      </c>
      <c r="C101" s="198">
        <v>140054</v>
      </c>
      <c r="D101" s="614">
        <v>7450</v>
      </c>
      <c r="E101" s="1093">
        <v>40846</v>
      </c>
      <c r="F101" s="1093"/>
      <c r="G101" s="198"/>
      <c r="H101" s="262">
        <f>C101+E101-F101+G101</f>
        <v>180900</v>
      </c>
      <c r="I101" s="67"/>
      <c r="J101" s="67"/>
      <c r="K101" s="67"/>
      <c r="L101" s="67"/>
      <c r="M101" s="67"/>
      <c r="N101" s="67"/>
      <c r="O101" s="67"/>
    </row>
    <row r="102" spans="1:15">
      <c r="A102" s="99">
        <f>A101+1</f>
        <v>59</v>
      </c>
      <c r="B102" s="196"/>
      <c r="C102" s="196"/>
      <c r="D102" s="610"/>
      <c r="E102" s="196"/>
      <c r="F102" s="196"/>
      <c r="G102" s="196"/>
      <c r="H102" s="262">
        <f>C102+E102-F102+G102</f>
        <v>0</v>
      </c>
      <c r="I102" s="67"/>
      <c r="J102" s="67"/>
      <c r="K102" s="67"/>
      <c r="L102" s="67"/>
      <c r="M102" s="67"/>
      <c r="N102" s="67"/>
      <c r="O102" s="67"/>
    </row>
    <row r="103" spans="1:15">
      <c r="A103" s="99">
        <f>A102+1</f>
        <v>60</v>
      </c>
      <c r="B103" s="177" t="s">
        <v>2169</v>
      </c>
      <c r="C103" s="196"/>
      <c r="D103" s="614" t="s">
        <v>1792</v>
      </c>
      <c r="E103" s="196"/>
      <c r="F103" s="196"/>
      <c r="G103" s="196"/>
      <c r="H103" s="262">
        <f>C103+E103-F103+G103</f>
        <v>0</v>
      </c>
      <c r="I103" s="67"/>
      <c r="J103" s="67"/>
      <c r="K103" s="67"/>
      <c r="L103" s="67"/>
      <c r="M103" s="67"/>
      <c r="N103" s="67"/>
      <c r="O103" s="67"/>
    </row>
    <row r="104" spans="1:15" ht="15.75">
      <c r="A104" s="99">
        <f>A103+1</f>
        <v>61</v>
      </c>
      <c r="B104" s="591" t="s">
        <v>47</v>
      </c>
      <c r="C104" s="592">
        <f>SUM(C100:C103)</f>
        <v>244611</v>
      </c>
      <c r="D104" s="177"/>
      <c r="E104" s="592">
        <f>SUM(E100:E103)</f>
        <v>40846</v>
      </c>
      <c r="F104" s="592">
        <f>SUM(F100:F103)</f>
        <v>2108</v>
      </c>
      <c r="G104" s="592">
        <f>SUM(G100:G103)</f>
        <v>0</v>
      </c>
      <c r="H104" s="593">
        <f>SUM(H100:H103)</f>
        <v>283349</v>
      </c>
      <c r="I104" s="67"/>
      <c r="J104" s="67"/>
      <c r="K104" s="67"/>
      <c r="L104" s="67"/>
      <c r="M104" s="67"/>
      <c r="N104" s="67"/>
      <c r="O104" s="67"/>
    </row>
    <row r="105" spans="1:15" ht="16.5" thickBot="1">
      <c r="A105" s="105">
        <f>A104+1</f>
        <v>62</v>
      </c>
      <c r="B105" s="615" t="s">
        <v>1020</v>
      </c>
      <c r="C105" s="500">
        <f>C98+C104</f>
        <v>244611</v>
      </c>
      <c r="D105" s="301"/>
      <c r="E105" s="500">
        <f>E98+E104</f>
        <v>40846</v>
      </c>
      <c r="F105" s="500">
        <f>F98+F104</f>
        <v>2108</v>
      </c>
      <c r="G105" s="500">
        <f>G98+G104</f>
        <v>0</v>
      </c>
      <c r="H105" s="501">
        <f>H98+H104</f>
        <v>283349</v>
      </c>
      <c r="I105" s="67"/>
      <c r="J105" s="67"/>
      <c r="K105" s="67"/>
      <c r="L105" s="67"/>
      <c r="M105" s="67"/>
      <c r="N105" s="67"/>
      <c r="O105" s="67"/>
    </row>
    <row r="106" spans="1:15">
      <c r="A106" s="67"/>
      <c r="B106" s="67"/>
      <c r="C106" s="67"/>
      <c r="D106" s="67"/>
      <c r="E106" s="67"/>
      <c r="F106" s="67"/>
      <c r="G106" s="67"/>
      <c r="H106" s="166" t="s">
        <v>2684</v>
      </c>
      <c r="I106" s="67"/>
      <c r="J106" s="67"/>
      <c r="K106" s="67"/>
      <c r="L106" s="67"/>
      <c r="M106" s="67"/>
      <c r="N106" s="67"/>
      <c r="O106" s="67"/>
    </row>
    <row r="107" spans="1:15">
      <c r="A107" s="67"/>
      <c r="B107" s="108"/>
      <c r="C107" s="108"/>
      <c r="D107" s="606"/>
      <c r="E107" s="108"/>
      <c r="F107" s="108"/>
      <c r="G107" s="108"/>
      <c r="H107" s="108"/>
      <c r="I107" s="67"/>
      <c r="J107" s="67"/>
      <c r="K107" s="67"/>
      <c r="L107" s="67"/>
      <c r="M107" s="67"/>
      <c r="N107" s="67"/>
      <c r="O107" s="67"/>
    </row>
    <row r="108" spans="1:15">
      <c r="A108" s="135" t="s">
        <v>2741</v>
      </c>
      <c r="B108" s="135"/>
      <c r="C108" s="135"/>
      <c r="D108" s="613"/>
      <c r="E108" s="135"/>
      <c r="F108" s="135"/>
      <c r="G108" s="135"/>
      <c r="H108" s="135"/>
      <c r="I108" s="67"/>
      <c r="J108" s="67"/>
      <c r="K108" s="67"/>
      <c r="L108" s="67"/>
      <c r="M108" s="67"/>
      <c r="N108" s="67"/>
      <c r="O108" s="67"/>
    </row>
    <row r="109" spans="1:15">
      <c r="A109" s="67"/>
      <c r="B109" s="67"/>
      <c r="C109" s="67"/>
      <c r="D109" s="67"/>
      <c r="E109" s="67"/>
      <c r="F109" s="67"/>
      <c r="G109" s="67"/>
    </row>
    <row r="110" spans="1:15">
      <c r="A110" s="67"/>
      <c r="B110" s="67"/>
      <c r="C110" s="67"/>
      <c r="D110" s="67"/>
      <c r="E110" s="67"/>
      <c r="F110" s="67"/>
      <c r="G110" s="67"/>
    </row>
    <row r="111" spans="1:15">
      <c r="A111" s="67"/>
      <c r="B111" s="67"/>
      <c r="C111" s="67"/>
      <c r="D111" s="67"/>
      <c r="E111" s="67"/>
      <c r="F111" s="67"/>
      <c r="G111" s="67"/>
    </row>
    <row r="112" spans="1:15">
      <c r="A112" s="67"/>
      <c r="B112" s="67"/>
      <c r="C112" s="67"/>
      <c r="D112" s="67"/>
      <c r="E112" s="67"/>
      <c r="F112" s="67"/>
      <c r="G112" s="67"/>
    </row>
    <row r="113" spans="1:7">
      <c r="A113" s="67"/>
      <c r="B113" s="67"/>
      <c r="C113" s="67"/>
      <c r="D113" s="67"/>
      <c r="E113" s="67"/>
      <c r="F113" s="67"/>
      <c r="G113" s="67"/>
    </row>
    <row r="114" spans="1:7">
      <c r="A114" s="67"/>
      <c r="B114" s="67"/>
      <c r="C114" s="67"/>
      <c r="D114" s="67"/>
      <c r="E114" s="67"/>
      <c r="F114" s="67"/>
      <c r="G114" s="67"/>
    </row>
    <row r="115" spans="1:7">
      <c r="A115" s="67"/>
      <c r="B115" s="67"/>
      <c r="C115" s="67"/>
      <c r="D115" s="67"/>
      <c r="E115" s="67"/>
      <c r="F115" s="67"/>
      <c r="G115" s="67"/>
    </row>
    <row r="116" spans="1:7">
      <c r="A116" s="67"/>
      <c r="B116" s="67"/>
      <c r="C116" s="67"/>
      <c r="D116" s="67"/>
      <c r="E116" s="67"/>
      <c r="F116" s="67"/>
      <c r="G116" s="67"/>
    </row>
    <row r="117" spans="1:7">
      <c r="A117" s="67"/>
      <c r="B117" s="67"/>
      <c r="C117" s="67"/>
      <c r="D117" s="67"/>
      <c r="E117" s="67"/>
      <c r="F117" s="67"/>
      <c r="G117" s="67"/>
    </row>
    <row r="118" spans="1:7">
      <c r="A118" s="67"/>
      <c r="B118" s="67"/>
      <c r="C118" s="67"/>
      <c r="D118" s="67"/>
      <c r="E118" s="67"/>
      <c r="F118" s="67"/>
      <c r="G118" s="67"/>
    </row>
    <row r="119" spans="1:7">
      <c r="A119" s="67"/>
      <c r="B119" s="67"/>
      <c r="C119" s="67"/>
      <c r="D119" s="67"/>
      <c r="E119" s="67"/>
      <c r="F119" s="67"/>
      <c r="G119" s="67"/>
    </row>
    <row r="120" spans="1:7">
      <c r="A120" s="67"/>
      <c r="B120" s="67"/>
      <c r="C120" s="67"/>
      <c r="D120" s="67"/>
      <c r="E120" s="67"/>
      <c r="F120" s="67"/>
      <c r="G120" s="67"/>
    </row>
    <row r="121" spans="1:7">
      <c r="A121" s="67"/>
      <c r="B121" s="67"/>
      <c r="C121" s="67"/>
      <c r="D121" s="67"/>
      <c r="E121" s="67"/>
      <c r="F121" s="67"/>
      <c r="G121" s="67"/>
    </row>
    <row r="122" spans="1:7">
      <c r="A122" s="67"/>
      <c r="B122" s="67"/>
      <c r="C122" s="67"/>
      <c r="D122" s="67"/>
      <c r="E122" s="67"/>
      <c r="F122" s="67"/>
      <c r="G122" s="67"/>
    </row>
    <row r="123" spans="1:7">
      <c r="A123" s="67"/>
      <c r="B123" s="67"/>
      <c r="C123" s="67"/>
      <c r="D123" s="67"/>
      <c r="E123" s="67"/>
      <c r="F123" s="67"/>
      <c r="G123" s="67"/>
    </row>
    <row r="124" spans="1:7">
      <c r="A124" s="67"/>
      <c r="B124" s="67"/>
      <c r="C124" s="67"/>
      <c r="D124" s="67"/>
      <c r="E124" s="67"/>
      <c r="F124" s="67"/>
      <c r="G124" s="67"/>
    </row>
    <row r="125" spans="1:7">
      <c r="A125" s="67"/>
      <c r="B125" s="67"/>
      <c r="C125" s="67"/>
      <c r="D125" s="67"/>
      <c r="E125" s="67"/>
      <c r="F125" s="67"/>
      <c r="G125" s="67"/>
    </row>
    <row r="126" spans="1:7">
      <c r="A126" s="67"/>
      <c r="B126" s="67"/>
      <c r="C126" s="67"/>
      <c r="D126" s="67"/>
      <c r="E126" s="67"/>
      <c r="F126" s="67"/>
      <c r="G126" s="67"/>
    </row>
    <row r="127" spans="1:7">
      <c r="A127" s="67"/>
      <c r="B127" s="67"/>
      <c r="C127" s="67"/>
      <c r="D127" s="67"/>
      <c r="E127" s="67"/>
      <c r="F127" s="67"/>
      <c r="G127" s="67"/>
    </row>
    <row r="128" spans="1:7">
      <c r="A128" s="67"/>
      <c r="B128" s="67"/>
      <c r="C128" s="67"/>
      <c r="D128" s="67"/>
      <c r="E128" s="67"/>
      <c r="F128" s="67"/>
      <c r="G128" s="67"/>
    </row>
  </sheetData>
  <printOptions horizontalCentered="1" verticalCentered="1"/>
  <pageMargins left="0.5" right="0.5" top="0.5" bottom="0.5" header="0" footer="0"/>
  <pageSetup scale="62" fitToHeight="2" orientation="landscape" r:id="rId1"/>
  <headerFooter alignWithMargins="0"/>
  <rowBreaks count="1" manualBreakCount="1">
    <brk id="52" max="16383" man="1"/>
  </rowBreaks>
  <legacyDrawing r:id="rId2"/>
</worksheet>
</file>

<file path=xl/worksheets/sheet26.xml><?xml version="1.0" encoding="utf-8"?>
<worksheet xmlns="http://schemas.openxmlformats.org/spreadsheetml/2006/main" xmlns:r="http://schemas.openxmlformats.org/officeDocument/2006/relationships">
  <sheetPr transitionEvaluation="1"/>
  <dimension ref="A1:O164"/>
  <sheetViews>
    <sheetView defaultGridColor="0" colorId="22" zoomScale="75" zoomScaleNormal="75" workbookViewId="0">
      <selection activeCell="G29" sqref="G29"/>
    </sheetView>
  </sheetViews>
  <sheetFormatPr defaultColWidth="9.77734375" defaultRowHeight="15"/>
  <cols>
    <col min="1" max="1" width="4.77734375" customWidth="1"/>
    <col min="2" max="2" width="60.77734375" customWidth="1"/>
    <col min="3" max="3" width="15.77734375" customWidth="1"/>
    <col min="4" max="4" width="6.77734375" customWidth="1"/>
    <col min="5" max="7" width="12.77734375" customWidth="1"/>
    <col min="8" max="8" width="26.77734375" customWidth="1"/>
  </cols>
  <sheetData>
    <row r="1" spans="1:15" ht="15.75" thickBot="1">
      <c r="A1" s="7" t="str">
        <f>'Data Sheet'!A56</f>
        <v>Annual Report of THE MIDDLEBURGH TELEPHONE COMPANY                                                                                                       For the period ending DECEMBER 31, 2013</v>
      </c>
      <c r="B1" s="7"/>
      <c r="C1" s="7"/>
      <c r="D1" s="7"/>
      <c r="E1" s="7"/>
      <c r="F1" s="7"/>
      <c r="G1" s="7"/>
      <c r="H1" s="7"/>
      <c r="I1" s="7"/>
      <c r="J1" s="7"/>
      <c r="K1" s="7"/>
      <c r="L1" s="7"/>
      <c r="M1" s="7"/>
      <c r="N1" s="7"/>
      <c r="O1" s="7"/>
    </row>
    <row r="2" spans="1:15">
      <c r="A2" s="477"/>
      <c r="B2" s="616"/>
      <c r="C2" s="616"/>
      <c r="D2" s="616"/>
      <c r="E2" s="616"/>
      <c r="F2" s="616"/>
      <c r="G2" s="616"/>
      <c r="H2" s="617"/>
      <c r="I2" s="7"/>
      <c r="J2" s="7"/>
      <c r="K2" s="7"/>
      <c r="L2" s="7"/>
      <c r="M2" s="7"/>
      <c r="N2" s="7"/>
      <c r="O2" s="7"/>
    </row>
    <row r="3" spans="1:15" ht="15.75">
      <c r="A3" s="618"/>
      <c r="B3" s="116" t="s">
        <v>1021</v>
      </c>
      <c r="C3" s="479"/>
      <c r="D3" s="479"/>
      <c r="E3" s="479"/>
      <c r="F3" s="479"/>
      <c r="G3" s="479"/>
      <c r="H3" s="480"/>
      <c r="I3" s="7"/>
      <c r="J3" s="7"/>
      <c r="K3" s="7"/>
      <c r="L3" s="7"/>
      <c r="M3" s="7"/>
      <c r="N3" s="7"/>
      <c r="O3" s="7"/>
    </row>
    <row r="4" spans="1:15" ht="15.75">
      <c r="A4" s="618"/>
      <c r="B4" s="116"/>
      <c r="C4" s="479"/>
      <c r="D4" s="479"/>
      <c r="E4" s="479"/>
      <c r="F4" s="479"/>
      <c r="G4" s="479"/>
      <c r="H4" s="480"/>
      <c r="I4" s="7"/>
      <c r="J4" s="7"/>
      <c r="K4" s="7"/>
      <c r="L4" s="7"/>
      <c r="M4" s="7"/>
      <c r="N4" s="7"/>
      <c r="O4" s="7"/>
    </row>
    <row r="5" spans="1:15">
      <c r="A5" s="555" t="s">
        <v>2120</v>
      </c>
      <c r="B5" s="7" t="s">
        <v>2152</v>
      </c>
      <c r="C5" s="7"/>
      <c r="D5" s="7"/>
      <c r="E5" s="7"/>
      <c r="F5" s="7"/>
      <c r="G5" s="7"/>
      <c r="H5" s="481"/>
      <c r="I5" s="7"/>
      <c r="J5" s="7"/>
      <c r="K5" s="7"/>
      <c r="L5" s="7"/>
      <c r="M5" s="7"/>
      <c r="N5" s="7"/>
      <c r="O5" s="7"/>
    </row>
    <row r="6" spans="1:15">
      <c r="A6" s="118"/>
      <c r="B6" s="7" t="s">
        <v>2153</v>
      </c>
      <c r="C6" s="7"/>
      <c r="D6" s="7"/>
      <c r="E6" s="7"/>
      <c r="F6" s="7"/>
      <c r="G6" s="7"/>
      <c r="H6" s="481"/>
      <c r="I6" s="7"/>
      <c r="J6" s="7"/>
      <c r="K6" s="7"/>
      <c r="L6" s="7"/>
      <c r="M6" s="7"/>
      <c r="N6" s="7"/>
      <c r="O6" s="7"/>
    </row>
    <row r="7" spans="1:15">
      <c r="A7" s="118"/>
      <c r="B7" s="7"/>
      <c r="C7" s="7"/>
      <c r="D7" s="7"/>
      <c r="E7" s="7"/>
      <c r="F7" s="7"/>
      <c r="G7" s="7"/>
      <c r="H7" s="481"/>
      <c r="I7" s="7"/>
      <c r="J7" s="7"/>
      <c r="K7" s="7"/>
      <c r="L7" s="7"/>
      <c r="M7" s="7"/>
      <c r="N7" s="7"/>
      <c r="O7" s="7"/>
    </row>
    <row r="8" spans="1:15">
      <c r="A8" s="555" t="s">
        <v>2134</v>
      </c>
      <c r="B8" s="7" t="s">
        <v>2154</v>
      </c>
      <c r="C8" s="7"/>
      <c r="D8" s="7"/>
      <c r="E8" s="7"/>
      <c r="F8" s="7"/>
      <c r="G8" s="7"/>
      <c r="H8" s="481"/>
      <c r="I8" s="7"/>
      <c r="J8" s="7"/>
      <c r="K8" s="7"/>
      <c r="L8" s="7"/>
      <c r="M8" s="7"/>
      <c r="N8" s="7"/>
      <c r="O8" s="7"/>
    </row>
    <row r="9" spans="1:15">
      <c r="A9" s="118"/>
      <c r="B9" s="7" t="s">
        <v>2155</v>
      </c>
      <c r="C9" s="7"/>
      <c r="D9" s="7"/>
      <c r="E9" s="7"/>
      <c r="F9" s="7"/>
      <c r="G9" s="7"/>
      <c r="H9" s="481"/>
      <c r="I9" s="7"/>
      <c r="J9" s="7"/>
      <c r="K9" s="7"/>
      <c r="L9" s="7"/>
      <c r="M9" s="7"/>
      <c r="N9" s="7"/>
      <c r="O9" s="7"/>
    </row>
    <row r="10" spans="1:15">
      <c r="A10" s="118"/>
      <c r="B10" s="7"/>
      <c r="C10" s="7"/>
      <c r="D10" s="7"/>
      <c r="E10" s="7"/>
      <c r="F10" s="7"/>
      <c r="G10" s="7"/>
      <c r="H10" s="481"/>
      <c r="I10" s="7"/>
      <c r="J10" s="7"/>
      <c r="K10" s="7"/>
      <c r="L10" s="7"/>
      <c r="M10" s="7"/>
      <c r="N10" s="7"/>
      <c r="O10" s="7"/>
    </row>
    <row r="11" spans="1:15">
      <c r="A11" s="555" t="s">
        <v>1451</v>
      </c>
      <c r="B11" s="7" t="s">
        <v>1022</v>
      </c>
      <c r="C11" s="7"/>
      <c r="D11" s="7"/>
      <c r="E11" s="7"/>
      <c r="F11" s="7"/>
      <c r="G11" s="7"/>
      <c r="H11" s="481"/>
      <c r="I11" s="7"/>
      <c r="J11" s="7"/>
      <c r="K11" s="7"/>
      <c r="L11" s="7"/>
      <c r="M11" s="7"/>
      <c r="N11" s="7"/>
      <c r="O11" s="7"/>
    </row>
    <row r="12" spans="1:15">
      <c r="A12" s="118"/>
      <c r="B12" s="7" t="s">
        <v>1023</v>
      </c>
      <c r="C12" s="7"/>
      <c r="D12" s="7"/>
      <c r="E12" s="7"/>
      <c r="F12" s="7"/>
      <c r="G12" s="7"/>
      <c r="H12" s="481"/>
      <c r="I12" s="7"/>
      <c r="J12" s="7"/>
      <c r="K12" s="7"/>
      <c r="L12" s="7"/>
      <c r="M12" s="7"/>
      <c r="N12" s="7"/>
      <c r="O12" s="7"/>
    </row>
    <row r="13" spans="1:15">
      <c r="A13" s="482"/>
      <c r="B13" s="484"/>
      <c r="C13" s="619" t="s">
        <v>1139</v>
      </c>
      <c r="D13" s="484"/>
      <c r="E13" s="619" t="s">
        <v>324</v>
      </c>
      <c r="F13" s="619" t="s">
        <v>324</v>
      </c>
      <c r="G13" s="619" t="s">
        <v>1299</v>
      </c>
      <c r="H13" s="488" t="s">
        <v>1139</v>
      </c>
      <c r="I13" s="7"/>
      <c r="J13" s="7"/>
      <c r="K13" s="7"/>
      <c r="L13" s="7"/>
      <c r="M13" s="7"/>
      <c r="N13" s="7"/>
      <c r="O13" s="7"/>
    </row>
    <row r="14" spans="1:15">
      <c r="A14" s="490" t="s">
        <v>36</v>
      </c>
      <c r="B14" s="491" t="s">
        <v>2156</v>
      </c>
      <c r="C14" s="491" t="s">
        <v>437</v>
      </c>
      <c r="D14" s="491" t="s">
        <v>2157</v>
      </c>
      <c r="E14" s="491" t="s">
        <v>53</v>
      </c>
      <c r="F14" s="491" t="s">
        <v>53</v>
      </c>
      <c r="G14" s="491" t="s">
        <v>1625</v>
      </c>
      <c r="H14" s="489" t="s">
        <v>1141</v>
      </c>
      <c r="I14" s="7"/>
      <c r="J14" s="7"/>
      <c r="K14" s="7"/>
      <c r="L14" s="7"/>
      <c r="M14" s="7"/>
      <c r="N14" s="7"/>
      <c r="O14" s="7"/>
    </row>
    <row r="15" spans="1:15">
      <c r="A15" s="490" t="s">
        <v>48</v>
      </c>
      <c r="B15" s="487"/>
      <c r="C15" s="491" t="s">
        <v>2483</v>
      </c>
      <c r="D15" s="491" t="s">
        <v>2150</v>
      </c>
      <c r="E15" s="491" t="s">
        <v>2158</v>
      </c>
      <c r="F15" s="491" t="s">
        <v>2159</v>
      </c>
      <c r="G15" s="491" t="s">
        <v>1627</v>
      </c>
      <c r="H15" s="489" t="s">
        <v>53</v>
      </c>
      <c r="I15" s="7"/>
      <c r="J15" s="7"/>
      <c r="K15" s="7"/>
      <c r="L15" s="7"/>
      <c r="M15" s="7"/>
      <c r="N15" s="7"/>
      <c r="O15" s="7"/>
    </row>
    <row r="16" spans="1:15">
      <c r="A16" s="486"/>
      <c r="B16" s="491" t="s">
        <v>530</v>
      </c>
      <c r="C16" s="491" t="s">
        <v>531</v>
      </c>
      <c r="D16" s="491" t="s">
        <v>532</v>
      </c>
      <c r="E16" s="491" t="s">
        <v>62</v>
      </c>
      <c r="F16" s="491" t="s">
        <v>63</v>
      </c>
      <c r="G16" s="491" t="s">
        <v>64</v>
      </c>
      <c r="H16" s="489" t="s">
        <v>65</v>
      </c>
      <c r="I16" s="7"/>
      <c r="J16" s="7"/>
      <c r="K16" s="7"/>
      <c r="L16" s="7"/>
      <c r="M16" s="7"/>
      <c r="N16" s="7"/>
      <c r="O16" s="7"/>
    </row>
    <row r="17" spans="1:15" ht="15.75">
      <c r="A17" s="482"/>
      <c r="B17" s="620" t="s">
        <v>2160</v>
      </c>
      <c r="C17" s="484"/>
      <c r="D17" s="484"/>
      <c r="E17" s="484"/>
      <c r="F17" s="484"/>
      <c r="G17" s="484"/>
      <c r="H17" s="508"/>
      <c r="I17" s="7"/>
      <c r="J17" s="7"/>
      <c r="K17" s="7"/>
      <c r="L17" s="7"/>
      <c r="M17" s="7"/>
      <c r="N17" s="7"/>
      <c r="O17" s="7"/>
    </row>
    <row r="18" spans="1:15" ht="15.75">
      <c r="A18" s="486"/>
      <c r="B18" s="496" t="s">
        <v>1024</v>
      </c>
      <c r="C18" s="294"/>
      <c r="D18" s="610"/>
      <c r="E18" s="294"/>
      <c r="F18" s="294"/>
      <c r="G18" s="294"/>
      <c r="H18" s="307"/>
      <c r="I18" s="7"/>
      <c r="J18" s="7"/>
      <c r="K18" s="7"/>
      <c r="L18" s="7"/>
      <c r="M18" s="7"/>
      <c r="N18" s="7"/>
      <c r="O18" s="7"/>
    </row>
    <row r="19" spans="1:15">
      <c r="A19" s="486">
        <v>1</v>
      </c>
      <c r="B19" s="196" t="s">
        <v>2933</v>
      </c>
      <c r="C19" s="295"/>
      <c r="D19" s="607"/>
      <c r="E19" s="295"/>
      <c r="F19" s="295"/>
      <c r="G19" s="295"/>
      <c r="H19" s="307">
        <f t="shared" ref="H19:H26" si="0">C19+E19-F19+G19</f>
        <v>0</v>
      </c>
      <c r="I19" s="7"/>
      <c r="J19" s="7"/>
      <c r="K19" s="7"/>
      <c r="L19" s="7"/>
      <c r="M19" s="7"/>
      <c r="N19" s="7"/>
      <c r="O19" s="7"/>
    </row>
    <row r="20" spans="1:15">
      <c r="A20" s="486">
        <f t="shared" ref="A20:A27" si="1">A19+1</f>
        <v>2</v>
      </c>
      <c r="B20" s="196"/>
      <c r="C20" s="198"/>
      <c r="D20" s="198"/>
      <c r="E20" s="198"/>
      <c r="F20" s="198"/>
      <c r="G20" s="198"/>
      <c r="H20" s="262">
        <f t="shared" si="0"/>
        <v>0</v>
      </c>
      <c r="I20" s="7"/>
      <c r="J20" s="7"/>
      <c r="K20" s="7"/>
      <c r="L20" s="7"/>
      <c r="M20" s="7"/>
      <c r="N20" s="7"/>
      <c r="O20" s="7"/>
    </row>
    <row r="21" spans="1:15">
      <c r="A21" s="486">
        <f t="shared" si="1"/>
        <v>3</v>
      </c>
      <c r="B21" s="196"/>
      <c r="C21" s="198"/>
      <c r="D21" s="198"/>
      <c r="E21" s="198"/>
      <c r="F21" s="198"/>
      <c r="G21" s="198"/>
      <c r="H21" s="262">
        <f t="shared" si="0"/>
        <v>0</v>
      </c>
      <c r="I21" s="7"/>
      <c r="J21" s="7"/>
      <c r="K21" s="7"/>
      <c r="L21" s="7"/>
      <c r="M21" s="7"/>
      <c r="N21" s="7"/>
      <c r="O21" s="7"/>
    </row>
    <row r="22" spans="1:15">
      <c r="A22" s="486">
        <f t="shared" si="1"/>
        <v>4</v>
      </c>
      <c r="B22" s="196"/>
      <c r="C22" s="198"/>
      <c r="D22" s="198"/>
      <c r="E22" s="198"/>
      <c r="F22" s="198"/>
      <c r="G22" s="198"/>
      <c r="H22" s="262">
        <f t="shared" si="0"/>
        <v>0</v>
      </c>
      <c r="I22" s="7"/>
      <c r="J22" s="7"/>
      <c r="K22" s="7"/>
      <c r="L22" s="7"/>
      <c r="M22" s="7"/>
      <c r="N22" s="7"/>
      <c r="O22" s="7"/>
    </row>
    <row r="23" spans="1:15">
      <c r="A23" s="486">
        <f t="shared" si="1"/>
        <v>5</v>
      </c>
      <c r="B23" s="196"/>
      <c r="C23" s="198"/>
      <c r="D23" s="198"/>
      <c r="E23" s="198"/>
      <c r="F23" s="198"/>
      <c r="G23" s="198"/>
      <c r="H23" s="262">
        <f t="shared" si="0"/>
        <v>0</v>
      </c>
      <c r="I23" s="7"/>
      <c r="J23" s="7"/>
      <c r="K23" s="7"/>
      <c r="L23" s="7"/>
      <c r="M23" s="7"/>
      <c r="N23" s="7"/>
      <c r="O23" s="7"/>
    </row>
    <row r="24" spans="1:15">
      <c r="A24" s="486">
        <f t="shared" si="1"/>
        <v>6</v>
      </c>
      <c r="B24" s="196"/>
      <c r="C24" s="198"/>
      <c r="D24" s="198"/>
      <c r="E24" s="198"/>
      <c r="F24" s="198"/>
      <c r="G24" s="198"/>
      <c r="H24" s="262">
        <f t="shared" si="0"/>
        <v>0</v>
      </c>
      <c r="I24" s="7"/>
      <c r="J24" s="7"/>
      <c r="K24" s="7"/>
      <c r="L24" s="7"/>
      <c r="M24" s="7"/>
      <c r="N24" s="7"/>
      <c r="O24" s="7"/>
    </row>
    <row r="25" spans="1:15">
      <c r="A25" s="486">
        <f t="shared" si="1"/>
        <v>7</v>
      </c>
      <c r="B25" s="196"/>
      <c r="C25" s="198"/>
      <c r="D25" s="198"/>
      <c r="E25" s="198"/>
      <c r="F25" s="198"/>
      <c r="G25" s="198"/>
      <c r="H25" s="262">
        <f t="shared" si="0"/>
        <v>0</v>
      </c>
      <c r="I25" s="7"/>
      <c r="J25" s="7"/>
      <c r="K25" s="7"/>
      <c r="L25" s="7"/>
      <c r="M25" s="7"/>
      <c r="N25" s="7"/>
      <c r="O25" s="7"/>
    </row>
    <row r="26" spans="1:15">
      <c r="A26" s="486">
        <f t="shared" si="1"/>
        <v>8</v>
      </c>
      <c r="B26" s="196"/>
      <c r="C26" s="198"/>
      <c r="D26" s="198"/>
      <c r="E26" s="198"/>
      <c r="F26" s="198"/>
      <c r="G26" s="198"/>
      <c r="H26" s="262">
        <f t="shared" si="0"/>
        <v>0</v>
      </c>
      <c r="I26" s="7"/>
      <c r="J26" s="7"/>
      <c r="K26" s="7"/>
      <c r="L26" s="7"/>
      <c r="M26" s="7"/>
      <c r="N26" s="7"/>
      <c r="O26" s="7"/>
    </row>
    <row r="27" spans="1:15" ht="15.75">
      <c r="A27" s="486">
        <f t="shared" si="1"/>
        <v>9</v>
      </c>
      <c r="B27" s="621" t="s">
        <v>47</v>
      </c>
      <c r="C27" s="587">
        <f>SUM(C19:C26)</f>
        <v>0</v>
      </c>
      <c r="D27" s="610">
        <v>7250</v>
      </c>
      <c r="E27" s="587">
        <f>SUM(E19:E26)</f>
        <v>0</v>
      </c>
      <c r="F27" s="587">
        <f>SUM(F19:F26)</f>
        <v>0</v>
      </c>
      <c r="G27" s="587">
        <f>SUM(G19:G26)</f>
        <v>0</v>
      </c>
      <c r="H27" s="583">
        <f>SUM(H19:H26)</f>
        <v>0</v>
      </c>
      <c r="I27" s="7"/>
      <c r="J27" s="7"/>
      <c r="K27" s="7"/>
      <c r="L27" s="7"/>
      <c r="M27" s="7"/>
      <c r="N27" s="7"/>
      <c r="O27" s="7"/>
    </row>
    <row r="28" spans="1:15" ht="15.75">
      <c r="A28" s="486"/>
      <c r="B28" s="496" t="s">
        <v>1025</v>
      </c>
      <c r="C28" s="484"/>
      <c r="D28" s="487"/>
      <c r="E28" s="484"/>
      <c r="F28" s="484"/>
      <c r="G28" s="484"/>
      <c r="H28" s="508"/>
      <c r="I28" s="7"/>
      <c r="J28" s="7"/>
      <c r="K28" s="7"/>
      <c r="L28" s="7"/>
      <c r="M28" s="7"/>
      <c r="N28" s="7"/>
      <c r="O28" s="7"/>
    </row>
    <row r="29" spans="1:15">
      <c r="A29" s="486">
        <f>A27+1</f>
        <v>10</v>
      </c>
      <c r="B29" s="196" t="s">
        <v>2988</v>
      </c>
      <c r="C29" s="295">
        <v>540297</v>
      </c>
      <c r="D29" s="610">
        <v>7250</v>
      </c>
      <c r="E29" s="295">
        <v>19741</v>
      </c>
      <c r="F29" s="295">
        <v>0</v>
      </c>
      <c r="G29" s="295"/>
      <c r="H29" s="307">
        <f t="shared" ref="H29:H36" si="2">C29+E29-F29+G29</f>
        <v>560038</v>
      </c>
      <c r="I29" s="7"/>
      <c r="J29" s="7"/>
      <c r="K29" s="7"/>
      <c r="L29" s="7"/>
      <c r="M29" s="7"/>
      <c r="N29" s="7"/>
      <c r="O29" s="7"/>
    </row>
    <row r="30" spans="1:15">
      <c r="A30" s="486">
        <f t="shared" ref="A30:A38" si="3">A29+1</f>
        <v>11</v>
      </c>
      <c r="B30" s="196"/>
      <c r="C30" s="198"/>
      <c r="D30" s="198"/>
      <c r="E30" s="198"/>
      <c r="F30" s="198"/>
      <c r="G30" s="198"/>
      <c r="H30" s="262">
        <f t="shared" si="2"/>
        <v>0</v>
      </c>
      <c r="I30" s="7"/>
      <c r="J30" s="7"/>
      <c r="K30" s="7"/>
      <c r="L30" s="7"/>
      <c r="M30" s="7"/>
      <c r="N30" s="7"/>
      <c r="O30" s="7"/>
    </row>
    <row r="31" spans="1:15">
      <c r="A31" s="486">
        <f t="shared" si="3"/>
        <v>12</v>
      </c>
      <c r="B31" s="196"/>
      <c r="C31" s="198"/>
      <c r="D31" s="198"/>
      <c r="E31" s="198"/>
      <c r="F31" s="198"/>
      <c r="G31" s="198"/>
      <c r="H31" s="262">
        <f t="shared" si="2"/>
        <v>0</v>
      </c>
      <c r="I31" s="7"/>
      <c r="J31" s="7"/>
      <c r="K31" s="7"/>
      <c r="L31" s="7"/>
      <c r="M31" s="7"/>
      <c r="N31" s="7"/>
      <c r="O31" s="7"/>
    </row>
    <row r="32" spans="1:15">
      <c r="A32" s="486">
        <f t="shared" si="3"/>
        <v>13</v>
      </c>
      <c r="B32" s="196"/>
      <c r="C32" s="198"/>
      <c r="D32" s="198"/>
      <c r="E32" s="198"/>
      <c r="F32" s="198"/>
      <c r="G32" s="198"/>
      <c r="H32" s="262">
        <f t="shared" si="2"/>
        <v>0</v>
      </c>
      <c r="I32" s="7"/>
      <c r="J32" s="7"/>
      <c r="K32" s="7"/>
      <c r="L32" s="7"/>
      <c r="M32" s="7"/>
      <c r="N32" s="7"/>
      <c r="O32" s="7"/>
    </row>
    <row r="33" spans="1:15">
      <c r="A33" s="486">
        <f t="shared" si="3"/>
        <v>14</v>
      </c>
      <c r="B33" s="196"/>
      <c r="C33" s="198"/>
      <c r="D33" s="198"/>
      <c r="E33" s="198"/>
      <c r="F33" s="198"/>
      <c r="G33" s="198"/>
      <c r="H33" s="262">
        <f t="shared" si="2"/>
        <v>0</v>
      </c>
      <c r="I33" s="7"/>
      <c r="J33" s="7"/>
      <c r="K33" s="7"/>
      <c r="L33" s="7"/>
      <c r="M33" s="7"/>
      <c r="N33" s="7"/>
      <c r="O33" s="7"/>
    </row>
    <row r="34" spans="1:15">
      <c r="A34" s="486">
        <f t="shared" si="3"/>
        <v>15</v>
      </c>
      <c r="B34" s="196"/>
      <c r="C34" s="198"/>
      <c r="D34" s="198"/>
      <c r="E34" s="198"/>
      <c r="F34" s="198"/>
      <c r="G34" s="198"/>
      <c r="H34" s="262">
        <f t="shared" si="2"/>
        <v>0</v>
      </c>
      <c r="I34" s="7"/>
      <c r="J34" s="7"/>
      <c r="K34" s="7"/>
      <c r="L34" s="7"/>
      <c r="M34" s="7"/>
      <c r="N34" s="7"/>
      <c r="O34" s="7"/>
    </row>
    <row r="35" spans="1:15">
      <c r="A35" s="486">
        <f t="shared" si="3"/>
        <v>16</v>
      </c>
      <c r="B35" s="196"/>
      <c r="C35" s="196"/>
      <c r="D35" s="607"/>
      <c r="E35" s="196"/>
      <c r="F35" s="196"/>
      <c r="G35" s="196"/>
      <c r="H35" s="262">
        <f t="shared" si="2"/>
        <v>0</v>
      </c>
      <c r="I35" s="7"/>
      <c r="J35" s="7"/>
      <c r="K35" s="7"/>
      <c r="L35" s="7"/>
      <c r="M35" s="7"/>
      <c r="N35" s="7"/>
      <c r="O35" s="7"/>
    </row>
    <row r="36" spans="1:15">
      <c r="A36" s="486">
        <f t="shared" si="3"/>
        <v>17</v>
      </c>
      <c r="B36" s="196"/>
      <c r="C36" s="196"/>
      <c r="D36" s="607"/>
      <c r="E36" s="196"/>
      <c r="F36" s="196"/>
      <c r="G36" s="196"/>
      <c r="H36" s="262">
        <f t="shared" si="2"/>
        <v>0</v>
      </c>
      <c r="I36" s="7"/>
      <c r="J36" s="7"/>
      <c r="K36" s="7"/>
      <c r="L36" s="7"/>
      <c r="M36" s="7"/>
      <c r="N36" s="7"/>
      <c r="O36" s="7"/>
    </row>
    <row r="37" spans="1:15" ht="15.75">
      <c r="A37" s="486">
        <f t="shared" si="3"/>
        <v>18</v>
      </c>
      <c r="B37" s="621" t="s">
        <v>47</v>
      </c>
      <c r="C37" s="587">
        <f>SUM(C29:C36)</f>
        <v>540297</v>
      </c>
      <c r="D37" s="610">
        <v>7250</v>
      </c>
      <c r="E37" s="587">
        <f>SUM(E29:E36)</f>
        <v>19741</v>
      </c>
      <c r="F37" s="587">
        <f>SUM(F29:F36)</f>
        <v>0</v>
      </c>
      <c r="G37" s="587">
        <f>SUM(G29:G36)</f>
        <v>0</v>
      </c>
      <c r="H37" s="583">
        <f>SUM(H29:H36)</f>
        <v>560038</v>
      </c>
      <c r="I37" s="7"/>
      <c r="J37" s="7"/>
      <c r="K37" s="7"/>
      <c r="L37" s="7"/>
      <c r="M37" s="7"/>
      <c r="N37" s="7"/>
      <c r="O37" s="7"/>
    </row>
    <row r="38" spans="1:15" ht="15.75">
      <c r="A38" s="486">
        <f t="shared" si="3"/>
        <v>19</v>
      </c>
      <c r="B38" s="496" t="s">
        <v>1026</v>
      </c>
      <c r="C38" s="592">
        <f>C27+C37</f>
        <v>540297</v>
      </c>
      <c r="D38" s="610"/>
      <c r="E38" s="592">
        <f>E27+E37</f>
        <v>19741</v>
      </c>
      <c r="F38" s="592">
        <f>F27+F37</f>
        <v>0</v>
      </c>
      <c r="G38" s="592">
        <f>G27+G37</f>
        <v>0</v>
      </c>
      <c r="H38" s="593">
        <f>H27+H37</f>
        <v>560038</v>
      </c>
      <c r="I38" s="7"/>
      <c r="J38" s="7"/>
      <c r="K38" s="7"/>
      <c r="L38" s="7"/>
      <c r="M38" s="7"/>
      <c r="N38" s="7"/>
      <c r="O38" s="7"/>
    </row>
    <row r="39" spans="1:15">
      <c r="A39" s="486"/>
      <c r="B39" s="487"/>
      <c r="C39" s="294"/>
      <c r="D39" s="610"/>
      <c r="E39" s="294"/>
      <c r="F39" s="294"/>
      <c r="G39" s="294"/>
      <c r="H39" s="307"/>
      <c r="I39" s="7"/>
      <c r="J39" s="7"/>
      <c r="K39" s="7"/>
      <c r="L39" s="7"/>
      <c r="M39" s="7"/>
      <c r="N39" s="7"/>
      <c r="O39" s="7"/>
    </row>
    <row r="40" spans="1:15" ht="15.75">
      <c r="A40" s="486"/>
      <c r="B40" s="496" t="s">
        <v>2164</v>
      </c>
      <c r="C40" s="487"/>
      <c r="D40" s="610"/>
      <c r="E40" s="487"/>
      <c r="F40" s="487"/>
      <c r="G40" s="487"/>
      <c r="H40" s="481"/>
      <c r="I40" s="7"/>
      <c r="J40" s="7"/>
      <c r="K40" s="7"/>
      <c r="L40" s="7"/>
      <c r="M40" s="7"/>
      <c r="N40" s="7"/>
      <c r="O40" s="7"/>
    </row>
    <row r="41" spans="1:15" ht="15.75">
      <c r="A41" s="486"/>
      <c r="B41" s="496" t="s">
        <v>1024</v>
      </c>
      <c r="C41" s="487"/>
      <c r="D41" s="610"/>
      <c r="E41" s="487"/>
      <c r="F41" s="487"/>
      <c r="G41" s="487"/>
      <c r="H41" s="307"/>
      <c r="I41" s="7"/>
      <c r="J41" s="7"/>
      <c r="K41" s="7"/>
      <c r="L41" s="7"/>
      <c r="M41" s="7"/>
      <c r="N41" s="7"/>
      <c r="O41" s="7"/>
    </row>
    <row r="42" spans="1:15">
      <c r="A42" s="486">
        <f>A38+1</f>
        <v>20</v>
      </c>
      <c r="B42" s="196" t="s">
        <v>2933</v>
      </c>
      <c r="C42" s="295"/>
      <c r="D42" s="295"/>
      <c r="E42" s="295"/>
      <c r="F42" s="295"/>
      <c r="G42" s="295"/>
      <c r="H42" s="307">
        <f t="shared" ref="H42:H49" si="4">C42+E42-F42+G42</f>
        <v>0</v>
      </c>
      <c r="I42" s="309"/>
      <c r="J42" s="309"/>
      <c r="K42" s="309"/>
      <c r="L42" s="309"/>
      <c r="M42" s="309"/>
      <c r="N42" s="309"/>
      <c r="O42" s="309"/>
    </row>
    <row r="43" spans="1:15">
      <c r="A43" s="486">
        <f t="shared" ref="A43:A50" si="5">A42+1</f>
        <v>21</v>
      </c>
      <c r="B43" s="196"/>
      <c r="C43" s="198"/>
      <c r="D43" s="198"/>
      <c r="E43" s="198"/>
      <c r="F43" s="198"/>
      <c r="G43" s="198"/>
      <c r="H43" s="262">
        <f t="shared" si="4"/>
        <v>0</v>
      </c>
      <c r="I43" s="309"/>
      <c r="J43" s="309"/>
      <c r="K43" s="309"/>
      <c r="L43" s="309"/>
      <c r="M43" s="309"/>
      <c r="N43" s="309"/>
      <c r="O43" s="309"/>
    </row>
    <row r="44" spans="1:15">
      <c r="A44" s="486">
        <f t="shared" si="5"/>
        <v>22</v>
      </c>
      <c r="B44" s="196"/>
      <c r="C44" s="198"/>
      <c r="D44" s="198"/>
      <c r="E44" s="198"/>
      <c r="F44" s="198"/>
      <c r="G44" s="198"/>
      <c r="H44" s="262">
        <f t="shared" si="4"/>
        <v>0</v>
      </c>
      <c r="I44" s="309"/>
      <c r="J44" s="309"/>
      <c r="K44" s="309"/>
      <c r="L44" s="309"/>
      <c r="M44" s="309"/>
      <c r="N44" s="309"/>
      <c r="O44" s="309"/>
    </row>
    <row r="45" spans="1:15">
      <c r="A45" s="486">
        <f t="shared" si="5"/>
        <v>23</v>
      </c>
      <c r="B45" s="196"/>
      <c r="C45" s="198"/>
      <c r="D45" s="198"/>
      <c r="E45" s="198"/>
      <c r="F45" s="198"/>
      <c r="G45" s="198"/>
      <c r="H45" s="262">
        <f t="shared" si="4"/>
        <v>0</v>
      </c>
      <c r="I45" s="309"/>
      <c r="J45" s="309"/>
      <c r="K45" s="309"/>
      <c r="L45" s="309"/>
      <c r="M45" s="309"/>
      <c r="N45" s="309"/>
      <c r="O45" s="309"/>
    </row>
    <row r="46" spans="1:15">
      <c r="A46" s="486">
        <f t="shared" si="5"/>
        <v>24</v>
      </c>
      <c r="B46" s="196"/>
      <c r="C46" s="198"/>
      <c r="D46" s="198"/>
      <c r="E46" s="198"/>
      <c r="F46" s="198"/>
      <c r="G46" s="198"/>
      <c r="H46" s="262">
        <f t="shared" si="4"/>
        <v>0</v>
      </c>
      <c r="I46" s="309"/>
      <c r="J46" s="309"/>
      <c r="K46" s="309"/>
      <c r="L46" s="309"/>
      <c r="M46" s="309"/>
      <c r="N46" s="309"/>
      <c r="O46" s="309"/>
    </row>
    <row r="47" spans="1:15">
      <c r="A47" s="486">
        <f t="shared" si="5"/>
        <v>25</v>
      </c>
      <c r="B47" s="196"/>
      <c r="C47" s="198"/>
      <c r="D47" s="198"/>
      <c r="E47" s="198"/>
      <c r="F47" s="198"/>
      <c r="G47" s="198"/>
      <c r="H47" s="262">
        <f t="shared" si="4"/>
        <v>0</v>
      </c>
      <c r="I47" s="7"/>
      <c r="J47" s="7"/>
      <c r="K47" s="7"/>
      <c r="L47" s="7"/>
      <c r="M47" s="7"/>
      <c r="N47" s="7"/>
      <c r="O47" s="7"/>
    </row>
    <row r="48" spans="1:15">
      <c r="A48" s="486">
        <f t="shared" si="5"/>
        <v>26</v>
      </c>
      <c r="B48" s="196"/>
      <c r="C48" s="198"/>
      <c r="D48" s="198"/>
      <c r="E48" s="198"/>
      <c r="F48" s="198"/>
      <c r="G48" s="198"/>
      <c r="H48" s="262">
        <f t="shared" si="4"/>
        <v>0</v>
      </c>
      <c r="I48" s="7"/>
      <c r="J48" s="7"/>
      <c r="K48" s="7"/>
      <c r="L48" s="7"/>
      <c r="M48" s="7"/>
      <c r="N48" s="7"/>
      <c r="O48" s="7"/>
    </row>
    <row r="49" spans="1:15">
      <c r="A49" s="486">
        <f t="shared" si="5"/>
        <v>27</v>
      </c>
      <c r="B49" s="196"/>
      <c r="C49" s="198"/>
      <c r="D49" s="198"/>
      <c r="E49" s="198"/>
      <c r="F49" s="198"/>
      <c r="G49" s="198"/>
      <c r="H49" s="262">
        <f t="shared" si="4"/>
        <v>0</v>
      </c>
      <c r="I49" s="7"/>
      <c r="J49" s="7"/>
      <c r="K49" s="7"/>
      <c r="L49" s="7"/>
      <c r="M49" s="7"/>
      <c r="N49" s="7"/>
      <c r="O49" s="7"/>
    </row>
    <row r="50" spans="1:15" ht="16.5" thickBot="1">
      <c r="A50" s="622">
        <f t="shared" si="5"/>
        <v>28</v>
      </c>
      <c r="B50" s="623" t="s">
        <v>47</v>
      </c>
      <c r="C50" s="500">
        <f>SUM(C42:C49)</f>
        <v>0</v>
      </c>
      <c r="D50" s="612">
        <v>7250</v>
      </c>
      <c r="E50" s="500">
        <f>SUM(E42:E49)</f>
        <v>0</v>
      </c>
      <c r="F50" s="500">
        <f>SUM(F42:F49)</f>
        <v>0</v>
      </c>
      <c r="G50" s="500">
        <f>SUM(G42:G49)</f>
        <v>0</v>
      </c>
      <c r="H50" s="501">
        <f>SUM(H42:H49)</f>
        <v>0</v>
      </c>
      <c r="I50" s="7"/>
      <c r="J50" s="7"/>
      <c r="K50" s="7"/>
      <c r="L50" s="7"/>
      <c r="M50" s="7"/>
      <c r="N50" s="7"/>
      <c r="O50" s="7"/>
    </row>
    <row r="51" spans="1:15">
      <c r="A51" s="7" t="s">
        <v>2684</v>
      </c>
      <c r="B51" s="479"/>
      <c r="C51" s="479"/>
      <c r="D51" s="606"/>
      <c r="E51" s="479"/>
      <c r="F51" s="479"/>
      <c r="G51" s="479"/>
      <c r="H51" s="479"/>
      <c r="I51" s="7"/>
      <c r="J51" s="7"/>
      <c r="K51" s="7"/>
      <c r="L51" s="7"/>
      <c r="M51" s="7"/>
      <c r="N51" s="7"/>
      <c r="O51" s="7"/>
    </row>
    <row r="52" spans="1:15">
      <c r="A52" s="7"/>
      <c r="B52" s="7"/>
      <c r="C52" s="7"/>
      <c r="D52" s="95"/>
      <c r="E52" s="7"/>
      <c r="F52" s="7"/>
      <c r="G52" s="7"/>
      <c r="H52" s="7"/>
      <c r="I52" s="7"/>
      <c r="J52" s="7"/>
      <c r="K52" s="7"/>
      <c r="L52" s="7"/>
      <c r="M52" s="7"/>
      <c r="N52" s="7"/>
      <c r="O52" s="7"/>
    </row>
    <row r="53" spans="1:15">
      <c r="A53" s="115" t="s">
        <v>2744</v>
      </c>
      <c r="B53" s="115"/>
      <c r="C53" s="115"/>
      <c r="D53" s="613"/>
      <c r="E53" s="115"/>
      <c r="F53" s="115"/>
      <c r="G53" s="115"/>
      <c r="H53" s="115"/>
      <c r="I53" s="7"/>
      <c r="J53" s="7"/>
      <c r="K53" s="7"/>
      <c r="L53" s="7"/>
      <c r="M53" s="7"/>
      <c r="N53" s="7"/>
      <c r="O53" s="7"/>
    </row>
    <row r="54" spans="1:15">
      <c r="A54" s="7"/>
      <c r="B54" s="7"/>
      <c r="C54" s="7"/>
      <c r="D54" s="95"/>
      <c r="E54" s="7"/>
      <c r="F54" s="7"/>
      <c r="G54" s="7"/>
      <c r="H54" s="7"/>
      <c r="I54" s="7"/>
      <c r="J54" s="7"/>
      <c r="K54" s="7"/>
      <c r="L54" s="7"/>
      <c r="M54" s="7"/>
      <c r="N54" s="7"/>
      <c r="O54" s="7"/>
    </row>
    <row r="55" spans="1:15">
      <c r="A55" s="7"/>
      <c r="B55" s="7"/>
      <c r="C55" s="7"/>
      <c r="D55" s="95"/>
      <c r="E55" s="7"/>
      <c r="F55" s="7"/>
      <c r="G55" s="7"/>
      <c r="H55" s="7"/>
      <c r="I55" s="7"/>
      <c r="J55" s="7"/>
      <c r="K55" s="7"/>
      <c r="L55" s="7"/>
      <c r="M55" s="7"/>
      <c r="N55" s="7"/>
      <c r="O55" s="7"/>
    </row>
    <row r="56" spans="1:15" ht="15.75" thickBot="1">
      <c r="A56" s="7" t="str">
        <f>'Data Sheet'!A56</f>
        <v>Annual Report of THE MIDDLEBURGH TELEPHONE COMPANY                                                                                                       For the period ending DECEMBER 31, 2013</v>
      </c>
      <c r="B56" s="7"/>
      <c r="C56" s="7"/>
      <c r="D56" s="7"/>
      <c r="E56" s="7"/>
      <c r="F56" s="7"/>
      <c r="G56" s="7"/>
      <c r="H56" s="7"/>
      <c r="I56" s="7"/>
      <c r="J56" s="7"/>
      <c r="K56" s="7"/>
      <c r="L56" s="7"/>
      <c r="M56" s="7"/>
      <c r="N56" s="7"/>
      <c r="O56" s="7"/>
    </row>
    <row r="57" spans="1:15">
      <c r="A57" s="477"/>
      <c r="B57" s="616"/>
      <c r="C57" s="616"/>
      <c r="D57" s="616"/>
      <c r="E57" s="616"/>
      <c r="F57" s="616"/>
      <c r="G57" s="616"/>
      <c r="H57" s="113"/>
      <c r="I57" s="7"/>
      <c r="J57" s="7"/>
      <c r="K57" s="7"/>
      <c r="L57" s="7"/>
      <c r="M57" s="7"/>
      <c r="N57" s="7"/>
      <c r="O57" s="7"/>
    </row>
    <row r="58" spans="1:15" ht="15.75">
      <c r="A58" s="114" t="s">
        <v>1027</v>
      </c>
      <c r="B58" s="479"/>
      <c r="C58" s="479"/>
      <c r="D58" s="479"/>
      <c r="E58" s="479"/>
      <c r="F58" s="479"/>
      <c r="G58" s="479"/>
      <c r="H58" s="480"/>
      <c r="I58" s="7"/>
      <c r="J58" s="7"/>
      <c r="K58" s="7"/>
      <c r="L58" s="7"/>
      <c r="M58" s="7"/>
      <c r="N58" s="7"/>
      <c r="O58" s="7"/>
    </row>
    <row r="59" spans="1:15">
      <c r="A59" s="118"/>
      <c r="B59" s="7"/>
      <c r="C59" s="7"/>
      <c r="D59" s="7"/>
      <c r="E59" s="7"/>
      <c r="F59" s="7"/>
      <c r="G59" s="7"/>
      <c r="H59" s="481"/>
      <c r="I59" s="7"/>
      <c r="J59" s="7"/>
      <c r="K59" s="7"/>
      <c r="L59" s="7"/>
      <c r="M59" s="7"/>
      <c r="N59" s="7"/>
      <c r="O59" s="7"/>
    </row>
    <row r="60" spans="1:15">
      <c r="A60" s="482"/>
      <c r="B60" s="484"/>
      <c r="C60" s="619" t="s">
        <v>1139</v>
      </c>
      <c r="D60" s="484"/>
      <c r="E60" s="619" t="s">
        <v>324</v>
      </c>
      <c r="F60" s="619" t="s">
        <v>324</v>
      </c>
      <c r="G60" s="619" t="s">
        <v>1299</v>
      </c>
      <c r="H60" s="488" t="s">
        <v>1139</v>
      </c>
      <c r="I60" s="7"/>
      <c r="J60" s="7"/>
      <c r="K60" s="7"/>
      <c r="L60" s="7"/>
      <c r="M60" s="7"/>
      <c r="N60" s="7"/>
      <c r="O60" s="7"/>
    </row>
    <row r="61" spans="1:15">
      <c r="A61" s="490" t="s">
        <v>36</v>
      </c>
      <c r="B61" s="491" t="s">
        <v>2156</v>
      </c>
      <c r="C61" s="491" t="s">
        <v>437</v>
      </c>
      <c r="D61" s="491" t="s">
        <v>2157</v>
      </c>
      <c r="E61" s="491" t="s">
        <v>53</v>
      </c>
      <c r="F61" s="491" t="s">
        <v>53</v>
      </c>
      <c r="G61" s="491" t="s">
        <v>1625</v>
      </c>
      <c r="H61" s="489" t="s">
        <v>1141</v>
      </c>
      <c r="I61" s="7"/>
      <c r="J61" s="7"/>
      <c r="K61" s="7"/>
      <c r="L61" s="7"/>
      <c r="M61" s="7"/>
      <c r="N61" s="7"/>
      <c r="O61" s="7"/>
    </row>
    <row r="62" spans="1:15">
      <c r="A62" s="490" t="s">
        <v>48</v>
      </c>
      <c r="B62" s="487"/>
      <c r="C62" s="491" t="s">
        <v>2483</v>
      </c>
      <c r="D62" s="491" t="s">
        <v>2150</v>
      </c>
      <c r="E62" s="491" t="s">
        <v>2158</v>
      </c>
      <c r="F62" s="491" t="s">
        <v>2159</v>
      </c>
      <c r="G62" s="491" t="s">
        <v>1627</v>
      </c>
      <c r="H62" s="489" t="s">
        <v>53</v>
      </c>
      <c r="I62" s="7"/>
      <c r="J62" s="7"/>
      <c r="K62" s="7"/>
      <c r="L62" s="7"/>
      <c r="M62" s="7"/>
      <c r="N62" s="7"/>
      <c r="O62" s="7"/>
    </row>
    <row r="63" spans="1:15">
      <c r="A63" s="563"/>
      <c r="B63" s="492" t="s">
        <v>530</v>
      </c>
      <c r="C63" s="491" t="s">
        <v>531</v>
      </c>
      <c r="D63" s="491" t="s">
        <v>532</v>
      </c>
      <c r="E63" s="491" t="s">
        <v>62</v>
      </c>
      <c r="F63" s="491" t="s">
        <v>63</v>
      </c>
      <c r="G63" s="491" t="s">
        <v>64</v>
      </c>
      <c r="H63" s="489" t="s">
        <v>65</v>
      </c>
      <c r="I63" s="7"/>
      <c r="J63" s="7"/>
      <c r="K63" s="7"/>
      <c r="L63" s="7"/>
      <c r="M63" s="7"/>
      <c r="N63" s="7"/>
      <c r="O63" s="7"/>
    </row>
    <row r="64" spans="1:15" ht="15.75">
      <c r="A64" s="486"/>
      <c r="B64" s="496" t="s">
        <v>2164</v>
      </c>
      <c r="C64" s="484"/>
      <c r="D64" s="484"/>
      <c r="E64" s="484"/>
      <c r="F64" s="484"/>
      <c r="G64" s="484"/>
      <c r="H64" s="508"/>
      <c r="I64" s="7"/>
      <c r="J64" s="7"/>
      <c r="K64" s="7"/>
      <c r="L64" s="7"/>
      <c r="M64" s="7"/>
      <c r="N64" s="7"/>
      <c r="O64" s="7"/>
    </row>
    <row r="65" spans="1:15" ht="15.75">
      <c r="A65" s="486"/>
      <c r="B65" s="496" t="s">
        <v>1025</v>
      </c>
      <c r="C65" s="487"/>
      <c r="D65" s="487"/>
      <c r="E65" s="487"/>
      <c r="F65" s="487"/>
      <c r="G65" s="487"/>
      <c r="H65" s="481"/>
      <c r="I65" s="7"/>
      <c r="J65" s="7"/>
      <c r="K65" s="7"/>
      <c r="L65" s="7"/>
      <c r="M65" s="7"/>
      <c r="N65" s="7"/>
      <c r="O65" s="7"/>
    </row>
    <row r="66" spans="1:15">
      <c r="A66" s="486">
        <f>A50+1</f>
        <v>29</v>
      </c>
      <c r="B66" s="196" t="s">
        <v>2933</v>
      </c>
      <c r="C66" s="295"/>
      <c r="D66" s="196"/>
      <c r="E66" s="295"/>
      <c r="F66" s="295"/>
      <c r="G66" s="295"/>
      <c r="H66" s="307">
        <f t="shared" ref="H66:H72" si="6">C66+E66-F66+G66</f>
        <v>0</v>
      </c>
      <c r="I66" s="7"/>
      <c r="J66" s="7"/>
      <c r="K66" s="7"/>
      <c r="L66" s="7"/>
      <c r="M66" s="7"/>
      <c r="N66" s="7"/>
      <c r="O66" s="7"/>
    </row>
    <row r="67" spans="1:15" ht="15.75">
      <c r="A67" s="486">
        <f t="shared" ref="A67:A74" si="7">A66+1</f>
        <v>30</v>
      </c>
      <c r="B67" s="590"/>
      <c r="C67" s="196"/>
      <c r="D67" s="196"/>
      <c r="E67" s="196"/>
      <c r="F67" s="196"/>
      <c r="G67" s="196"/>
      <c r="H67" s="262">
        <f t="shared" si="6"/>
        <v>0</v>
      </c>
      <c r="I67" s="7"/>
      <c r="J67" s="7"/>
      <c r="K67" s="7"/>
      <c r="L67" s="7"/>
      <c r="M67" s="7"/>
      <c r="N67" s="7"/>
      <c r="O67" s="7"/>
    </row>
    <row r="68" spans="1:15" ht="15.75">
      <c r="A68" s="486">
        <f t="shared" si="7"/>
        <v>31</v>
      </c>
      <c r="B68" s="590"/>
      <c r="C68" s="196"/>
      <c r="D68" s="196"/>
      <c r="E68" s="196"/>
      <c r="F68" s="196"/>
      <c r="G68" s="196"/>
      <c r="H68" s="262">
        <f t="shared" si="6"/>
        <v>0</v>
      </c>
      <c r="I68" s="7"/>
      <c r="J68" s="7"/>
      <c r="K68" s="7"/>
      <c r="L68" s="7"/>
      <c r="M68" s="7"/>
      <c r="N68" s="7"/>
      <c r="O68" s="7"/>
    </row>
    <row r="69" spans="1:15">
      <c r="A69" s="486">
        <f t="shared" si="7"/>
        <v>32</v>
      </c>
      <c r="B69" s="196"/>
      <c r="C69" s="198"/>
      <c r="D69" s="198"/>
      <c r="E69" s="198"/>
      <c r="F69" s="198"/>
      <c r="G69" s="198"/>
      <c r="H69" s="262">
        <f t="shared" si="6"/>
        <v>0</v>
      </c>
      <c r="I69" s="309"/>
      <c r="J69" s="7"/>
      <c r="K69" s="7"/>
      <c r="L69" s="7"/>
      <c r="M69" s="7"/>
      <c r="N69" s="7"/>
      <c r="O69" s="7"/>
    </row>
    <row r="70" spans="1:15">
      <c r="A70" s="486">
        <f t="shared" si="7"/>
        <v>33</v>
      </c>
      <c r="B70" s="196"/>
      <c r="C70" s="196"/>
      <c r="D70" s="196"/>
      <c r="E70" s="196"/>
      <c r="F70" s="196"/>
      <c r="G70" s="196"/>
      <c r="H70" s="262">
        <f t="shared" si="6"/>
        <v>0</v>
      </c>
      <c r="I70" s="7"/>
      <c r="J70" s="7"/>
      <c r="K70" s="7"/>
      <c r="L70" s="7"/>
      <c r="M70" s="7"/>
      <c r="N70" s="7"/>
      <c r="O70" s="7"/>
    </row>
    <row r="71" spans="1:15">
      <c r="A71" s="486">
        <f t="shared" si="7"/>
        <v>34</v>
      </c>
      <c r="B71" s="196"/>
      <c r="C71" s="196"/>
      <c r="D71" s="607"/>
      <c r="E71" s="196"/>
      <c r="F71" s="196"/>
      <c r="G71" s="196"/>
      <c r="H71" s="262">
        <f t="shared" si="6"/>
        <v>0</v>
      </c>
      <c r="I71" s="7"/>
      <c r="J71" s="7"/>
      <c r="K71" s="7"/>
      <c r="L71" s="7"/>
      <c r="M71" s="7"/>
      <c r="N71" s="7"/>
      <c r="O71" s="7"/>
    </row>
    <row r="72" spans="1:15">
      <c r="A72" s="486">
        <f t="shared" si="7"/>
        <v>35</v>
      </c>
      <c r="B72" s="196"/>
      <c r="C72" s="196"/>
      <c r="D72" s="607"/>
      <c r="E72" s="196"/>
      <c r="F72" s="196"/>
      <c r="G72" s="196"/>
      <c r="H72" s="262">
        <f t="shared" si="6"/>
        <v>0</v>
      </c>
      <c r="I72" s="7"/>
      <c r="J72" s="7"/>
      <c r="K72" s="7"/>
      <c r="L72" s="7"/>
      <c r="M72" s="7"/>
      <c r="N72" s="7"/>
      <c r="O72" s="7"/>
    </row>
    <row r="73" spans="1:15" ht="15.75">
      <c r="A73" s="486">
        <f t="shared" si="7"/>
        <v>36</v>
      </c>
      <c r="B73" s="621" t="s">
        <v>47</v>
      </c>
      <c r="C73" s="587">
        <f>SUM(C66:C72)</f>
        <v>0</v>
      </c>
      <c r="D73" s="185" t="s">
        <v>487</v>
      </c>
      <c r="E73" s="587">
        <f>SUM(E66:E72)</f>
        <v>0</v>
      </c>
      <c r="F73" s="587">
        <f>SUM(F66:F72)</f>
        <v>0</v>
      </c>
      <c r="G73" s="587">
        <f>SUM(G66:G72)</f>
        <v>0</v>
      </c>
      <c r="H73" s="583">
        <f>SUM(H66:H72)</f>
        <v>0</v>
      </c>
      <c r="I73" s="309"/>
      <c r="J73" s="7"/>
      <c r="K73" s="7"/>
      <c r="L73" s="7"/>
      <c r="M73" s="7"/>
      <c r="N73" s="7"/>
      <c r="O73" s="7"/>
    </row>
    <row r="74" spans="1:15" ht="15.75">
      <c r="A74" s="486">
        <f t="shared" si="7"/>
        <v>37</v>
      </c>
      <c r="B74" s="496" t="s">
        <v>1028</v>
      </c>
      <c r="C74" s="592">
        <f>C50+C73</f>
        <v>0</v>
      </c>
      <c r="D74" s="487"/>
      <c r="E74" s="592">
        <f>E50+E73</f>
        <v>0</v>
      </c>
      <c r="F74" s="592">
        <f>F50+F73</f>
        <v>0</v>
      </c>
      <c r="G74" s="592">
        <f>G50+G73</f>
        <v>0</v>
      </c>
      <c r="H74" s="593">
        <f>H50+H73</f>
        <v>0</v>
      </c>
      <c r="I74" s="309"/>
      <c r="J74" s="7"/>
      <c r="K74" s="7"/>
      <c r="L74" s="7"/>
      <c r="M74" s="7"/>
      <c r="N74" s="7"/>
      <c r="O74" s="7"/>
    </row>
    <row r="75" spans="1:15">
      <c r="A75" s="486"/>
      <c r="B75" s="487"/>
      <c r="C75" s="487"/>
      <c r="D75" s="487"/>
      <c r="E75" s="487"/>
      <c r="F75" s="487"/>
      <c r="G75" s="487"/>
      <c r="H75" s="481"/>
      <c r="I75" s="7"/>
      <c r="J75" s="7"/>
      <c r="K75" s="7"/>
      <c r="L75" s="7"/>
      <c r="M75" s="7"/>
      <c r="N75" s="7"/>
      <c r="O75" s="7"/>
    </row>
    <row r="76" spans="1:15" ht="15.75">
      <c r="A76" s="486"/>
      <c r="B76" s="496" t="s">
        <v>1029</v>
      </c>
      <c r="C76" s="487"/>
      <c r="D76" s="487"/>
      <c r="E76" s="487"/>
      <c r="F76" s="487"/>
      <c r="G76" s="487"/>
      <c r="H76" s="481"/>
      <c r="I76" s="7"/>
      <c r="J76" s="7"/>
      <c r="K76" s="7"/>
      <c r="L76" s="7"/>
      <c r="M76" s="7"/>
      <c r="N76" s="7"/>
      <c r="O76" s="7"/>
    </row>
    <row r="77" spans="1:15">
      <c r="A77" s="486">
        <f>A74+1</f>
        <v>38</v>
      </c>
      <c r="B77" s="196" t="s">
        <v>2933</v>
      </c>
      <c r="C77" s="295"/>
      <c r="D77" s="196"/>
      <c r="E77" s="295"/>
      <c r="F77" s="295"/>
      <c r="G77" s="295"/>
      <c r="H77" s="307">
        <f t="shared" ref="H77:H82" si="8">C77+E77-F77+G77</f>
        <v>0</v>
      </c>
      <c r="I77" s="7"/>
      <c r="J77" s="7"/>
      <c r="K77" s="7"/>
      <c r="L77" s="7"/>
      <c r="M77" s="7"/>
      <c r="N77" s="7"/>
      <c r="O77" s="7"/>
    </row>
    <row r="78" spans="1:15">
      <c r="A78" s="486">
        <f t="shared" ref="A78:A83" si="9">A77+1</f>
        <v>39</v>
      </c>
      <c r="B78" s="196"/>
      <c r="C78" s="196"/>
      <c r="D78" s="196"/>
      <c r="E78" s="196"/>
      <c r="F78" s="196"/>
      <c r="G78" s="196"/>
      <c r="H78" s="262">
        <f t="shared" si="8"/>
        <v>0</v>
      </c>
      <c r="I78" s="7"/>
      <c r="J78" s="7"/>
      <c r="K78" s="7"/>
      <c r="L78" s="7"/>
      <c r="M78" s="7"/>
      <c r="N78" s="7"/>
      <c r="O78" s="7"/>
    </row>
    <row r="79" spans="1:15">
      <c r="A79" s="486">
        <f t="shared" si="9"/>
        <v>40</v>
      </c>
      <c r="B79" s="196"/>
      <c r="C79" s="196"/>
      <c r="D79" s="196"/>
      <c r="E79" s="196"/>
      <c r="F79" s="196"/>
      <c r="G79" s="196"/>
      <c r="H79" s="262">
        <f t="shared" si="8"/>
        <v>0</v>
      </c>
      <c r="I79" s="7"/>
      <c r="J79" s="7"/>
      <c r="K79" s="7"/>
      <c r="L79" s="7"/>
      <c r="M79" s="7"/>
      <c r="N79" s="7"/>
      <c r="O79" s="7"/>
    </row>
    <row r="80" spans="1:15">
      <c r="A80" s="486">
        <f t="shared" si="9"/>
        <v>41</v>
      </c>
      <c r="B80" s="196"/>
      <c r="C80" s="196"/>
      <c r="D80" s="196"/>
      <c r="E80" s="196"/>
      <c r="F80" s="196"/>
      <c r="G80" s="196"/>
      <c r="H80" s="262">
        <f t="shared" si="8"/>
        <v>0</v>
      </c>
      <c r="I80" s="7"/>
      <c r="J80" s="7"/>
      <c r="K80" s="7"/>
      <c r="L80" s="7"/>
      <c r="M80" s="7"/>
      <c r="N80" s="7"/>
      <c r="O80" s="7"/>
    </row>
    <row r="81" spans="1:15">
      <c r="A81" s="486">
        <f t="shared" si="9"/>
        <v>42</v>
      </c>
      <c r="B81" s="196"/>
      <c r="C81" s="196"/>
      <c r="D81" s="196"/>
      <c r="E81" s="196"/>
      <c r="F81" s="196"/>
      <c r="G81" s="196"/>
      <c r="H81" s="262">
        <f t="shared" si="8"/>
        <v>0</v>
      </c>
      <c r="I81" s="7"/>
      <c r="J81" s="7"/>
      <c r="K81" s="7"/>
      <c r="L81" s="7"/>
      <c r="M81" s="7"/>
      <c r="N81" s="7"/>
      <c r="O81" s="7"/>
    </row>
    <row r="82" spans="1:15">
      <c r="A82" s="486">
        <f t="shared" si="9"/>
        <v>43</v>
      </c>
      <c r="B82" s="196"/>
      <c r="C82" s="196"/>
      <c r="D82" s="196"/>
      <c r="E82" s="196"/>
      <c r="F82" s="196"/>
      <c r="G82" s="196"/>
      <c r="H82" s="262">
        <f t="shared" si="8"/>
        <v>0</v>
      </c>
      <c r="I82" s="7"/>
      <c r="J82" s="7"/>
      <c r="K82" s="7"/>
      <c r="L82" s="7"/>
      <c r="M82" s="7"/>
      <c r="N82" s="7"/>
      <c r="O82" s="7"/>
    </row>
    <row r="83" spans="1:15" ht="15.75">
      <c r="A83" s="486">
        <f t="shared" si="9"/>
        <v>44</v>
      </c>
      <c r="B83" s="621" t="s">
        <v>47</v>
      </c>
      <c r="C83" s="592">
        <f>SUM(C77:C82)</f>
        <v>0</v>
      </c>
      <c r="D83" s="491" t="s">
        <v>479</v>
      </c>
      <c r="E83" s="592">
        <f>SUM(E77:E82)</f>
        <v>0</v>
      </c>
      <c r="F83" s="592">
        <f>SUM(F77:F82)</f>
        <v>0</v>
      </c>
      <c r="G83" s="592">
        <f>SUM(G77:G82)</f>
        <v>0</v>
      </c>
      <c r="H83" s="592">
        <f>SUM(H77:H82)</f>
        <v>0</v>
      </c>
      <c r="I83" s="7"/>
      <c r="J83" s="7"/>
      <c r="K83" s="7"/>
      <c r="L83" s="7"/>
      <c r="M83" s="7"/>
      <c r="N83" s="7"/>
      <c r="O83" s="7"/>
    </row>
    <row r="84" spans="1:15">
      <c r="A84" s="486"/>
      <c r="B84" s="487"/>
      <c r="C84" s="487"/>
      <c r="D84" s="487"/>
      <c r="E84" s="487"/>
      <c r="F84" s="487"/>
      <c r="G84" s="487"/>
      <c r="H84" s="481"/>
      <c r="I84" s="7"/>
      <c r="J84" s="7"/>
      <c r="K84" s="7"/>
      <c r="L84" s="7"/>
      <c r="M84" s="7"/>
      <c r="N84" s="7"/>
      <c r="O84" s="7"/>
    </row>
    <row r="85" spans="1:15" ht="15.75">
      <c r="A85" s="486"/>
      <c r="B85" s="496" t="s">
        <v>2160</v>
      </c>
      <c r="C85" s="487"/>
      <c r="D85" s="487"/>
      <c r="E85" s="487"/>
      <c r="F85" s="487"/>
      <c r="G85" s="487"/>
      <c r="H85" s="481"/>
      <c r="I85" s="7"/>
      <c r="J85" s="7"/>
      <c r="K85" s="7"/>
      <c r="L85" s="7"/>
      <c r="M85" s="7"/>
      <c r="N85" s="7"/>
      <c r="O85" s="7"/>
    </row>
    <row r="86" spans="1:15" ht="15.75">
      <c r="A86" s="486"/>
      <c r="B86" s="496" t="s">
        <v>1030</v>
      </c>
      <c r="C86" s="198"/>
      <c r="D86" s="297"/>
      <c r="E86" s="198"/>
      <c r="F86" s="198"/>
      <c r="G86" s="198"/>
      <c r="H86" s="262"/>
      <c r="I86" s="7"/>
      <c r="J86" s="7"/>
      <c r="K86" s="7"/>
      <c r="L86" s="7"/>
      <c r="M86" s="7"/>
      <c r="N86" s="7"/>
      <c r="O86" s="7"/>
    </row>
    <row r="87" spans="1:15">
      <c r="A87" s="486">
        <f>A83+1</f>
        <v>45</v>
      </c>
      <c r="B87" s="196" t="s">
        <v>2933</v>
      </c>
      <c r="C87" s="295"/>
      <c r="D87" s="614" t="s">
        <v>1770</v>
      </c>
      <c r="E87" s="295"/>
      <c r="F87" s="295"/>
      <c r="G87" s="295"/>
      <c r="H87" s="307">
        <f t="shared" ref="H87:H92" si="10">C87+E87-F87+G87</f>
        <v>0</v>
      </c>
      <c r="I87" s="7"/>
      <c r="J87" s="7"/>
      <c r="K87" s="7"/>
      <c r="L87" s="7"/>
      <c r="M87" s="7"/>
      <c r="N87" s="7"/>
      <c r="O87" s="7"/>
    </row>
    <row r="88" spans="1:15" ht="15.75">
      <c r="A88" s="486">
        <f t="shared" ref="A88:A93" si="11">A87+1</f>
        <v>46</v>
      </c>
      <c r="B88" s="590"/>
      <c r="C88" s="196"/>
      <c r="D88" s="607"/>
      <c r="E88" s="196"/>
      <c r="F88" s="196"/>
      <c r="G88" s="196"/>
      <c r="H88" s="262">
        <f t="shared" si="10"/>
        <v>0</v>
      </c>
      <c r="I88" s="7"/>
      <c r="J88" s="7"/>
      <c r="K88" s="7"/>
      <c r="L88" s="7"/>
      <c r="M88" s="7"/>
      <c r="N88" s="7"/>
      <c r="O88" s="7"/>
    </row>
    <row r="89" spans="1:15" ht="15.75">
      <c r="A89" s="486">
        <f t="shared" si="11"/>
        <v>47</v>
      </c>
      <c r="B89" s="590"/>
      <c r="C89" s="196"/>
      <c r="D89" s="607"/>
      <c r="E89" s="196"/>
      <c r="F89" s="196"/>
      <c r="G89" s="196"/>
      <c r="H89" s="262">
        <f t="shared" si="10"/>
        <v>0</v>
      </c>
      <c r="I89" s="7"/>
      <c r="J89" s="7"/>
      <c r="K89" s="7"/>
      <c r="L89" s="7"/>
      <c r="M89" s="7"/>
      <c r="N89" s="7"/>
      <c r="O89" s="7"/>
    </row>
    <row r="90" spans="1:15" ht="15.75">
      <c r="A90" s="486">
        <f t="shared" si="11"/>
        <v>48</v>
      </c>
      <c r="B90" s="590"/>
      <c r="C90" s="196"/>
      <c r="D90" s="607"/>
      <c r="E90" s="196"/>
      <c r="F90" s="196"/>
      <c r="G90" s="196"/>
      <c r="H90" s="262">
        <f t="shared" si="10"/>
        <v>0</v>
      </c>
      <c r="I90" s="7"/>
      <c r="J90" s="7"/>
      <c r="K90" s="7"/>
      <c r="L90" s="7"/>
      <c r="M90" s="7"/>
      <c r="N90" s="7"/>
      <c r="O90" s="7"/>
    </row>
    <row r="91" spans="1:15">
      <c r="A91" s="486">
        <f t="shared" si="11"/>
        <v>49</v>
      </c>
      <c r="B91" s="196"/>
      <c r="C91" s="196"/>
      <c r="D91" s="607"/>
      <c r="E91" s="196"/>
      <c r="F91" s="196"/>
      <c r="G91" s="196"/>
      <c r="H91" s="262">
        <f t="shared" si="10"/>
        <v>0</v>
      </c>
      <c r="I91" s="7"/>
      <c r="J91" s="7"/>
      <c r="K91" s="7"/>
      <c r="L91" s="7"/>
      <c r="M91" s="7"/>
      <c r="N91" s="7"/>
      <c r="O91" s="7"/>
    </row>
    <row r="92" spans="1:15">
      <c r="A92" s="486">
        <f t="shared" si="11"/>
        <v>50</v>
      </c>
      <c r="B92" s="487" t="s">
        <v>2169</v>
      </c>
      <c r="C92" s="196"/>
      <c r="D92" s="614" t="s">
        <v>1792</v>
      </c>
      <c r="E92" s="196"/>
      <c r="F92" s="196"/>
      <c r="G92" s="196"/>
      <c r="H92" s="262">
        <f t="shared" si="10"/>
        <v>0</v>
      </c>
      <c r="I92" s="7"/>
      <c r="J92" s="7"/>
      <c r="K92" s="7"/>
      <c r="L92" s="7"/>
      <c r="M92" s="7"/>
      <c r="N92" s="7"/>
      <c r="O92" s="7"/>
    </row>
    <row r="93" spans="1:15" ht="15.75">
      <c r="A93" s="486">
        <f t="shared" si="11"/>
        <v>51</v>
      </c>
      <c r="B93" s="621" t="s">
        <v>47</v>
      </c>
      <c r="C93" s="587">
        <f>SUM(C87:C92)</f>
        <v>0</v>
      </c>
      <c r="D93" s="610"/>
      <c r="E93" s="587">
        <f>SUM(E87:E92)</f>
        <v>0</v>
      </c>
      <c r="F93" s="587">
        <f>SUM(F87:F92)</f>
        <v>0</v>
      </c>
      <c r="G93" s="587">
        <f>SUM(G87:G92)</f>
        <v>0</v>
      </c>
      <c r="H93" s="583">
        <f>SUM(H87:H92)</f>
        <v>0</v>
      </c>
      <c r="I93" s="7"/>
      <c r="J93" s="7"/>
      <c r="K93" s="7"/>
      <c r="L93" s="7"/>
      <c r="M93" s="7"/>
      <c r="N93" s="7"/>
      <c r="O93" s="7"/>
    </row>
    <row r="94" spans="1:15" ht="15.75">
      <c r="A94" s="486"/>
      <c r="B94" s="496"/>
      <c r="C94" s="587"/>
      <c r="D94" s="610"/>
      <c r="E94" s="587"/>
      <c r="F94" s="587"/>
      <c r="G94" s="587"/>
      <c r="H94" s="583"/>
      <c r="I94" s="7"/>
      <c r="J94" s="7"/>
      <c r="K94" s="7"/>
      <c r="L94" s="7"/>
      <c r="M94" s="7"/>
      <c r="N94" s="7"/>
      <c r="O94" s="7"/>
    </row>
    <row r="95" spans="1:15" ht="15.75">
      <c r="A95" s="486"/>
      <c r="B95" s="496" t="s">
        <v>1031</v>
      </c>
      <c r="C95" s="196"/>
      <c r="D95" s="196"/>
      <c r="E95" s="196"/>
      <c r="F95" s="196"/>
      <c r="G95" s="196"/>
      <c r="H95" s="481"/>
      <c r="I95" s="7"/>
      <c r="J95" s="7"/>
      <c r="K95" s="7"/>
      <c r="L95" s="7"/>
      <c r="M95" s="7"/>
      <c r="N95" s="7"/>
      <c r="O95" s="7"/>
    </row>
    <row r="96" spans="1:15">
      <c r="A96" s="486">
        <f>A93+1</f>
        <v>52</v>
      </c>
      <c r="B96" s="196" t="s">
        <v>2933</v>
      </c>
      <c r="C96" s="295"/>
      <c r="D96" s="614" t="s">
        <v>1770</v>
      </c>
      <c r="E96" s="295"/>
      <c r="F96" s="295"/>
      <c r="G96" s="295"/>
      <c r="H96" s="307">
        <f t="shared" ref="H96:H101" si="12">C96+E96-F96+G96</f>
        <v>0</v>
      </c>
      <c r="I96" s="7"/>
      <c r="J96" s="7"/>
      <c r="K96" s="7"/>
      <c r="L96" s="7"/>
      <c r="M96" s="7"/>
      <c r="N96" s="7"/>
      <c r="O96" s="7"/>
    </row>
    <row r="97" spans="1:15" ht="15.75">
      <c r="A97" s="486">
        <f t="shared" ref="A97:A103" si="13">A96+1</f>
        <v>53</v>
      </c>
      <c r="B97" s="590"/>
      <c r="C97" s="196"/>
      <c r="D97" s="607"/>
      <c r="E97" s="196"/>
      <c r="F97" s="196"/>
      <c r="G97" s="196"/>
      <c r="H97" s="262">
        <f t="shared" si="12"/>
        <v>0</v>
      </c>
      <c r="I97" s="7"/>
      <c r="J97" s="7"/>
      <c r="K97" s="7"/>
      <c r="L97" s="7"/>
      <c r="M97" s="7"/>
      <c r="N97" s="7"/>
      <c r="O97" s="7"/>
    </row>
    <row r="98" spans="1:15" ht="15.75">
      <c r="A98" s="486">
        <f t="shared" si="13"/>
        <v>54</v>
      </c>
      <c r="B98" s="590"/>
      <c r="C98" s="196"/>
      <c r="D98" s="607"/>
      <c r="E98" s="196"/>
      <c r="F98" s="196"/>
      <c r="G98" s="196"/>
      <c r="H98" s="262">
        <f t="shared" si="12"/>
        <v>0</v>
      </c>
      <c r="I98" s="7"/>
      <c r="J98" s="7"/>
      <c r="K98" s="7"/>
      <c r="L98" s="7"/>
      <c r="M98" s="7"/>
      <c r="N98" s="7"/>
      <c r="O98" s="7"/>
    </row>
    <row r="99" spans="1:15">
      <c r="A99" s="486">
        <f t="shared" si="13"/>
        <v>55</v>
      </c>
      <c r="B99" s="196"/>
      <c r="C99" s="196"/>
      <c r="D99" s="607"/>
      <c r="E99" s="196"/>
      <c r="F99" s="196"/>
      <c r="G99" s="196"/>
      <c r="H99" s="262">
        <f t="shared" si="12"/>
        <v>0</v>
      </c>
      <c r="I99" s="7"/>
      <c r="J99" s="7"/>
      <c r="K99" s="7"/>
      <c r="L99" s="7"/>
      <c r="M99" s="7"/>
      <c r="N99" s="7"/>
      <c r="O99" s="7"/>
    </row>
    <row r="100" spans="1:15">
      <c r="A100" s="486">
        <f t="shared" si="13"/>
        <v>56</v>
      </c>
      <c r="B100" s="196"/>
      <c r="C100" s="196"/>
      <c r="D100" s="607"/>
      <c r="E100" s="196"/>
      <c r="F100" s="196"/>
      <c r="G100" s="196"/>
      <c r="H100" s="262">
        <f t="shared" si="12"/>
        <v>0</v>
      </c>
      <c r="I100" s="7"/>
      <c r="J100" s="7"/>
      <c r="K100" s="7"/>
      <c r="L100" s="7"/>
      <c r="M100" s="7"/>
      <c r="N100" s="7"/>
      <c r="O100" s="7"/>
    </row>
    <row r="101" spans="1:15">
      <c r="A101" s="486">
        <f t="shared" si="13"/>
        <v>57</v>
      </c>
      <c r="B101" s="487" t="s">
        <v>2169</v>
      </c>
      <c r="C101" s="196"/>
      <c r="D101" s="614" t="s">
        <v>1792</v>
      </c>
      <c r="E101" s="196"/>
      <c r="F101" s="196"/>
      <c r="G101" s="196"/>
      <c r="H101" s="262">
        <f t="shared" si="12"/>
        <v>0</v>
      </c>
      <c r="I101" s="7"/>
      <c r="J101" s="7"/>
      <c r="K101" s="7"/>
      <c r="L101" s="7"/>
      <c r="M101" s="7"/>
      <c r="N101" s="7"/>
      <c r="O101" s="7"/>
    </row>
    <row r="102" spans="1:15" ht="15.75">
      <c r="A102" s="486">
        <f t="shared" si="13"/>
        <v>58</v>
      </c>
      <c r="B102" s="621" t="s">
        <v>47</v>
      </c>
      <c r="C102" s="587">
        <f>SUM(C96:C101)</f>
        <v>0</v>
      </c>
      <c r="D102" s="610"/>
      <c r="E102" s="587">
        <f>SUM(E96:E101)</f>
        <v>0</v>
      </c>
      <c r="F102" s="587">
        <f>SUM(F96:F101)</f>
        <v>0</v>
      </c>
      <c r="G102" s="587">
        <f>SUM(G96:G101)</f>
        <v>0</v>
      </c>
      <c r="H102" s="583">
        <f>SUM(H96:H101)</f>
        <v>0</v>
      </c>
      <c r="I102" s="7"/>
      <c r="J102" s="7"/>
      <c r="K102" s="7"/>
      <c r="L102" s="7"/>
      <c r="M102" s="7"/>
      <c r="N102" s="7"/>
      <c r="O102" s="7"/>
    </row>
    <row r="103" spans="1:15" ht="16.5" thickBot="1">
      <c r="A103" s="622">
        <f t="shared" si="13"/>
        <v>59</v>
      </c>
      <c r="B103" s="499" t="s">
        <v>1032</v>
      </c>
      <c r="C103" s="500">
        <f>C93+C102</f>
        <v>0</v>
      </c>
      <c r="D103" s="624"/>
      <c r="E103" s="500">
        <f>E93+E102</f>
        <v>0</v>
      </c>
      <c r="F103" s="500">
        <f>F93+F102</f>
        <v>0</v>
      </c>
      <c r="G103" s="500">
        <f>G93+G102</f>
        <v>0</v>
      </c>
      <c r="H103" s="501">
        <f>H93+H102</f>
        <v>0</v>
      </c>
      <c r="I103" s="7"/>
      <c r="J103" s="7"/>
      <c r="K103" s="7"/>
      <c r="L103" s="7"/>
      <c r="M103" s="7"/>
      <c r="N103" s="7"/>
      <c r="O103" s="7"/>
    </row>
    <row r="104" spans="1:15">
      <c r="A104" s="7"/>
      <c r="B104" s="7"/>
      <c r="C104" s="7"/>
      <c r="D104" s="7"/>
      <c r="E104" s="7"/>
      <c r="F104" s="7"/>
      <c r="G104" s="7"/>
      <c r="H104" s="495" t="s">
        <v>2684</v>
      </c>
      <c r="I104" s="7"/>
      <c r="J104" s="7"/>
      <c r="K104" s="7"/>
      <c r="L104" s="7"/>
      <c r="M104" s="7"/>
      <c r="N104" s="7"/>
      <c r="O104" s="7"/>
    </row>
    <row r="105" spans="1:15">
      <c r="A105" s="7"/>
      <c r="B105" s="479"/>
      <c r="C105" s="479"/>
      <c r="D105" s="606"/>
      <c r="E105" s="479"/>
      <c r="F105" s="479"/>
      <c r="G105" s="479"/>
      <c r="H105" s="479"/>
      <c r="I105" s="7"/>
      <c r="J105" s="7"/>
      <c r="K105" s="7"/>
      <c r="L105" s="7"/>
      <c r="M105" s="7"/>
      <c r="N105" s="7"/>
      <c r="O105" s="7"/>
    </row>
    <row r="106" spans="1:15">
      <c r="A106" s="115" t="s">
        <v>2746</v>
      </c>
      <c r="B106" s="115"/>
      <c r="C106" s="115"/>
      <c r="D106" s="613"/>
      <c r="E106" s="115"/>
      <c r="F106" s="115"/>
      <c r="G106" s="115"/>
      <c r="H106" s="115"/>
      <c r="I106" s="7"/>
      <c r="J106" s="7"/>
      <c r="K106" s="7"/>
      <c r="L106" s="7"/>
      <c r="M106" s="7"/>
      <c r="N106" s="7"/>
      <c r="O106" s="7"/>
    </row>
    <row r="107" spans="1:15">
      <c r="A107" s="7"/>
      <c r="B107" s="7"/>
      <c r="C107" s="7"/>
      <c r="D107" s="95"/>
      <c r="E107" s="7"/>
      <c r="F107" s="7"/>
      <c r="G107" s="7"/>
      <c r="H107" s="7"/>
      <c r="I107" s="7"/>
      <c r="J107" s="7"/>
      <c r="K107" s="7"/>
      <c r="L107" s="7"/>
      <c r="M107" s="7"/>
      <c r="N107" s="7"/>
      <c r="O107" s="7"/>
    </row>
    <row r="108" spans="1:15">
      <c r="A108" s="7"/>
      <c r="B108" s="7"/>
      <c r="C108" s="7"/>
      <c r="D108" s="95"/>
      <c r="E108" s="7"/>
      <c r="F108" s="7"/>
      <c r="G108" s="7"/>
      <c r="H108" s="7"/>
      <c r="I108" s="7"/>
      <c r="J108" s="7"/>
      <c r="K108" s="7"/>
      <c r="L108" s="7"/>
      <c r="M108" s="7"/>
      <c r="N108" s="7"/>
      <c r="O108" s="7"/>
    </row>
    <row r="109" spans="1:15" ht="15.75" thickBot="1">
      <c r="A109" s="7" t="str">
        <f>'Data Sheet'!A56</f>
        <v>Annual Report of THE MIDDLEBURGH TELEPHONE COMPANY                                                                                                       For the period ending DECEMBER 31, 2013</v>
      </c>
      <c r="B109" s="7"/>
      <c r="C109" s="7"/>
      <c r="D109" s="7"/>
      <c r="E109" s="7"/>
      <c r="F109" s="7"/>
      <c r="G109" s="7"/>
      <c r="H109" s="7"/>
      <c r="I109" s="7"/>
      <c r="J109" s="7"/>
      <c r="K109" s="7"/>
      <c r="L109" s="7"/>
      <c r="M109" s="7"/>
      <c r="N109" s="7"/>
      <c r="O109" s="7"/>
    </row>
    <row r="110" spans="1:15">
      <c r="A110" s="477"/>
      <c r="B110" s="616"/>
      <c r="C110" s="616"/>
      <c r="D110" s="616"/>
      <c r="E110" s="616"/>
      <c r="F110" s="616"/>
      <c r="G110" s="616"/>
      <c r="H110" s="113"/>
      <c r="I110" s="7"/>
      <c r="J110" s="7"/>
      <c r="K110" s="7"/>
      <c r="L110" s="7"/>
      <c r="M110" s="7"/>
      <c r="N110" s="7"/>
      <c r="O110" s="7"/>
    </row>
    <row r="111" spans="1:15" ht="15.75">
      <c r="A111" s="114" t="s">
        <v>1027</v>
      </c>
      <c r="B111" s="479"/>
      <c r="C111" s="479"/>
      <c r="D111" s="479"/>
      <c r="E111" s="479"/>
      <c r="F111" s="479"/>
      <c r="G111" s="479"/>
      <c r="H111" s="480"/>
      <c r="I111" s="7"/>
      <c r="J111" s="7"/>
      <c r="K111" s="7"/>
      <c r="L111" s="7"/>
      <c r="M111" s="7"/>
      <c r="N111" s="7"/>
      <c r="O111" s="7"/>
    </row>
    <row r="112" spans="1:15">
      <c r="A112" s="118"/>
      <c r="B112" s="7"/>
      <c r="C112" s="7"/>
      <c r="D112" s="7"/>
      <c r="E112" s="7"/>
      <c r="F112" s="7"/>
      <c r="G112" s="7"/>
      <c r="H112" s="481"/>
      <c r="I112" s="7"/>
      <c r="J112" s="7"/>
      <c r="K112" s="7"/>
      <c r="L112" s="7"/>
      <c r="M112" s="7"/>
      <c r="N112" s="7"/>
      <c r="O112" s="7"/>
    </row>
    <row r="113" spans="1:15">
      <c r="A113" s="482"/>
      <c r="B113" s="484"/>
      <c r="C113" s="619" t="s">
        <v>1139</v>
      </c>
      <c r="D113" s="484"/>
      <c r="E113" s="619" t="s">
        <v>324</v>
      </c>
      <c r="F113" s="619" t="s">
        <v>324</v>
      </c>
      <c r="G113" s="619" t="s">
        <v>1299</v>
      </c>
      <c r="H113" s="488" t="s">
        <v>1139</v>
      </c>
      <c r="I113" s="7"/>
      <c r="J113" s="7"/>
      <c r="K113" s="7"/>
      <c r="L113" s="7"/>
      <c r="M113" s="7"/>
      <c r="N113" s="7"/>
      <c r="O113" s="7"/>
    </row>
    <row r="114" spans="1:15">
      <c r="A114" s="490" t="s">
        <v>36</v>
      </c>
      <c r="B114" s="491" t="s">
        <v>2156</v>
      </c>
      <c r="C114" s="491" t="s">
        <v>437</v>
      </c>
      <c r="D114" s="491" t="s">
        <v>2157</v>
      </c>
      <c r="E114" s="491" t="s">
        <v>53</v>
      </c>
      <c r="F114" s="491" t="s">
        <v>53</v>
      </c>
      <c r="G114" s="491" t="s">
        <v>1625</v>
      </c>
      <c r="H114" s="489" t="s">
        <v>1141</v>
      </c>
      <c r="I114" s="7"/>
      <c r="J114" s="7"/>
      <c r="K114" s="7"/>
      <c r="L114" s="7"/>
      <c r="M114" s="7"/>
      <c r="N114" s="7"/>
      <c r="O114" s="7"/>
    </row>
    <row r="115" spans="1:15">
      <c r="A115" s="490" t="s">
        <v>48</v>
      </c>
      <c r="B115" s="487"/>
      <c r="C115" s="491" t="s">
        <v>2483</v>
      </c>
      <c r="D115" s="491" t="s">
        <v>2150</v>
      </c>
      <c r="E115" s="491" t="s">
        <v>2158</v>
      </c>
      <c r="F115" s="491" t="s">
        <v>2159</v>
      </c>
      <c r="G115" s="491" t="s">
        <v>1627</v>
      </c>
      <c r="H115" s="489" t="s">
        <v>53</v>
      </c>
      <c r="I115" s="7"/>
      <c r="J115" s="7"/>
      <c r="K115" s="7"/>
      <c r="L115" s="7"/>
      <c r="M115" s="7"/>
      <c r="N115" s="7"/>
      <c r="O115" s="7"/>
    </row>
    <row r="116" spans="1:15">
      <c r="A116" s="563"/>
      <c r="B116" s="492" t="s">
        <v>530</v>
      </c>
      <c r="C116" s="492" t="s">
        <v>531</v>
      </c>
      <c r="D116" s="492" t="s">
        <v>532</v>
      </c>
      <c r="E116" s="492" t="s">
        <v>62</v>
      </c>
      <c r="F116" s="492" t="s">
        <v>63</v>
      </c>
      <c r="G116" s="492" t="s">
        <v>64</v>
      </c>
      <c r="H116" s="493" t="s">
        <v>65</v>
      </c>
      <c r="I116" s="7"/>
      <c r="J116" s="7"/>
      <c r="K116" s="7"/>
      <c r="L116" s="7"/>
      <c r="M116" s="7"/>
      <c r="N116" s="7"/>
      <c r="O116" s="7"/>
    </row>
    <row r="117" spans="1:15" ht="15.75">
      <c r="A117" s="486"/>
      <c r="B117" s="496" t="s">
        <v>2164</v>
      </c>
      <c r="C117" s="487"/>
      <c r="D117" s="610"/>
      <c r="E117" s="487"/>
      <c r="F117" s="487"/>
      <c r="G117" s="487"/>
      <c r="H117" s="481"/>
      <c r="I117" s="7"/>
      <c r="J117" s="7"/>
      <c r="K117" s="7"/>
      <c r="L117" s="7"/>
      <c r="M117" s="7"/>
      <c r="N117" s="7"/>
      <c r="O117" s="7"/>
    </row>
    <row r="118" spans="1:15" ht="15.75">
      <c r="A118" s="486"/>
      <c r="B118" s="496" t="s">
        <v>1030</v>
      </c>
      <c r="C118" s="487"/>
      <c r="D118" s="610"/>
      <c r="E118" s="487"/>
      <c r="F118" s="487"/>
      <c r="G118" s="487"/>
      <c r="H118" s="481"/>
      <c r="I118" s="7"/>
      <c r="J118" s="7"/>
      <c r="K118" s="7"/>
      <c r="L118" s="7"/>
      <c r="M118" s="7"/>
      <c r="N118" s="7"/>
      <c r="O118" s="7"/>
    </row>
    <row r="119" spans="1:15">
      <c r="A119" s="486">
        <f>A103+1</f>
        <v>60</v>
      </c>
      <c r="B119" s="196" t="s">
        <v>2933</v>
      </c>
      <c r="C119" s="295"/>
      <c r="D119" s="614" t="s">
        <v>1770</v>
      </c>
      <c r="E119" s="295"/>
      <c r="F119" s="295"/>
      <c r="G119" s="295"/>
      <c r="H119" s="307">
        <f t="shared" ref="H119:H124" si="14">C119+E119-F119+G119</f>
        <v>0</v>
      </c>
      <c r="I119" s="7"/>
      <c r="J119" s="7"/>
      <c r="K119" s="7"/>
      <c r="L119" s="7"/>
      <c r="M119" s="7"/>
      <c r="N119" s="7"/>
      <c r="O119" s="7"/>
    </row>
    <row r="120" spans="1:15" ht="15.75">
      <c r="A120" s="486">
        <f t="shared" ref="A120:A125" si="15">A119+1</f>
        <v>61</v>
      </c>
      <c r="B120" s="590"/>
      <c r="C120" s="196"/>
      <c r="D120" s="607"/>
      <c r="E120" s="196"/>
      <c r="F120" s="196"/>
      <c r="G120" s="196"/>
      <c r="H120" s="262">
        <f t="shared" si="14"/>
        <v>0</v>
      </c>
      <c r="I120" s="7"/>
      <c r="J120" s="7"/>
      <c r="K120" s="7"/>
      <c r="L120" s="7"/>
      <c r="M120" s="7"/>
      <c r="N120" s="7"/>
      <c r="O120" s="7"/>
    </row>
    <row r="121" spans="1:15">
      <c r="A121" s="486">
        <f t="shared" si="15"/>
        <v>62</v>
      </c>
      <c r="B121" s="196"/>
      <c r="C121" s="198"/>
      <c r="D121" s="198"/>
      <c r="E121" s="198"/>
      <c r="F121" s="198"/>
      <c r="G121" s="198"/>
      <c r="H121" s="262">
        <f t="shared" si="14"/>
        <v>0</v>
      </c>
      <c r="I121" s="7"/>
      <c r="J121" s="7"/>
      <c r="K121" s="7"/>
      <c r="L121" s="7"/>
      <c r="M121" s="7"/>
      <c r="N121" s="7"/>
      <c r="O121" s="7"/>
    </row>
    <row r="122" spans="1:15">
      <c r="A122" s="486">
        <f t="shared" si="15"/>
        <v>63</v>
      </c>
      <c r="B122" s="196"/>
      <c r="C122" s="196"/>
      <c r="D122" s="607"/>
      <c r="E122" s="196"/>
      <c r="F122" s="196"/>
      <c r="G122" s="196"/>
      <c r="H122" s="262">
        <f t="shared" si="14"/>
        <v>0</v>
      </c>
      <c r="I122" s="7"/>
      <c r="J122" s="7"/>
      <c r="K122" s="7"/>
      <c r="L122" s="7"/>
      <c r="M122" s="7"/>
      <c r="N122" s="7"/>
      <c r="O122" s="7"/>
    </row>
    <row r="123" spans="1:15">
      <c r="A123" s="486">
        <f t="shared" si="15"/>
        <v>64</v>
      </c>
      <c r="B123" s="196"/>
      <c r="C123" s="196"/>
      <c r="D123" s="607"/>
      <c r="E123" s="196"/>
      <c r="F123" s="196"/>
      <c r="G123" s="196"/>
      <c r="H123" s="262">
        <f t="shared" si="14"/>
        <v>0</v>
      </c>
      <c r="I123" s="7"/>
      <c r="J123" s="7"/>
      <c r="K123" s="7"/>
      <c r="L123" s="7"/>
      <c r="M123" s="7"/>
      <c r="N123" s="7"/>
      <c r="O123" s="7"/>
    </row>
    <row r="124" spans="1:15">
      <c r="A124" s="486">
        <f t="shared" si="15"/>
        <v>65</v>
      </c>
      <c r="B124" s="487" t="s">
        <v>2169</v>
      </c>
      <c r="C124" s="196"/>
      <c r="D124" s="614" t="s">
        <v>1792</v>
      </c>
      <c r="E124" s="196"/>
      <c r="F124" s="196"/>
      <c r="G124" s="196"/>
      <c r="H124" s="262">
        <f t="shared" si="14"/>
        <v>0</v>
      </c>
      <c r="I124" s="7"/>
      <c r="J124" s="7"/>
      <c r="K124" s="7"/>
      <c r="L124" s="7"/>
      <c r="M124" s="7"/>
      <c r="N124" s="7"/>
      <c r="O124" s="7"/>
    </row>
    <row r="125" spans="1:15" ht="15.75">
      <c r="A125" s="486">
        <f t="shared" si="15"/>
        <v>66</v>
      </c>
      <c r="B125" s="621" t="s">
        <v>47</v>
      </c>
      <c r="C125" s="592">
        <f>SUM(C119:C124)</f>
        <v>0</v>
      </c>
      <c r="D125" s="610"/>
      <c r="E125" s="592">
        <f>SUM(E119:E124)</f>
        <v>0</v>
      </c>
      <c r="F125" s="592">
        <f>SUM(F119:F124)</f>
        <v>0</v>
      </c>
      <c r="G125" s="592">
        <f>SUM(G119:G124)</f>
        <v>0</v>
      </c>
      <c r="H125" s="593">
        <f>SUM(H119:H124)</f>
        <v>0</v>
      </c>
      <c r="I125" s="7"/>
      <c r="J125" s="7"/>
      <c r="K125" s="7"/>
      <c r="L125" s="7"/>
      <c r="M125" s="7"/>
      <c r="N125" s="7"/>
      <c r="O125" s="7"/>
    </row>
    <row r="126" spans="1:15" ht="15.75">
      <c r="A126" s="486"/>
      <c r="B126" s="496"/>
      <c r="C126" s="484"/>
      <c r="D126" s="487"/>
      <c r="E126" s="484"/>
      <c r="F126" s="484"/>
      <c r="G126" s="484"/>
      <c r="H126" s="508"/>
      <c r="I126" s="7"/>
      <c r="J126" s="7"/>
      <c r="K126" s="7"/>
      <c r="L126" s="7"/>
      <c r="M126" s="7"/>
      <c r="N126" s="7"/>
      <c r="O126" s="7"/>
    </row>
    <row r="127" spans="1:15" ht="15.75">
      <c r="A127" s="486"/>
      <c r="B127" s="496"/>
      <c r="C127" s="487"/>
      <c r="D127" s="487"/>
      <c r="E127" s="487"/>
      <c r="F127" s="487"/>
      <c r="G127" s="487"/>
      <c r="H127" s="481"/>
      <c r="I127" s="7"/>
      <c r="J127" s="7"/>
      <c r="K127" s="7"/>
      <c r="L127" s="7"/>
      <c r="M127" s="7"/>
      <c r="N127" s="7"/>
      <c r="O127" s="7"/>
    </row>
    <row r="128" spans="1:15" ht="15.75">
      <c r="A128" s="486"/>
      <c r="B128" s="496" t="s">
        <v>1033</v>
      </c>
      <c r="C128" s="295"/>
      <c r="D128" s="614" t="s">
        <v>1770</v>
      </c>
      <c r="E128" s="295"/>
      <c r="F128" s="294"/>
      <c r="G128" s="294"/>
      <c r="H128" s="307">
        <f t="shared" ref="H128:H134" si="16">C128+E128-F128+G128</f>
        <v>0</v>
      </c>
      <c r="I128" s="7"/>
      <c r="J128" s="7"/>
      <c r="K128" s="7"/>
      <c r="L128" s="7"/>
      <c r="M128" s="7"/>
      <c r="N128" s="7"/>
      <c r="O128" s="7"/>
    </row>
    <row r="129" spans="1:15">
      <c r="A129" s="486">
        <f>A125+1</f>
        <v>67</v>
      </c>
      <c r="B129" s="196" t="s">
        <v>2933</v>
      </c>
      <c r="C129" s="198"/>
      <c r="D129" s="607"/>
      <c r="E129" s="198"/>
      <c r="F129" s="297"/>
      <c r="G129" s="297"/>
      <c r="H129" s="262">
        <f t="shared" si="16"/>
        <v>0</v>
      </c>
      <c r="I129" s="7"/>
      <c r="J129" s="7"/>
      <c r="K129" s="7"/>
      <c r="L129" s="7"/>
      <c r="M129" s="7"/>
      <c r="N129" s="7"/>
      <c r="O129" s="7"/>
    </row>
    <row r="130" spans="1:15" ht="15.75">
      <c r="A130" s="486">
        <f t="shared" ref="A130:A137" si="17">A129+1</f>
        <v>68</v>
      </c>
      <c r="B130" s="496"/>
      <c r="C130" s="198"/>
      <c r="D130" s="607"/>
      <c r="E130" s="198"/>
      <c r="F130" s="297"/>
      <c r="G130" s="297"/>
      <c r="H130" s="262">
        <f t="shared" si="16"/>
        <v>0</v>
      </c>
      <c r="I130" s="7"/>
      <c r="J130" s="7"/>
      <c r="K130" s="7"/>
      <c r="L130" s="7"/>
      <c r="M130" s="7"/>
      <c r="N130" s="7"/>
      <c r="O130" s="7"/>
    </row>
    <row r="131" spans="1:15" ht="15.75">
      <c r="A131" s="486">
        <f t="shared" si="17"/>
        <v>69</v>
      </c>
      <c r="B131" s="496"/>
      <c r="C131" s="198"/>
      <c r="D131" s="607"/>
      <c r="E131" s="198"/>
      <c r="F131" s="297"/>
      <c r="G131" s="297"/>
      <c r="H131" s="262">
        <f t="shared" si="16"/>
        <v>0</v>
      </c>
      <c r="I131" s="7"/>
      <c r="J131" s="7"/>
      <c r="K131" s="7"/>
      <c r="L131" s="7"/>
      <c r="M131" s="7"/>
      <c r="N131" s="7"/>
      <c r="O131" s="7"/>
    </row>
    <row r="132" spans="1:15">
      <c r="A132" s="486">
        <f t="shared" si="17"/>
        <v>70</v>
      </c>
      <c r="B132" s="487"/>
      <c r="C132" s="198"/>
      <c r="D132" s="607"/>
      <c r="E132" s="198"/>
      <c r="F132" s="297"/>
      <c r="G132" s="297"/>
      <c r="H132" s="262">
        <f t="shared" si="16"/>
        <v>0</v>
      </c>
      <c r="I132" s="7"/>
      <c r="J132" s="7"/>
      <c r="K132" s="7"/>
      <c r="L132" s="7"/>
      <c r="M132" s="7"/>
      <c r="N132" s="7"/>
      <c r="O132" s="7"/>
    </row>
    <row r="133" spans="1:15">
      <c r="A133" s="486">
        <f t="shared" si="17"/>
        <v>71</v>
      </c>
      <c r="B133" s="487"/>
      <c r="C133" s="198"/>
      <c r="D133" s="607"/>
      <c r="E133" s="198"/>
      <c r="F133" s="297"/>
      <c r="G133" s="297"/>
      <c r="H133" s="262">
        <f t="shared" si="16"/>
        <v>0</v>
      </c>
      <c r="I133" s="7"/>
      <c r="J133" s="7"/>
      <c r="K133" s="7"/>
      <c r="L133" s="7"/>
      <c r="M133" s="7"/>
      <c r="N133" s="7"/>
      <c r="O133" s="7"/>
    </row>
    <row r="134" spans="1:15">
      <c r="A134" s="486">
        <f t="shared" si="17"/>
        <v>72</v>
      </c>
      <c r="B134" s="487" t="s">
        <v>2169</v>
      </c>
      <c r="C134" s="196"/>
      <c r="D134" s="614" t="s">
        <v>1792</v>
      </c>
      <c r="E134" s="196"/>
      <c r="F134" s="487"/>
      <c r="G134" s="487"/>
      <c r="H134" s="262">
        <f t="shared" si="16"/>
        <v>0</v>
      </c>
      <c r="I134" s="7"/>
      <c r="J134" s="7"/>
      <c r="K134" s="7"/>
      <c r="L134" s="7"/>
      <c r="M134" s="7"/>
      <c r="N134" s="7"/>
      <c r="O134" s="7"/>
    </row>
    <row r="135" spans="1:15" ht="15.75">
      <c r="A135" s="486">
        <f t="shared" si="17"/>
        <v>73</v>
      </c>
      <c r="B135" s="621" t="s">
        <v>47</v>
      </c>
      <c r="C135" s="592">
        <f>SUM(C128:C134)</f>
        <v>0</v>
      </c>
      <c r="D135" s="177"/>
      <c r="E135" s="592">
        <f>SUM(E128:E134)</f>
        <v>0</v>
      </c>
      <c r="F135" s="592">
        <f>SUM(F128:F134)</f>
        <v>0</v>
      </c>
      <c r="G135" s="592">
        <f>SUM(G128:G134)</f>
        <v>0</v>
      </c>
      <c r="H135" s="593">
        <f>SUM(H128:H134)</f>
        <v>0</v>
      </c>
      <c r="I135" s="7"/>
      <c r="J135" s="7"/>
      <c r="K135" s="7"/>
      <c r="L135" s="7"/>
      <c r="M135" s="7"/>
      <c r="N135" s="7"/>
      <c r="O135" s="7"/>
    </row>
    <row r="136" spans="1:15" ht="15.75">
      <c r="A136" s="486">
        <f t="shared" si="17"/>
        <v>74</v>
      </c>
      <c r="B136" s="496" t="s">
        <v>1034</v>
      </c>
      <c r="C136" s="592">
        <f>C116+C135</f>
        <v>0</v>
      </c>
      <c r="D136" s="487"/>
      <c r="E136" s="592">
        <f>E116+E135</f>
        <v>0</v>
      </c>
      <c r="F136" s="592">
        <f>F116+F135</f>
        <v>0</v>
      </c>
      <c r="G136" s="592">
        <f>G116+G135</f>
        <v>0</v>
      </c>
      <c r="H136" s="593">
        <f>H116+H135</f>
        <v>0</v>
      </c>
      <c r="I136" s="7"/>
      <c r="J136" s="7"/>
      <c r="K136" s="7"/>
      <c r="L136" s="7"/>
      <c r="M136" s="7"/>
      <c r="N136" s="7"/>
      <c r="O136" s="7"/>
    </row>
    <row r="137" spans="1:15">
      <c r="A137" s="486">
        <f t="shared" si="17"/>
        <v>75</v>
      </c>
      <c r="B137" s="487"/>
      <c r="C137" s="487"/>
      <c r="D137" s="610"/>
      <c r="E137" s="487"/>
      <c r="F137" s="487"/>
      <c r="G137" s="487"/>
      <c r="H137" s="262"/>
      <c r="I137" s="7"/>
      <c r="J137" s="7"/>
      <c r="K137" s="7"/>
      <c r="L137" s="7"/>
      <c r="M137" s="7"/>
      <c r="N137" s="7"/>
      <c r="O137" s="7"/>
    </row>
    <row r="138" spans="1:15" ht="15.75">
      <c r="A138" s="486"/>
      <c r="B138" s="496" t="s">
        <v>1035</v>
      </c>
      <c r="C138" s="487"/>
      <c r="D138" s="487"/>
      <c r="E138" s="487"/>
      <c r="F138" s="487"/>
      <c r="G138" s="487"/>
      <c r="H138" s="481"/>
      <c r="I138" s="7"/>
      <c r="J138" s="7"/>
      <c r="K138" s="7"/>
      <c r="L138" s="7"/>
      <c r="M138" s="7"/>
      <c r="N138" s="7"/>
      <c r="O138" s="7"/>
    </row>
    <row r="139" spans="1:15">
      <c r="A139" s="486">
        <f>A137+1</f>
        <v>76</v>
      </c>
      <c r="B139" s="196" t="s">
        <v>2933</v>
      </c>
      <c r="C139" s="295"/>
      <c r="D139" s="196"/>
      <c r="E139" s="295"/>
      <c r="F139" s="295"/>
      <c r="G139" s="295"/>
      <c r="H139" s="307">
        <f>C139+E139-F139+G139</f>
        <v>0</v>
      </c>
      <c r="I139" s="7"/>
      <c r="J139" s="7"/>
      <c r="K139" s="7"/>
      <c r="L139" s="7"/>
      <c r="M139" s="7"/>
      <c r="N139" s="7"/>
      <c r="O139" s="7"/>
    </row>
    <row r="140" spans="1:15">
      <c r="A140" s="486">
        <f>A139+1</f>
        <v>77</v>
      </c>
      <c r="B140" s="196"/>
      <c r="C140" s="196"/>
      <c r="D140" s="196"/>
      <c r="E140" s="196"/>
      <c r="F140" s="196"/>
      <c r="G140" s="196"/>
      <c r="H140" s="262">
        <f>C140+E140-F140+G140</f>
        <v>0</v>
      </c>
      <c r="I140" s="7"/>
      <c r="J140" s="7"/>
      <c r="K140" s="7"/>
      <c r="L140" s="7"/>
      <c r="M140" s="7"/>
      <c r="N140" s="7"/>
      <c r="O140" s="7"/>
    </row>
    <row r="141" spans="1:15">
      <c r="A141" s="486">
        <f>A140+1</f>
        <v>78</v>
      </c>
      <c r="B141" s="196"/>
      <c r="C141" s="196"/>
      <c r="D141" s="196"/>
      <c r="E141" s="196"/>
      <c r="F141" s="196"/>
      <c r="G141" s="196"/>
      <c r="H141" s="262">
        <f>C141+E141-F141+G141</f>
        <v>0</v>
      </c>
      <c r="I141" s="7"/>
      <c r="J141" s="7"/>
      <c r="K141" s="7"/>
      <c r="L141" s="7"/>
      <c r="M141" s="7"/>
      <c r="N141" s="7"/>
      <c r="O141" s="7"/>
    </row>
    <row r="142" spans="1:15">
      <c r="A142" s="486">
        <f>A141+1</f>
        <v>79</v>
      </c>
      <c r="B142" s="196"/>
      <c r="C142" s="196"/>
      <c r="D142" s="196"/>
      <c r="E142" s="196"/>
      <c r="F142" s="196"/>
      <c r="G142" s="196"/>
      <c r="H142" s="262">
        <f>C142+E142-F142+G142</f>
        <v>0</v>
      </c>
      <c r="I142" s="7"/>
      <c r="J142" s="7"/>
      <c r="K142" s="7"/>
      <c r="L142" s="7"/>
      <c r="M142" s="7"/>
      <c r="N142" s="7"/>
      <c r="O142" s="7"/>
    </row>
    <row r="143" spans="1:15">
      <c r="A143" s="486">
        <f>A142+1</f>
        <v>80</v>
      </c>
      <c r="B143" s="196"/>
      <c r="C143" s="196"/>
      <c r="D143" s="196"/>
      <c r="E143" s="196"/>
      <c r="F143" s="196"/>
      <c r="G143" s="196"/>
      <c r="H143" s="262">
        <f>C143+E143-F143+G143</f>
        <v>0</v>
      </c>
      <c r="I143" s="7"/>
      <c r="J143" s="7"/>
      <c r="K143" s="7"/>
      <c r="L143" s="7"/>
      <c r="M143" s="7"/>
      <c r="N143" s="7"/>
      <c r="O143" s="7"/>
    </row>
    <row r="144" spans="1:15" ht="16.5" thickBot="1">
      <c r="A144" s="622">
        <f>A143+1</f>
        <v>81</v>
      </c>
      <c r="B144" s="623" t="s">
        <v>47</v>
      </c>
      <c r="C144" s="500">
        <f>SUM(C139:C143)</f>
        <v>0</v>
      </c>
      <c r="D144" s="625" t="s">
        <v>1761</v>
      </c>
      <c r="E144" s="500">
        <f>SUM(E139:E143)</f>
        <v>0</v>
      </c>
      <c r="F144" s="500">
        <f>SUM(F139:F143)</f>
        <v>0</v>
      </c>
      <c r="G144" s="500">
        <f>SUM(G139:G143)</f>
        <v>0</v>
      </c>
      <c r="H144" s="501">
        <f>SUM(H139:H143)</f>
        <v>0</v>
      </c>
      <c r="I144" s="7"/>
      <c r="J144" s="7"/>
      <c r="K144" s="7"/>
      <c r="L144" s="7"/>
      <c r="M144" s="7"/>
      <c r="N144" s="7"/>
      <c r="O144" s="7"/>
    </row>
    <row r="145" spans="1:15">
      <c r="A145" s="7"/>
      <c r="B145" s="7"/>
      <c r="C145" s="7"/>
      <c r="D145" s="7"/>
      <c r="E145" s="7"/>
      <c r="F145" s="7"/>
      <c r="G145" s="7"/>
      <c r="H145" s="495" t="s">
        <v>2684</v>
      </c>
      <c r="I145" s="7"/>
      <c r="J145" s="7"/>
      <c r="K145" s="7"/>
      <c r="L145" s="7"/>
      <c r="M145" s="7"/>
      <c r="N145" s="7"/>
      <c r="O145" s="7"/>
    </row>
    <row r="146" spans="1:15">
      <c r="A146" s="7"/>
      <c r="B146" s="479"/>
      <c r="C146" s="479"/>
      <c r="D146" s="606"/>
      <c r="E146" s="479"/>
      <c r="F146" s="479"/>
      <c r="G146" s="479"/>
      <c r="H146" s="479"/>
      <c r="I146" s="7"/>
      <c r="J146" s="7"/>
      <c r="K146" s="7"/>
      <c r="L146" s="7"/>
      <c r="M146" s="7"/>
      <c r="N146" s="7"/>
      <c r="O146" s="7"/>
    </row>
    <row r="147" spans="1:15">
      <c r="A147" s="115" t="s">
        <v>1802</v>
      </c>
      <c r="B147" s="115"/>
      <c r="C147" s="115"/>
      <c r="D147" s="613"/>
      <c r="E147" s="115"/>
      <c r="F147" s="115"/>
      <c r="G147" s="115"/>
      <c r="H147" s="115"/>
      <c r="I147" s="7"/>
      <c r="J147" s="7"/>
      <c r="K147" s="7"/>
      <c r="L147" s="7"/>
      <c r="M147" s="7"/>
      <c r="N147" s="7"/>
      <c r="O147" s="7"/>
    </row>
    <row r="148" spans="1:15">
      <c r="A148" s="7"/>
      <c r="B148" s="7"/>
      <c r="C148" s="7"/>
      <c r="D148" s="7"/>
      <c r="E148" s="7"/>
      <c r="F148" s="7"/>
      <c r="G148" s="7"/>
    </row>
    <row r="149" spans="1:15">
      <c r="A149" s="7"/>
      <c r="B149" s="7"/>
      <c r="C149" s="7"/>
      <c r="D149" s="7"/>
      <c r="E149" s="7"/>
      <c r="F149" s="7"/>
      <c r="G149" s="7"/>
    </row>
    <row r="150" spans="1:15">
      <c r="A150" s="7"/>
      <c r="B150" s="7"/>
      <c r="C150" s="7"/>
      <c r="D150" s="7"/>
      <c r="E150" s="7"/>
      <c r="F150" s="7"/>
      <c r="G150" s="7"/>
    </row>
    <row r="151" spans="1:15">
      <c r="A151" s="7"/>
      <c r="B151" s="7"/>
      <c r="C151" s="7"/>
      <c r="D151" s="7"/>
      <c r="E151" s="7"/>
      <c r="F151" s="7"/>
      <c r="G151" s="7"/>
    </row>
    <row r="152" spans="1:15">
      <c r="A152" s="7"/>
      <c r="B152" s="7"/>
      <c r="C152" s="7"/>
      <c r="D152" s="7"/>
      <c r="E152" s="7"/>
      <c r="F152" s="7"/>
      <c r="G152" s="7"/>
    </row>
    <row r="153" spans="1:15">
      <c r="A153" s="7"/>
      <c r="B153" s="7"/>
      <c r="C153" s="7"/>
      <c r="D153" s="7"/>
      <c r="E153" s="7"/>
      <c r="F153" s="7"/>
      <c r="G153" s="7"/>
    </row>
    <row r="154" spans="1:15">
      <c r="A154" s="7"/>
      <c r="B154" s="7"/>
      <c r="C154" s="7"/>
      <c r="D154" s="7"/>
      <c r="E154" s="7"/>
      <c r="F154" s="7"/>
      <c r="G154" s="7"/>
    </row>
    <row r="155" spans="1:15">
      <c r="A155" s="7"/>
      <c r="B155" s="7"/>
      <c r="C155" s="7"/>
      <c r="D155" s="7"/>
      <c r="E155" s="7"/>
      <c r="F155" s="7"/>
      <c r="G155" s="7"/>
    </row>
    <row r="156" spans="1:15">
      <c r="A156" s="7"/>
      <c r="B156" s="7"/>
      <c r="C156" s="7"/>
      <c r="D156" s="7"/>
      <c r="E156" s="7"/>
      <c r="F156" s="7"/>
      <c r="G156" s="7"/>
    </row>
    <row r="157" spans="1:15">
      <c r="A157" s="7"/>
      <c r="B157" s="7"/>
      <c r="C157" s="7"/>
      <c r="D157" s="7"/>
      <c r="E157" s="7"/>
      <c r="F157" s="7"/>
      <c r="G157" s="7"/>
    </row>
    <row r="158" spans="1:15">
      <c r="A158" s="7"/>
      <c r="B158" s="7"/>
      <c r="C158" s="7"/>
      <c r="D158" s="7"/>
      <c r="E158" s="7"/>
      <c r="F158" s="7"/>
      <c r="G158" s="7"/>
    </row>
    <row r="159" spans="1:15">
      <c r="A159" s="7"/>
      <c r="B159" s="7"/>
      <c r="C159" s="7"/>
      <c r="D159" s="7"/>
      <c r="E159" s="7"/>
      <c r="F159" s="7"/>
      <c r="G159" s="7"/>
    </row>
    <row r="160" spans="1:15">
      <c r="A160" s="7"/>
      <c r="B160" s="7"/>
      <c r="C160" s="7"/>
      <c r="D160" s="7"/>
      <c r="E160" s="7"/>
      <c r="F160" s="7"/>
      <c r="G160" s="7"/>
    </row>
    <row r="161" spans="1:7">
      <c r="A161" s="7"/>
      <c r="B161" s="7"/>
      <c r="C161" s="7"/>
      <c r="D161" s="7"/>
      <c r="E161" s="7"/>
      <c r="F161" s="7"/>
      <c r="G161" s="7"/>
    </row>
    <row r="162" spans="1:7">
      <c r="A162" s="7"/>
      <c r="B162" s="7"/>
      <c r="C162" s="7"/>
      <c r="D162" s="7"/>
      <c r="E162" s="7"/>
      <c r="F162" s="7"/>
      <c r="G162" s="7"/>
    </row>
    <row r="163" spans="1:7">
      <c r="A163" s="7"/>
      <c r="B163" s="7"/>
      <c r="C163" s="7"/>
      <c r="D163" s="7"/>
      <c r="E163" s="7"/>
      <c r="F163" s="7"/>
      <c r="G163" s="7"/>
    </row>
    <row r="164" spans="1:7">
      <c r="A164" s="7"/>
      <c r="B164" s="7"/>
      <c r="C164" s="7"/>
      <c r="D164" s="7"/>
      <c r="E164" s="7"/>
      <c r="F164" s="7"/>
      <c r="G164" s="7"/>
    </row>
  </sheetData>
  <printOptions horizontalCentered="1" verticalCentered="1"/>
  <pageMargins left="0.5" right="0.5" top="0.5" bottom="0.5" header="0" footer="0"/>
  <pageSetup scale="65" fitToHeight="3" orientation="landscape" r:id="rId1"/>
  <headerFooter alignWithMargins="0"/>
  <rowBreaks count="1" manualBreakCount="1">
    <brk id="54" max="16383" man="1"/>
  </rowBreaks>
  <legacyDrawing r:id="rId2"/>
</worksheet>
</file>

<file path=xl/worksheets/sheet27.xml><?xml version="1.0" encoding="utf-8"?>
<worksheet xmlns="http://schemas.openxmlformats.org/spreadsheetml/2006/main" xmlns:r="http://schemas.openxmlformats.org/officeDocument/2006/relationships">
  <dimension ref="A1:IV67"/>
  <sheetViews>
    <sheetView topLeftCell="G1" zoomScale="70" zoomScaleNormal="70" workbookViewId="0">
      <selection activeCell="O59" sqref="O59"/>
    </sheetView>
  </sheetViews>
  <sheetFormatPr defaultColWidth="9.77734375" defaultRowHeight="15"/>
  <cols>
    <col min="1" max="1" width="7.77734375" customWidth="1"/>
    <col min="2" max="2" width="60.77734375" customWidth="1"/>
    <col min="3" max="5" width="12.77734375" customWidth="1"/>
    <col min="6" max="6" width="15.77734375" customWidth="1"/>
    <col min="7" max="7" width="16.77734375" customWidth="1"/>
    <col min="8" max="8" width="15.77734375" customWidth="1"/>
    <col min="9" max="9" width="7.77734375" customWidth="1"/>
    <col min="10" max="10" width="12.77734375" customWidth="1"/>
    <col min="11" max="11" width="19.77734375" customWidth="1"/>
    <col min="12" max="12" width="14.77734375" customWidth="1"/>
    <col min="13" max="13" width="19.77734375" customWidth="1"/>
    <col min="14" max="14" width="14.77734375" customWidth="1"/>
    <col min="15" max="15" width="20.77734375" customWidth="1"/>
    <col min="16" max="16" width="14.77734375" customWidth="1"/>
    <col min="17" max="17" width="29.88671875" customWidth="1"/>
  </cols>
  <sheetData>
    <row r="1" spans="1:256" ht="18.75" thickBot="1">
      <c r="A1" s="7" t="e">
        <v>#REF!</v>
      </c>
      <c r="B1" s="7"/>
      <c r="C1" s="7"/>
      <c r="D1" s="7"/>
      <c r="E1" s="7"/>
      <c r="F1" s="7"/>
      <c r="G1" s="18"/>
      <c r="H1" s="7"/>
      <c r="I1" s="7" t="e">
        <v>#REF!</v>
      </c>
      <c r="J1" s="7"/>
      <c r="K1" s="7"/>
      <c r="L1" s="7"/>
      <c r="M1" s="7"/>
      <c r="N1" s="7"/>
      <c r="O1" s="7"/>
      <c r="P1" s="18"/>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row>
    <row r="2" spans="1:256" ht="18">
      <c r="A2" s="631"/>
      <c r="B2" s="632"/>
      <c r="C2" s="632" t="s">
        <v>795</v>
      </c>
      <c r="D2" s="632" t="s">
        <v>795</v>
      </c>
      <c r="E2" s="632" t="s">
        <v>795</v>
      </c>
      <c r="F2" s="632" t="s">
        <v>795</v>
      </c>
      <c r="G2" s="632" t="s">
        <v>795</v>
      </c>
      <c r="H2" s="1035"/>
      <c r="I2" s="631"/>
      <c r="J2" s="632"/>
      <c r="K2" s="632"/>
      <c r="L2" s="632"/>
      <c r="M2" s="632" t="s">
        <v>795</v>
      </c>
      <c r="N2" s="632" t="s">
        <v>663</v>
      </c>
      <c r="O2" s="632" t="s">
        <v>795</v>
      </c>
      <c r="P2" s="632" t="s">
        <v>795</v>
      </c>
      <c r="Q2" s="633" t="s">
        <v>795</v>
      </c>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pans="1:256" ht="18">
      <c r="A3" s="634"/>
      <c r="B3" s="635" t="s">
        <v>664</v>
      </c>
      <c r="C3" s="636"/>
      <c r="D3" s="636"/>
      <c r="E3" s="636"/>
      <c r="F3" s="636"/>
      <c r="G3" s="636"/>
      <c r="H3" s="637"/>
      <c r="I3" s="638"/>
      <c r="J3" s="635" t="s">
        <v>664</v>
      </c>
      <c r="K3" s="636"/>
      <c r="L3" s="636"/>
      <c r="M3" s="636"/>
      <c r="N3" s="636"/>
      <c r="O3" s="636"/>
      <c r="P3" s="636"/>
      <c r="Q3" s="63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pans="1:256" ht="18">
      <c r="A4" s="118"/>
      <c r="B4" s="7"/>
      <c r="C4" s="639"/>
      <c r="D4" s="639"/>
      <c r="E4" s="639"/>
      <c r="F4" s="639"/>
      <c r="G4" s="639"/>
      <c r="H4" s="640"/>
      <c r="I4" s="118"/>
      <c r="J4" s="7"/>
      <c r="K4" s="639"/>
      <c r="L4" s="639"/>
      <c r="M4" s="639"/>
      <c r="N4" s="639"/>
      <c r="O4" s="639"/>
      <c r="P4" s="639"/>
      <c r="Q4" s="640"/>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8">
      <c r="A5" s="641" t="s">
        <v>2120</v>
      </c>
      <c r="B5" s="639" t="s">
        <v>665</v>
      </c>
      <c r="C5" s="639"/>
      <c r="D5" s="639"/>
      <c r="E5" s="639"/>
      <c r="F5" s="639"/>
      <c r="G5" s="639"/>
      <c r="H5" s="640"/>
      <c r="I5" s="641" t="s">
        <v>2120</v>
      </c>
      <c r="J5" s="639" t="s">
        <v>665</v>
      </c>
      <c r="K5" s="639"/>
      <c r="L5" s="639"/>
      <c r="M5" s="639"/>
      <c r="N5" s="639"/>
      <c r="O5" s="639"/>
      <c r="P5" s="639"/>
      <c r="Q5" s="640"/>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18">
      <c r="A6" s="1036"/>
      <c r="B6" s="1037" t="s">
        <v>2895</v>
      </c>
      <c r="C6" s="1037"/>
      <c r="D6" s="1037"/>
      <c r="E6" s="1037"/>
      <c r="F6" s="1037"/>
      <c r="G6" s="1037"/>
      <c r="H6" s="1038"/>
      <c r="I6" s="1036"/>
      <c r="J6" s="1037" t="s">
        <v>2895</v>
      </c>
      <c r="K6" s="1037"/>
      <c r="L6" s="1037"/>
      <c r="M6" s="1037"/>
      <c r="N6" s="1037"/>
      <c r="O6" s="1037"/>
      <c r="P6" s="1037"/>
      <c r="Q6" s="1038"/>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ht="18">
      <c r="A7" s="641" t="s">
        <v>2134</v>
      </c>
      <c r="B7" s="639" t="s">
        <v>666</v>
      </c>
      <c r="C7" s="639"/>
      <c r="D7" s="639"/>
      <c r="E7" s="639"/>
      <c r="F7" s="639"/>
      <c r="G7" s="639"/>
      <c r="H7" s="640"/>
      <c r="I7" s="641" t="s">
        <v>2134</v>
      </c>
      <c r="J7" s="639" t="s">
        <v>666</v>
      </c>
      <c r="K7" s="639"/>
      <c r="L7" s="639"/>
      <c r="M7" s="639"/>
      <c r="N7" s="639"/>
      <c r="O7" s="639"/>
      <c r="P7" s="639"/>
      <c r="Q7" s="640"/>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c r="GA7" s="7"/>
      <c r="GB7" s="7"/>
      <c r="GC7" s="7"/>
      <c r="GD7" s="7"/>
      <c r="GE7" s="7"/>
      <c r="GF7" s="7"/>
      <c r="GG7" s="7"/>
      <c r="GH7" s="7"/>
      <c r="GI7" s="7"/>
      <c r="GJ7" s="7"/>
      <c r="GK7" s="7"/>
      <c r="GL7" s="7"/>
      <c r="GM7" s="7"/>
      <c r="GN7" s="7"/>
      <c r="GO7" s="7"/>
      <c r="GP7" s="7"/>
      <c r="GQ7" s="7"/>
      <c r="GR7" s="7"/>
      <c r="GS7" s="7"/>
      <c r="GT7" s="7"/>
      <c r="GU7" s="7"/>
      <c r="GV7" s="7"/>
      <c r="GW7" s="7"/>
      <c r="GX7" s="7"/>
      <c r="GY7" s="7"/>
      <c r="GZ7" s="7"/>
      <c r="HA7" s="7"/>
      <c r="HB7" s="7"/>
      <c r="HC7" s="7"/>
      <c r="HD7" s="7"/>
      <c r="HE7" s="7"/>
      <c r="HF7" s="7"/>
      <c r="HG7" s="7"/>
      <c r="HH7" s="7"/>
      <c r="HI7" s="7"/>
      <c r="HJ7" s="7"/>
      <c r="HK7" s="7"/>
      <c r="HL7" s="7"/>
      <c r="HM7" s="7"/>
      <c r="HN7" s="7"/>
      <c r="HO7" s="7"/>
      <c r="HP7" s="7"/>
      <c r="HQ7" s="7"/>
      <c r="HR7" s="7"/>
      <c r="HS7" s="7"/>
      <c r="HT7" s="7"/>
      <c r="HU7" s="7"/>
      <c r="HV7" s="7"/>
      <c r="HW7" s="7"/>
      <c r="HX7" s="7"/>
      <c r="HY7" s="7"/>
      <c r="HZ7" s="7"/>
      <c r="IA7" s="7"/>
      <c r="IB7" s="7"/>
      <c r="IC7" s="7"/>
      <c r="ID7" s="7"/>
      <c r="IE7" s="7"/>
      <c r="IF7" s="7"/>
      <c r="IG7" s="7"/>
      <c r="IH7" s="7"/>
      <c r="II7" s="7"/>
      <c r="IJ7" s="7"/>
      <c r="IK7" s="7"/>
      <c r="IL7" s="7"/>
      <c r="IM7" s="7"/>
      <c r="IN7" s="7"/>
      <c r="IO7" s="7"/>
      <c r="IP7" s="7"/>
      <c r="IQ7" s="7"/>
      <c r="IR7" s="7"/>
      <c r="IS7" s="7"/>
      <c r="IT7" s="7"/>
      <c r="IU7" s="7"/>
      <c r="IV7" s="7"/>
    </row>
    <row r="8" spans="1:256" ht="18">
      <c r="A8" s="641" t="s">
        <v>1451</v>
      </c>
      <c r="B8" s="639" t="s">
        <v>667</v>
      </c>
      <c r="C8" s="639"/>
      <c r="D8" s="639"/>
      <c r="E8" s="639"/>
      <c r="F8" s="639"/>
      <c r="G8" s="639"/>
      <c r="H8" s="640"/>
      <c r="I8" s="641" t="s">
        <v>1451</v>
      </c>
      <c r="J8" s="639" t="s">
        <v>667</v>
      </c>
      <c r="K8" s="639"/>
      <c r="L8" s="639"/>
      <c r="M8" s="639"/>
      <c r="N8" s="639"/>
      <c r="O8" s="639"/>
      <c r="P8" s="639"/>
      <c r="Q8" s="640"/>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pans="1:256" ht="18">
      <c r="A9" s="641"/>
      <c r="B9" s="639" t="s">
        <v>668</v>
      </c>
      <c r="C9" s="639"/>
      <c r="D9" s="639"/>
      <c r="E9" s="639"/>
      <c r="F9" s="639"/>
      <c r="G9" s="639"/>
      <c r="H9" s="640"/>
      <c r="I9" s="641"/>
      <c r="J9" s="639" t="s">
        <v>668</v>
      </c>
      <c r="K9" s="639"/>
      <c r="L9" s="639"/>
      <c r="M9" s="639"/>
      <c r="N9" s="639"/>
      <c r="O9" s="639"/>
      <c r="P9" s="639"/>
      <c r="Q9" s="640"/>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ht="18">
      <c r="A10" s="641" t="s">
        <v>1471</v>
      </c>
      <c r="B10" s="639" t="s">
        <v>669</v>
      </c>
      <c r="C10" s="639"/>
      <c r="D10" s="639"/>
      <c r="E10" s="639"/>
      <c r="F10" s="639"/>
      <c r="G10" s="639"/>
      <c r="H10" s="640"/>
      <c r="I10" s="641" t="s">
        <v>1471</v>
      </c>
      <c r="J10" s="639" t="s">
        <v>669</v>
      </c>
      <c r="K10" s="639"/>
      <c r="L10" s="639"/>
      <c r="M10" s="639"/>
      <c r="N10" s="639"/>
      <c r="O10" s="639"/>
      <c r="P10" s="639"/>
      <c r="Q10" s="640"/>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ht="18">
      <c r="A11" s="641"/>
      <c r="B11" s="639" t="s">
        <v>670</v>
      </c>
      <c r="C11" s="639"/>
      <c r="D11" s="639"/>
      <c r="E11" s="639"/>
      <c r="F11" s="639"/>
      <c r="G11" s="639"/>
      <c r="H11" s="640"/>
      <c r="I11" s="641"/>
      <c r="J11" s="639" t="s">
        <v>670</v>
      </c>
      <c r="K11" s="639"/>
      <c r="L11" s="639"/>
      <c r="M11" s="639"/>
      <c r="N11" s="639"/>
      <c r="O11" s="639"/>
      <c r="P11" s="639"/>
      <c r="Q11" s="640"/>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ht="18">
      <c r="A12" s="641" t="s">
        <v>1496</v>
      </c>
      <c r="B12" s="639" t="s">
        <v>671</v>
      </c>
      <c r="C12" s="639"/>
      <c r="D12" s="639"/>
      <c r="E12" s="639"/>
      <c r="F12" s="639"/>
      <c r="G12" s="639"/>
      <c r="H12" s="640"/>
      <c r="I12" s="641" t="s">
        <v>1496</v>
      </c>
      <c r="J12" s="639" t="s">
        <v>671</v>
      </c>
      <c r="K12" s="639"/>
      <c r="L12" s="639"/>
      <c r="M12" s="639"/>
      <c r="N12" s="639"/>
      <c r="O12" s="639"/>
      <c r="P12" s="639"/>
      <c r="Q12" s="640"/>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ht="18">
      <c r="A13" s="641"/>
      <c r="B13" s="639" t="s">
        <v>672</v>
      </c>
      <c r="C13" s="639"/>
      <c r="D13" s="639"/>
      <c r="E13" s="639"/>
      <c r="F13" s="639"/>
      <c r="G13" s="639"/>
      <c r="H13" s="640"/>
      <c r="I13" s="641"/>
      <c r="J13" s="639" t="s">
        <v>672</v>
      </c>
      <c r="K13" s="639"/>
      <c r="L13" s="639"/>
      <c r="M13" s="639"/>
      <c r="N13" s="639"/>
      <c r="O13" s="639"/>
      <c r="P13" s="639"/>
      <c r="Q13" s="640"/>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ht="18">
      <c r="A14" s="641" t="s">
        <v>1499</v>
      </c>
      <c r="B14" s="639" t="s">
        <v>673</v>
      </c>
      <c r="C14" s="639"/>
      <c r="D14" s="639"/>
      <c r="E14" s="639"/>
      <c r="F14" s="639"/>
      <c r="G14" s="639"/>
      <c r="H14" s="640"/>
      <c r="I14" s="641" t="s">
        <v>1499</v>
      </c>
      <c r="J14" s="639" t="s">
        <v>673</v>
      </c>
      <c r="K14" s="639"/>
      <c r="L14" s="639"/>
      <c r="M14" s="639"/>
      <c r="N14" s="639"/>
      <c r="O14" s="639"/>
      <c r="P14" s="639"/>
      <c r="Q14" s="640"/>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ht="18">
      <c r="A15" s="638"/>
      <c r="B15" s="639" t="s">
        <v>674</v>
      </c>
      <c r="C15" s="639"/>
      <c r="D15" s="639"/>
      <c r="E15" s="639"/>
      <c r="F15" s="639"/>
      <c r="G15" s="639"/>
      <c r="H15" s="640"/>
      <c r="I15" s="638"/>
      <c r="J15" s="639" t="s">
        <v>674</v>
      </c>
      <c r="K15" s="639"/>
      <c r="L15" s="639"/>
      <c r="M15" s="639"/>
      <c r="N15" s="639"/>
      <c r="O15" s="639"/>
      <c r="P15" s="639"/>
      <c r="Q15" s="640"/>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ht="18">
      <c r="A16" s="638"/>
      <c r="B16" s="639" t="s">
        <v>675</v>
      </c>
      <c r="C16" s="639"/>
      <c r="D16" s="639"/>
      <c r="E16" s="639"/>
      <c r="F16" s="639"/>
      <c r="G16" s="639"/>
      <c r="H16" s="640"/>
      <c r="I16" s="638"/>
      <c r="J16" s="639" t="s">
        <v>675</v>
      </c>
      <c r="K16" s="639"/>
      <c r="L16" s="639"/>
      <c r="M16" s="639"/>
      <c r="N16" s="639"/>
      <c r="O16" s="639"/>
      <c r="P16" s="639"/>
      <c r="Q16" s="640"/>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56" ht="18">
      <c r="A17" s="638"/>
      <c r="B17" s="639" t="s">
        <v>663</v>
      </c>
      <c r="C17" s="639"/>
      <c r="D17" s="639"/>
      <c r="E17" s="639"/>
      <c r="F17" s="639"/>
      <c r="G17" s="639"/>
      <c r="H17" s="640"/>
      <c r="I17" s="638"/>
      <c r="J17" s="639" t="s">
        <v>663</v>
      </c>
      <c r="K17" s="642"/>
      <c r="L17" s="643" t="s">
        <v>676</v>
      </c>
      <c r="M17" s="644"/>
      <c r="N17" s="642"/>
      <c r="O17" s="643" t="s">
        <v>677</v>
      </c>
      <c r="P17" s="644"/>
      <c r="Q17" s="640"/>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row>
    <row r="18" spans="1:256" ht="18">
      <c r="A18" s="638"/>
      <c r="B18" s="639"/>
      <c r="C18" s="639"/>
      <c r="D18" s="639"/>
      <c r="E18" s="639"/>
      <c r="F18" s="639"/>
      <c r="G18" s="639"/>
      <c r="H18" s="640"/>
      <c r="I18" s="638"/>
      <c r="J18" s="639"/>
      <c r="K18" s="645"/>
      <c r="L18" s="646"/>
      <c r="M18" s="647"/>
      <c r="N18" s="645"/>
      <c r="O18" s="646"/>
      <c r="P18" s="647"/>
      <c r="Q18" s="640"/>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row>
    <row r="19" spans="1:256" ht="18">
      <c r="A19" s="648"/>
      <c r="B19" s="649"/>
      <c r="C19" s="650"/>
      <c r="D19" s="649"/>
      <c r="E19" s="650"/>
      <c r="F19" s="651"/>
      <c r="G19" s="650"/>
      <c r="H19" s="652"/>
      <c r="I19" s="648"/>
      <c r="J19" s="649"/>
      <c r="K19" s="653" t="s">
        <v>678</v>
      </c>
      <c r="L19" s="649"/>
      <c r="M19" s="649"/>
      <c r="N19" s="649"/>
      <c r="O19" s="654" t="s">
        <v>795</v>
      </c>
      <c r="P19" s="649" t="s">
        <v>795</v>
      </c>
      <c r="Q19" s="652"/>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row>
    <row r="20" spans="1:256" ht="18">
      <c r="A20" s="655"/>
      <c r="B20" s="656"/>
      <c r="C20" s="657"/>
      <c r="D20" s="656"/>
      <c r="E20" s="657"/>
      <c r="F20" s="658"/>
      <c r="G20" s="657"/>
      <c r="H20" s="659"/>
      <c r="I20" s="655"/>
      <c r="J20" s="656"/>
      <c r="K20" s="656" t="s">
        <v>679</v>
      </c>
      <c r="L20" s="656"/>
      <c r="M20" s="656" t="s">
        <v>680</v>
      </c>
      <c r="N20" s="656" t="s">
        <v>681</v>
      </c>
      <c r="O20" s="660" t="s">
        <v>682</v>
      </c>
      <c r="P20" s="661"/>
      <c r="Q20" s="659" t="s">
        <v>683</v>
      </c>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row>
    <row r="21" spans="1:256" ht="18">
      <c r="A21" s="655" t="s">
        <v>36</v>
      </c>
      <c r="B21" s="656" t="s">
        <v>625</v>
      </c>
      <c r="C21" s="657" t="s">
        <v>684</v>
      </c>
      <c r="D21" s="656" t="s">
        <v>685</v>
      </c>
      <c r="E21" s="657" t="s">
        <v>328</v>
      </c>
      <c r="F21" s="658" t="s">
        <v>329</v>
      </c>
      <c r="G21" s="657" t="s">
        <v>330</v>
      </c>
      <c r="H21" s="659" t="s">
        <v>331</v>
      </c>
      <c r="I21" s="655" t="s">
        <v>36</v>
      </c>
      <c r="J21" s="656" t="s">
        <v>332</v>
      </c>
      <c r="K21" s="656" t="s">
        <v>333</v>
      </c>
      <c r="L21" s="656" t="s">
        <v>334</v>
      </c>
      <c r="M21" s="656" t="s">
        <v>335</v>
      </c>
      <c r="N21" s="656" t="s">
        <v>336</v>
      </c>
      <c r="O21" s="656" t="s">
        <v>337</v>
      </c>
      <c r="P21" s="656"/>
      <c r="Q21" s="662" t="s">
        <v>338</v>
      </c>
      <c r="R21" s="110"/>
      <c r="S21" s="110"/>
      <c r="T21" s="110"/>
      <c r="U21" s="110"/>
      <c r="V21" s="110"/>
      <c r="W21" s="110"/>
      <c r="X21" s="110"/>
      <c r="Y21" s="110"/>
      <c r="Z21" s="110"/>
      <c r="AA21" s="110"/>
      <c r="AB21" s="110"/>
      <c r="AC21" s="110"/>
      <c r="AD21" s="110"/>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row>
    <row r="22" spans="1:256" ht="18">
      <c r="A22" s="655" t="s">
        <v>48</v>
      </c>
      <c r="B22" s="656"/>
      <c r="C22" s="657" t="s">
        <v>685</v>
      </c>
      <c r="D22" s="656" t="s">
        <v>1649</v>
      </c>
      <c r="E22" s="657" t="s">
        <v>339</v>
      </c>
      <c r="F22" s="658" t="s">
        <v>340</v>
      </c>
      <c r="G22" s="657" t="s">
        <v>1623</v>
      </c>
      <c r="H22" s="659" t="s">
        <v>341</v>
      </c>
      <c r="I22" s="655" t="s">
        <v>48</v>
      </c>
      <c r="J22" s="656" t="s">
        <v>342</v>
      </c>
      <c r="K22" s="656" t="s">
        <v>343</v>
      </c>
      <c r="L22" s="656" t="s">
        <v>344</v>
      </c>
      <c r="M22" s="656" t="s">
        <v>345</v>
      </c>
      <c r="N22" s="656" t="s">
        <v>346</v>
      </c>
      <c r="O22" s="656" t="s">
        <v>347</v>
      </c>
      <c r="P22" s="656" t="s">
        <v>348</v>
      </c>
      <c r="Q22" s="662" t="s">
        <v>1628</v>
      </c>
      <c r="R22" s="110"/>
      <c r="S22" s="110"/>
      <c r="T22" s="110"/>
      <c r="U22" s="110"/>
      <c r="V22" s="110"/>
      <c r="W22" s="110"/>
      <c r="X22" s="110"/>
      <c r="Y22" s="110"/>
      <c r="Z22" s="110"/>
      <c r="AA22" s="110"/>
      <c r="AB22" s="110"/>
      <c r="AC22" s="110"/>
      <c r="AD22" s="110"/>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row>
    <row r="23" spans="1:256" ht="18">
      <c r="A23" s="663"/>
      <c r="B23" s="664" t="s">
        <v>349</v>
      </c>
      <c r="C23" s="665" t="s">
        <v>350</v>
      </c>
      <c r="D23" s="664" t="s">
        <v>351</v>
      </c>
      <c r="E23" s="665" t="s">
        <v>352</v>
      </c>
      <c r="F23" s="666" t="s">
        <v>353</v>
      </c>
      <c r="G23" s="665" t="s">
        <v>354</v>
      </c>
      <c r="H23" s="667" t="s">
        <v>355</v>
      </c>
      <c r="I23" s="663"/>
      <c r="J23" s="664" t="s">
        <v>356</v>
      </c>
      <c r="K23" s="664" t="s">
        <v>357</v>
      </c>
      <c r="L23" s="664" t="s">
        <v>358</v>
      </c>
      <c r="M23" s="664" t="s">
        <v>359</v>
      </c>
      <c r="N23" s="664" t="s">
        <v>360</v>
      </c>
      <c r="O23" s="664" t="s">
        <v>361</v>
      </c>
      <c r="P23" s="664" t="s">
        <v>362</v>
      </c>
      <c r="Q23" s="668" t="s">
        <v>363</v>
      </c>
      <c r="R23" s="96"/>
      <c r="S23" s="96"/>
      <c r="T23" s="96"/>
      <c r="U23" s="96"/>
      <c r="V23" s="96"/>
      <c r="W23" s="96"/>
      <c r="X23" s="96"/>
      <c r="Y23" s="96"/>
      <c r="Z23" s="96"/>
      <c r="AA23" s="96"/>
      <c r="AB23" s="96"/>
      <c r="AC23" s="96"/>
      <c r="AD23" s="96"/>
      <c r="AE23" s="67"/>
      <c r="AF23" s="67"/>
      <c r="AG23" s="67"/>
      <c r="AH23" s="67"/>
      <c r="AI23" s="67"/>
      <c r="AJ23" s="67"/>
      <c r="AK23" s="67"/>
      <c r="AL23" s="67"/>
      <c r="AM23" s="67"/>
      <c r="AN23" s="67"/>
      <c r="AO23" s="67"/>
      <c r="AP23" s="67"/>
      <c r="AQ23" s="67"/>
      <c r="AR23" s="67"/>
      <c r="AS23" s="67"/>
      <c r="AT23" s="67"/>
      <c r="AU23" s="67"/>
      <c r="AV23" s="67"/>
      <c r="AW23" s="67"/>
      <c r="AX23" s="67"/>
      <c r="AY23" s="67"/>
      <c r="AZ23" s="67"/>
      <c r="BA23" s="67"/>
      <c r="BB23" s="67"/>
      <c r="BC23" s="67"/>
      <c r="BD23" s="67"/>
      <c r="BE23" s="67"/>
      <c r="BF23" s="67"/>
      <c r="BG23" s="67"/>
      <c r="BH23" s="67"/>
      <c r="BI23" s="67"/>
      <c r="BJ23" s="67"/>
      <c r="BK23" s="67"/>
      <c r="BL23" s="67"/>
      <c r="BM23" s="67"/>
      <c r="BN23" s="67"/>
      <c r="BO23" s="67"/>
      <c r="BP23" s="67"/>
      <c r="BQ23" s="67"/>
      <c r="BR23" s="67"/>
      <c r="BS23" s="67"/>
      <c r="BT23" s="67"/>
      <c r="BU23" s="67"/>
      <c r="BV23" s="67"/>
      <c r="BW23" s="67"/>
      <c r="BX23" s="67"/>
      <c r="BY23" s="67"/>
      <c r="BZ23" s="67"/>
      <c r="CA23" s="67"/>
      <c r="CB23" s="67"/>
      <c r="CC23" s="67"/>
      <c r="CD23" s="67"/>
      <c r="CE23" s="67"/>
      <c r="CF23" s="67"/>
      <c r="CG23" s="67"/>
      <c r="CH23" s="67"/>
      <c r="CI23" s="67"/>
      <c r="CJ23" s="67"/>
      <c r="CK23" s="67"/>
      <c r="CL23" s="67"/>
      <c r="CM23" s="67"/>
      <c r="CN23" s="67"/>
      <c r="CO23" s="67"/>
      <c r="CP23" s="67"/>
      <c r="CQ23" s="67"/>
      <c r="CR23" s="67"/>
      <c r="CS23" s="67"/>
      <c r="CT23" s="67"/>
      <c r="CU23" s="67"/>
      <c r="CV23" s="67"/>
      <c r="CW23" s="67"/>
      <c r="CX23" s="67"/>
      <c r="CY23" s="67"/>
      <c r="CZ23" s="67"/>
      <c r="DA23" s="67"/>
      <c r="DB23" s="67"/>
      <c r="DC23" s="67"/>
      <c r="DD23" s="67"/>
      <c r="DE23" s="67"/>
      <c r="DF23" s="67"/>
      <c r="DG23" s="67"/>
      <c r="DH23" s="67"/>
      <c r="DI23" s="67"/>
      <c r="DJ23" s="67"/>
      <c r="DK23" s="67"/>
      <c r="DL23" s="67"/>
      <c r="DM23" s="67"/>
      <c r="DN23" s="67"/>
      <c r="DO23" s="67"/>
      <c r="DP23" s="67"/>
      <c r="DQ23" s="67"/>
      <c r="DR23" s="67"/>
      <c r="DS23" s="67"/>
      <c r="DT23" s="67"/>
      <c r="DU23" s="67"/>
      <c r="DV23" s="67"/>
      <c r="DW23" s="67"/>
      <c r="DX23" s="67"/>
      <c r="DY23" s="67"/>
      <c r="DZ23" s="67"/>
      <c r="EA23" s="67"/>
      <c r="EB23" s="67"/>
      <c r="EC23" s="67"/>
      <c r="ED23" s="67"/>
      <c r="EE23" s="67"/>
      <c r="EF23" s="67"/>
      <c r="EG23" s="67"/>
      <c r="EH23" s="67"/>
      <c r="EI23" s="67"/>
      <c r="EJ23" s="67"/>
      <c r="EK23" s="67"/>
      <c r="EL23" s="67"/>
      <c r="EM23" s="67"/>
      <c r="EN23" s="67"/>
      <c r="EO23" s="67"/>
      <c r="EP23" s="67"/>
      <c r="EQ23" s="67"/>
      <c r="ER23" s="67"/>
      <c r="ES23" s="67"/>
      <c r="ET23" s="67"/>
      <c r="EU23" s="67"/>
      <c r="EV23" s="67"/>
      <c r="EW23" s="67"/>
      <c r="EX23" s="67"/>
      <c r="EY23" s="67"/>
      <c r="EZ23" s="67"/>
      <c r="FA23" s="67"/>
      <c r="FB23" s="67"/>
      <c r="FC23" s="67"/>
      <c r="FD23" s="67"/>
      <c r="FE23" s="67"/>
      <c r="FF23" s="67"/>
      <c r="FG23" s="67"/>
      <c r="FH23" s="67"/>
      <c r="FI23" s="67"/>
      <c r="FJ23" s="67"/>
      <c r="FK23" s="67"/>
      <c r="FL23" s="67"/>
      <c r="FM23" s="67"/>
      <c r="FN23" s="67"/>
      <c r="FO23" s="67"/>
      <c r="FP23" s="67"/>
      <c r="FQ23" s="67"/>
      <c r="FR23" s="67"/>
      <c r="FS23" s="67"/>
      <c r="FT23" s="67"/>
      <c r="FU23" s="67"/>
      <c r="FV23" s="67"/>
      <c r="FW23" s="67"/>
      <c r="FX23" s="67"/>
      <c r="FY23" s="67"/>
      <c r="FZ23" s="67"/>
      <c r="GA23" s="67"/>
      <c r="GB23" s="67"/>
      <c r="GC23" s="67"/>
      <c r="GD23" s="67"/>
      <c r="GE23" s="67"/>
      <c r="GF23" s="67"/>
      <c r="GG23" s="67"/>
      <c r="GH23" s="67"/>
      <c r="GI23" s="67"/>
      <c r="GJ23" s="67"/>
      <c r="GK23" s="67"/>
      <c r="GL23" s="67"/>
      <c r="GM23" s="67"/>
      <c r="GN23" s="67"/>
      <c r="GO23" s="67"/>
      <c r="GP23" s="67"/>
      <c r="GQ23" s="67"/>
      <c r="GR23" s="67"/>
      <c r="GS23" s="67"/>
      <c r="GT23" s="67"/>
      <c r="GU23" s="67"/>
      <c r="GV23" s="67"/>
      <c r="GW23" s="67"/>
      <c r="GX23" s="67"/>
      <c r="GY23" s="67"/>
      <c r="GZ23" s="67"/>
      <c r="HA23" s="67"/>
      <c r="HB23" s="67"/>
      <c r="HC23" s="67"/>
      <c r="HD23" s="67"/>
      <c r="HE23" s="67"/>
      <c r="HF23" s="67"/>
      <c r="HG23" s="67"/>
      <c r="HH23" s="67"/>
      <c r="HI23" s="67"/>
      <c r="HJ23" s="67"/>
      <c r="HK23" s="67"/>
      <c r="HL23" s="67"/>
      <c r="HM23" s="67"/>
      <c r="HN23" s="67"/>
      <c r="HO23" s="67"/>
      <c r="HP23" s="67"/>
      <c r="HQ23" s="67"/>
      <c r="HR23" s="67"/>
      <c r="HS23" s="67"/>
      <c r="HT23" s="67"/>
      <c r="HU23" s="67"/>
      <c r="HV23" s="67"/>
      <c r="HW23" s="67"/>
      <c r="HX23" s="67"/>
      <c r="HY23" s="67"/>
      <c r="HZ23" s="67"/>
      <c r="IA23" s="67"/>
      <c r="IB23" s="67"/>
      <c r="IC23" s="67"/>
      <c r="ID23" s="67"/>
      <c r="IE23" s="67"/>
      <c r="IF23" s="67"/>
      <c r="IG23" s="67"/>
      <c r="IH23" s="67"/>
      <c r="II23" s="67"/>
      <c r="IJ23" s="67"/>
      <c r="IK23" s="67"/>
      <c r="IL23" s="67"/>
      <c r="IM23" s="67"/>
      <c r="IN23" s="67"/>
      <c r="IO23" s="67"/>
      <c r="IP23" s="67"/>
      <c r="IQ23" s="67"/>
      <c r="IR23" s="67"/>
      <c r="IS23" s="67"/>
      <c r="IT23" s="67"/>
      <c r="IU23" s="67"/>
      <c r="IV23" s="67"/>
    </row>
    <row r="24" spans="1:256" ht="18">
      <c r="A24" s="669"/>
      <c r="B24" s="670"/>
      <c r="C24" s="671"/>
      <c r="D24" s="670"/>
      <c r="E24" s="671"/>
      <c r="F24" s="672"/>
      <c r="G24" s="671"/>
      <c r="H24" s="673"/>
      <c r="I24" s="669"/>
      <c r="J24" s="670"/>
      <c r="K24" s="670"/>
      <c r="L24" s="670"/>
      <c r="M24" s="670"/>
      <c r="N24" s="670"/>
      <c r="O24" s="670"/>
      <c r="P24" s="670"/>
      <c r="Q24" s="674"/>
      <c r="R24" s="110"/>
      <c r="S24" s="110"/>
      <c r="T24" s="110"/>
      <c r="U24" s="110"/>
      <c r="V24" s="110"/>
      <c r="W24" s="110"/>
      <c r="X24" s="110"/>
      <c r="Y24" s="110"/>
      <c r="Z24" s="110"/>
      <c r="AA24" s="110"/>
      <c r="AB24" s="110"/>
      <c r="AC24" s="110"/>
      <c r="AD24" s="110"/>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row>
    <row r="25" spans="1:256" ht="18">
      <c r="A25" s="675">
        <v>1</v>
      </c>
      <c r="B25" s="676" t="s">
        <v>2956</v>
      </c>
      <c r="C25" s="677"/>
      <c r="D25" s="678"/>
      <c r="E25" s="689" t="s">
        <v>2990</v>
      </c>
      <c r="F25" s="679">
        <v>970904</v>
      </c>
      <c r="G25" s="680"/>
      <c r="H25" s="681"/>
      <c r="I25" s="675">
        <v>1</v>
      </c>
      <c r="J25" s="682">
        <v>1</v>
      </c>
      <c r="K25" s="678">
        <v>69080</v>
      </c>
      <c r="L25" s="678"/>
      <c r="M25" s="678"/>
      <c r="N25" s="678"/>
      <c r="O25" s="678"/>
      <c r="P25" s="678"/>
      <c r="Q25" s="683">
        <v>1039984</v>
      </c>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row>
    <row r="26" spans="1:256" ht="18">
      <c r="A26" s="675">
        <v>2</v>
      </c>
      <c r="B26" s="676" t="s">
        <v>2958</v>
      </c>
      <c r="C26" s="677"/>
      <c r="D26" s="684"/>
      <c r="E26" s="689" t="s">
        <v>2990</v>
      </c>
      <c r="F26" s="685">
        <v>383281</v>
      </c>
      <c r="G26" s="686"/>
      <c r="H26" s="687"/>
      <c r="I26" s="675">
        <v>2</v>
      </c>
      <c r="J26" s="682">
        <v>1</v>
      </c>
      <c r="K26" s="684">
        <v>-68604</v>
      </c>
      <c r="L26" s="684"/>
      <c r="M26" s="684"/>
      <c r="N26" s="684"/>
      <c r="O26" s="684"/>
      <c r="P26" s="684"/>
      <c r="Q26" s="688">
        <v>314677</v>
      </c>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row>
    <row r="27" spans="1:256" ht="18">
      <c r="A27" s="675">
        <v>3</v>
      </c>
      <c r="B27" s="676" t="s">
        <v>2989</v>
      </c>
      <c r="C27" s="677"/>
      <c r="D27" s="684"/>
      <c r="E27" s="689" t="s">
        <v>2990</v>
      </c>
      <c r="F27" s="685">
        <v>23101</v>
      </c>
      <c r="G27" s="686"/>
      <c r="H27" s="687"/>
      <c r="I27" s="675">
        <v>3</v>
      </c>
      <c r="J27" s="682">
        <v>1</v>
      </c>
      <c r="K27" s="684">
        <v>-48</v>
      </c>
      <c r="L27" s="684"/>
      <c r="M27" s="684"/>
      <c r="N27" s="684"/>
      <c r="O27" s="684"/>
      <c r="P27" s="684"/>
      <c r="Q27" s="688">
        <v>23053</v>
      </c>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row>
    <row r="28" spans="1:256" ht="18">
      <c r="A28" s="675">
        <v>4</v>
      </c>
      <c r="B28" s="676"/>
      <c r="C28" s="677"/>
      <c r="D28" s="684"/>
      <c r="E28" s="689"/>
      <c r="F28" s="685"/>
      <c r="G28" s="686"/>
      <c r="H28" s="687"/>
      <c r="I28" s="675">
        <v>4</v>
      </c>
      <c r="J28" s="690"/>
      <c r="K28" s="684"/>
      <c r="L28" s="684"/>
      <c r="M28" s="684"/>
      <c r="N28" s="684"/>
      <c r="O28" s="684"/>
      <c r="P28" s="684"/>
      <c r="Q28" s="688">
        <v>0</v>
      </c>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row>
    <row r="29" spans="1:256" ht="18">
      <c r="A29" s="675">
        <v>5</v>
      </c>
      <c r="B29" s="676"/>
      <c r="C29" s="677"/>
      <c r="D29" s="684"/>
      <c r="E29" s="689"/>
      <c r="F29" s="685"/>
      <c r="G29" s="686"/>
      <c r="H29" s="687"/>
      <c r="I29" s="675">
        <v>5</v>
      </c>
      <c r="J29" s="690"/>
      <c r="K29" s="684"/>
      <c r="L29" s="684"/>
      <c r="M29" s="684"/>
      <c r="N29" s="684"/>
      <c r="O29" s="684"/>
      <c r="P29" s="684"/>
      <c r="Q29" s="688">
        <v>0</v>
      </c>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row>
    <row r="30" spans="1:256" ht="18">
      <c r="A30" s="675">
        <v>6</v>
      </c>
      <c r="B30" s="676"/>
      <c r="C30" s="677"/>
      <c r="D30" s="684"/>
      <c r="E30" s="677"/>
      <c r="F30" s="685"/>
      <c r="G30" s="686"/>
      <c r="H30" s="687"/>
      <c r="I30" s="675">
        <v>6</v>
      </c>
      <c r="J30" s="682"/>
      <c r="K30" s="684"/>
      <c r="L30" s="684"/>
      <c r="M30" s="684"/>
      <c r="N30" s="684"/>
      <c r="O30" s="684"/>
      <c r="P30" s="684"/>
      <c r="Q30" s="688">
        <v>0</v>
      </c>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row>
    <row r="31" spans="1:256" ht="18">
      <c r="A31" s="675">
        <v>7</v>
      </c>
      <c r="B31" s="676"/>
      <c r="C31" s="677"/>
      <c r="D31" s="684"/>
      <c r="E31" s="689"/>
      <c r="F31" s="685"/>
      <c r="G31" s="686"/>
      <c r="H31" s="687"/>
      <c r="I31" s="675">
        <v>7</v>
      </c>
      <c r="J31" s="682"/>
      <c r="K31" s="684"/>
      <c r="L31" s="684"/>
      <c r="M31" s="684"/>
      <c r="N31" s="684"/>
      <c r="O31" s="684"/>
      <c r="P31" s="684"/>
      <c r="Q31" s="688">
        <v>0</v>
      </c>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row>
    <row r="32" spans="1:256" ht="18">
      <c r="A32" s="675">
        <v>8</v>
      </c>
      <c r="B32" s="676"/>
      <c r="C32" s="677"/>
      <c r="D32" s="684"/>
      <c r="E32" s="677"/>
      <c r="F32" s="685"/>
      <c r="G32" s="686"/>
      <c r="H32" s="687"/>
      <c r="I32" s="675">
        <v>8</v>
      </c>
      <c r="J32" s="682"/>
      <c r="K32" s="684"/>
      <c r="L32" s="684"/>
      <c r="M32" s="684"/>
      <c r="N32" s="684"/>
      <c r="O32" s="684"/>
      <c r="P32" s="684"/>
      <c r="Q32" s="688">
        <v>0</v>
      </c>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row>
    <row r="33" spans="1:256" ht="18">
      <c r="A33" s="675">
        <v>9</v>
      </c>
      <c r="B33" s="691"/>
      <c r="C33" s="677"/>
      <c r="D33" s="684"/>
      <c r="E33" s="677"/>
      <c r="F33" s="684"/>
      <c r="G33" s="686"/>
      <c r="H33" s="687"/>
      <c r="I33" s="675">
        <v>9</v>
      </c>
      <c r="J33" s="682"/>
      <c r="K33" s="684"/>
      <c r="L33" s="684"/>
      <c r="M33" s="684"/>
      <c r="N33" s="684"/>
      <c r="O33" s="684"/>
      <c r="P33" s="684"/>
      <c r="Q33" s="688">
        <v>0</v>
      </c>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row>
    <row r="34" spans="1:256" ht="18">
      <c r="A34" s="675">
        <v>10</v>
      </c>
      <c r="B34" s="676"/>
      <c r="C34" s="677"/>
      <c r="D34" s="684"/>
      <c r="E34" s="677"/>
      <c r="F34" s="685"/>
      <c r="G34" s="686"/>
      <c r="H34" s="687"/>
      <c r="I34" s="675">
        <v>10</v>
      </c>
      <c r="J34" s="682"/>
      <c r="K34" s="684"/>
      <c r="L34" s="684"/>
      <c r="M34" s="684"/>
      <c r="N34" s="684"/>
      <c r="O34" s="684"/>
      <c r="P34" s="684"/>
      <c r="Q34" s="688">
        <v>0</v>
      </c>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row>
    <row r="35" spans="1:256" ht="18">
      <c r="A35" s="675">
        <v>11</v>
      </c>
      <c r="B35" s="676"/>
      <c r="C35" s="677"/>
      <c r="D35" s="684"/>
      <c r="E35" s="677"/>
      <c r="F35" s="685"/>
      <c r="G35" s="686"/>
      <c r="H35" s="687"/>
      <c r="I35" s="675">
        <v>11</v>
      </c>
      <c r="J35" s="682"/>
      <c r="K35" s="684"/>
      <c r="L35" s="684"/>
      <c r="M35" s="684"/>
      <c r="N35" s="684"/>
      <c r="O35" s="684"/>
      <c r="P35" s="684"/>
      <c r="Q35" s="688">
        <v>0</v>
      </c>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row>
    <row r="36" spans="1:256" ht="18">
      <c r="A36" s="675">
        <v>12</v>
      </c>
      <c r="B36" s="676"/>
      <c r="C36" s="689"/>
      <c r="D36" s="684"/>
      <c r="E36" s="689"/>
      <c r="F36" s="685"/>
      <c r="G36" s="686"/>
      <c r="H36" s="687"/>
      <c r="I36" s="675">
        <v>12</v>
      </c>
      <c r="J36" s="682"/>
      <c r="K36" s="684"/>
      <c r="L36" s="684"/>
      <c r="M36" s="684"/>
      <c r="N36" s="684"/>
      <c r="O36" s="684"/>
      <c r="P36" s="684"/>
      <c r="Q36" s="688">
        <v>0</v>
      </c>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row>
    <row r="37" spans="1:256" ht="18">
      <c r="A37" s="675">
        <v>13</v>
      </c>
      <c r="B37" s="676"/>
      <c r="C37" s="677"/>
      <c r="D37" s="684"/>
      <c r="E37" s="677"/>
      <c r="F37" s="685"/>
      <c r="G37" s="686"/>
      <c r="H37" s="687"/>
      <c r="I37" s="675">
        <v>13</v>
      </c>
      <c r="J37" s="682"/>
      <c r="K37" s="684"/>
      <c r="L37" s="684"/>
      <c r="M37" s="684"/>
      <c r="N37" s="684"/>
      <c r="O37" s="684"/>
      <c r="P37" s="684"/>
      <c r="Q37" s="688">
        <v>0</v>
      </c>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row>
    <row r="38" spans="1:256" ht="18">
      <c r="A38" s="675">
        <v>14</v>
      </c>
      <c r="B38" s="676"/>
      <c r="C38" s="677"/>
      <c r="D38" s="684"/>
      <c r="E38" s="677"/>
      <c r="F38" s="685"/>
      <c r="G38" s="686"/>
      <c r="H38" s="687"/>
      <c r="I38" s="675">
        <v>14</v>
      </c>
      <c r="J38" s="682"/>
      <c r="K38" s="684"/>
      <c r="L38" s="684"/>
      <c r="M38" s="684"/>
      <c r="N38" s="684"/>
      <c r="O38" s="684"/>
      <c r="P38" s="684"/>
      <c r="Q38" s="688">
        <v>0</v>
      </c>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row>
    <row r="39" spans="1:256" ht="18">
      <c r="A39" s="675">
        <v>15</v>
      </c>
      <c r="B39" s="676"/>
      <c r="C39" s="677"/>
      <c r="D39" s="684"/>
      <c r="E39" s="677"/>
      <c r="F39" s="685"/>
      <c r="G39" s="686"/>
      <c r="H39" s="687"/>
      <c r="I39" s="675">
        <v>15</v>
      </c>
      <c r="J39" s="682"/>
      <c r="K39" s="684"/>
      <c r="L39" s="684"/>
      <c r="M39" s="684"/>
      <c r="N39" s="684"/>
      <c r="O39" s="684"/>
      <c r="P39" s="684"/>
      <c r="Q39" s="688">
        <v>0</v>
      </c>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row>
    <row r="40" spans="1:256" ht="18">
      <c r="A40" s="675">
        <v>16</v>
      </c>
      <c r="B40" s="676"/>
      <c r="C40" s="677"/>
      <c r="D40" s="684"/>
      <c r="E40" s="677"/>
      <c r="F40" s="685"/>
      <c r="G40" s="686"/>
      <c r="H40" s="687"/>
      <c r="I40" s="675">
        <v>16</v>
      </c>
      <c r="J40" s="682"/>
      <c r="K40" s="684"/>
      <c r="L40" s="684"/>
      <c r="M40" s="684"/>
      <c r="N40" s="684"/>
      <c r="O40" s="684"/>
      <c r="P40" s="684"/>
      <c r="Q40" s="688">
        <v>0</v>
      </c>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row>
    <row r="41" spans="1:256" ht="18">
      <c r="A41" s="675">
        <v>17</v>
      </c>
      <c r="B41" s="676"/>
      <c r="C41" s="677"/>
      <c r="D41" s="684"/>
      <c r="E41" s="677"/>
      <c r="F41" s="685"/>
      <c r="G41" s="686"/>
      <c r="H41" s="687"/>
      <c r="I41" s="675">
        <v>17</v>
      </c>
      <c r="J41" s="682"/>
      <c r="K41" s="684"/>
      <c r="L41" s="684"/>
      <c r="M41" s="684"/>
      <c r="N41" s="684"/>
      <c r="O41" s="684"/>
      <c r="P41" s="684"/>
      <c r="Q41" s="688">
        <v>0</v>
      </c>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row>
    <row r="42" spans="1:256" ht="18">
      <c r="A42" s="675">
        <v>18</v>
      </c>
      <c r="B42" s="676"/>
      <c r="C42" s="677"/>
      <c r="D42" s="684"/>
      <c r="E42" s="677"/>
      <c r="F42" s="685"/>
      <c r="G42" s="686"/>
      <c r="H42" s="687"/>
      <c r="I42" s="675">
        <v>18</v>
      </c>
      <c r="J42" s="682"/>
      <c r="K42" s="684"/>
      <c r="L42" s="684"/>
      <c r="M42" s="684"/>
      <c r="N42" s="684"/>
      <c r="O42" s="684"/>
      <c r="P42" s="684"/>
      <c r="Q42" s="688">
        <v>0</v>
      </c>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row>
    <row r="43" spans="1:256" ht="18">
      <c r="A43" s="675">
        <v>19</v>
      </c>
      <c r="B43" s="676"/>
      <c r="C43" s="677"/>
      <c r="D43" s="684"/>
      <c r="E43" s="677"/>
      <c r="F43" s="685"/>
      <c r="G43" s="686"/>
      <c r="H43" s="687"/>
      <c r="I43" s="675">
        <v>19</v>
      </c>
      <c r="J43" s="682"/>
      <c r="K43" s="684"/>
      <c r="L43" s="684"/>
      <c r="M43" s="684"/>
      <c r="N43" s="684"/>
      <c r="O43" s="684"/>
      <c r="P43" s="684"/>
      <c r="Q43" s="688">
        <v>0</v>
      </c>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row>
    <row r="44" spans="1:256" ht="18">
      <c r="A44" s="675">
        <v>20</v>
      </c>
      <c r="B44" s="676"/>
      <c r="C44" s="677"/>
      <c r="D44" s="684"/>
      <c r="E44" s="677"/>
      <c r="F44" s="685"/>
      <c r="G44" s="686"/>
      <c r="H44" s="687"/>
      <c r="I44" s="675">
        <v>20</v>
      </c>
      <c r="J44" s="682"/>
      <c r="K44" s="684"/>
      <c r="L44" s="684"/>
      <c r="M44" s="684"/>
      <c r="N44" s="684"/>
      <c r="O44" s="684"/>
      <c r="P44" s="684"/>
      <c r="Q44" s="688">
        <v>0</v>
      </c>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row>
    <row r="45" spans="1:256" ht="18">
      <c r="A45" s="675">
        <v>21</v>
      </c>
      <c r="B45" s="676"/>
      <c r="C45" s="677"/>
      <c r="D45" s="684"/>
      <c r="E45" s="677"/>
      <c r="F45" s="685"/>
      <c r="G45" s="686"/>
      <c r="H45" s="687"/>
      <c r="I45" s="675">
        <v>21</v>
      </c>
      <c r="J45" s="682"/>
      <c r="K45" s="684"/>
      <c r="L45" s="684"/>
      <c r="M45" s="684"/>
      <c r="N45" s="684"/>
      <c r="O45" s="684"/>
      <c r="P45" s="684"/>
      <c r="Q45" s="688">
        <v>0</v>
      </c>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row>
    <row r="46" spans="1:256" ht="18">
      <c r="A46" s="675">
        <v>22</v>
      </c>
      <c r="B46" s="676"/>
      <c r="C46" s="677"/>
      <c r="D46" s="684"/>
      <c r="E46" s="677"/>
      <c r="F46" s="685"/>
      <c r="G46" s="686"/>
      <c r="H46" s="687"/>
      <c r="I46" s="675">
        <v>22</v>
      </c>
      <c r="J46" s="682"/>
      <c r="K46" s="684"/>
      <c r="L46" s="684"/>
      <c r="M46" s="684"/>
      <c r="N46" s="684"/>
      <c r="O46" s="684"/>
      <c r="P46" s="684"/>
      <c r="Q46" s="688">
        <v>0</v>
      </c>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row>
    <row r="47" spans="1:256" ht="18">
      <c r="A47" s="675">
        <v>23</v>
      </c>
      <c r="B47" s="676"/>
      <c r="C47" s="677"/>
      <c r="D47" s="684"/>
      <c r="E47" s="677"/>
      <c r="F47" s="685"/>
      <c r="G47" s="686"/>
      <c r="H47" s="687"/>
      <c r="I47" s="675">
        <v>23</v>
      </c>
      <c r="J47" s="682"/>
      <c r="K47" s="684"/>
      <c r="L47" s="684"/>
      <c r="M47" s="684"/>
      <c r="N47" s="684"/>
      <c r="O47" s="684"/>
      <c r="P47" s="684"/>
      <c r="Q47" s="688">
        <v>0</v>
      </c>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c r="GP47" s="7"/>
      <c r="GQ47" s="7"/>
      <c r="GR47" s="7"/>
      <c r="GS47" s="7"/>
      <c r="GT47" s="7"/>
      <c r="GU47" s="7"/>
      <c r="GV47" s="7"/>
      <c r="GW47" s="7"/>
      <c r="GX47" s="7"/>
      <c r="GY47" s="7"/>
      <c r="GZ47" s="7"/>
      <c r="HA47" s="7"/>
      <c r="HB47" s="7"/>
      <c r="HC47" s="7"/>
      <c r="HD47" s="7"/>
      <c r="HE47" s="7"/>
      <c r="HF47" s="7"/>
      <c r="HG47" s="7"/>
      <c r="HH47" s="7"/>
      <c r="HI47" s="7"/>
      <c r="HJ47" s="7"/>
      <c r="HK47" s="7"/>
      <c r="HL47" s="7"/>
      <c r="HM47" s="7"/>
      <c r="HN47" s="7"/>
      <c r="HO47" s="7"/>
      <c r="HP47" s="7"/>
      <c r="HQ47" s="7"/>
      <c r="HR47" s="7"/>
      <c r="HS47" s="7"/>
      <c r="HT47" s="7"/>
      <c r="HU47" s="7"/>
      <c r="HV47" s="7"/>
      <c r="HW47" s="7"/>
      <c r="HX47" s="7"/>
      <c r="HY47" s="7"/>
      <c r="HZ47" s="7"/>
      <c r="IA47" s="7"/>
      <c r="IB47" s="7"/>
      <c r="IC47" s="7"/>
      <c r="ID47" s="7"/>
      <c r="IE47" s="7"/>
      <c r="IF47" s="7"/>
      <c r="IG47" s="7"/>
      <c r="IH47" s="7"/>
      <c r="II47" s="7"/>
      <c r="IJ47" s="7"/>
      <c r="IK47" s="7"/>
      <c r="IL47" s="7"/>
      <c r="IM47" s="7"/>
      <c r="IN47" s="7"/>
      <c r="IO47" s="7"/>
      <c r="IP47" s="7"/>
      <c r="IQ47" s="7"/>
      <c r="IR47" s="7"/>
      <c r="IS47" s="7"/>
      <c r="IT47" s="7"/>
      <c r="IU47" s="7"/>
      <c r="IV47" s="7"/>
    </row>
    <row r="48" spans="1:256" ht="18">
      <c r="A48" s="675">
        <v>24</v>
      </c>
      <c r="B48" s="676"/>
      <c r="C48" s="677"/>
      <c r="D48" s="684"/>
      <c r="E48" s="677"/>
      <c r="F48" s="685"/>
      <c r="G48" s="686"/>
      <c r="H48" s="687"/>
      <c r="I48" s="675">
        <v>24</v>
      </c>
      <c r="J48" s="682"/>
      <c r="K48" s="684"/>
      <c r="L48" s="684"/>
      <c r="M48" s="684"/>
      <c r="N48" s="684"/>
      <c r="O48" s="684"/>
      <c r="P48" s="684"/>
      <c r="Q48" s="688">
        <v>0</v>
      </c>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c r="GP48" s="7"/>
      <c r="GQ48" s="7"/>
      <c r="GR48" s="7"/>
      <c r="GS48" s="7"/>
      <c r="GT48" s="7"/>
      <c r="GU48" s="7"/>
      <c r="GV48" s="7"/>
      <c r="GW48" s="7"/>
      <c r="GX48" s="7"/>
      <c r="GY48" s="7"/>
      <c r="GZ48" s="7"/>
      <c r="HA48" s="7"/>
      <c r="HB48" s="7"/>
      <c r="HC48" s="7"/>
      <c r="HD48" s="7"/>
      <c r="HE48" s="7"/>
      <c r="HF48" s="7"/>
      <c r="HG48" s="7"/>
      <c r="HH48" s="7"/>
      <c r="HI48" s="7"/>
      <c r="HJ48" s="7"/>
      <c r="HK48" s="7"/>
      <c r="HL48" s="7"/>
      <c r="HM48" s="7"/>
      <c r="HN48" s="7"/>
      <c r="HO48" s="7"/>
      <c r="HP48" s="7"/>
      <c r="HQ48" s="7"/>
      <c r="HR48" s="7"/>
      <c r="HS48" s="7"/>
      <c r="HT48" s="7"/>
      <c r="HU48" s="7"/>
      <c r="HV48" s="7"/>
      <c r="HW48" s="7"/>
      <c r="HX48" s="7"/>
      <c r="HY48" s="7"/>
      <c r="HZ48" s="7"/>
      <c r="IA48" s="7"/>
      <c r="IB48" s="7"/>
      <c r="IC48" s="7"/>
      <c r="ID48" s="7"/>
      <c r="IE48" s="7"/>
      <c r="IF48" s="7"/>
      <c r="IG48" s="7"/>
      <c r="IH48" s="7"/>
      <c r="II48" s="7"/>
      <c r="IJ48" s="7"/>
      <c r="IK48" s="7"/>
      <c r="IL48" s="7"/>
      <c r="IM48" s="7"/>
      <c r="IN48" s="7"/>
      <c r="IO48" s="7"/>
      <c r="IP48" s="7"/>
      <c r="IQ48" s="7"/>
      <c r="IR48" s="7"/>
      <c r="IS48" s="7"/>
      <c r="IT48" s="7"/>
      <c r="IU48" s="7"/>
      <c r="IV48" s="7"/>
    </row>
    <row r="49" spans="1:256" ht="18">
      <c r="A49" s="675">
        <v>25</v>
      </c>
      <c r="B49" s="676"/>
      <c r="C49" s="677"/>
      <c r="D49" s="692"/>
      <c r="E49" s="677"/>
      <c r="F49" s="693"/>
      <c r="G49" s="694"/>
      <c r="H49" s="695"/>
      <c r="I49" s="675">
        <v>25</v>
      </c>
      <c r="J49" s="682"/>
      <c r="K49" s="684"/>
      <c r="L49" s="692"/>
      <c r="M49" s="692"/>
      <c r="N49" s="692"/>
      <c r="O49" s="692"/>
      <c r="P49" s="692"/>
      <c r="Q49" s="696">
        <v>0</v>
      </c>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c r="GP49" s="7"/>
      <c r="GQ49" s="7"/>
      <c r="GR49" s="7"/>
      <c r="GS49" s="7"/>
      <c r="GT49" s="7"/>
      <c r="GU49" s="7"/>
      <c r="GV49" s="7"/>
      <c r="GW49" s="7"/>
      <c r="GX49" s="7"/>
      <c r="GY49" s="7"/>
      <c r="GZ49" s="7"/>
      <c r="HA49" s="7"/>
      <c r="HB49" s="7"/>
      <c r="HC49" s="7"/>
      <c r="HD49" s="7"/>
      <c r="HE49" s="7"/>
      <c r="HF49" s="7"/>
      <c r="HG49" s="7"/>
      <c r="HH49" s="7"/>
      <c r="HI49" s="7"/>
      <c r="HJ49" s="7"/>
      <c r="HK49" s="7"/>
      <c r="HL49" s="7"/>
      <c r="HM49" s="7"/>
      <c r="HN49" s="7"/>
      <c r="HO49" s="7"/>
      <c r="HP49" s="7"/>
      <c r="HQ49" s="7"/>
      <c r="HR49" s="7"/>
      <c r="HS49" s="7"/>
      <c r="HT49" s="7"/>
      <c r="HU49" s="7"/>
      <c r="HV49" s="7"/>
      <c r="HW49" s="7"/>
      <c r="HX49" s="7"/>
      <c r="HY49" s="7"/>
      <c r="HZ49" s="7"/>
      <c r="IA49" s="7"/>
      <c r="IB49" s="7"/>
      <c r="IC49" s="7"/>
      <c r="ID49" s="7"/>
      <c r="IE49" s="7"/>
      <c r="IF49" s="7"/>
      <c r="IG49" s="7"/>
      <c r="IH49" s="7"/>
      <c r="II49" s="7"/>
      <c r="IJ49" s="7"/>
      <c r="IK49" s="7"/>
      <c r="IL49" s="7"/>
      <c r="IM49" s="7"/>
      <c r="IN49" s="7"/>
      <c r="IO49" s="7"/>
      <c r="IP49" s="7"/>
      <c r="IQ49" s="7"/>
      <c r="IR49" s="7"/>
      <c r="IS49" s="7"/>
      <c r="IT49" s="7"/>
      <c r="IU49" s="7"/>
      <c r="IV49" s="7"/>
    </row>
    <row r="50" spans="1:256" ht="18.75" thickBot="1">
      <c r="A50" s="697">
        <v>26</v>
      </c>
      <c r="B50" s="698" t="s">
        <v>364</v>
      </c>
      <c r="C50" s="699" t="s">
        <v>365</v>
      </c>
      <c r="D50" s="700">
        <f>SUM(D25:D49)</f>
        <v>0</v>
      </c>
      <c r="E50" s="699" t="s">
        <v>365</v>
      </c>
      <c r="F50" s="700">
        <f>SUM(F25:F49)</f>
        <v>1377286</v>
      </c>
      <c r="G50" s="701">
        <f>SUM(G25:G49)</f>
        <v>0</v>
      </c>
      <c r="H50" s="702">
        <f>SUM(H25:H49)</f>
        <v>0</v>
      </c>
      <c r="I50" s="697">
        <v>26</v>
      </c>
      <c r="J50" s="703" t="s">
        <v>365</v>
      </c>
      <c r="K50" s="701">
        <f t="shared" ref="K50:P50" si="0">SUM(K25:K49)</f>
        <v>428</v>
      </c>
      <c r="L50" s="701">
        <f t="shared" si="0"/>
        <v>0</v>
      </c>
      <c r="M50" s="701">
        <f t="shared" si="0"/>
        <v>0</v>
      </c>
      <c r="N50" s="701">
        <f t="shared" si="0"/>
        <v>0</v>
      </c>
      <c r="O50" s="701">
        <f t="shared" si="0"/>
        <v>0</v>
      </c>
      <c r="P50" s="701">
        <f t="shared" si="0"/>
        <v>0</v>
      </c>
      <c r="Q50" s="1435">
        <f>SUM(Q25:Q49)</f>
        <v>1377714</v>
      </c>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c r="GP50" s="7"/>
      <c r="GQ50" s="7"/>
      <c r="GR50" s="7"/>
      <c r="GS50" s="7"/>
      <c r="GT50" s="7"/>
      <c r="GU50" s="7"/>
      <c r="GV50" s="7"/>
      <c r="GW50" s="7"/>
      <c r="GX50" s="7"/>
      <c r="GY50" s="7"/>
      <c r="GZ50" s="7"/>
      <c r="HA50" s="7"/>
      <c r="HB50" s="7"/>
      <c r="HC50" s="7"/>
      <c r="HD50" s="7"/>
      <c r="HE50" s="7"/>
      <c r="HF50" s="7"/>
      <c r="HG50" s="7"/>
      <c r="HH50" s="7"/>
      <c r="HI50" s="7"/>
      <c r="HJ50" s="7"/>
      <c r="HK50" s="7"/>
      <c r="HL50" s="7"/>
      <c r="HM50" s="7"/>
      <c r="HN50" s="7"/>
      <c r="HO50" s="7"/>
      <c r="HP50" s="7"/>
      <c r="HQ50" s="7"/>
      <c r="HR50" s="7"/>
      <c r="HS50" s="7"/>
      <c r="HT50" s="7"/>
      <c r="HU50" s="7"/>
      <c r="HV50" s="7"/>
      <c r="HW50" s="7"/>
      <c r="HX50" s="7"/>
      <c r="HY50" s="7"/>
      <c r="HZ50" s="7"/>
      <c r="IA50" s="7"/>
      <c r="IB50" s="7"/>
      <c r="IC50" s="7"/>
      <c r="ID50" s="7"/>
      <c r="IE50" s="7"/>
      <c r="IF50" s="7"/>
      <c r="IG50" s="7"/>
      <c r="IH50" s="7"/>
      <c r="II50" s="7"/>
      <c r="IJ50" s="7"/>
      <c r="IK50" s="7"/>
      <c r="IL50" s="7"/>
      <c r="IM50" s="7"/>
      <c r="IN50" s="7"/>
      <c r="IO50" s="7"/>
      <c r="IP50" s="7"/>
      <c r="IQ50" s="7"/>
      <c r="IR50" s="7"/>
      <c r="IS50" s="7"/>
      <c r="IT50" s="7"/>
      <c r="IU50" s="7"/>
      <c r="IV50" s="7"/>
    </row>
    <row r="51" spans="1:256" ht="18">
      <c r="A51" s="639"/>
      <c r="B51" s="639"/>
      <c r="C51" s="639"/>
      <c r="D51" s="639"/>
      <c r="E51" s="639"/>
      <c r="F51" s="639"/>
      <c r="G51" s="639"/>
      <c r="H51" s="706" t="s">
        <v>2684</v>
      </c>
      <c r="I51" s="639"/>
      <c r="J51" s="639"/>
      <c r="K51" s="639"/>
      <c r="L51" s="639"/>
      <c r="M51" s="639"/>
      <c r="N51" s="639"/>
      <c r="O51" s="639"/>
      <c r="P51" s="639"/>
      <c r="Q51" s="706" t="s">
        <v>2684</v>
      </c>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c r="GP51" s="7"/>
      <c r="GQ51" s="7"/>
      <c r="GR51" s="7"/>
      <c r="GS51" s="7"/>
      <c r="GT51" s="7"/>
      <c r="GU51" s="7"/>
      <c r="GV51" s="7"/>
      <c r="GW51" s="7"/>
      <c r="GX51" s="7"/>
      <c r="GY51" s="7"/>
      <c r="GZ51" s="7"/>
      <c r="HA51" s="7"/>
      <c r="HB51" s="7"/>
      <c r="HC51" s="7"/>
      <c r="HD51" s="7"/>
      <c r="HE51" s="7"/>
      <c r="HF51" s="7"/>
      <c r="HG51" s="7"/>
      <c r="HH51" s="7"/>
      <c r="HI51" s="7"/>
      <c r="HJ51" s="7"/>
      <c r="HK51" s="7"/>
      <c r="HL51" s="7"/>
      <c r="HM51" s="7"/>
      <c r="HN51" s="7"/>
      <c r="HO51" s="7"/>
      <c r="HP51" s="7"/>
      <c r="HQ51" s="7"/>
      <c r="HR51" s="7"/>
      <c r="HS51" s="7"/>
      <c r="HT51" s="7"/>
      <c r="HU51" s="7"/>
      <c r="HV51" s="7"/>
      <c r="HW51" s="7"/>
      <c r="HX51" s="7"/>
      <c r="HY51" s="7"/>
      <c r="HZ51" s="7"/>
      <c r="IA51" s="7"/>
      <c r="IB51" s="7"/>
      <c r="IC51" s="7"/>
      <c r="ID51" s="7"/>
      <c r="IE51" s="7"/>
      <c r="IF51" s="7"/>
      <c r="IG51" s="7"/>
      <c r="IH51" s="7"/>
      <c r="II51" s="7"/>
      <c r="IJ51" s="7"/>
      <c r="IK51" s="7"/>
      <c r="IL51" s="7"/>
      <c r="IM51" s="7"/>
      <c r="IN51" s="7"/>
      <c r="IO51" s="7"/>
      <c r="IP51" s="7"/>
      <c r="IQ51" s="7"/>
      <c r="IR51" s="7"/>
      <c r="IS51" s="7"/>
      <c r="IT51" s="7"/>
      <c r="IU51" s="7"/>
      <c r="IV51" s="7"/>
    </row>
    <row r="52" spans="1:256" ht="18">
      <c r="A52" s="636" t="s">
        <v>1807</v>
      </c>
      <c r="B52" s="636"/>
      <c r="C52" s="636"/>
      <c r="D52" s="636"/>
      <c r="E52" s="636"/>
      <c r="F52" s="636"/>
      <c r="G52" s="636"/>
      <c r="H52" s="636"/>
      <c r="I52" s="636" t="s">
        <v>1809</v>
      </c>
      <c r="J52" s="636"/>
      <c r="K52" s="636"/>
      <c r="L52" s="636"/>
      <c r="M52" s="636"/>
      <c r="N52" s="636"/>
      <c r="O52" s="636"/>
      <c r="P52" s="636"/>
      <c r="Q52" s="636"/>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c r="GP52" s="7"/>
      <c r="GQ52" s="7"/>
      <c r="GR52" s="7"/>
      <c r="GS52" s="7"/>
      <c r="GT52" s="7"/>
      <c r="GU52" s="7"/>
      <c r="GV52" s="7"/>
      <c r="GW52" s="7"/>
      <c r="GX52" s="7"/>
      <c r="GY52" s="7"/>
      <c r="GZ52" s="7"/>
      <c r="HA52" s="7"/>
      <c r="HB52" s="7"/>
      <c r="HC52" s="7"/>
      <c r="HD52" s="7"/>
      <c r="HE52" s="7"/>
      <c r="HF52" s="7"/>
      <c r="HG52" s="7"/>
      <c r="HH52" s="7"/>
      <c r="HI52" s="7"/>
      <c r="HJ52" s="7"/>
      <c r="HK52" s="7"/>
      <c r="HL52" s="7"/>
      <c r="HM52" s="7"/>
      <c r="HN52" s="7"/>
      <c r="HO52" s="7"/>
      <c r="HP52" s="7"/>
      <c r="HQ52" s="7"/>
      <c r="HR52" s="7"/>
      <c r="HS52" s="7"/>
      <c r="HT52" s="7"/>
      <c r="HU52" s="7"/>
      <c r="HV52" s="7"/>
      <c r="HW52" s="7"/>
      <c r="HX52" s="7"/>
      <c r="HY52" s="7"/>
      <c r="HZ52" s="7"/>
      <c r="IA52" s="7"/>
      <c r="IB52" s="7"/>
      <c r="IC52" s="7"/>
      <c r="ID52" s="7"/>
      <c r="IE52" s="7"/>
      <c r="IF52" s="7"/>
      <c r="IG52" s="7"/>
      <c r="IH52" s="7"/>
      <c r="II52" s="7"/>
      <c r="IJ52" s="7"/>
      <c r="IK52" s="7"/>
      <c r="IL52" s="7"/>
      <c r="IM52" s="7"/>
      <c r="IN52" s="7"/>
      <c r="IO52" s="7"/>
      <c r="IP52" s="7"/>
      <c r="IQ52" s="7"/>
      <c r="IR52" s="7"/>
      <c r="IS52" s="7"/>
      <c r="IT52" s="7"/>
      <c r="IU52" s="7"/>
      <c r="IV52" s="7"/>
    </row>
    <row r="53" spans="1:256">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c r="GP53" s="7"/>
      <c r="GQ53" s="7"/>
      <c r="GR53" s="7"/>
      <c r="GS53" s="7"/>
      <c r="GT53" s="7"/>
      <c r="GU53" s="7"/>
      <c r="GV53" s="7"/>
      <c r="GW53" s="7"/>
      <c r="GX53" s="7"/>
      <c r="GY53" s="7"/>
      <c r="GZ53" s="7"/>
      <c r="HA53" s="7"/>
      <c r="HB53" s="7"/>
      <c r="HC53" s="7"/>
      <c r="HD53" s="7"/>
      <c r="HE53" s="7"/>
      <c r="HF53" s="7"/>
      <c r="HG53" s="7"/>
      <c r="HH53" s="7"/>
      <c r="HI53" s="7"/>
      <c r="HJ53" s="7"/>
      <c r="HK53" s="7"/>
      <c r="HL53" s="7"/>
      <c r="HM53" s="7"/>
      <c r="HN53" s="7"/>
      <c r="HO53" s="7"/>
      <c r="HP53" s="7"/>
      <c r="HQ53" s="7"/>
      <c r="HR53" s="7"/>
      <c r="HS53" s="7"/>
      <c r="HT53" s="7"/>
      <c r="HU53" s="7"/>
      <c r="HV53" s="7"/>
      <c r="HW53" s="7"/>
      <c r="HX53" s="7"/>
      <c r="HY53" s="7"/>
      <c r="HZ53" s="7"/>
      <c r="IA53" s="7"/>
      <c r="IB53" s="7"/>
      <c r="IC53" s="7"/>
      <c r="ID53" s="7"/>
      <c r="IE53" s="7"/>
    </row>
    <row r="54" spans="1:256">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c r="GP54" s="7"/>
      <c r="GQ54" s="7"/>
      <c r="GR54" s="7"/>
      <c r="GS54" s="7"/>
      <c r="GT54" s="7"/>
      <c r="GU54" s="7"/>
      <c r="GV54" s="7"/>
      <c r="GW54" s="7"/>
      <c r="GX54" s="7"/>
      <c r="GY54" s="7"/>
      <c r="GZ54" s="7"/>
      <c r="HA54" s="7"/>
      <c r="HB54" s="7"/>
      <c r="HC54" s="7"/>
      <c r="HD54" s="7"/>
      <c r="HE54" s="7"/>
      <c r="HF54" s="7"/>
      <c r="HG54" s="7"/>
      <c r="HH54" s="7"/>
      <c r="HI54" s="7"/>
      <c r="HJ54" s="7"/>
      <c r="HK54" s="7"/>
      <c r="HL54" s="7"/>
      <c r="HM54" s="7"/>
      <c r="HN54" s="7"/>
      <c r="HO54" s="7"/>
      <c r="HP54" s="7"/>
      <c r="HQ54" s="7"/>
      <c r="HR54" s="7"/>
      <c r="HS54" s="7"/>
      <c r="HT54" s="7"/>
      <c r="HU54" s="7"/>
      <c r="HV54" s="7"/>
      <c r="HW54" s="7"/>
      <c r="HX54" s="7"/>
      <c r="HY54" s="7"/>
      <c r="HZ54" s="7"/>
      <c r="IA54" s="7"/>
      <c r="IB54" s="7"/>
      <c r="IC54" s="7"/>
      <c r="ID54" s="7"/>
      <c r="IE54" s="7"/>
    </row>
    <row r="55" spans="1:256">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c r="GP55" s="7"/>
      <c r="GQ55" s="7"/>
      <c r="GR55" s="7"/>
      <c r="GS55" s="7"/>
      <c r="GT55" s="7"/>
      <c r="GU55" s="7"/>
      <c r="GV55" s="7"/>
      <c r="GW55" s="7"/>
      <c r="GX55" s="7"/>
      <c r="GY55" s="7"/>
      <c r="GZ55" s="7"/>
      <c r="HA55" s="7"/>
      <c r="HB55" s="7"/>
      <c r="HC55" s="7"/>
      <c r="HD55" s="7"/>
      <c r="HE55" s="7"/>
      <c r="HF55" s="7"/>
      <c r="HG55" s="7"/>
      <c r="HH55" s="7"/>
      <c r="HI55" s="7"/>
      <c r="HJ55" s="7"/>
      <c r="HK55" s="7"/>
      <c r="HL55" s="7"/>
      <c r="HM55" s="7"/>
      <c r="HN55" s="7"/>
      <c r="HO55" s="7"/>
      <c r="HP55" s="7"/>
      <c r="HQ55" s="7"/>
      <c r="HR55" s="7"/>
      <c r="HS55" s="7"/>
      <c r="HT55" s="7"/>
      <c r="HU55" s="7"/>
      <c r="HV55" s="7"/>
      <c r="HW55" s="7"/>
      <c r="HX55" s="7"/>
      <c r="HY55" s="7"/>
      <c r="HZ55" s="7"/>
      <c r="IA55" s="7"/>
      <c r="IB55" s="7"/>
      <c r="IC55" s="7"/>
      <c r="ID55" s="7"/>
      <c r="IE55" s="7"/>
    </row>
    <row r="56" spans="1:256">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c r="GP56" s="7"/>
      <c r="GQ56" s="7"/>
      <c r="GR56" s="7"/>
      <c r="GS56" s="7"/>
      <c r="GT56" s="7"/>
      <c r="GU56" s="7"/>
      <c r="GV56" s="7"/>
      <c r="GW56" s="7"/>
      <c r="GX56" s="7"/>
      <c r="GY56" s="7"/>
      <c r="GZ56" s="7"/>
      <c r="HA56" s="7"/>
      <c r="HB56" s="7"/>
      <c r="HC56" s="7"/>
      <c r="HD56" s="7"/>
      <c r="HE56" s="7"/>
      <c r="HF56" s="7"/>
      <c r="HG56" s="7"/>
      <c r="HH56" s="7"/>
      <c r="HI56" s="7"/>
      <c r="HJ56" s="7"/>
      <c r="HK56" s="7"/>
      <c r="HL56" s="7"/>
      <c r="HM56" s="7"/>
      <c r="HN56" s="7"/>
      <c r="HO56" s="7"/>
      <c r="HP56" s="7"/>
      <c r="HQ56" s="7"/>
      <c r="HR56" s="7"/>
      <c r="HS56" s="7"/>
      <c r="HT56" s="7"/>
      <c r="HU56" s="7"/>
      <c r="HV56" s="7"/>
      <c r="HW56" s="7"/>
      <c r="HX56" s="7"/>
      <c r="HY56" s="7"/>
      <c r="HZ56" s="7"/>
      <c r="IA56" s="7"/>
      <c r="IB56" s="7"/>
      <c r="IC56" s="7"/>
      <c r="ID56" s="7"/>
      <c r="IE56" s="7"/>
    </row>
    <row r="57" spans="1:256">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row>
    <row r="58" spans="1:256">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row>
    <row r="59" spans="1:256">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row>
    <row r="60" spans="1:256">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row>
    <row r="61" spans="1:256">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row>
    <row r="62" spans="1:256">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row>
    <row r="63" spans="1:256">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row>
    <row r="64" spans="1:256">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row>
    <row r="65" spans="1:239">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row>
    <row r="66" spans="1:239">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row>
    <row r="67" spans="1:239">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dimension ref="A1:N86"/>
  <sheetViews>
    <sheetView topLeftCell="C1" zoomScale="60" zoomScaleNormal="60" workbookViewId="0">
      <selection activeCell="I27" sqref="I27"/>
    </sheetView>
  </sheetViews>
  <sheetFormatPr defaultColWidth="9.77734375" defaultRowHeight="15"/>
  <cols>
    <col min="1" max="1" width="5.77734375" customWidth="1"/>
    <col min="2" max="2" width="7.77734375" customWidth="1"/>
    <col min="3" max="3" width="60.77734375" customWidth="1"/>
    <col min="4" max="4" width="16.77734375" customWidth="1"/>
    <col min="5" max="5" width="23.109375" customWidth="1"/>
    <col min="6" max="6" width="5.77734375" customWidth="1"/>
    <col min="7" max="8" width="18.77734375" customWidth="1"/>
    <col min="9" max="9" width="15.77734375" customWidth="1"/>
    <col min="10" max="10" width="7.77734375" customWidth="1"/>
    <col min="11" max="11" width="10.77734375" customWidth="1"/>
    <col min="12" max="12" width="17.77734375" customWidth="1"/>
    <col min="13" max="13" width="19.109375" customWidth="1"/>
  </cols>
  <sheetData>
    <row r="1" spans="1:14" ht="15.75" thickBot="1">
      <c r="A1" s="66" t="e">
        <v>#REF!</v>
      </c>
      <c r="B1" s="2"/>
      <c r="C1" s="2"/>
      <c r="D1" s="2"/>
      <c r="E1" s="2"/>
      <c r="F1" s="1039" t="e">
        <v>#REF!</v>
      </c>
      <c r="G1" s="2"/>
      <c r="H1" s="2"/>
      <c r="I1" s="2"/>
      <c r="J1" s="2"/>
      <c r="K1" s="2"/>
      <c r="L1" s="2"/>
      <c r="M1" s="2"/>
      <c r="N1" s="2"/>
    </row>
    <row r="2" spans="1:14">
      <c r="A2" s="278"/>
      <c r="B2" s="167"/>
      <c r="C2" s="167"/>
      <c r="D2" s="167"/>
      <c r="E2" s="279"/>
      <c r="F2" s="278"/>
      <c r="G2" s="167"/>
      <c r="H2" s="167"/>
      <c r="I2" s="167"/>
      <c r="J2" s="167"/>
      <c r="K2" s="167"/>
      <c r="L2" s="167"/>
      <c r="M2" s="279"/>
      <c r="N2" s="2"/>
    </row>
    <row r="3" spans="1:14">
      <c r="A3" s="158"/>
      <c r="B3" s="2"/>
      <c r="C3" s="2"/>
      <c r="D3" s="165"/>
      <c r="E3" s="280"/>
      <c r="F3" s="158"/>
      <c r="G3" s="2"/>
      <c r="H3" s="2"/>
      <c r="I3" s="2"/>
      <c r="J3" s="2"/>
      <c r="K3" s="2"/>
      <c r="L3" s="2"/>
      <c r="M3" s="282"/>
      <c r="N3" s="2"/>
    </row>
    <row r="4" spans="1:14" ht="18">
      <c r="A4" s="518" t="s">
        <v>366</v>
      </c>
      <c r="B4" s="165"/>
      <c r="C4" s="165"/>
      <c r="D4" s="165"/>
      <c r="E4" s="280"/>
      <c r="F4" s="518" t="s">
        <v>367</v>
      </c>
      <c r="G4" s="165"/>
      <c r="H4" s="165"/>
      <c r="I4" s="165"/>
      <c r="J4" s="165"/>
      <c r="K4" s="165"/>
      <c r="L4" s="165"/>
      <c r="M4" s="280"/>
      <c r="N4" s="2"/>
    </row>
    <row r="5" spans="1:14">
      <c r="A5" s="158"/>
      <c r="B5" s="2"/>
      <c r="C5" s="2"/>
      <c r="D5" s="2"/>
      <c r="E5" s="282"/>
      <c r="F5" s="158"/>
      <c r="G5" s="2"/>
      <c r="H5" s="2"/>
      <c r="I5" s="2"/>
      <c r="J5" s="2"/>
      <c r="K5" s="2"/>
      <c r="L5" s="2"/>
      <c r="M5" s="282"/>
      <c r="N5" s="2"/>
    </row>
    <row r="6" spans="1:14">
      <c r="A6" s="158" t="s">
        <v>368</v>
      </c>
      <c r="B6" s="2"/>
      <c r="C6" s="2"/>
      <c r="D6" s="2"/>
      <c r="E6" s="282"/>
      <c r="F6" s="158"/>
      <c r="G6" s="2" t="s">
        <v>369</v>
      </c>
      <c r="H6" s="2"/>
      <c r="I6" s="2"/>
      <c r="J6" s="2"/>
      <c r="K6" s="2"/>
      <c r="L6" s="2"/>
      <c r="M6" s="282"/>
      <c r="N6" s="2"/>
    </row>
    <row r="7" spans="1:14">
      <c r="A7" s="158" t="s">
        <v>370</v>
      </c>
      <c r="B7" s="2"/>
      <c r="C7" s="2"/>
      <c r="D7" s="2"/>
      <c r="E7" s="282"/>
      <c r="F7" s="158"/>
      <c r="G7" s="2" t="s">
        <v>371</v>
      </c>
      <c r="H7" s="2"/>
      <c r="I7" s="2"/>
      <c r="J7" s="2"/>
      <c r="K7" s="2"/>
      <c r="L7" s="2"/>
      <c r="M7" s="282"/>
      <c r="N7" s="2"/>
    </row>
    <row r="8" spans="1:14">
      <c r="A8" s="158" t="s">
        <v>372</v>
      </c>
      <c r="B8" s="2"/>
      <c r="C8" s="2"/>
      <c r="D8" s="2"/>
      <c r="E8" s="282"/>
      <c r="F8" s="158"/>
      <c r="G8" s="2" t="s">
        <v>373</v>
      </c>
      <c r="H8" s="2"/>
      <c r="I8" s="2"/>
      <c r="J8" s="2"/>
      <c r="K8" s="2"/>
      <c r="L8" s="2"/>
      <c r="M8" s="282"/>
      <c r="N8" s="2"/>
    </row>
    <row r="9" spans="1:14">
      <c r="A9" s="158" t="s">
        <v>374</v>
      </c>
      <c r="B9" s="2"/>
      <c r="C9" s="2"/>
      <c r="D9" s="2"/>
      <c r="E9" s="282"/>
      <c r="F9" s="158"/>
      <c r="G9" s="2"/>
      <c r="H9" s="2"/>
      <c r="I9" s="2"/>
      <c r="J9" s="2"/>
      <c r="K9" s="2"/>
      <c r="L9" s="2"/>
      <c r="M9" s="282"/>
      <c r="N9" s="2"/>
    </row>
    <row r="10" spans="1:14">
      <c r="A10" s="158" t="s">
        <v>2301</v>
      </c>
      <c r="B10" s="2"/>
      <c r="C10" s="2"/>
      <c r="D10" s="2"/>
      <c r="E10" s="282"/>
      <c r="F10" s="158"/>
      <c r="G10" s="2" t="s">
        <v>2030</v>
      </c>
      <c r="H10" s="2"/>
      <c r="I10" s="2"/>
      <c r="J10" s="2"/>
      <c r="K10" s="2"/>
      <c r="L10" s="2"/>
      <c r="M10" s="282"/>
      <c r="N10" s="2"/>
    </row>
    <row r="11" spans="1:14">
      <c r="A11" s="158" t="s">
        <v>2031</v>
      </c>
      <c r="B11" s="2"/>
      <c r="C11" s="2"/>
      <c r="D11" s="2"/>
      <c r="E11" s="282"/>
      <c r="F11" s="158"/>
      <c r="G11" s="2" t="s">
        <v>2032</v>
      </c>
      <c r="H11" s="2"/>
      <c r="I11" s="2"/>
      <c r="J11" s="2"/>
      <c r="K11" s="2"/>
      <c r="L11" s="2"/>
      <c r="M11" s="282"/>
      <c r="N11" s="2"/>
    </row>
    <row r="12" spans="1:14">
      <c r="A12" s="158" t="s">
        <v>2033</v>
      </c>
      <c r="B12" s="2"/>
      <c r="C12" s="2"/>
      <c r="D12" s="2"/>
      <c r="E12" s="282"/>
      <c r="F12" s="158"/>
      <c r="G12" s="2"/>
      <c r="H12" s="2"/>
      <c r="I12" s="2"/>
      <c r="J12" s="2"/>
      <c r="K12" s="2"/>
      <c r="L12" s="2"/>
      <c r="M12" s="282"/>
      <c r="N12" s="2"/>
    </row>
    <row r="13" spans="1:14">
      <c r="A13" s="158" t="s">
        <v>2034</v>
      </c>
      <c r="B13" s="2"/>
      <c r="C13" s="2"/>
      <c r="D13" s="2"/>
      <c r="E13" s="282"/>
      <c r="F13" s="158"/>
      <c r="G13" s="2" t="s">
        <v>2035</v>
      </c>
      <c r="H13" s="2"/>
      <c r="I13" s="2"/>
      <c r="J13" s="2"/>
      <c r="K13" s="2"/>
      <c r="L13" s="2"/>
      <c r="M13" s="282"/>
      <c r="N13" s="2"/>
    </row>
    <row r="14" spans="1:14">
      <c r="A14" s="158" t="s">
        <v>2036</v>
      </c>
      <c r="B14" s="2"/>
      <c r="C14" s="2"/>
      <c r="D14" s="2"/>
      <c r="E14" s="282"/>
      <c r="F14" s="158"/>
      <c r="G14" s="2" t="s">
        <v>2037</v>
      </c>
      <c r="H14" s="2"/>
      <c r="I14" s="2"/>
      <c r="J14" s="2"/>
      <c r="K14" s="2"/>
      <c r="L14" s="2"/>
      <c r="M14" s="282"/>
      <c r="N14" s="2"/>
    </row>
    <row r="15" spans="1:14" ht="23.25">
      <c r="A15" s="158"/>
      <c r="B15" s="2"/>
      <c r="C15" s="2"/>
      <c r="D15" s="2"/>
      <c r="E15" s="282"/>
      <c r="F15" s="158"/>
      <c r="G15" s="2" t="s">
        <v>2038</v>
      </c>
      <c r="H15" s="2"/>
      <c r="I15" s="2"/>
      <c r="J15" s="165"/>
      <c r="K15" s="2"/>
      <c r="L15" s="2"/>
      <c r="M15" s="1040"/>
      <c r="N15" s="2"/>
    </row>
    <row r="16" spans="1:14">
      <c r="A16" s="158"/>
      <c r="B16" s="2"/>
      <c r="C16" s="2"/>
      <c r="D16" s="2"/>
      <c r="E16" s="282"/>
      <c r="F16" s="158"/>
      <c r="G16" s="2"/>
      <c r="H16" s="2"/>
      <c r="I16" s="2"/>
      <c r="J16" s="165"/>
      <c r="K16" s="2"/>
      <c r="L16" s="2"/>
      <c r="M16" s="282"/>
      <c r="N16" s="2"/>
    </row>
    <row r="17" spans="1:14">
      <c r="A17" s="158"/>
      <c r="B17" s="2"/>
      <c r="C17" s="2"/>
      <c r="D17" s="2"/>
      <c r="E17" s="282"/>
      <c r="F17" s="1041"/>
      <c r="G17" s="1042" t="s">
        <v>2896</v>
      </c>
      <c r="H17" s="1029"/>
      <c r="I17" s="1029"/>
      <c r="J17" s="1031"/>
      <c r="K17" s="1029"/>
      <c r="L17" s="1029"/>
      <c r="M17" s="1043"/>
      <c r="N17" s="2"/>
    </row>
    <row r="18" spans="1:14">
      <c r="A18" s="158"/>
      <c r="B18" s="2"/>
      <c r="C18" s="2"/>
      <c r="D18" s="2"/>
      <c r="E18" s="282"/>
      <c r="F18" s="1041"/>
      <c r="G18" s="1042" t="s">
        <v>2897</v>
      </c>
      <c r="H18" s="1029"/>
      <c r="I18" s="1029"/>
      <c r="J18" s="1031"/>
      <c r="K18" s="1029"/>
      <c r="L18" s="1029"/>
      <c r="M18" s="1043"/>
      <c r="N18" s="2"/>
    </row>
    <row r="19" spans="1:14">
      <c r="A19" s="158"/>
      <c r="B19" s="2"/>
      <c r="C19" s="2"/>
      <c r="D19" s="2"/>
      <c r="E19" s="282"/>
      <c r="F19" s="158"/>
      <c r="G19" s="2"/>
      <c r="H19" s="2"/>
      <c r="I19" s="2"/>
      <c r="J19" s="165"/>
      <c r="K19" s="2"/>
      <c r="L19" s="2"/>
      <c r="M19" s="282"/>
      <c r="N19" s="2"/>
    </row>
    <row r="20" spans="1:14">
      <c r="A20" s="358"/>
      <c r="B20" s="324"/>
      <c r="C20" s="324"/>
      <c r="D20" s="324"/>
      <c r="E20" s="325"/>
      <c r="F20" s="358"/>
      <c r="G20" s="324"/>
      <c r="H20" s="455" t="s">
        <v>2039</v>
      </c>
      <c r="I20" s="457"/>
      <c r="J20" s="359" t="s">
        <v>2040</v>
      </c>
      <c r="K20" s="368"/>
      <c r="L20" s="324"/>
      <c r="M20" s="707" t="s">
        <v>2041</v>
      </c>
      <c r="N20" s="2"/>
    </row>
    <row r="21" spans="1:14">
      <c r="A21" s="438"/>
      <c r="B21" s="328"/>
      <c r="C21" s="328"/>
      <c r="D21" s="461" t="s">
        <v>2042</v>
      </c>
      <c r="E21" s="380" t="s">
        <v>2042</v>
      </c>
      <c r="F21" s="438"/>
      <c r="G21" s="461" t="s">
        <v>588</v>
      </c>
      <c r="H21" s="328"/>
      <c r="I21" s="461" t="s">
        <v>2043</v>
      </c>
      <c r="J21" s="165" t="s">
        <v>47</v>
      </c>
      <c r="K21" s="369"/>
      <c r="L21" s="461" t="s">
        <v>2044</v>
      </c>
      <c r="M21" s="380" t="s">
        <v>2045</v>
      </c>
      <c r="N21" s="2"/>
    </row>
    <row r="22" spans="1:14">
      <c r="A22" s="436" t="s">
        <v>36</v>
      </c>
      <c r="B22" s="328"/>
      <c r="C22" s="328"/>
      <c r="D22" s="461" t="s">
        <v>2046</v>
      </c>
      <c r="E22" s="380" t="s">
        <v>2046</v>
      </c>
      <c r="F22" s="436" t="s">
        <v>36</v>
      </c>
      <c r="G22" s="461" t="s">
        <v>2047</v>
      </c>
      <c r="H22" s="328"/>
      <c r="I22" s="461" t="s">
        <v>2787</v>
      </c>
      <c r="J22" s="165" t="s">
        <v>389</v>
      </c>
      <c r="K22" s="459" t="s">
        <v>2048</v>
      </c>
      <c r="L22" s="461" t="s">
        <v>2049</v>
      </c>
      <c r="M22" s="380" t="s">
        <v>2050</v>
      </c>
      <c r="N22" s="2"/>
    </row>
    <row r="23" spans="1:14">
      <c r="A23" s="436" t="s">
        <v>48</v>
      </c>
      <c r="B23" s="461" t="s">
        <v>2051</v>
      </c>
      <c r="C23" s="461" t="s">
        <v>2052</v>
      </c>
      <c r="D23" s="461" t="s">
        <v>2479</v>
      </c>
      <c r="E23" s="380" t="s">
        <v>2053</v>
      </c>
      <c r="F23" s="436" t="s">
        <v>48</v>
      </c>
      <c r="G23" s="461" t="s">
        <v>2054</v>
      </c>
      <c r="H23" s="461" t="s">
        <v>588</v>
      </c>
      <c r="I23" s="461" t="s">
        <v>2055</v>
      </c>
      <c r="J23" s="165" t="s">
        <v>2056</v>
      </c>
      <c r="K23" s="459" t="s">
        <v>2057</v>
      </c>
      <c r="L23" s="461" t="s">
        <v>2058</v>
      </c>
      <c r="M23" s="380" t="s">
        <v>2059</v>
      </c>
      <c r="N23" s="2"/>
    </row>
    <row r="24" spans="1:14">
      <c r="A24" s="438"/>
      <c r="B24" s="328"/>
      <c r="C24" s="461" t="s">
        <v>2060</v>
      </c>
      <c r="D24" s="461" t="s">
        <v>443</v>
      </c>
      <c r="E24" s="380" t="s">
        <v>2061</v>
      </c>
      <c r="F24" s="438"/>
      <c r="G24" s="461" t="s">
        <v>2059</v>
      </c>
      <c r="H24" s="328"/>
      <c r="I24" s="461" t="s">
        <v>2062</v>
      </c>
      <c r="J24" s="165" t="s">
        <v>2391</v>
      </c>
      <c r="K24" s="369"/>
      <c r="L24" s="461" t="s">
        <v>2054</v>
      </c>
      <c r="M24" s="380" t="s">
        <v>2063</v>
      </c>
      <c r="N24" s="2"/>
    </row>
    <row r="25" spans="1:14">
      <c r="A25" s="438"/>
      <c r="B25" s="461" t="s">
        <v>530</v>
      </c>
      <c r="C25" s="461" t="s">
        <v>531</v>
      </c>
      <c r="D25" s="461" t="s">
        <v>532</v>
      </c>
      <c r="E25" s="380" t="s">
        <v>62</v>
      </c>
      <c r="F25" s="438"/>
      <c r="G25" s="461" t="s">
        <v>63</v>
      </c>
      <c r="H25" s="461" t="s">
        <v>64</v>
      </c>
      <c r="I25" s="461" t="s">
        <v>65</v>
      </c>
      <c r="J25" s="165" t="s">
        <v>66</v>
      </c>
      <c r="K25" s="459" t="s">
        <v>67</v>
      </c>
      <c r="L25" s="461" t="s">
        <v>68</v>
      </c>
      <c r="M25" s="380" t="s">
        <v>69</v>
      </c>
      <c r="N25" s="2"/>
    </row>
    <row r="26" spans="1:14">
      <c r="A26" s="708"/>
      <c r="B26" s="709"/>
      <c r="C26" s="710" t="s">
        <v>2064</v>
      </c>
      <c r="D26" s="711"/>
      <c r="E26" s="712"/>
      <c r="F26" s="713"/>
      <c r="G26" s="711"/>
      <c r="H26" s="711"/>
      <c r="I26" s="711"/>
      <c r="J26" s="714"/>
      <c r="K26" s="715"/>
      <c r="L26" s="711"/>
      <c r="M26" s="712"/>
      <c r="N26" s="2"/>
    </row>
    <row r="27" spans="1:14">
      <c r="A27" s="436" t="s">
        <v>536</v>
      </c>
      <c r="B27" s="336"/>
      <c r="C27" s="336" t="s">
        <v>2956</v>
      </c>
      <c r="D27" s="1001">
        <v>270000</v>
      </c>
      <c r="E27" s="1000">
        <v>0</v>
      </c>
      <c r="F27" s="436" t="s">
        <v>536</v>
      </c>
      <c r="G27" s="444">
        <v>100000</v>
      </c>
      <c r="H27" s="423">
        <v>170000</v>
      </c>
      <c r="I27" s="428"/>
      <c r="J27" s="337"/>
      <c r="K27" s="716"/>
      <c r="L27" s="444"/>
      <c r="M27" s="519"/>
      <c r="N27" s="2"/>
    </row>
    <row r="28" spans="1:14">
      <c r="A28" s="436" t="s">
        <v>1040</v>
      </c>
      <c r="B28" s="336"/>
      <c r="C28" s="336"/>
      <c r="D28" s="999"/>
      <c r="E28" s="998"/>
      <c r="F28" s="436" t="s">
        <v>1040</v>
      </c>
      <c r="G28" s="999"/>
      <c r="H28" s="421">
        <v>0</v>
      </c>
      <c r="I28" s="428"/>
      <c r="J28" s="337"/>
      <c r="K28" s="716"/>
      <c r="L28" s="428"/>
      <c r="M28" s="391"/>
      <c r="N28" s="2"/>
    </row>
    <row r="29" spans="1:14">
      <c r="A29" s="436" t="s">
        <v>1285</v>
      </c>
      <c r="B29" s="336"/>
      <c r="C29" s="336"/>
      <c r="D29" s="999"/>
      <c r="E29" s="998"/>
      <c r="F29" s="436" t="s">
        <v>1285</v>
      </c>
      <c r="G29" s="999"/>
      <c r="H29" s="421">
        <v>0</v>
      </c>
      <c r="I29" s="428"/>
      <c r="J29" s="337"/>
      <c r="K29" s="716"/>
      <c r="L29" s="428"/>
      <c r="M29" s="391"/>
      <c r="N29" s="2"/>
    </row>
    <row r="30" spans="1:14">
      <c r="A30" s="436" t="s">
        <v>71</v>
      </c>
      <c r="B30" s="336"/>
      <c r="C30" s="336"/>
      <c r="D30" s="999"/>
      <c r="E30" s="998"/>
      <c r="F30" s="436" t="s">
        <v>71</v>
      </c>
      <c r="G30" s="999"/>
      <c r="H30" s="421">
        <v>0</v>
      </c>
      <c r="I30" s="428"/>
      <c r="J30" s="337"/>
      <c r="K30" s="716"/>
      <c r="L30" s="428"/>
      <c r="M30" s="391"/>
      <c r="N30" s="2"/>
    </row>
    <row r="31" spans="1:14">
      <c r="A31" s="436" t="s">
        <v>72</v>
      </c>
      <c r="B31" s="336"/>
      <c r="C31" s="336"/>
      <c r="D31" s="999"/>
      <c r="E31" s="998"/>
      <c r="F31" s="436" t="s">
        <v>72</v>
      </c>
      <c r="G31" s="999"/>
      <c r="H31" s="421">
        <v>0</v>
      </c>
      <c r="I31" s="428"/>
      <c r="J31" s="337"/>
      <c r="K31" s="716"/>
      <c r="L31" s="428"/>
      <c r="M31" s="391"/>
      <c r="N31" s="2"/>
    </row>
    <row r="32" spans="1:14">
      <c r="A32" s="436">
        <v>6</v>
      </c>
      <c r="B32" s="336"/>
      <c r="C32" s="336"/>
      <c r="D32" s="999"/>
      <c r="E32" s="998"/>
      <c r="F32" s="436">
        <v>6</v>
      </c>
      <c r="G32" s="999"/>
      <c r="H32" s="421">
        <v>0</v>
      </c>
      <c r="I32" s="428"/>
      <c r="J32" s="337"/>
      <c r="K32" s="716"/>
      <c r="L32" s="428"/>
      <c r="M32" s="391"/>
      <c r="N32" s="2"/>
    </row>
    <row r="33" spans="1:14">
      <c r="A33" s="436">
        <v>7</v>
      </c>
      <c r="B33" s="336"/>
      <c r="C33" s="336"/>
      <c r="D33" s="999"/>
      <c r="E33" s="998"/>
      <c r="F33" s="436">
        <v>7</v>
      </c>
      <c r="G33" s="999"/>
      <c r="H33" s="421">
        <v>0</v>
      </c>
      <c r="I33" s="428"/>
      <c r="J33" s="337"/>
      <c r="K33" s="716"/>
      <c r="L33" s="428"/>
      <c r="M33" s="391"/>
      <c r="N33" s="2"/>
    </row>
    <row r="34" spans="1:14">
      <c r="A34" s="436">
        <v>8</v>
      </c>
      <c r="B34" s="336"/>
      <c r="C34" s="336"/>
      <c r="D34" s="999"/>
      <c r="E34" s="998"/>
      <c r="F34" s="436">
        <v>8</v>
      </c>
      <c r="G34" s="999"/>
      <c r="H34" s="421">
        <v>0</v>
      </c>
      <c r="I34" s="428"/>
      <c r="J34" s="337"/>
      <c r="K34" s="716"/>
      <c r="L34" s="428"/>
      <c r="M34" s="391"/>
      <c r="N34" s="2"/>
    </row>
    <row r="35" spans="1:14">
      <c r="A35" s="436">
        <v>9</v>
      </c>
      <c r="B35" s="336"/>
      <c r="C35" s="336"/>
      <c r="D35" s="999"/>
      <c r="E35" s="998"/>
      <c r="F35" s="436">
        <v>9</v>
      </c>
      <c r="G35" s="999"/>
      <c r="H35" s="421">
        <v>0</v>
      </c>
      <c r="I35" s="428"/>
      <c r="J35" s="337"/>
      <c r="K35" s="716"/>
      <c r="L35" s="428"/>
      <c r="M35" s="391"/>
      <c r="N35" s="2"/>
    </row>
    <row r="36" spans="1:14">
      <c r="A36" s="436">
        <v>10</v>
      </c>
      <c r="B36" s="336"/>
      <c r="C36" s="336"/>
      <c r="D36" s="999"/>
      <c r="E36" s="998"/>
      <c r="F36" s="436">
        <v>10</v>
      </c>
      <c r="G36" s="999"/>
      <c r="H36" s="421">
        <v>0</v>
      </c>
      <c r="I36" s="428"/>
      <c r="J36" s="337"/>
      <c r="K36" s="716"/>
      <c r="L36" s="428"/>
      <c r="M36" s="391"/>
      <c r="N36" s="2"/>
    </row>
    <row r="37" spans="1:14">
      <c r="A37" s="436">
        <v>11</v>
      </c>
      <c r="B37" s="336"/>
      <c r="C37" s="336"/>
      <c r="D37" s="999"/>
      <c r="E37" s="998"/>
      <c r="F37" s="436">
        <v>11</v>
      </c>
      <c r="G37" s="999"/>
      <c r="H37" s="421">
        <v>0</v>
      </c>
      <c r="I37" s="428"/>
      <c r="J37" s="337"/>
      <c r="K37" s="716"/>
      <c r="L37" s="428"/>
      <c r="M37" s="391"/>
      <c r="N37" s="2"/>
    </row>
    <row r="38" spans="1:14">
      <c r="A38" s="436">
        <v>12</v>
      </c>
      <c r="B38" s="336"/>
      <c r="C38" s="336"/>
      <c r="D38" s="999"/>
      <c r="E38" s="998"/>
      <c r="F38" s="436">
        <v>12</v>
      </c>
      <c r="G38" s="999"/>
      <c r="H38" s="421">
        <v>0</v>
      </c>
      <c r="I38" s="428"/>
      <c r="J38" s="337"/>
      <c r="K38" s="716"/>
      <c r="L38" s="428"/>
      <c r="M38" s="391"/>
      <c r="N38" s="2"/>
    </row>
    <row r="39" spans="1:14">
      <c r="A39" s="436">
        <v>13</v>
      </c>
      <c r="B39" s="336"/>
      <c r="C39" s="336"/>
      <c r="D39" s="999"/>
      <c r="E39" s="998"/>
      <c r="F39" s="436">
        <v>13</v>
      </c>
      <c r="G39" s="999"/>
      <c r="H39" s="421">
        <v>0</v>
      </c>
      <c r="I39" s="428"/>
      <c r="J39" s="337"/>
      <c r="K39" s="716"/>
      <c r="L39" s="428"/>
      <c r="M39" s="391"/>
      <c r="N39" s="2"/>
    </row>
    <row r="40" spans="1:14">
      <c r="A40" s="436">
        <v>14</v>
      </c>
      <c r="B40" s="336"/>
      <c r="C40" s="336"/>
      <c r="D40" s="999"/>
      <c r="E40" s="998"/>
      <c r="F40" s="436">
        <v>14</v>
      </c>
      <c r="G40" s="999"/>
      <c r="H40" s="421">
        <v>0</v>
      </c>
      <c r="I40" s="428"/>
      <c r="J40" s="337"/>
      <c r="K40" s="716"/>
      <c r="L40" s="428"/>
      <c r="M40" s="391"/>
      <c r="N40" s="2"/>
    </row>
    <row r="41" spans="1:14">
      <c r="A41" s="436">
        <v>15</v>
      </c>
      <c r="B41" s="336"/>
      <c r="C41" s="336"/>
      <c r="D41" s="999"/>
      <c r="E41" s="998"/>
      <c r="F41" s="436">
        <v>15</v>
      </c>
      <c r="G41" s="999"/>
      <c r="H41" s="421">
        <v>0</v>
      </c>
      <c r="I41" s="428"/>
      <c r="J41" s="337"/>
      <c r="K41" s="716"/>
      <c r="L41" s="428"/>
      <c r="M41" s="391"/>
      <c r="N41" s="2"/>
    </row>
    <row r="42" spans="1:14">
      <c r="A42" s="436">
        <v>16</v>
      </c>
      <c r="B42" s="336"/>
      <c r="C42" s="336"/>
      <c r="D42" s="999"/>
      <c r="E42" s="998"/>
      <c r="F42" s="436">
        <v>16</v>
      </c>
      <c r="G42" s="999"/>
      <c r="H42" s="421">
        <v>0</v>
      </c>
      <c r="I42" s="428"/>
      <c r="J42" s="337"/>
      <c r="K42" s="716"/>
      <c r="L42" s="428"/>
      <c r="M42" s="391"/>
      <c r="N42" s="2"/>
    </row>
    <row r="43" spans="1:14">
      <c r="A43" s="436">
        <v>17</v>
      </c>
      <c r="B43" s="336"/>
      <c r="C43" s="336"/>
      <c r="D43" s="999"/>
      <c r="E43" s="998"/>
      <c r="F43" s="436">
        <v>17</v>
      </c>
      <c r="G43" s="999"/>
      <c r="H43" s="421">
        <v>0</v>
      </c>
      <c r="I43" s="428"/>
      <c r="J43" s="337"/>
      <c r="K43" s="716"/>
      <c r="L43" s="428"/>
      <c r="M43" s="391"/>
      <c r="N43" s="2"/>
    </row>
    <row r="44" spans="1:14">
      <c r="A44" s="436">
        <v>18</v>
      </c>
      <c r="B44" s="336"/>
      <c r="C44" s="717" t="s">
        <v>2065</v>
      </c>
      <c r="D44" s="711">
        <f>SUM(D27:D43)</f>
        <v>270000</v>
      </c>
      <c r="E44" s="712">
        <f>SUM(E27:E43)</f>
        <v>0</v>
      </c>
      <c r="F44" s="436">
        <v>18</v>
      </c>
      <c r="G44" s="711">
        <f>SUM(G27:G43)</f>
        <v>100000</v>
      </c>
      <c r="H44" s="711">
        <f>SUM(H27:H43)</f>
        <v>170000</v>
      </c>
      <c r="I44" s="324"/>
      <c r="J44" s="347"/>
      <c r="K44" s="368"/>
      <c r="L44" s="711">
        <f>SUM(L27:L43)</f>
        <v>0</v>
      </c>
      <c r="M44" s="712">
        <f>SUM(M26:M43)</f>
        <v>0</v>
      </c>
      <c r="N44" s="2"/>
    </row>
    <row r="45" spans="1:14">
      <c r="A45" s="438"/>
      <c r="B45" s="718"/>
      <c r="C45" s="710" t="s">
        <v>2066</v>
      </c>
      <c r="D45" s="324"/>
      <c r="E45" s="325"/>
      <c r="F45" s="436"/>
      <c r="G45" s="324"/>
      <c r="H45" s="324"/>
      <c r="I45" s="324"/>
      <c r="J45" s="347"/>
      <c r="K45" s="368"/>
      <c r="L45" s="324"/>
      <c r="M45" s="325"/>
      <c r="N45" s="2"/>
    </row>
    <row r="46" spans="1:14">
      <c r="A46" s="436">
        <v>19</v>
      </c>
      <c r="B46" s="336"/>
      <c r="C46" s="336"/>
      <c r="D46" s="444"/>
      <c r="E46" s="519"/>
      <c r="F46" s="436">
        <v>19</v>
      </c>
      <c r="G46" s="444"/>
      <c r="H46" s="423">
        <v>0</v>
      </c>
      <c r="I46" s="428"/>
      <c r="J46" s="337"/>
      <c r="K46" s="716"/>
      <c r="L46" s="444"/>
      <c r="M46" s="519"/>
      <c r="N46" s="2"/>
    </row>
    <row r="47" spans="1:14">
      <c r="A47" s="436">
        <v>20</v>
      </c>
      <c r="B47" s="336"/>
      <c r="C47" s="336"/>
      <c r="D47" s="428"/>
      <c r="E47" s="391"/>
      <c r="F47" s="436">
        <v>20</v>
      </c>
      <c r="G47" s="428"/>
      <c r="H47" s="421">
        <v>0</v>
      </c>
      <c r="I47" s="428"/>
      <c r="J47" s="337"/>
      <c r="K47" s="716"/>
      <c r="L47" s="428"/>
      <c r="M47" s="391"/>
      <c r="N47" s="2"/>
    </row>
    <row r="48" spans="1:14">
      <c r="A48" s="436">
        <v>21</v>
      </c>
      <c r="B48" s="336"/>
      <c r="C48" s="336"/>
      <c r="D48" s="428"/>
      <c r="E48" s="391"/>
      <c r="F48" s="436">
        <v>21</v>
      </c>
      <c r="G48" s="428"/>
      <c r="H48" s="421">
        <v>0</v>
      </c>
      <c r="I48" s="428"/>
      <c r="J48" s="337"/>
      <c r="K48" s="716"/>
      <c r="L48" s="428"/>
      <c r="M48" s="391"/>
      <c r="N48" s="2"/>
    </row>
    <row r="49" spans="1:14">
      <c r="A49" s="436">
        <v>22</v>
      </c>
      <c r="B49" s="336"/>
      <c r="C49" s="336"/>
      <c r="D49" s="428"/>
      <c r="E49" s="391"/>
      <c r="F49" s="436">
        <v>22</v>
      </c>
      <c r="G49" s="428"/>
      <c r="H49" s="421">
        <v>0</v>
      </c>
      <c r="I49" s="428"/>
      <c r="J49" s="337"/>
      <c r="K49" s="716"/>
      <c r="L49" s="428"/>
      <c r="M49" s="391"/>
      <c r="N49" s="2"/>
    </row>
    <row r="50" spans="1:14">
      <c r="A50" s="436">
        <v>23</v>
      </c>
      <c r="B50" s="336"/>
      <c r="C50" s="336"/>
      <c r="D50" s="428"/>
      <c r="E50" s="391"/>
      <c r="F50" s="436">
        <v>23</v>
      </c>
      <c r="G50" s="428"/>
      <c r="H50" s="421">
        <v>0</v>
      </c>
      <c r="I50" s="428"/>
      <c r="J50" s="337"/>
      <c r="K50" s="716"/>
      <c r="L50" s="428"/>
      <c r="M50" s="391"/>
      <c r="N50" s="2"/>
    </row>
    <row r="51" spans="1:14">
      <c r="A51" s="436">
        <v>24</v>
      </c>
      <c r="B51" s="336"/>
      <c r="C51" s="336"/>
      <c r="D51" s="428"/>
      <c r="E51" s="391"/>
      <c r="F51" s="436">
        <v>24</v>
      </c>
      <c r="G51" s="428"/>
      <c r="H51" s="421">
        <v>0</v>
      </c>
      <c r="I51" s="428"/>
      <c r="J51" s="337"/>
      <c r="K51" s="716"/>
      <c r="L51" s="428"/>
      <c r="M51" s="391"/>
      <c r="N51" s="2"/>
    </row>
    <row r="52" spans="1:14">
      <c r="A52" s="436">
        <v>25</v>
      </c>
      <c r="B52" s="336"/>
      <c r="C52" s="336"/>
      <c r="D52" s="428"/>
      <c r="E52" s="391"/>
      <c r="F52" s="436">
        <v>25</v>
      </c>
      <c r="G52" s="428"/>
      <c r="H52" s="421">
        <v>0</v>
      </c>
      <c r="I52" s="428"/>
      <c r="J52" s="337"/>
      <c r="K52" s="716"/>
      <c r="L52" s="428"/>
      <c r="M52" s="391"/>
      <c r="N52" s="2"/>
    </row>
    <row r="53" spans="1:14">
      <c r="A53" s="436">
        <v>26</v>
      </c>
      <c r="B53" s="336"/>
      <c r="C53" s="336"/>
      <c r="D53" s="428"/>
      <c r="E53" s="391"/>
      <c r="F53" s="436">
        <v>26</v>
      </c>
      <c r="G53" s="428"/>
      <c r="H53" s="421">
        <v>0</v>
      </c>
      <c r="I53" s="428"/>
      <c r="J53" s="337"/>
      <c r="K53" s="716"/>
      <c r="L53" s="428"/>
      <c r="M53" s="391"/>
      <c r="N53" s="2"/>
    </row>
    <row r="54" spans="1:14">
      <c r="A54" s="436">
        <v>27</v>
      </c>
      <c r="B54" s="336"/>
      <c r="C54" s="336"/>
      <c r="D54" s="428"/>
      <c r="E54" s="391"/>
      <c r="F54" s="436">
        <v>27</v>
      </c>
      <c r="G54" s="428"/>
      <c r="H54" s="421">
        <v>0</v>
      </c>
      <c r="I54" s="428"/>
      <c r="J54" s="337"/>
      <c r="K54" s="716"/>
      <c r="L54" s="428"/>
      <c r="M54" s="391"/>
      <c r="N54" s="2"/>
    </row>
    <row r="55" spans="1:14">
      <c r="A55" s="436">
        <v>28</v>
      </c>
      <c r="B55" s="336"/>
      <c r="C55" s="336"/>
      <c r="D55" s="428"/>
      <c r="E55" s="391"/>
      <c r="F55" s="436">
        <v>28</v>
      </c>
      <c r="G55" s="428"/>
      <c r="H55" s="421">
        <v>0</v>
      </c>
      <c r="I55" s="428"/>
      <c r="J55" s="337"/>
      <c r="K55" s="716"/>
      <c r="L55" s="428"/>
      <c r="M55" s="391"/>
      <c r="N55" s="2"/>
    </row>
    <row r="56" spans="1:14">
      <c r="A56" s="436">
        <v>29</v>
      </c>
      <c r="B56" s="336"/>
      <c r="C56" s="336"/>
      <c r="D56" s="428"/>
      <c r="E56" s="391"/>
      <c r="F56" s="436">
        <v>29</v>
      </c>
      <c r="G56" s="428"/>
      <c r="H56" s="421">
        <v>0</v>
      </c>
      <c r="I56" s="428"/>
      <c r="J56" s="337"/>
      <c r="K56" s="716"/>
      <c r="L56" s="428"/>
      <c r="M56" s="391"/>
      <c r="N56" s="2"/>
    </row>
    <row r="57" spans="1:14">
      <c r="A57" s="436">
        <v>30</v>
      </c>
      <c r="B57" s="336"/>
      <c r="C57" s="336"/>
      <c r="D57" s="428"/>
      <c r="E57" s="391"/>
      <c r="F57" s="436">
        <v>30</v>
      </c>
      <c r="G57" s="428"/>
      <c r="H57" s="421">
        <v>0</v>
      </c>
      <c r="I57" s="428"/>
      <c r="J57" s="337"/>
      <c r="K57" s="716"/>
      <c r="L57" s="428"/>
      <c r="M57" s="391"/>
      <c r="N57" s="2"/>
    </row>
    <row r="58" spans="1:14">
      <c r="A58" s="436">
        <v>31</v>
      </c>
      <c r="B58" s="336"/>
      <c r="C58" s="336"/>
      <c r="D58" s="428"/>
      <c r="E58" s="391"/>
      <c r="F58" s="436">
        <v>31</v>
      </c>
      <c r="G58" s="428"/>
      <c r="H58" s="421">
        <v>0</v>
      </c>
      <c r="I58" s="428"/>
      <c r="J58" s="337"/>
      <c r="K58" s="716"/>
      <c r="L58" s="428"/>
      <c r="M58" s="391"/>
      <c r="N58" s="2"/>
    </row>
    <row r="59" spans="1:14">
      <c r="A59" s="436">
        <v>32</v>
      </c>
      <c r="B59" s="336"/>
      <c r="C59" s="336"/>
      <c r="D59" s="428"/>
      <c r="E59" s="391"/>
      <c r="F59" s="436">
        <v>32</v>
      </c>
      <c r="G59" s="428"/>
      <c r="H59" s="421">
        <v>0</v>
      </c>
      <c r="I59" s="428"/>
      <c r="J59" s="337"/>
      <c r="K59" s="716"/>
      <c r="L59" s="428"/>
      <c r="M59" s="391"/>
      <c r="N59" s="2"/>
    </row>
    <row r="60" spans="1:14">
      <c r="A60" s="436">
        <v>33</v>
      </c>
      <c r="B60" s="336"/>
      <c r="C60" s="336"/>
      <c r="D60" s="428"/>
      <c r="E60" s="391"/>
      <c r="F60" s="436">
        <v>33</v>
      </c>
      <c r="G60" s="428"/>
      <c r="H60" s="421">
        <v>0</v>
      </c>
      <c r="I60" s="428"/>
      <c r="J60" s="337"/>
      <c r="K60" s="716"/>
      <c r="L60" s="428"/>
      <c r="M60" s="391"/>
      <c r="N60" s="2"/>
    </row>
    <row r="61" spans="1:14">
      <c r="A61" s="436">
        <v>34</v>
      </c>
      <c r="B61" s="336"/>
      <c r="C61" s="336"/>
      <c r="D61" s="428"/>
      <c r="E61" s="391"/>
      <c r="F61" s="436">
        <v>34</v>
      </c>
      <c r="G61" s="428"/>
      <c r="H61" s="421">
        <v>0</v>
      </c>
      <c r="I61" s="428"/>
      <c r="J61" s="337"/>
      <c r="K61" s="716"/>
      <c r="L61" s="428"/>
      <c r="M61" s="391"/>
      <c r="N61" s="2"/>
    </row>
    <row r="62" spans="1:14">
      <c r="A62" s="436">
        <v>35</v>
      </c>
      <c r="B62" s="336"/>
      <c r="C62" s="336"/>
      <c r="D62" s="428"/>
      <c r="E62" s="391"/>
      <c r="F62" s="436">
        <v>35</v>
      </c>
      <c r="G62" s="428"/>
      <c r="H62" s="421">
        <v>0</v>
      </c>
      <c r="I62" s="428"/>
      <c r="J62" s="337"/>
      <c r="K62" s="716"/>
      <c r="L62" s="428"/>
      <c r="M62" s="391"/>
      <c r="N62" s="2"/>
    </row>
    <row r="63" spans="1:14">
      <c r="A63" s="436">
        <v>36</v>
      </c>
      <c r="B63" s="336"/>
      <c r="C63" s="336"/>
      <c r="D63" s="428"/>
      <c r="E63" s="391"/>
      <c r="F63" s="436">
        <v>36</v>
      </c>
      <c r="G63" s="428"/>
      <c r="H63" s="421">
        <v>0</v>
      </c>
      <c r="I63" s="428"/>
      <c r="J63" s="337"/>
      <c r="K63" s="716"/>
      <c r="L63" s="428"/>
      <c r="M63" s="391"/>
      <c r="N63" s="2"/>
    </row>
    <row r="64" spans="1:14">
      <c r="A64" s="437">
        <v>37</v>
      </c>
      <c r="B64" s="336"/>
      <c r="C64" s="717" t="s">
        <v>2067</v>
      </c>
      <c r="D64" s="711">
        <f>SUM(D46:D63)</f>
        <v>0</v>
      </c>
      <c r="E64" s="712">
        <f>SUM(E46:E63)</f>
        <v>0</v>
      </c>
      <c r="F64" s="437">
        <v>37</v>
      </c>
      <c r="G64" s="711">
        <f>SUM(G46:G63)</f>
        <v>0</v>
      </c>
      <c r="H64" s="711">
        <f>SUM(H46:H63)</f>
        <v>0</v>
      </c>
      <c r="I64" s="324"/>
      <c r="J64" s="347"/>
      <c r="K64" s="368"/>
      <c r="L64" s="711">
        <f>SUM(L46:L63)</f>
        <v>0</v>
      </c>
      <c r="M64" s="712">
        <f>SUM(M46:M63)</f>
        <v>0</v>
      </c>
      <c r="N64" s="2"/>
    </row>
    <row r="65" spans="1:14">
      <c r="A65" s="158"/>
      <c r="B65" s="719"/>
      <c r="C65" s="720"/>
      <c r="D65" s="323"/>
      <c r="E65" s="325"/>
      <c r="F65" s="160"/>
      <c r="G65" s="323"/>
      <c r="H65" s="323"/>
      <c r="I65" s="323"/>
      <c r="J65" s="347"/>
      <c r="K65" s="323"/>
      <c r="L65" s="323"/>
      <c r="M65" s="325"/>
      <c r="N65" s="2"/>
    </row>
    <row r="66" spans="1:14">
      <c r="A66" s="158"/>
      <c r="B66" s="159"/>
      <c r="C66" s="159"/>
      <c r="D66" s="159"/>
      <c r="E66" s="287"/>
      <c r="F66" s="160"/>
      <c r="G66" s="159"/>
      <c r="H66" s="387"/>
      <c r="I66" s="159"/>
      <c r="J66" s="337"/>
      <c r="K66" s="159"/>
      <c r="L66" s="159"/>
      <c r="M66" s="287"/>
      <c r="N66" s="2"/>
    </row>
    <row r="67" spans="1:14" ht="15.75" thickBot="1">
      <c r="A67" s="318"/>
      <c r="B67" s="164"/>
      <c r="C67" s="319"/>
      <c r="D67" s="522"/>
      <c r="E67" s="523"/>
      <c r="F67" s="431"/>
      <c r="G67" s="522"/>
      <c r="H67" s="522"/>
      <c r="I67" s="319"/>
      <c r="J67" s="721"/>
      <c r="K67" s="319"/>
      <c r="L67" s="396"/>
      <c r="M67" s="523"/>
      <c r="N67" s="2"/>
    </row>
    <row r="68" spans="1:14">
      <c r="A68" s="350" t="s">
        <v>1752</v>
      </c>
      <c r="B68" s="2"/>
      <c r="C68" s="2"/>
      <c r="D68" s="2"/>
      <c r="E68" s="2"/>
      <c r="F68" s="2"/>
      <c r="G68" s="2"/>
      <c r="H68" s="2"/>
      <c r="I68" s="2"/>
      <c r="J68" s="2"/>
      <c r="K68" s="2"/>
      <c r="L68" s="2"/>
      <c r="M68" s="350" t="s">
        <v>1752</v>
      </c>
      <c r="N68" s="2"/>
    </row>
    <row r="69" spans="1:14">
      <c r="A69" s="165" t="s">
        <v>1811</v>
      </c>
      <c r="B69" s="165"/>
      <c r="C69" s="165"/>
      <c r="D69" s="165"/>
      <c r="E69" s="165"/>
      <c r="F69" s="165" t="s">
        <v>1814</v>
      </c>
      <c r="G69" s="165"/>
      <c r="H69" s="165"/>
      <c r="I69" s="165"/>
      <c r="J69" s="165"/>
      <c r="K69" s="165"/>
      <c r="L69" s="165"/>
      <c r="M69" s="165"/>
      <c r="N69" s="2"/>
    </row>
    <row r="70" spans="1:14">
      <c r="A70" s="2"/>
    </row>
    <row r="71" spans="1:14">
      <c r="A71" s="2"/>
    </row>
    <row r="72" spans="1:14">
      <c r="A72" s="2"/>
    </row>
    <row r="73" spans="1:14">
      <c r="A73" s="2"/>
    </row>
    <row r="74" spans="1:14">
      <c r="A74" s="2"/>
    </row>
    <row r="75" spans="1:14">
      <c r="A75" s="2"/>
    </row>
    <row r="76" spans="1:14">
      <c r="A76" s="2"/>
    </row>
    <row r="77" spans="1:14">
      <c r="A77" s="2"/>
    </row>
    <row r="78" spans="1:14">
      <c r="A78" s="2"/>
    </row>
    <row r="79" spans="1:14">
      <c r="A79" s="2"/>
    </row>
    <row r="80" spans="1:14">
      <c r="A80" s="2"/>
    </row>
    <row r="81" spans="1:1">
      <c r="A81" s="2"/>
    </row>
    <row r="82" spans="1:1">
      <c r="A82" s="2"/>
    </row>
    <row r="83" spans="1:1">
      <c r="A83" s="2"/>
    </row>
    <row r="84" spans="1:1">
      <c r="A84" s="2"/>
    </row>
    <row r="85" spans="1:1">
      <c r="A85" s="2"/>
    </row>
    <row r="86" spans="1:1">
      <c r="A86" s="2"/>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dimension ref="A1:Z176"/>
  <sheetViews>
    <sheetView zoomScale="60" zoomScaleNormal="60" workbookViewId="0">
      <selection activeCell="B46" sqref="B46"/>
    </sheetView>
  </sheetViews>
  <sheetFormatPr defaultColWidth="9.77734375" defaultRowHeight="15"/>
  <cols>
    <col min="2" max="2" width="70.77734375" customWidth="1"/>
    <col min="3" max="6" width="20.77734375" customWidth="1"/>
  </cols>
  <sheetData>
    <row r="1" spans="1:26" ht="18.75" thickBot="1">
      <c r="A1" s="2" t="e">
        <v>#REF!</v>
      </c>
      <c r="B1" s="722"/>
      <c r="C1" s="722"/>
      <c r="D1" s="722"/>
      <c r="E1" s="722"/>
      <c r="F1" s="722"/>
      <c r="G1" s="722"/>
      <c r="H1" s="722"/>
      <c r="I1" s="722"/>
      <c r="J1" s="722"/>
      <c r="K1" s="722"/>
      <c r="L1" s="722"/>
      <c r="M1" s="722"/>
      <c r="N1" s="722"/>
      <c r="O1" s="722"/>
      <c r="P1" s="722"/>
      <c r="Q1" s="722"/>
      <c r="R1" s="722"/>
      <c r="S1" s="722"/>
      <c r="T1" s="722"/>
      <c r="U1" s="722"/>
      <c r="V1" s="722"/>
      <c r="W1" s="722"/>
      <c r="X1" s="722"/>
      <c r="Y1" s="722"/>
      <c r="Z1" s="722"/>
    </row>
    <row r="2" spans="1:26" ht="18">
      <c r="A2" s="723"/>
      <c r="B2" s="724"/>
      <c r="C2" s="725"/>
      <c r="D2" s="725"/>
      <c r="E2" s="725"/>
      <c r="F2" s="777"/>
      <c r="G2" s="722"/>
      <c r="H2" s="722"/>
      <c r="I2" s="722"/>
      <c r="J2" s="722"/>
      <c r="K2" s="722"/>
      <c r="L2" s="722"/>
      <c r="M2" s="722"/>
      <c r="N2" s="722"/>
      <c r="O2" s="722"/>
      <c r="P2" s="722"/>
      <c r="Q2" s="722"/>
      <c r="R2" s="722"/>
      <c r="S2" s="722"/>
      <c r="T2" s="722"/>
      <c r="U2" s="722"/>
      <c r="V2" s="722"/>
      <c r="W2" s="722"/>
      <c r="X2" s="722"/>
      <c r="Y2" s="722"/>
      <c r="Z2" s="722"/>
    </row>
    <row r="3" spans="1:26" ht="18">
      <c r="A3" s="518" t="s">
        <v>2068</v>
      </c>
      <c r="B3" s="727"/>
      <c r="C3" s="727"/>
      <c r="D3" s="727"/>
      <c r="E3" s="727"/>
      <c r="F3" s="728"/>
      <c r="G3" s="722"/>
      <c r="H3" s="722"/>
      <c r="I3" s="722"/>
      <c r="J3" s="722"/>
      <c r="K3" s="722"/>
      <c r="L3" s="722"/>
      <c r="M3" s="722"/>
      <c r="N3" s="722"/>
      <c r="O3" s="722"/>
      <c r="P3" s="722"/>
      <c r="Q3" s="722"/>
      <c r="R3" s="722"/>
      <c r="S3" s="722"/>
      <c r="T3" s="722"/>
      <c r="U3" s="722"/>
      <c r="V3" s="722"/>
      <c r="W3" s="722"/>
      <c r="X3" s="722"/>
      <c r="Y3" s="722"/>
      <c r="Z3" s="722"/>
    </row>
    <row r="4" spans="1:26" ht="18">
      <c r="A4" s="168"/>
      <c r="B4" s="722"/>
      <c r="C4" s="722"/>
      <c r="D4" s="722"/>
      <c r="E4" s="722"/>
      <c r="F4" s="729"/>
      <c r="G4" s="722"/>
      <c r="H4" s="722"/>
      <c r="I4" s="722"/>
      <c r="J4" s="722"/>
      <c r="K4" s="722"/>
      <c r="L4" s="722"/>
      <c r="M4" s="722"/>
      <c r="N4" s="722"/>
      <c r="O4" s="722"/>
      <c r="P4" s="722"/>
      <c r="Q4" s="722"/>
      <c r="R4" s="722"/>
      <c r="S4" s="722"/>
      <c r="T4" s="722"/>
      <c r="U4" s="722"/>
      <c r="V4" s="722"/>
      <c r="W4" s="722"/>
      <c r="X4" s="722"/>
      <c r="Y4" s="722"/>
      <c r="Z4" s="722"/>
    </row>
    <row r="5" spans="1:26" ht="18">
      <c r="A5" s="168" t="s">
        <v>2069</v>
      </c>
      <c r="B5" s="722"/>
      <c r="C5" s="722"/>
      <c r="D5" s="722"/>
      <c r="E5" s="722"/>
      <c r="F5" s="729"/>
      <c r="G5" s="722"/>
      <c r="H5" s="722"/>
      <c r="I5" s="722"/>
      <c r="J5" s="722"/>
      <c r="K5" s="722"/>
      <c r="L5" s="722"/>
      <c r="M5" s="722"/>
      <c r="N5" s="722"/>
      <c r="O5" s="722"/>
      <c r="P5" s="722"/>
      <c r="Q5" s="722"/>
      <c r="R5" s="722"/>
      <c r="S5" s="722"/>
      <c r="T5" s="722"/>
      <c r="U5" s="722"/>
      <c r="V5" s="722"/>
      <c r="W5" s="722"/>
      <c r="X5" s="722"/>
      <c r="Y5" s="722"/>
      <c r="Z5" s="722"/>
    </row>
    <row r="6" spans="1:26" ht="18">
      <c r="A6" s="168"/>
      <c r="B6" s="722"/>
      <c r="C6" s="722"/>
      <c r="D6" s="722"/>
      <c r="E6" s="722"/>
      <c r="F6" s="729"/>
      <c r="G6" s="722"/>
      <c r="H6" s="722"/>
      <c r="I6" s="722"/>
      <c r="J6" s="722"/>
      <c r="K6" s="722"/>
      <c r="L6" s="722"/>
      <c r="M6" s="722"/>
      <c r="N6" s="722"/>
      <c r="O6" s="722"/>
      <c r="P6" s="722"/>
      <c r="Q6" s="722"/>
      <c r="R6" s="722"/>
      <c r="S6" s="722"/>
      <c r="T6" s="722"/>
      <c r="U6" s="722"/>
      <c r="V6" s="722"/>
      <c r="W6" s="722"/>
      <c r="X6" s="722"/>
      <c r="Y6" s="722"/>
      <c r="Z6" s="722"/>
    </row>
    <row r="7" spans="1:26" ht="18">
      <c r="A7" s="1037" t="s">
        <v>2898</v>
      </c>
      <c r="B7" s="1044"/>
      <c r="C7" s="1044"/>
      <c r="D7" s="1044"/>
      <c r="E7" s="1044"/>
      <c r="F7" s="1045"/>
      <c r="G7" s="722"/>
      <c r="H7" s="722"/>
      <c r="I7" s="722"/>
      <c r="J7" s="722"/>
      <c r="K7" s="722"/>
      <c r="L7" s="722"/>
      <c r="M7" s="722"/>
      <c r="N7" s="722"/>
      <c r="O7" s="722"/>
      <c r="P7" s="722"/>
      <c r="Q7" s="722"/>
      <c r="R7" s="722"/>
      <c r="S7" s="722"/>
      <c r="T7" s="722"/>
      <c r="U7" s="722"/>
      <c r="V7" s="722"/>
      <c r="W7" s="722"/>
      <c r="X7" s="722"/>
      <c r="Y7" s="722"/>
      <c r="Z7" s="722"/>
    </row>
    <row r="8" spans="1:26" ht="18">
      <c r="A8" s="168"/>
      <c r="B8" s="722"/>
      <c r="C8" s="722"/>
      <c r="D8" s="722"/>
      <c r="E8" s="722"/>
      <c r="F8" s="729"/>
      <c r="G8" s="722"/>
      <c r="H8" s="722"/>
      <c r="I8" s="722"/>
      <c r="J8" s="722"/>
      <c r="K8" s="722"/>
      <c r="L8" s="722"/>
      <c r="M8" s="722"/>
      <c r="N8" s="722"/>
      <c r="O8" s="722"/>
      <c r="P8" s="722"/>
      <c r="Q8" s="722"/>
      <c r="R8" s="722"/>
      <c r="S8" s="722"/>
      <c r="T8" s="722"/>
      <c r="U8" s="722"/>
      <c r="V8" s="722"/>
      <c r="W8" s="722"/>
      <c r="X8" s="722"/>
      <c r="Y8" s="722"/>
      <c r="Z8" s="722"/>
    </row>
    <row r="9" spans="1:26" ht="18">
      <c r="A9" s="730" t="s">
        <v>36</v>
      </c>
      <c r="B9" s="731"/>
      <c r="C9" s="732" t="s">
        <v>2476</v>
      </c>
      <c r="D9" s="733" t="s">
        <v>2370</v>
      </c>
      <c r="E9" s="732" t="s">
        <v>1608</v>
      </c>
      <c r="F9" s="734" t="s">
        <v>2476</v>
      </c>
      <c r="G9" s="722"/>
      <c r="H9" s="722"/>
      <c r="I9" s="722"/>
      <c r="J9" s="722"/>
      <c r="K9" s="722"/>
      <c r="L9" s="722"/>
      <c r="M9" s="722"/>
      <c r="N9" s="722"/>
      <c r="O9" s="722"/>
      <c r="P9" s="722"/>
      <c r="Q9" s="722"/>
      <c r="R9" s="722"/>
      <c r="S9" s="722"/>
      <c r="T9" s="722"/>
      <c r="U9" s="722"/>
      <c r="V9" s="722"/>
      <c r="W9" s="722"/>
      <c r="X9" s="722"/>
      <c r="Y9" s="722"/>
      <c r="Z9" s="722"/>
    </row>
    <row r="10" spans="1:26" ht="18">
      <c r="A10" s="663" t="s">
        <v>48</v>
      </c>
      <c r="B10" s="664" t="s">
        <v>2070</v>
      </c>
      <c r="C10" s="665" t="s">
        <v>2071</v>
      </c>
      <c r="D10" s="664" t="s">
        <v>1623</v>
      </c>
      <c r="E10" s="665" t="s">
        <v>1623</v>
      </c>
      <c r="F10" s="667" t="s">
        <v>1628</v>
      </c>
      <c r="G10" s="722"/>
      <c r="H10" s="722"/>
      <c r="I10" s="722"/>
      <c r="J10" s="722"/>
      <c r="K10" s="722"/>
      <c r="L10" s="722"/>
      <c r="M10" s="722"/>
      <c r="N10" s="722"/>
      <c r="O10" s="722"/>
      <c r="P10" s="722"/>
      <c r="Q10" s="722"/>
      <c r="R10" s="722"/>
      <c r="S10" s="722"/>
      <c r="T10" s="722"/>
      <c r="U10" s="722"/>
      <c r="V10" s="722"/>
      <c r="W10" s="722"/>
      <c r="X10" s="722"/>
      <c r="Y10" s="722"/>
      <c r="Z10" s="722"/>
    </row>
    <row r="11" spans="1:26" ht="18">
      <c r="A11" s="735"/>
      <c r="B11" s="664" t="s">
        <v>530</v>
      </c>
      <c r="C11" s="665" t="s">
        <v>531</v>
      </c>
      <c r="D11" s="664" t="s">
        <v>532</v>
      </c>
      <c r="E11" s="665" t="s">
        <v>62</v>
      </c>
      <c r="F11" s="667" t="s">
        <v>63</v>
      </c>
      <c r="G11" s="722"/>
      <c r="H11" s="722"/>
      <c r="I11" s="722"/>
      <c r="J11" s="722"/>
      <c r="K11" s="722"/>
      <c r="L11" s="722"/>
      <c r="M11" s="722"/>
      <c r="N11" s="722"/>
      <c r="O11" s="722"/>
      <c r="P11" s="722"/>
      <c r="Q11" s="722"/>
      <c r="R11" s="722"/>
      <c r="S11" s="722"/>
      <c r="T11" s="722"/>
      <c r="U11" s="722"/>
      <c r="V11" s="722"/>
      <c r="W11" s="722"/>
      <c r="X11" s="722"/>
      <c r="Y11" s="722"/>
      <c r="Z11" s="722"/>
    </row>
    <row r="12" spans="1:26" ht="18">
      <c r="A12" s="736"/>
      <c r="B12" s="737"/>
      <c r="C12" s="738"/>
      <c r="D12" s="737"/>
      <c r="E12" s="738"/>
      <c r="F12" s="739"/>
      <c r="G12" s="722"/>
      <c r="H12" s="722"/>
      <c r="I12" s="722"/>
      <c r="J12" s="722"/>
      <c r="K12" s="722"/>
      <c r="L12" s="722"/>
      <c r="M12" s="722"/>
      <c r="N12" s="722"/>
      <c r="O12" s="722"/>
      <c r="P12" s="722"/>
      <c r="Q12" s="722"/>
      <c r="R12" s="722"/>
      <c r="S12" s="722"/>
      <c r="T12" s="722"/>
      <c r="U12" s="722"/>
      <c r="V12" s="722"/>
      <c r="W12" s="722"/>
      <c r="X12" s="722"/>
      <c r="Y12" s="722"/>
      <c r="Z12" s="722"/>
    </row>
    <row r="13" spans="1:26" ht="18">
      <c r="A13" s="740"/>
      <c r="B13" s="601" t="s">
        <v>2072</v>
      </c>
      <c r="C13" s="741"/>
      <c r="D13" s="731"/>
      <c r="E13" s="741"/>
      <c r="F13" s="742"/>
      <c r="G13" s="722"/>
      <c r="H13" s="722"/>
      <c r="I13" s="722"/>
      <c r="J13" s="722"/>
      <c r="K13" s="722"/>
      <c r="L13" s="722"/>
      <c r="M13" s="722"/>
      <c r="N13" s="722"/>
      <c r="O13" s="722"/>
      <c r="P13" s="722"/>
      <c r="Q13" s="722"/>
      <c r="R13" s="722"/>
      <c r="S13" s="722"/>
      <c r="T13" s="722"/>
      <c r="U13" s="722"/>
      <c r="V13" s="722"/>
      <c r="W13" s="722"/>
      <c r="X13" s="722"/>
      <c r="Y13" s="722"/>
      <c r="Z13" s="722"/>
    </row>
    <row r="14" spans="1:26" ht="18">
      <c r="A14" s="663" t="s">
        <v>536</v>
      </c>
      <c r="B14" s="676" t="s">
        <v>2933</v>
      </c>
      <c r="C14" s="680"/>
      <c r="D14" s="678"/>
      <c r="E14" s="680"/>
      <c r="F14" s="743">
        <v>0</v>
      </c>
      <c r="G14" s="722"/>
      <c r="H14" s="722"/>
      <c r="I14" s="722"/>
      <c r="J14" s="722"/>
      <c r="K14" s="722"/>
      <c r="L14" s="722"/>
      <c r="M14" s="722"/>
      <c r="N14" s="722"/>
      <c r="O14" s="722"/>
      <c r="P14" s="722"/>
      <c r="Q14" s="722"/>
      <c r="R14" s="722"/>
      <c r="S14" s="722"/>
      <c r="T14" s="722"/>
      <c r="U14" s="722"/>
      <c r="V14" s="722"/>
      <c r="W14" s="722"/>
      <c r="X14" s="722"/>
      <c r="Y14" s="722"/>
      <c r="Z14" s="722"/>
    </row>
    <row r="15" spans="1:26" ht="18">
      <c r="A15" s="663" t="s">
        <v>1040</v>
      </c>
      <c r="B15" s="676"/>
      <c r="C15" s="677"/>
      <c r="D15" s="676"/>
      <c r="E15" s="677"/>
      <c r="F15" s="744">
        <v>0</v>
      </c>
      <c r="G15" s="722"/>
      <c r="H15" s="722"/>
      <c r="I15" s="722"/>
      <c r="J15" s="722"/>
      <c r="K15" s="722"/>
      <c r="L15" s="722"/>
      <c r="M15" s="722"/>
      <c r="N15" s="722"/>
      <c r="O15" s="722"/>
      <c r="P15" s="722"/>
      <c r="Q15" s="722"/>
      <c r="R15" s="722"/>
      <c r="S15" s="722"/>
      <c r="T15" s="722"/>
      <c r="U15" s="722"/>
      <c r="V15" s="722"/>
      <c r="W15" s="722"/>
      <c r="X15" s="722"/>
      <c r="Y15" s="722"/>
      <c r="Z15" s="722"/>
    </row>
    <row r="16" spans="1:26" ht="18">
      <c r="A16" s="663" t="s">
        <v>1285</v>
      </c>
      <c r="B16" s="676"/>
      <c r="C16" s="677"/>
      <c r="D16" s="676"/>
      <c r="E16" s="677"/>
      <c r="F16" s="744">
        <v>0</v>
      </c>
      <c r="G16" s="722"/>
      <c r="H16" s="722"/>
      <c r="I16" s="722"/>
      <c r="J16" s="722"/>
      <c r="K16" s="722"/>
      <c r="L16" s="722"/>
      <c r="M16" s="722"/>
      <c r="N16" s="722"/>
      <c r="O16" s="722"/>
      <c r="P16" s="722"/>
      <c r="Q16" s="722"/>
      <c r="R16" s="722"/>
      <c r="S16" s="722"/>
      <c r="T16" s="722"/>
      <c r="U16" s="722"/>
      <c r="V16" s="722"/>
      <c r="W16" s="722"/>
      <c r="X16" s="722"/>
      <c r="Y16" s="722"/>
      <c r="Z16" s="722"/>
    </row>
    <row r="17" spans="1:26" ht="18">
      <c r="A17" s="663" t="s">
        <v>71</v>
      </c>
      <c r="B17" s="676"/>
      <c r="C17" s="677"/>
      <c r="D17" s="676"/>
      <c r="E17" s="677"/>
      <c r="F17" s="744">
        <v>0</v>
      </c>
      <c r="G17" s="722"/>
      <c r="H17" s="722"/>
      <c r="I17" s="722"/>
      <c r="J17" s="722"/>
      <c r="K17" s="722"/>
      <c r="L17" s="722"/>
      <c r="M17" s="722"/>
      <c r="N17" s="722"/>
      <c r="O17" s="722"/>
      <c r="P17" s="722"/>
      <c r="Q17" s="722"/>
      <c r="R17" s="722"/>
      <c r="S17" s="722"/>
      <c r="T17" s="722"/>
      <c r="U17" s="722"/>
      <c r="V17" s="722"/>
      <c r="W17" s="722"/>
      <c r="X17" s="722"/>
      <c r="Y17" s="722"/>
      <c r="Z17" s="722"/>
    </row>
    <row r="18" spans="1:26" ht="18">
      <c r="A18" s="663" t="s">
        <v>72</v>
      </c>
      <c r="B18" s="676"/>
      <c r="C18" s="677"/>
      <c r="D18" s="676"/>
      <c r="E18" s="677"/>
      <c r="F18" s="744">
        <v>0</v>
      </c>
      <c r="G18" s="722"/>
      <c r="H18" s="722"/>
      <c r="I18" s="722"/>
      <c r="J18" s="722"/>
      <c r="K18" s="722"/>
      <c r="L18" s="722"/>
      <c r="M18" s="722"/>
      <c r="N18" s="722"/>
      <c r="O18" s="722"/>
      <c r="P18" s="722"/>
      <c r="Q18" s="722"/>
      <c r="R18" s="722"/>
      <c r="S18" s="722"/>
      <c r="T18" s="722"/>
      <c r="U18" s="722"/>
      <c r="V18" s="722"/>
      <c r="W18" s="722"/>
      <c r="X18" s="722"/>
      <c r="Y18" s="722"/>
      <c r="Z18" s="722"/>
    </row>
    <row r="19" spans="1:26" ht="18">
      <c r="A19" s="663" t="s">
        <v>547</v>
      </c>
      <c r="B19" s="676"/>
      <c r="C19" s="677"/>
      <c r="D19" s="676"/>
      <c r="E19" s="677"/>
      <c r="F19" s="744">
        <v>0</v>
      </c>
      <c r="G19" s="722"/>
      <c r="H19" s="722"/>
      <c r="I19" s="722"/>
      <c r="J19" s="722"/>
      <c r="K19" s="722"/>
      <c r="L19" s="722"/>
      <c r="M19" s="722"/>
      <c r="N19" s="722"/>
      <c r="O19" s="722"/>
      <c r="P19" s="722"/>
      <c r="Q19" s="722"/>
      <c r="R19" s="722"/>
      <c r="S19" s="722"/>
      <c r="T19" s="722"/>
      <c r="U19" s="722"/>
      <c r="V19" s="722"/>
      <c r="W19" s="722"/>
      <c r="X19" s="722"/>
      <c r="Y19" s="722"/>
      <c r="Z19" s="722"/>
    </row>
    <row r="20" spans="1:26" ht="18">
      <c r="A20" s="663" t="s">
        <v>551</v>
      </c>
      <c r="B20" s="676"/>
      <c r="C20" s="677"/>
      <c r="D20" s="676"/>
      <c r="E20" s="677"/>
      <c r="F20" s="744">
        <v>0</v>
      </c>
      <c r="G20" s="722"/>
      <c r="H20" s="722"/>
      <c r="I20" s="722"/>
      <c r="J20" s="722"/>
      <c r="K20" s="722"/>
      <c r="L20" s="722"/>
      <c r="M20" s="722"/>
      <c r="N20" s="722"/>
      <c r="O20" s="722"/>
      <c r="P20" s="722"/>
      <c r="Q20" s="722"/>
      <c r="R20" s="722"/>
      <c r="S20" s="722"/>
      <c r="T20" s="722"/>
      <c r="U20" s="722"/>
      <c r="V20" s="722"/>
      <c r="W20" s="722"/>
      <c r="X20" s="722"/>
      <c r="Y20" s="722"/>
      <c r="Z20" s="722"/>
    </row>
    <row r="21" spans="1:26" ht="18">
      <c r="A21" s="663" t="s">
        <v>2324</v>
      </c>
      <c r="B21" s="676"/>
      <c r="C21" s="677"/>
      <c r="D21" s="676"/>
      <c r="E21" s="677"/>
      <c r="F21" s="744">
        <v>0</v>
      </c>
      <c r="G21" s="722"/>
      <c r="H21" s="722"/>
      <c r="I21" s="722"/>
      <c r="J21" s="722"/>
      <c r="K21" s="722"/>
      <c r="L21" s="722"/>
      <c r="M21" s="722"/>
      <c r="N21" s="722"/>
      <c r="O21" s="722"/>
      <c r="P21" s="722"/>
      <c r="Q21" s="722"/>
      <c r="R21" s="722"/>
      <c r="S21" s="722"/>
      <c r="T21" s="722"/>
      <c r="U21" s="722"/>
      <c r="V21" s="722"/>
      <c r="W21" s="722"/>
      <c r="X21" s="722"/>
      <c r="Y21" s="722"/>
      <c r="Z21" s="722"/>
    </row>
    <row r="22" spans="1:26" ht="18">
      <c r="A22" s="663" t="s">
        <v>398</v>
      </c>
      <c r="B22" s="676"/>
      <c r="C22" s="677"/>
      <c r="D22" s="676"/>
      <c r="E22" s="677"/>
      <c r="F22" s="744">
        <v>0</v>
      </c>
      <c r="G22" s="722"/>
      <c r="H22" s="722"/>
      <c r="I22" s="722"/>
      <c r="J22" s="722"/>
      <c r="K22" s="722"/>
      <c r="L22" s="722"/>
      <c r="M22" s="722"/>
      <c r="N22" s="722"/>
      <c r="O22" s="722"/>
      <c r="P22" s="722"/>
      <c r="Q22" s="722"/>
      <c r="R22" s="722"/>
      <c r="S22" s="722"/>
      <c r="T22" s="722"/>
      <c r="U22" s="722"/>
      <c r="V22" s="722"/>
      <c r="W22" s="722"/>
      <c r="X22" s="722"/>
      <c r="Y22" s="722"/>
      <c r="Z22" s="722"/>
    </row>
    <row r="23" spans="1:26" ht="18">
      <c r="A23" s="663" t="s">
        <v>73</v>
      </c>
      <c r="B23" s="676"/>
      <c r="C23" s="677"/>
      <c r="D23" s="676"/>
      <c r="E23" s="677"/>
      <c r="F23" s="744">
        <v>0</v>
      </c>
      <c r="G23" s="722"/>
      <c r="H23" s="722"/>
      <c r="I23" s="722"/>
      <c r="J23" s="722"/>
      <c r="K23" s="722"/>
      <c r="L23" s="722"/>
      <c r="M23" s="722"/>
      <c r="N23" s="722"/>
      <c r="O23" s="722"/>
      <c r="P23" s="722"/>
      <c r="Q23" s="722"/>
      <c r="R23" s="722"/>
      <c r="S23" s="722"/>
      <c r="T23" s="722"/>
      <c r="U23" s="722"/>
      <c r="V23" s="722"/>
      <c r="W23" s="722"/>
      <c r="X23" s="722"/>
      <c r="Y23" s="722"/>
      <c r="Z23" s="722"/>
    </row>
    <row r="24" spans="1:26" ht="18">
      <c r="A24" s="663" t="s">
        <v>74</v>
      </c>
      <c r="B24" s="676"/>
      <c r="C24" s="677"/>
      <c r="D24" s="676"/>
      <c r="E24" s="677"/>
      <c r="F24" s="744">
        <v>0</v>
      </c>
      <c r="G24" s="722"/>
      <c r="H24" s="722"/>
      <c r="I24" s="722"/>
      <c r="J24" s="722"/>
      <c r="K24" s="722"/>
      <c r="L24" s="722"/>
      <c r="M24" s="722"/>
      <c r="N24" s="722"/>
      <c r="O24" s="722"/>
      <c r="P24" s="722"/>
      <c r="Q24" s="722"/>
      <c r="R24" s="722"/>
      <c r="S24" s="722"/>
      <c r="T24" s="722"/>
      <c r="U24" s="722"/>
      <c r="V24" s="722"/>
      <c r="W24" s="722"/>
      <c r="X24" s="722"/>
      <c r="Y24" s="722"/>
      <c r="Z24" s="722"/>
    </row>
    <row r="25" spans="1:26" ht="18">
      <c r="A25" s="735"/>
      <c r="B25" s="598" t="s">
        <v>2073</v>
      </c>
      <c r="C25" s="745"/>
      <c r="D25" s="746"/>
      <c r="E25" s="745"/>
      <c r="F25" s="744">
        <v>0</v>
      </c>
      <c r="G25" s="722"/>
      <c r="H25" s="722"/>
      <c r="I25" s="722"/>
      <c r="J25" s="722"/>
      <c r="K25" s="722"/>
      <c r="L25" s="722"/>
      <c r="M25" s="722"/>
      <c r="N25" s="722"/>
      <c r="O25" s="722"/>
      <c r="P25" s="722"/>
      <c r="Q25" s="722"/>
      <c r="R25" s="722"/>
      <c r="S25" s="722"/>
      <c r="T25" s="722"/>
      <c r="U25" s="722"/>
      <c r="V25" s="722"/>
      <c r="W25" s="722"/>
      <c r="X25" s="722"/>
      <c r="Y25" s="722"/>
      <c r="Z25" s="722"/>
    </row>
    <row r="26" spans="1:26" ht="18">
      <c r="A26" s="663" t="s">
        <v>75</v>
      </c>
      <c r="B26" s="676" t="s">
        <v>2933</v>
      </c>
      <c r="C26" s="677"/>
      <c r="D26" s="676"/>
      <c r="E26" s="677"/>
      <c r="F26" s="744">
        <v>0</v>
      </c>
      <c r="G26" s="722"/>
      <c r="H26" s="722"/>
      <c r="I26" s="722"/>
      <c r="J26" s="722"/>
      <c r="K26" s="722"/>
      <c r="L26" s="722"/>
      <c r="M26" s="722"/>
      <c r="N26" s="722"/>
      <c r="O26" s="722"/>
      <c r="P26" s="722"/>
      <c r="Q26" s="722"/>
      <c r="R26" s="722"/>
      <c r="S26" s="722"/>
      <c r="T26" s="722"/>
      <c r="U26" s="722"/>
      <c r="V26" s="722"/>
      <c r="W26" s="722"/>
      <c r="X26" s="722"/>
      <c r="Y26" s="722"/>
      <c r="Z26" s="722"/>
    </row>
    <row r="27" spans="1:26" ht="18">
      <c r="A27" s="663" t="s">
        <v>76</v>
      </c>
      <c r="B27" s="676"/>
      <c r="C27" s="677"/>
      <c r="D27" s="676"/>
      <c r="E27" s="677"/>
      <c r="F27" s="744">
        <v>0</v>
      </c>
      <c r="G27" s="722"/>
      <c r="H27" s="722"/>
      <c r="I27" s="722"/>
      <c r="J27" s="722"/>
      <c r="K27" s="722"/>
      <c r="L27" s="722"/>
      <c r="M27" s="722"/>
      <c r="N27" s="722"/>
      <c r="O27" s="722"/>
      <c r="P27" s="722"/>
      <c r="Q27" s="722"/>
      <c r="R27" s="722"/>
      <c r="S27" s="722"/>
      <c r="T27" s="722"/>
      <c r="U27" s="722"/>
      <c r="V27" s="722"/>
      <c r="W27" s="722"/>
      <c r="X27" s="722"/>
      <c r="Y27" s="722"/>
      <c r="Z27" s="722"/>
    </row>
    <row r="28" spans="1:26" ht="18">
      <c r="A28" s="663" t="s">
        <v>77</v>
      </c>
      <c r="B28" s="676"/>
      <c r="C28" s="677"/>
      <c r="D28" s="676"/>
      <c r="E28" s="677"/>
      <c r="F28" s="744">
        <v>0</v>
      </c>
      <c r="G28" s="722"/>
      <c r="H28" s="722"/>
      <c r="I28" s="722"/>
      <c r="J28" s="722"/>
      <c r="K28" s="722"/>
      <c r="L28" s="722"/>
      <c r="M28" s="722"/>
      <c r="N28" s="722"/>
      <c r="O28" s="722"/>
      <c r="P28" s="722"/>
      <c r="Q28" s="722"/>
      <c r="R28" s="722"/>
      <c r="S28" s="722"/>
      <c r="T28" s="722"/>
      <c r="U28" s="722"/>
      <c r="V28" s="722"/>
      <c r="W28" s="722"/>
      <c r="X28" s="722"/>
      <c r="Y28" s="722"/>
      <c r="Z28" s="722"/>
    </row>
    <row r="29" spans="1:26" ht="18">
      <c r="A29" s="663" t="s">
        <v>78</v>
      </c>
      <c r="B29" s="676"/>
      <c r="C29" s="677"/>
      <c r="D29" s="676"/>
      <c r="E29" s="677"/>
      <c r="F29" s="744">
        <v>0</v>
      </c>
      <c r="G29" s="722"/>
      <c r="H29" s="722"/>
      <c r="I29" s="722"/>
      <c r="J29" s="722"/>
      <c r="K29" s="722"/>
      <c r="L29" s="722"/>
      <c r="M29" s="722"/>
      <c r="N29" s="722"/>
      <c r="O29" s="722"/>
      <c r="P29" s="722"/>
      <c r="Q29" s="722"/>
      <c r="R29" s="722"/>
      <c r="S29" s="722"/>
      <c r="T29" s="722"/>
      <c r="U29" s="722"/>
      <c r="V29" s="722"/>
      <c r="W29" s="722"/>
      <c r="X29" s="722"/>
      <c r="Y29" s="722"/>
      <c r="Z29" s="722"/>
    </row>
    <row r="30" spans="1:26" ht="18">
      <c r="A30" s="663" t="s">
        <v>79</v>
      </c>
      <c r="B30" s="676"/>
      <c r="C30" s="677"/>
      <c r="D30" s="676"/>
      <c r="E30" s="677"/>
      <c r="F30" s="744">
        <v>0</v>
      </c>
      <c r="G30" s="722"/>
      <c r="H30" s="722"/>
      <c r="I30" s="722"/>
      <c r="J30" s="722"/>
      <c r="K30" s="722"/>
      <c r="L30" s="722"/>
      <c r="M30" s="722"/>
      <c r="N30" s="722"/>
      <c r="O30" s="722"/>
      <c r="P30" s="722"/>
      <c r="Q30" s="722"/>
      <c r="R30" s="722"/>
      <c r="S30" s="722"/>
      <c r="T30" s="722"/>
      <c r="U30" s="722"/>
      <c r="V30" s="722"/>
      <c r="W30" s="722"/>
      <c r="X30" s="722"/>
      <c r="Y30" s="722"/>
      <c r="Z30" s="722"/>
    </row>
    <row r="31" spans="1:26" ht="18">
      <c r="A31" s="663" t="s">
        <v>80</v>
      </c>
      <c r="B31" s="676"/>
      <c r="C31" s="677"/>
      <c r="D31" s="676"/>
      <c r="E31" s="677"/>
      <c r="F31" s="744">
        <v>0</v>
      </c>
      <c r="G31" s="722"/>
      <c r="H31" s="722"/>
      <c r="I31" s="722"/>
      <c r="J31" s="722"/>
      <c r="K31" s="722"/>
      <c r="L31" s="722"/>
      <c r="M31" s="722"/>
      <c r="N31" s="722"/>
      <c r="O31" s="722"/>
      <c r="P31" s="722"/>
      <c r="Q31" s="722"/>
      <c r="R31" s="722"/>
      <c r="S31" s="722"/>
      <c r="T31" s="722"/>
      <c r="U31" s="722"/>
      <c r="V31" s="722"/>
      <c r="W31" s="722"/>
      <c r="X31" s="722"/>
      <c r="Y31" s="722"/>
      <c r="Z31" s="722"/>
    </row>
    <row r="32" spans="1:26" ht="18">
      <c r="A32" s="663" t="s">
        <v>81</v>
      </c>
      <c r="B32" s="676"/>
      <c r="C32" s="677"/>
      <c r="D32" s="676"/>
      <c r="E32" s="677"/>
      <c r="F32" s="744">
        <v>0</v>
      </c>
      <c r="G32" s="722"/>
      <c r="H32" s="722"/>
      <c r="I32" s="722"/>
      <c r="J32" s="722"/>
      <c r="K32" s="722"/>
      <c r="L32" s="722"/>
      <c r="M32" s="722"/>
      <c r="N32" s="722"/>
      <c r="O32" s="722"/>
      <c r="P32" s="722"/>
      <c r="Q32" s="722"/>
      <c r="R32" s="722"/>
      <c r="S32" s="722"/>
      <c r="T32" s="722"/>
      <c r="U32" s="722"/>
      <c r="V32" s="722"/>
      <c r="W32" s="722"/>
      <c r="X32" s="722"/>
      <c r="Y32" s="722"/>
      <c r="Z32" s="722"/>
    </row>
    <row r="33" spans="1:26" ht="18">
      <c r="A33" s="663" t="s">
        <v>82</v>
      </c>
      <c r="B33" s="676"/>
      <c r="C33" s="677"/>
      <c r="D33" s="676"/>
      <c r="E33" s="677"/>
      <c r="F33" s="744">
        <v>0</v>
      </c>
      <c r="G33" s="722"/>
      <c r="H33" s="722"/>
      <c r="I33" s="722"/>
      <c r="J33" s="722"/>
      <c r="K33" s="722"/>
      <c r="L33" s="722"/>
      <c r="M33" s="722"/>
      <c r="N33" s="722"/>
      <c r="O33" s="722"/>
      <c r="P33" s="722"/>
      <c r="Q33" s="722"/>
      <c r="R33" s="722"/>
      <c r="S33" s="722"/>
      <c r="T33" s="722"/>
      <c r="U33" s="722"/>
      <c r="V33" s="722"/>
      <c r="W33" s="722"/>
      <c r="X33" s="722"/>
      <c r="Y33" s="722"/>
      <c r="Z33" s="722"/>
    </row>
    <row r="34" spans="1:26" ht="18">
      <c r="A34" s="663" t="s">
        <v>83</v>
      </c>
      <c r="B34" s="676"/>
      <c r="C34" s="677"/>
      <c r="D34" s="676"/>
      <c r="E34" s="677"/>
      <c r="F34" s="744">
        <v>0</v>
      </c>
      <c r="G34" s="722"/>
      <c r="H34" s="722"/>
      <c r="I34" s="722"/>
      <c r="J34" s="722"/>
      <c r="K34" s="722"/>
      <c r="L34" s="722"/>
      <c r="M34" s="722"/>
      <c r="N34" s="722"/>
      <c r="O34" s="722"/>
      <c r="P34" s="722"/>
      <c r="Q34" s="722"/>
      <c r="R34" s="722"/>
      <c r="S34" s="722"/>
      <c r="T34" s="722"/>
      <c r="U34" s="722"/>
      <c r="V34" s="722"/>
      <c r="W34" s="722"/>
      <c r="X34" s="722"/>
      <c r="Y34" s="722"/>
      <c r="Z34" s="722"/>
    </row>
    <row r="35" spans="1:26" ht="18">
      <c r="A35" s="663" t="s">
        <v>84</v>
      </c>
      <c r="B35" s="676"/>
      <c r="C35" s="677"/>
      <c r="D35" s="676"/>
      <c r="E35" s="677"/>
      <c r="F35" s="744">
        <v>0</v>
      </c>
      <c r="G35" s="722"/>
      <c r="H35" s="722"/>
      <c r="I35" s="722"/>
      <c r="J35" s="722"/>
      <c r="K35" s="722"/>
      <c r="L35" s="722"/>
      <c r="M35" s="722"/>
      <c r="N35" s="722"/>
      <c r="O35" s="722"/>
      <c r="P35" s="722"/>
      <c r="Q35" s="722"/>
      <c r="R35" s="722"/>
      <c r="S35" s="722"/>
      <c r="T35" s="722"/>
      <c r="U35" s="722"/>
      <c r="V35" s="722"/>
      <c r="W35" s="722"/>
      <c r="X35" s="722"/>
      <c r="Y35" s="722"/>
      <c r="Z35" s="722"/>
    </row>
    <row r="36" spans="1:26" ht="18">
      <c r="A36" s="663" t="s">
        <v>85</v>
      </c>
      <c r="B36" s="676"/>
      <c r="C36" s="677"/>
      <c r="D36" s="676"/>
      <c r="E36" s="677"/>
      <c r="F36" s="744">
        <v>0</v>
      </c>
      <c r="G36" s="722"/>
      <c r="H36" s="722"/>
      <c r="I36" s="722"/>
      <c r="J36" s="722"/>
      <c r="K36" s="722"/>
      <c r="L36" s="722"/>
      <c r="M36" s="722"/>
      <c r="N36" s="722"/>
      <c r="O36" s="722"/>
      <c r="P36" s="722"/>
      <c r="Q36" s="722"/>
      <c r="R36" s="722"/>
      <c r="S36" s="722"/>
      <c r="T36" s="722"/>
      <c r="U36" s="722"/>
      <c r="V36" s="722"/>
      <c r="W36" s="722"/>
      <c r="X36" s="722"/>
      <c r="Y36" s="722"/>
      <c r="Z36" s="722"/>
    </row>
    <row r="37" spans="1:26" ht="18">
      <c r="A37" s="735"/>
      <c r="B37" s="598" t="s">
        <v>2074</v>
      </c>
      <c r="C37" s="745"/>
      <c r="D37" s="746"/>
      <c r="E37" s="745"/>
      <c r="F37" s="744">
        <v>0</v>
      </c>
      <c r="G37" s="722"/>
      <c r="H37" s="722"/>
      <c r="I37" s="722"/>
      <c r="J37" s="722"/>
      <c r="K37" s="722"/>
      <c r="L37" s="722"/>
      <c r="M37" s="722"/>
      <c r="N37" s="722"/>
      <c r="O37" s="722"/>
      <c r="P37" s="722"/>
      <c r="Q37" s="722"/>
      <c r="R37" s="722"/>
      <c r="S37" s="722"/>
      <c r="T37" s="722"/>
      <c r="U37" s="722"/>
      <c r="V37" s="722"/>
      <c r="W37" s="722"/>
      <c r="X37" s="722"/>
      <c r="Y37" s="722"/>
      <c r="Z37" s="722"/>
    </row>
    <row r="38" spans="1:26" ht="18">
      <c r="A38" s="663" t="s">
        <v>86</v>
      </c>
      <c r="B38" s="676" t="s">
        <v>2933</v>
      </c>
      <c r="C38" s="677"/>
      <c r="D38" s="676"/>
      <c r="E38" s="677"/>
      <c r="F38" s="744">
        <v>0</v>
      </c>
      <c r="G38" s="722"/>
      <c r="H38" s="722"/>
      <c r="I38" s="722"/>
      <c r="J38" s="722"/>
      <c r="K38" s="722"/>
      <c r="L38" s="722"/>
      <c r="M38" s="722"/>
      <c r="N38" s="722"/>
      <c r="O38" s="722"/>
      <c r="P38" s="722"/>
      <c r="Q38" s="722"/>
      <c r="R38" s="722"/>
      <c r="S38" s="722"/>
      <c r="T38" s="722"/>
      <c r="U38" s="722"/>
      <c r="V38" s="722"/>
      <c r="W38" s="722"/>
      <c r="X38" s="722"/>
      <c r="Y38" s="722"/>
      <c r="Z38" s="722"/>
    </row>
    <row r="39" spans="1:26" ht="18">
      <c r="A39" s="663" t="s">
        <v>87</v>
      </c>
      <c r="B39" s="676"/>
      <c r="C39" s="677"/>
      <c r="D39" s="676"/>
      <c r="E39" s="677"/>
      <c r="F39" s="744">
        <v>0</v>
      </c>
      <c r="G39" s="722"/>
      <c r="H39" s="722"/>
      <c r="I39" s="722"/>
      <c r="J39" s="722"/>
      <c r="K39" s="722"/>
      <c r="L39" s="722"/>
      <c r="M39" s="722"/>
      <c r="N39" s="722"/>
      <c r="O39" s="722"/>
      <c r="P39" s="722"/>
      <c r="Q39" s="722"/>
      <c r="R39" s="722"/>
      <c r="S39" s="722"/>
      <c r="T39" s="722"/>
      <c r="U39" s="722"/>
      <c r="V39" s="722"/>
      <c r="W39" s="722"/>
      <c r="X39" s="722"/>
      <c r="Y39" s="722"/>
      <c r="Z39" s="722"/>
    </row>
    <row r="40" spans="1:26" ht="18">
      <c r="A40" s="663" t="s">
        <v>88</v>
      </c>
      <c r="B40" s="676"/>
      <c r="C40" s="677"/>
      <c r="D40" s="676"/>
      <c r="E40" s="677"/>
      <c r="F40" s="744">
        <v>0</v>
      </c>
      <c r="G40" s="722"/>
      <c r="H40" s="722"/>
      <c r="I40" s="722"/>
      <c r="J40" s="722"/>
      <c r="K40" s="722"/>
      <c r="L40" s="722"/>
      <c r="M40" s="722"/>
      <c r="N40" s="722"/>
      <c r="O40" s="722"/>
      <c r="P40" s="722"/>
      <c r="Q40" s="722"/>
      <c r="R40" s="722"/>
      <c r="S40" s="722"/>
      <c r="T40" s="722"/>
      <c r="U40" s="722"/>
      <c r="V40" s="722"/>
      <c r="W40" s="722"/>
      <c r="X40" s="722"/>
      <c r="Y40" s="722"/>
      <c r="Z40" s="722"/>
    </row>
    <row r="41" spans="1:26" ht="18">
      <c r="A41" s="663" t="s">
        <v>2339</v>
      </c>
      <c r="B41" s="676"/>
      <c r="C41" s="677"/>
      <c r="D41" s="676"/>
      <c r="E41" s="677"/>
      <c r="F41" s="744">
        <v>0</v>
      </c>
      <c r="G41" s="722"/>
      <c r="H41" s="722"/>
      <c r="I41" s="722"/>
      <c r="J41" s="722"/>
      <c r="K41" s="722"/>
      <c r="L41" s="722"/>
      <c r="M41" s="722"/>
      <c r="N41" s="722"/>
      <c r="O41" s="722"/>
      <c r="P41" s="722"/>
      <c r="Q41" s="722"/>
      <c r="R41" s="722"/>
      <c r="S41" s="722"/>
      <c r="T41" s="722"/>
      <c r="U41" s="722"/>
      <c r="V41" s="722"/>
      <c r="W41" s="722"/>
      <c r="X41" s="722"/>
      <c r="Y41" s="722"/>
      <c r="Z41" s="722"/>
    </row>
    <row r="42" spans="1:26" ht="18">
      <c r="A42" s="663" t="s">
        <v>2344</v>
      </c>
      <c r="B42" s="676"/>
      <c r="C42" s="677"/>
      <c r="D42" s="676"/>
      <c r="E42" s="677"/>
      <c r="F42" s="744">
        <v>0</v>
      </c>
      <c r="G42" s="722"/>
      <c r="H42" s="722"/>
      <c r="I42" s="722"/>
      <c r="J42" s="722"/>
      <c r="K42" s="722"/>
      <c r="L42" s="722"/>
      <c r="M42" s="722"/>
      <c r="N42" s="722"/>
      <c r="O42" s="722"/>
      <c r="P42" s="722"/>
      <c r="Q42" s="722"/>
      <c r="R42" s="722"/>
      <c r="S42" s="722"/>
      <c r="T42" s="722"/>
      <c r="U42" s="722"/>
      <c r="V42" s="722"/>
      <c r="W42" s="722"/>
      <c r="X42" s="722"/>
      <c r="Y42" s="722"/>
      <c r="Z42" s="722"/>
    </row>
    <row r="43" spans="1:26" ht="18">
      <c r="A43" s="663" t="s">
        <v>2351</v>
      </c>
      <c r="B43" s="676"/>
      <c r="C43" s="677"/>
      <c r="D43" s="676"/>
      <c r="E43" s="677"/>
      <c r="F43" s="744">
        <v>0</v>
      </c>
      <c r="G43" s="722"/>
      <c r="H43" s="722"/>
      <c r="I43" s="722"/>
      <c r="J43" s="722"/>
      <c r="K43" s="722"/>
      <c r="L43" s="722"/>
      <c r="M43" s="722"/>
      <c r="N43" s="722"/>
      <c r="O43" s="722"/>
      <c r="P43" s="722"/>
      <c r="Q43" s="722"/>
      <c r="R43" s="722"/>
      <c r="S43" s="722"/>
      <c r="T43" s="722"/>
      <c r="U43" s="722"/>
      <c r="V43" s="722"/>
      <c r="W43" s="722"/>
      <c r="X43" s="722"/>
      <c r="Y43" s="722"/>
      <c r="Z43" s="722"/>
    </row>
    <row r="44" spans="1:26" ht="18">
      <c r="A44" s="663" t="s">
        <v>2354</v>
      </c>
      <c r="B44" s="676"/>
      <c r="C44" s="677"/>
      <c r="D44" s="676"/>
      <c r="E44" s="677"/>
      <c r="F44" s="744">
        <v>0</v>
      </c>
      <c r="G44" s="722"/>
      <c r="H44" s="722"/>
      <c r="I44" s="722"/>
      <c r="J44" s="722"/>
      <c r="K44" s="722"/>
      <c r="L44" s="722"/>
      <c r="M44" s="722"/>
      <c r="N44" s="722"/>
      <c r="O44" s="722"/>
      <c r="P44" s="722"/>
      <c r="Q44" s="722"/>
      <c r="R44" s="722"/>
      <c r="S44" s="722"/>
      <c r="T44" s="722"/>
      <c r="U44" s="722"/>
      <c r="V44" s="722"/>
      <c r="W44" s="722"/>
      <c r="X44" s="722"/>
      <c r="Y44" s="722"/>
      <c r="Z44" s="722"/>
    </row>
    <row r="45" spans="1:26" ht="18">
      <c r="A45" s="663" t="s">
        <v>2704</v>
      </c>
      <c r="B45" s="676"/>
      <c r="C45" s="677"/>
      <c r="D45" s="676"/>
      <c r="E45" s="677"/>
      <c r="F45" s="744">
        <v>0</v>
      </c>
      <c r="G45" s="722"/>
      <c r="H45" s="722"/>
      <c r="I45" s="722"/>
      <c r="J45" s="722"/>
      <c r="K45" s="722"/>
      <c r="L45" s="722"/>
      <c r="M45" s="722"/>
      <c r="N45" s="722"/>
      <c r="O45" s="722"/>
      <c r="P45" s="722"/>
      <c r="Q45" s="722"/>
      <c r="R45" s="722"/>
      <c r="S45" s="722"/>
      <c r="T45" s="722"/>
      <c r="U45" s="722"/>
      <c r="V45" s="722"/>
      <c r="W45" s="722"/>
      <c r="X45" s="722"/>
      <c r="Y45" s="722"/>
      <c r="Z45" s="722"/>
    </row>
    <row r="46" spans="1:26" ht="18">
      <c r="A46" s="663" t="s">
        <v>2707</v>
      </c>
      <c r="B46" s="676"/>
      <c r="C46" s="677"/>
      <c r="D46" s="676"/>
      <c r="E46" s="677"/>
      <c r="F46" s="744">
        <v>0</v>
      </c>
      <c r="G46" s="722"/>
      <c r="H46" s="722"/>
      <c r="I46" s="722"/>
      <c r="J46" s="722"/>
      <c r="K46" s="722"/>
      <c r="L46" s="722"/>
      <c r="M46" s="722"/>
      <c r="N46" s="722"/>
      <c r="O46" s="722"/>
      <c r="P46" s="722"/>
      <c r="Q46" s="722"/>
      <c r="R46" s="722"/>
      <c r="S46" s="722"/>
      <c r="T46" s="722"/>
      <c r="U46" s="722"/>
      <c r="V46" s="722"/>
      <c r="W46" s="722"/>
      <c r="X46" s="722"/>
      <c r="Y46" s="722"/>
      <c r="Z46" s="722"/>
    </row>
    <row r="47" spans="1:26" ht="18">
      <c r="A47" s="663" t="s">
        <v>2710</v>
      </c>
      <c r="B47" s="676"/>
      <c r="C47" s="677"/>
      <c r="D47" s="676"/>
      <c r="E47" s="677"/>
      <c r="F47" s="744">
        <v>0</v>
      </c>
      <c r="G47" s="722"/>
      <c r="H47" s="722"/>
      <c r="I47" s="722"/>
      <c r="J47" s="722"/>
      <c r="K47" s="722"/>
      <c r="L47" s="722"/>
      <c r="M47" s="722"/>
      <c r="N47" s="722"/>
      <c r="O47" s="722"/>
      <c r="P47" s="722"/>
      <c r="Q47" s="722"/>
      <c r="R47" s="722"/>
      <c r="S47" s="722"/>
      <c r="T47" s="722"/>
      <c r="U47" s="722"/>
      <c r="V47" s="722"/>
      <c r="W47" s="722"/>
      <c r="X47" s="722"/>
      <c r="Y47" s="722"/>
      <c r="Z47" s="722"/>
    </row>
    <row r="48" spans="1:26" ht="18">
      <c r="A48" s="663" t="s">
        <v>2714</v>
      </c>
      <c r="B48" s="676"/>
      <c r="C48" s="677"/>
      <c r="D48" s="676"/>
      <c r="E48" s="677"/>
      <c r="F48" s="744">
        <v>0</v>
      </c>
      <c r="G48" s="722"/>
      <c r="H48" s="722"/>
      <c r="I48" s="722"/>
      <c r="J48" s="722"/>
      <c r="K48" s="722"/>
      <c r="L48" s="722"/>
      <c r="M48" s="722"/>
      <c r="N48" s="722"/>
      <c r="O48" s="722"/>
      <c r="P48" s="722"/>
      <c r="Q48" s="722"/>
      <c r="R48" s="722"/>
      <c r="S48" s="722"/>
      <c r="T48" s="722"/>
      <c r="U48" s="722"/>
      <c r="V48" s="722"/>
      <c r="W48" s="722"/>
      <c r="X48" s="722"/>
      <c r="Y48" s="722"/>
      <c r="Z48" s="722"/>
    </row>
    <row r="49" spans="1:26" ht="18.75" thickBot="1">
      <c r="A49" s="747" t="s">
        <v>2717</v>
      </c>
      <c r="B49" s="748" t="s">
        <v>2075</v>
      </c>
      <c r="C49" s="704">
        <f>SUM(C14:C48)</f>
        <v>0</v>
      </c>
      <c r="D49" s="704">
        <f t="shared" ref="D49:E49" si="0">SUM(D14:D48)</f>
        <v>0</v>
      </c>
      <c r="E49" s="704">
        <f t="shared" si="0"/>
        <v>0</v>
      </c>
      <c r="F49" s="749">
        <f>SUM(F14:F48)</f>
        <v>0</v>
      </c>
      <c r="G49" s="722"/>
      <c r="H49" s="722"/>
      <c r="I49" s="722"/>
      <c r="J49" s="722"/>
      <c r="K49" s="722"/>
      <c r="L49" s="722"/>
      <c r="M49" s="722"/>
      <c r="N49" s="722"/>
      <c r="O49" s="722"/>
      <c r="P49" s="722"/>
      <c r="Q49" s="722"/>
      <c r="R49" s="722"/>
      <c r="S49" s="722"/>
      <c r="T49" s="722"/>
      <c r="U49" s="722"/>
      <c r="V49" s="722"/>
      <c r="W49" s="722"/>
      <c r="X49" s="722"/>
      <c r="Y49" s="722"/>
      <c r="Z49" s="722"/>
    </row>
    <row r="50" spans="1:26" ht="18">
      <c r="A50" s="722" t="s">
        <v>2684</v>
      </c>
      <c r="B50" s="727"/>
      <c r="C50" s="727"/>
      <c r="D50" s="727"/>
      <c r="E50" s="727"/>
      <c r="F50" s="727"/>
      <c r="G50" s="722"/>
      <c r="H50" s="722"/>
      <c r="I50" s="722"/>
      <c r="J50" s="722"/>
      <c r="K50" s="722"/>
      <c r="L50" s="722"/>
      <c r="M50" s="722"/>
      <c r="N50" s="722"/>
      <c r="O50" s="722"/>
      <c r="P50" s="722"/>
      <c r="Q50" s="722"/>
      <c r="R50" s="722"/>
      <c r="S50" s="722"/>
      <c r="T50" s="722"/>
      <c r="U50" s="722"/>
      <c r="V50" s="722"/>
      <c r="W50" s="722"/>
      <c r="X50" s="722"/>
      <c r="Y50" s="722"/>
      <c r="Z50" s="722"/>
    </row>
    <row r="51" spans="1:26" ht="18">
      <c r="A51" s="727" t="s">
        <v>2109</v>
      </c>
      <c r="B51" s="727"/>
      <c r="C51" s="727"/>
      <c r="D51" s="727"/>
      <c r="E51" s="727"/>
      <c r="F51" s="727"/>
      <c r="G51" s="722"/>
      <c r="H51" s="722"/>
      <c r="I51" s="722"/>
      <c r="J51" s="722"/>
      <c r="K51" s="722"/>
      <c r="L51" s="722"/>
      <c r="M51" s="722"/>
      <c r="N51" s="722"/>
      <c r="O51" s="722"/>
      <c r="P51" s="722"/>
      <c r="Q51" s="722"/>
      <c r="R51" s="722"/>
      <c r="S51" s="722"/>
      <c r="T51" s="722"/>
      <c r="U51" s="722"/>
      <c r="V51" s="722"/>
      <c r="W51" s="722"/>
      <c r="X51" s="722"/>
      <c r="Y51" s="722"/>
      <c r="Z51" s="722"/>
    </row>
    <row r="52" spans="1:26" ht="18">
      <c r="A52" s="722"/>
      <c r="B52" s="722"/>
      <c r="C52" s="722"/>
      <c r="D52" s="722"/>
      <c r="E52" s="722"/>
      <c r="F52" s="722"/>
      <c r="G52" s="722"/>
      <c r="H52" s="722"/>
      <c r="I52" s="722"/>
      <c r="J52" s="722"/>
      <c r="K52" s="722"/>
      <c r="L52" s="722"/>
      <c r="M52" s="722"/>
      <c r="N52" s="722"/>
      <c r="O52" s="722"/>
      <c r="P52" s="722"/>
      <c r="Q52" s="722"/>
      <c r="R52" s="722"/>
      <c r="S52" s="722"/>
      <c r="T52" s="722"/>
    </row>
    <row r="53" spans="1:26" ht="18">
      <c r="A53" s="722"/>
      <c r="B53" s="722"/>
      <c r="C53" s="722"/>
      <c r="D53" s="722"/>
      <c r="E53" s="722"/>
      <c r="F53" s="722"/>
      <c r="G53" s="722"/>
      <c r="H53" s="722"/>
      <c r="I53" s="722"/>
      <c r="J53" s="722"/>
      <c r="K53" s="722"/>
      <c r="L53" s="722"/>
      <c r="M53" s="722"/>
      <c r="N53" s="722"/>
      <c r="O53" s="722"/>
      <c r="P53" s="722"/>
      <c r="Q53" s="722"/>
      <c r="R53" s="722"/>
      <c r="S53" s="722"/>
      <c r="T53" s="722"/>
    </row>
    <row r="54" spans="1:26" ht="18">
      <c r="A54" s="722"/>
      <c r="B54" s="722"/>
      <c r="C54" s="722"/>
      <c r="D54" s="722"/>
      <c r="E54" s="722"/>
      <c r="F54" s="722"/>
      <c r="G54" s="722"/>
      <c r="H54" s="722"/>
      <c r="I54" s="722"/>
      <c r="J54" s="722"/>
      <c r="K54" s="722"/>
      <c r="L54" s="722"/>
      <c r="M54" s="722"/>
      <c r="N54" s="722"/>
      <c r="O54" s="722"/>
      <c r="P54" s="722"/>
      <c r="Q54" s="722"/>
      <c r="R54" s="722"/>
      <c r="S54" s="722"/>
      <c r="T54" s="722"/>
    </row>
    <row r="55" spans="1:26" ht="18">
      <c r="A55" s="722"/>
      <c r="B55" s="722"/>
      <c r="C55" s="722"/>
      <c r="D55" s="722"/>
      <c r="E55" s="722"/>
      <c r="F55" s="722"/>
      <c r="G55" s="722"/>
      <c r="H55" s="722"/>
      <c r="I55" s="722"/>
      <c r="J55" s="722"/>
      <c r="K55" s="722"/>
      <c r="L55" s="722"/>
      <c r="M55" s="722"/>
      <c r="N55" s="722"/>
      <c r="O55" s="722"/>
      <c r="P55" s="722"/>
      <c r="Q55" s="722"/>
      <c r="R55" s="722"/>
      <c r="S55" s="722"/>
      <c r="T55" s="722"/>
    </row>
    <row r="56" spans="1:26" ht="18">
      <c r="A56" s="722"/>
      <c r="B56" s="722"/>
      <c r="C56" s="722"/>
      <c r="D56" s="722"/>
      <c r="E56" s="722"/>
      <c r="F56" s="722"/>
      <c r="G56" s="722"/>
      <c r="H56" s="722"/>
      <c r="I56" s="722"/>
      <c r="J56" s="722"/>
      <c r="K56" s="722"/>
      <c r="L56" s="722"/>
      <c r="M56" s="722"/>
      <c r="N56" s="722"/>
      <c r="O56" s="722"/>
      <c r="P56" s="722"/>
      <c r="Q56" s="722"/>
      <c r="R56" s="722"/>
      <c r="S56" s="722"/>
      <c r="T56" s="722"/>
    </row>
    <row r="57" spans="1:26" ht="18">
      <c r="A57" s="722"/>
      <c r="B57" s="722"/>
      <c r="C57" s="722"/>
      <c r="D57" s="722"/>
      <c r="E57" s="722"/>
      <c r="F57" s="722"/>
      <c r="G57" s="722"/>
      <c r="H57" s="722"/>
      <c r="I57" s="722"/>
      <c r="J57" s="722"/>
      <c r="K57" s="722"/>
      <c r="L57" s="722"/>
      <c r="M57" s="722"/>
      <c r="N57" s="722"/>
      <c r="O57" s="722"/>
      <c r="P57" s="722"/>
      <c r="Q57" s="722"/>
      <c r="R57" s="722"/>
      <c r="S57" s="722"/>
      <c r="T57" s="722"/>
    </row>
    <row r="58" spans="1:26" ht="18">
      <c r="A58" s="722"/>
      <c r="B58" s="722"/>
      <c r="C58" s="722"/>
      <c r="D58" s="722"/>
      <c r="E58" s="722"/>
      <c r="F58" s="722"/>
      <c r="G58" s="722"/>
      <c r="H58" s="722"/>
      <c r="I58" s="722"/>
      <c r="J58" s="722"/>
      <c r="K58" s="722"/>
      <c r="L58" s="722"/>
      <c r="M58" s="722"/>
      <c r="N58" s="722"/>
      <c r="O58" s="722"/>
      <c r="P58" s="722"/>
      <c r="Q58" s="722"/>
      <c r="R58" s="722"/>
      <c r="S58" s="722"/>
      <c r="T58" s="722"/>
    </row>
    <row r="59" spans="1:26" ht="18">
      <c r="A59" s="722"/>
      <c r="B59" s="722"/>
      <c r="C59" s="722"/>
      <c r="D59" s="722"/>
      <c r="E59" s="722"/>
      <c r="F59" s="722"/>
      <c r="G59" s="722"/>
      <c r="H59" s="722"/>
      <c r="I59" s="722"/>
      <c r="J59" s="722"/>
      <c r="K59" s="722"/>
      <c r="L59" s="722"/>
      <c r="M59" s="722"/>
      <c r="N59" s="722"/>
      <c r="O59" s="722"/>
      <c r="P59" s="722"/>
      <c r="Q59" s="722"/>
      <c r="R59" s="722"/>
      <c r="S59" s="722"/>
      <c r="T59" s="722"/>
    </row>
    <row r="60" spans="1:26" ht="18">
      <c r="A60" s="722"/>
      <c r="B60" s="722"/>
      <c r="C60" s="722"/>
      <c r="D60" s="722"/>
      <c r="E60" s="722"/>
      <c r="F60" s="722"/>
      <c r="G60" s="722"/>
      <c r="H60" s="722"/>
      <c r="I60" s="722"/>
      <c r="J60" s="722"/>
      <c r="K60" s="722"/>
      <c r="L60" s="722"/>
      <c r="M60" s="722"/>
      <c r="N60" s="722"/>
      <c r="O60" s="722"/>
      <c r="P60" s="722"/>
      <c r="Q60" s="722"/>
      <c r="R60" s="722"/>
      <c r="S60" s="722"/>
      <c r="T60" s="722"/>
    </row>
    <row r="61" spans="1:26" ht="18">
      <c r="A61" s="722"/>
      <c r="B61" s="722"/>
      <c r="C61" s="722"/>
      <c r="D61" s="722"/>
      <c r="E61" s="722"/>
      <c r="F61" s="722"/>
      <c r="G61" s="722"/>
      <c r="H61" s="722"/>
      <c r="I61" s="722"/>
      <c r="J61" s="722"/>
      <c r="K61" s="722"/>
      <c r="L61" s="722"/>
      <c r="M61" s="722"/>
      <c r="N61" s="722"/>
      <c r="O61" s="722"/>
      <c r="P61" s="722"/>
      <c r="Q61" s="722"/>
      <c r="R61" s="722"/>
      <c r="S61" s="722"/>
      <c r="T61" s="722"/>
    </row>
    <row r="62" spans="1:26" ht="18">
      <c r="A62" s="722"/>
      <c r="B62" s="722"/>
      <c r="C62" s="722"/>
      <c r="D62" s="722"/>
      <c r="E62" s="722"/>
      <c r="F62" s="722"/>
      <c r="G62" s="722"/>
      <c r="H62" s="722"/>
      <c r="I62" s="722"/>
      <c r="J62" s="722"/>
      <c r="K62" s="722"/>
      <c r="L62" s="722"/>
      <c r="M62" s="722"/>
      <c r="N62" s="722"/>
      <c r="O62" s="722"/>
      <c r="P62" s="722"/>
      <c r="Q62" s="722"/>
      <c r="R62" s="722"/>
      <c r="S62" s="722"/>
      <c r="T62" s="722"/>
    </row>
    <row r="63" spans="1:26" ht="18">
      <c r="A63" s="722"/>
      <c r="B63" s="722"/>
      <c r="C63" s="722"/>
      <c r="D63" s="722"/>
      <c r="E63" s="722"/>
      <c r="F63" s="722"/>
      <c r="G63" s="722"/>
      <c r="H63" s="722"/>
      <c r="I63" s="722"/>
      <c r="J63" s="722"/>
      <c r="K63" s="722"/>
      <c r="L63" s="722"/>
      <c r="M63" s="722"/>
      <c r="N63" s="722"/>
      <c r="O63" s="722"/>
      <c r="P63" s="722"/>
      <c r="Q63" s="722"/>
      <c r="R63" s="722"/>
      <c r="S63" s="722"/>
      <c r="T63" s="722"/>
    </row>
    <row r="64" spans="1:26" ht="18">
      <c r="A64" s="722"/>
      <c r="B64" s="722"/>
      <c r="C64" s="722"/>
      <c r="D64" s="722"/>
      <c r="E64" s="722"/>
      <c r="F64" s="722"/>
      <c r="G64" s="722"/>
      <c r="H64" s="722"/>
      <c r="I64" s="722"/>
      <c r="J64" s="722"/>
      <c r="K64" s="722"/>
      <c r="L64" s="722"/>
      <c r="M64" s="722"/>
      <c r="N64" s="722"/>
      <c r="O64" s="722"/>
      <c r="P64" s="722"/>
      <c r="Q64" s="722"/>
      <c r="R64" s="722"/>
      <c r="S64" s="722"/>
      <c r="T64" s="722"/>
    </row>
    <row r="65" spans="1:26" ht="18">
      <c r="A65" s="722"/>
      <c r="B65" s="722"/>
      <c r="C65" s="722"/>
      <c r="D65" s="722"/>
      <c r="E65" s="722"/>
      <c r="F65" s="722"/>
      <c r="G65" s="722"/>
      <c r="H65" s="722"/>
      <c r="I65" s="722"/>
      <c r="J65" s="722"/>
      <c r="K65" s="722"/>
      <c r="L65" s="722"/>
      <c r="M65" s="722"/>
      <c r="N65" s="722"/>
      <c r="O65" s="722"/>
      <c r="P65" s="722"/>
      <c r="Q65" s="722"/>
      <c r="R65" s="722"/>
      <c r="S65" s="722"/>
      <c r="T65" s="722"/>
    </row>
    <row r="66" spans="1:26" ht="18">
      <c r="A66" s="722"/>
      <c r="B66" s="722"/>
      <c r="C66" s="722"/>
      <c r="D66" s="722"/>
      <c r="E66" s="722"/>
      <c r="F66" s="722"/>
      <c r="G66" s="722"/>
      <c r="H66" s="722"/>
      <c r="I66" s="722"/>
      <c r="J66" s="722"/>
      <c r="K66" s="722"/>
      <c r="L66" s="722"/>
      <c r="M66" s="722"/>
      <c r="N66" s="722"/>
      <c r="O66" s="722"/>
      <c r="P66" s="722"/>
      <c r="Q66" s="722"/>
      <c r="R66" s="722"/>
      <c r="S66" s="722"/>
      <c r="T66" s="722"/>
    </row>
    <row r="67" spans="1:26" ht="18">
      <c r="A67" s="722"/>
      <c r="B67" s="722"/>
      <c r="C67" s="722"/>
      <c r="D67" s="722"/>
      <c r="E67" s="722"/>
      <c r="F67" s="722"/>
      <c r="G67" s="722"/>
      <c r="H67" s="722"/>
      <c r="I67" s="722"/>
      <c r="J67" s="722"/>
      <c r="K67" s="722"/>
      <c r="L67" s="722"/>
      <c r="M67" s="722"/>
      <c r="N67" s="722"/>
      <c r="O67" s="722"/>
      <c r="P67" s="722"/>
      <c r="Q67" s="722"/>
      <c r="R67" s="722"/>
      <c r="S67" s="722"/>
      <c r="T67" s="722"/>
    </row>
    <row r="68" spans="1:26" ht="18">
      <c r="A68" s="722"/>
      <c r="B68" s="722"/>
      <c r="C68" s="722"/>
      <c r="D68" s="722"/>
      <c r="E68" s="722"/>
      <c r="F68" s="722"/>
      <c r="G68" s="722"/>
      <c r="H68" s="722"/>
      <c r="I68" s="722"/>
      <c r="J68" s="722"/>
      <c r="K68" s="722"/>
      <c r="L68" s="722"/>
      <c r="M68" s="722"/>
      <c r="N68" s="722"/>
      <c r="O68" s="722"/>
      <c r="P68" s="722"/>
      <c r="Q68" s="722"/>
      <c r="R68" s="722"/>
      <c r="S68" s="722"/>
      <c r="T68" s="722"/>
    </row>
    <row r="69" spans="1:26" ht="18">
      <c r="A69" s="722"/>
      <c r="B69" s="722"/>
      <c r="C69" s="722"/>
      <c r="D69" s="722"/>
      <c r="E69" s="722"/>
      <c r="F69" s="722"/>
      <c r="G69" s="722"/>
      <c r="H69" s="722"/>
      <c r="I69" s="722"/>
      <c r="J69" s="722"/>
      <c r="K69" s="722"/>
      <c r="L69" s="722"/>
      <c r="M69" s="722"/>
      <c r="N69" s="722"/>
      <c r="O69" s="722"/>
      <c r="P69" s="722"/>
      <c r="Q69" s="722"/>
      <c r="R69" s="722"/>
      <c r="S69" s="722"/>
      <c r="T69" s="722"/>
    </row>
    <row r="70" spans="1:26" ht="18">
      <c r="A70" s="722"/>
      <c r="B70" s="722"/>
      <c r="C70" s="722"/>
      <c r="D70" s="722"/>
      <c r="E70" s="722"/>
      <c r="F70" s="722"/>
      <c r="G70" s="722"/>
      <c r="H70" s="722"/>
      <c r="I70" s="722"/>
      <c r="J70" s="722"/>
      <c r="K70" s="722"/>
      <c r="L70" s="722"/>
      <c r="M70" s="722"/>
      <c r="N70" s="722"/>
      <c r="O70" s="722"/>
      <c r="P70" s="722"/>
      <c r="Q70" s="722"/>
      <c r="R70" s="722"/>
      <c r="S70" s="722"/>
      <c r="T70" s="722"/>
    </row>
    <row r="71" spans="1:26" ht="18">
      <c r="A71" s="722"/>
      <c r="B71" s="722"/>
      <c r="C71" s="722"/>
      <c r="D71" s="722"/>
      <c r="E71" s="722"/>
      <c r="F71" s="722"/>
      <c r="G71" s="722"/>
      <c r="H71" s="722"/>
      <c r="I71" s="722"/>
      <c r="J71" s="722"/>
      <c r="K71" s="722"/>
      <c r="L71" s="722"/>
      <c r="M71" s="722"/>
      <c r="N71" s="722"/>
      <c r="O71" s="722"/>
      <c r="P71" s="722"/>
      <c r="Q71" s="722"/>
      <c r="R71" s="722"/>
      <c r="S71" s="722"/>
      <c r="T71" s="722"/>
    </row>
    <row r="72" spans="1:26" ht="18">
      <c r="A72" s="722"/>
      <c r="B72" s="722"/>
      <c r="C72" s="722"/>
      <c r="D72" s="722"/>
      <c r="E72" s="722"/>
      <c r="F72" s="722"/>
      <c r="G72" s="722"/>
      <c r="H72" s="722"/>
      <c r="I72" s="722"/>
      <c r="J72" s="722"/>
      <c r="K72" s="722"/>
      <c r="L72" s="722"/>
      <c r="M72" s="722"/>
      <c r="N72" s="722"/>
      <c r="O72" s="722"/>
      <c r="P72" s="722"/>
      <c r="Q72" s="722"/>
      <c r="R72" s="722"/>
      <c r="S72" s="722"/>
      <c r="T72" s="722"/>
      <c r="U72" s="722"/>
      <c r="V72" s="722"/>
      <c r="W72" s="722"/>
      <c r="X72" s="722"/>
      <c r="Y72" s="722"/>
      <c r="Z72" s="722"/>
    </row>
    <row r="73" spans="1:26" ht="18">
      <c r="A73" s="722"/>
      <c r="B73" s="722"/>
      <c r="C73" s="722"/>
      <c r="D73" s="722"/>
      <c r="E73" s="722"/>
      <c r="F73" s="722"/>
      <c r="G73" s="722"/>
      <c r="H73" s="722"/>
      <c r="I73" s="722"/>
      <c r="J73" s="722"/>
      <c r="K73" s="722"/>
      <c r="L73" s="722"/>
      <c r="M73" s="722"/>
      <c r="N73" s="722"/>
      <c r="O73" s="722"/>
      <c r="P73" s="722"/>
      <c r="Q73" s="722"/>
      <c r="R73" s="722"/>
      <c r="S73" s="722"/>
      <c r="T73" s="722"/>
      <c r="U73" s="722"/>
      <c r="V73" s="722"/>
      <c r="W73" s="722"/>
      <c r="X73" s="722"/>
      <c r="Y73" s="722"/>
      <c r="Z73" s="722"/>
    </row>
    <row r="74" spans="1:26" ht="18">
      <c r="A74" s="722"/>
      <c r="B74" s="722"/>
      <c r="C74" s="722"/>
      <c r="D74" s="722"/>
      <c r="E74" s="722"/>
      <c r="F74" s="722"/>
      <c r="G74" s="722"/>
      <c r="H74" s="722"/>
      <c r="I74" s="722"/>
      <c r="J74" s="722"/>
      <c r="K74" s="722"/>
      <c r="L74" s="722"/>
      <c r="M74" s="722"/>
      <c r="N74" s="722"/>
      <c r="O74" s="722"/>
      <c r="P74" s="722"/>
      <c r="Q74" s="722"/>
      <c r="R74" s="722"/>
      <c r="S74" s="722"/>
      <c r="T74" s="722"/>
      <c r="U74" s="722"/>
      <c r="V74" s="722"/>
      <c r="W74" s="722"/>
      <c r="X74" s="722"/>
      <c r="Y74" s="722"/>
      <c r="Z74" s="722"/>
    </row>
    <row r="75" spans="1:26" ht="18">
      <c r="A75" s="722"/>
      <c r="B75" s="722"/>
      <c r="C75" s="722"/>
      <c r="D75" s="722"/>
      <c r="E75" s="722"/>
      <c r="F75" s="722"/>
      <c r="G75" s="722"/>
      <c r="H75" s="722"/>
      <c r="I75" s="722"/>
      <c r="J75" s="722"/>
      <c r="K75" s="722"/>
      <c r="L75" s="722"/>
      <c r="M75" s="722"/>
      <c r="N75" s="722"/>
      <c r="O75" s="722"/>
      <c r="P75" s="722"/>
      <c r="Q75" s="722"/>
      <c r="R75" s="722"/>
      <c r="S75" s="722"/>
      <c r="T75" s="722"/>
      <c r="U75" s="722"/>
      <c r="V75" s="722"/>
      <c r="W75" s="722"/>
      <c r="X75" s="722"/>
      <c r="Y75" s="722"/>
      <c r="Z75" s="722"/>
    </row>
    <row r="76" spans="1:26" ht="18">
      <c r="A76" s="722"/>
      <c r="B76" s="722"/>
      <c r="C76" s="722"/>
      <c r="D76" s="722"/>
      <c r="E76" s="722"/>
      <c r="F76" s="722"/>
      <c r="G76" s="722"/>
      <c r="H76" s="722"/>
      <c r="I76" s="722"/>
      <c r="J76" s="722"/>
      <c r="K76" s="722"/>
      <c r="L76" s="722"/>
      <c r="M76" s="722"/>
      <c r="N76" s="722"/>
      <c r="O76" s="722"/>
      <c r="P76" s="722"/>
      <c r="Q76" s="722"/>
      <c r="R76" s="722"/>
      <c r="S76" s="722"/>
      <c r="T76" s="722"/>
      <c r="U76" s="722"/>
      <c r="V76" s="722"/>
      <c r="W76" s="722"/>
      <c r="X76" s="722"/>
      <c r="Y76" s="722"/>
      <c r="Z76" s="722"/>
    </row>
    <row r="77" spans="1:26" ht="18">
      <c r="A77" s="722"/>
      <c r="B77" s="722"/>
      <c r="C77" s="722"/>
      <c r="D77" s="722"/>
      <c r="E77" s="722"/>
      <c r="F77" s="722"/>
      <c r="G77" s="722"/>
      <c r="H77" s="722"/>
      <c r="I77" s="722"/>
      <c r="J77" s="722"/>
      <c r="K77" s="722"/>
      <c r="L77" s="722"/>
      <c r="M77" s="722"/>
      <c r="N77" s="722"/>
      <c r="O77" s="722"/>
      <c r="P77" s="722"/>
      <c r="Q77" s="722"/>
      <c r="R77" s="722"/>
      <c r="S77" s="722"/>
      <c r="T77" s="722"/>
      <c r="U77" s="722"/>
      <c r="V77" s="722"/>
      <c r="W77" s="722"/>
      <c r="X77" s="722"/>
      <c r="Y77" s="722"/>
      <c r="Z77" s="722"/>
    </row>
    <row r="78" spans="1:26" ht="18">
      <c r="A78" s="722"/>
      <c r="B78" s="722"/>
      <c r="C78" s="722"/>
      <c r="D78" s="722"/>
      <c r="E78" s="722"/>
      <c r="F78" s="722"/>
      <c r="G78" s="722"/>
      <c r="H78" s="722"/>
      <c r="I78" s="722"/>
      <c r="J78" s="722"/>
      <c r="K78" s="722"/>
      <c r="L78" s="722"/>
      <c r="M78" s="722"/>
      <c r="N78" s="722"/>
      <c r="O78" s="722"/>
      <c r="P78" s="722"/>
      <c r="Q78" s="722"/>
      <c r="R78" s="722"/>
      <c r="S78" s="722"/>
      <c r="T78" s="722"/>
      <c r="U78" s="722"/>
      <c r="V78" s="722"/>
      <c r="W78" s="722"/>
      <c r="X78" s="722"/>
      <c r="Y78" s="722"/>
      <c r="Z78" s="722"/>
    </row>
    <row r="79" spans="1:26" ht="18">
      <c r="A79" s="722"/>
      <c r="B79" s="722"/>
      <c r="C79" s="722"/>
      <c r="D79" s="722"/>
      <c r="E79" s="722"/>
      <c r="F79" s="722"/>
      <c r="G79" s="722"/>
      <c r="H79" s="722"/>
      <c r="I79" s="722"/>
      <c r="J79" s="722"/>
      <c r="K79" s="722"/>
      <c r="L79" s="722"/>
      <c r="M79" s="722"/>
      <c r="N79" s="722"/>
      <c r="O79" s="722"/>
      <c r="P79" s="722"/>
      <c r="Q79" s="722"/>
      <c r="R79" s="722"/>
      <c r="S79" s="722"/>
      <c r="T79" s="722"/>
      <c r="U79" s="722"/>
      <c r="V79" s="722"/>
      <c r="W79" s="722"/>
      <c r="X79" s="722"/>
      <c r="Y79" s="722"/>
      <c r="Z79" s="722"/>
    </row>
    <row r="80" spans="1:26" ht="18">
      <c r="A80" s="722"/>
      <c r="B80" s="722"/>
      <c r="C80" s="722"/>
      <c r="D80" s="722"/>
      <c r="E80" s="722"/>
      <c r="F80" s="722"/>
      <c r="G80" s="722"/>
      <c r="H80" s="722"/>
      <c r="I80" s="722"/>
      <c r="J80" s="722"/>
      <c r="K80" s="722"/>
      <c r="L80" s="722"/>
      <c r="M80" s="722"/>
      <c r="N80" s="722"/>
      <c r="O80" s="722"/>
      <c r="P80" s="722"/>
      <c r="Q80" s="722"/>
      <c r="R80" s="722"/>
      <c r="S80" s="722"/>
      <c r="T80" s="722"/>
      <c r="U80" s="722"/>
      <c r="V80" s="722"/>
      <c r="W80" s="722"/>
      <c r="X80" s="722"/>
      <c r="Y80" s="722"/>
      <c r="Z80" s="722"/>
    </row>
    <row r="81" spans="1:26" ht="18">
      <c r="A81" s="722"/>
      <c r="B81" s="722"/>
      <c r="C81" s="722"/>
      <c r="D81" s="722"/>
      <c r="E81" s="722"/>
      <c r="F81" s="722"/>
      <c r="G81" s="722"/>
      <c r="H81" s="722"/>
      <c r="I81" s="722"/>
      <c r="J81" s="722"/>
      <c r="K81" s="722"/>
      <c r="L81" s="722"/>
      <c r="M81" s="722"/>
      <c r="N81" s="722"/>
      <c r="O81" s="722"/>
      <c r="P81" s="722"/>
      <c r="Q81" s="722"/>
      <c r="R81" s="722"/>
      <c r="S81" s="722"/>
      <c r="T81" s="722"/>
      <c r="U81" s="722"/>
      <c r="V81" s="722"/>
      <c r="W81" s="722"/>
      <c r="X81" s="722"/>
      <c r="Y81" s="722"/>
      <c r="Z81" s="722"/>
    </row>
    <row r="82" spans="1:26" ht="18">
      <c r="A82" s="722"/>
      <c r="B82" s="722"/>
      <c r="C82" s="722"/>
      <c r="D82" s="722"/>
      <c r="E82" s="722"/>
      <c r="F82" s="722"/>
      <c r="G82" s="722"/>
      <c r="H82" s="722"/>
      <c r="I82" s="722"/>
      <c r="J82" s="722"/>
      <c r="K82" s="722"/>
      <c r="L82" s="722"/>
      <c r="M82" s="722"/>
      <c r="N82" s="722"/>
      <c r="O82" s="722"/>
      <c r="P82" s="722"/>
      <c r="Q82" s="722"/>
      <c r="R82" s="722"/>
      <c r="S82" s="722"/>
      <c r="T82" s="722"/>
      <c r="U82" s="722"/>
      <c r="V82" s="722"/>
      <c r="W82" s="722"/>
      <c r="X82" s="722"/>
      <c r="Y82" s="722"/>
      <c r="Z82" s="722"/>
    </row>
    <row r="83" spans="1:26" ht="18">
      <c r="A83" s="722"/>
      <c r="B83" s="722"/>
      <c r="C83" s="722"/>
      <c r="D83" s="722"/>
      <c r="E83" s="722"/>
      <c r="F83" s="722"/>
      <c r="G83" s="722"/>
      <c r="H83" s="722"/>
      <c r="I83" s="722"/>
      <c r="J83" s="722"/>
      <c r="K83" s="722"/>
      <c r="L83" s="722"/>
      <c r="M83" s="722"/>
      <c r="N83" s="722"/>
      <c r="O83" s="722"/>
      <c r="P83" s="722"/>
      <c r="Q83" s="722"/>
      <c r="R83" s="722"/>
      <c r="S83" s="722"/>
      <c r="T83" s="722"/>
      <c r="U83" s="722"/>
      <c r="V83" s="722"/>
      <c r="W83" s="722"/>
      <c r="X83" s="722"/>
      <c r="Y83" s="722"/>
      <c r="Z83" s="722"/>
    </row>
    <row r="84" spans="1:26" ht="18">
      <c r="A84" s="722"/>
      <c r="B84" s="722"/>
      <c r="C84" s="722"/>
      <c r="D84" s="722"/>
      <c r="E84" s="722"/>
      <c r="F84" s="722"/>
      <c r="G84" s="722"/>
      <c r="H84" s="722"/>
      <c r="I84" s="722"/>
      <c r="J84" s="722"/>
      <c r="K84" s="722"/>
      <c r="L84" s="722"/>
      <c r="M84" s="722"/>
      <c r="N84" s="722"/>
      <c r="O84" s="722"/>
      <c r="P84" s="722"/>
      <c r="Q84" s="722"/>
      <c r="R84" s="722"/>
      <c r="S84" s="722"/>
      <c r="T84" s="722"/>
      <c r="U84" s="722"/>
      <c r="V84" s="722"/>
      <c r="W84" s="722"/>
      <c r="X84" s="722"/>
      <c r="Y84" s="722"/>
      <c r="Z84" s="722"/>
    </row>
    <row r="85" spans="1:26" ht="18">
      <c r="A85" s="722"/>
      <c r="B85" s="722"/>
      <c r="C85" s="722"/>
      <c r="D85" s="722"/>
      <c r="E85" s="722"/>
      <c r="F85" s="722"/>
      <c r="G85" s="722"/>
      <c r="H85" s="722"/>
      <c r="I85" s="722"/>
      <c r="J85" s="722"/>
      <c r="K85" s="722"/>
      <c r="L85" s="722"/>
      <c r="M85" s="722"/>
      <c r="N85" s="722"/>
      <c r="O85" s="722"/>
      <c r="P85" s="722"/>
      <c r="Q85" s="722"/>
      <c r="R85" s="722"/>
      <c r="S85" s="722"/>
      <c r="T85" s="722"/>
      <c r="U85" s="722"/>
      <c r="V85" s="722"/>
      <c r="W85" s="722"/>
      <c r="X85" s="722"/>
      <c r="Y85" s="722"/>
      <c r="Z85" s="722"/>
    </row>
    <row r="86" spans="1:26" ht="18">
      <c r="A86" s="722"/>
      <c r="B86" s="722"/>
      <c r="C86" s="722"/>
      <c r="D86" s="722"/>
      <c r="E86" s="722"/>
      <c r="F86" s="722"/>
      <c r="G86" s="722"/>
      <c r="H86" s="722"/>
      <c r="I86" s="722"/>
      <c r="J86" s="722"/>
      <c r="K86" s="722"/>
      <c r="L86" s="722"/>
      <c r="M86" s="722"/>
      <c r="N86" s="722"/>
      <c r="O86" s="722"/>
      <c r="P86" s="722"/>
      <c r="Q86" s="722"/>
      <c r="R86" s="722"/>
      <c r="S86" s="722"/>
      <c r="T86" s="722"/>
      <c r="U86" s="722"/>
      <c r="V86" s="722"/>
      <c r="W86" s="722"/>
      <c r="X86" s="722"/>
      <c r="Y86" s="722"/>
      <c r="Z86" s="722"/>
    </row>
    <row r="87" spans="1:26" ht="18">
      <c r="A87" s="722"/>
      <c r="B87" s="722"/>
      <c r="C87" s="722"/>
      <c r="D87" s="722"/>
      <c r="E87" s="722"/>
      <c r="F87" s="722"/>
      <c r="G87" s="722"/>
      <c r="H87" s="722"/>
      <c r="I87" s="722"/>
      <c r="J87" s="722"/>
      <c r="K87" s="722"/>
      <c r="L87" s="722"/>
      <c r="M87" s="722"/>
      <c r="N87" s="722"/>
      <c r="O87" s="722"/>
      <c r="P87" s="722"/>
      <c r="Q87" s="722"/>
      <c r="R87" s="722"/>
      <c r="S87" s="722"/>
      <c r="T87" s="722"/>
      <c r="U87" s="722"/>
      <c r="V87" s="722"/>
      <c r="W87" s="722"/>
      <c r="X87" s="722"/>
      <c r="Y87" s="722"/>
      <c r="Z87" s="722"/>
    </row>
    <row r="88" spans="1:26" ht="18">
      <c r="A88" s="722"/>
      <c r="B88" s="722"/>
      <c r="C88" s="722"/>
      <c r="D88" s="722"/>
      <c r="E88" s="722"/>
      <c r="F88" s="722"/>
      <c r="G88" s="722"/>
      <c r="H88" s="722"/>
      <c r="I88" s="722"/>
      <c r="J88" s="722"/>
      <c r="K88" s="722"/>
      <c r="L88" s="722"/>
      <c r="M88" s="722"/>
      <c r="N88" s="722"/>
      <c r="O88" s="722"/>
      <c r="P88" s="722"/>
      <c r="Q88" s="722"/>
      <c r="R88" s="722"/>
      <c r="S88" s="722"/>
      <c r="T88" s="722"/>
      <c r="U88" s="722"/>
      <c r="V88" s="722"/>
      <c r="W88" s="722"/>
      <c r="X88" s="722"/>
      <c r="Y88" s="722"/>
      <c r="Z88" s="722"/>
    </row>
    <row r="89" spans="1:26" ht="18">
      <c r="A89" s="722"/>
      <c r="B89" s="722"/>
      <c r="C89" s="722"/>
      <c r="D89" s="722"/>
      <c r="E89" s="722"/>
      <c r="F89" s="722"/>
      <c r="G89" s="722"/>
      <c r="H89" s="722"/>
      <c r="I89" s="722"/>
      <c r="J89" s="722"/>
      <c r="K89" s="722"/>
      <c r="L89" s="722"/>
      <c r="M89" s="722"/>
      <c r="N89" s="722"/>
      <c r="O89" s="722"/>
      <c r="P89" s="722"/>
      <c r="Q89" s="722"/>
      <c r="R89" s="722"/>
      <c r="S89" s="722"/>
      <c r="T89" s="722"/>
      <c r="U89" s="722"/>
      <c r="V89" s="722"/>
      <c r="W89" s="722"/>
      <c r="X89" s="722"/>
      <c r="Y89" s="722"/>
      <c r="Z89" s="722"/>
    </row>
    <row r="90" spans="1:26" ht="18">
      <c r="A90" s="722"/>
      <c r="B90" s="722"/>
      <c r="C90" s="722"/>
      <c r="D90" s="722"/>
      <c r="E90" s="722"/>
      <c r="F90" s="722"/>
      <c r="G90" s="722"/>
      <c r="H90" s="722"/>
      <c r="I90" s="722"/>
      <c r="J90" s="722"/>
      <c r="K90" s="722"/>
      <c r="L90" s="722"/>
      <c r="M90" s="722"/>
      <c r="N90" s="722"/>
      <c r="O90" s="722"/>
      <c r="P90" s="722"/>
      <c r="Q90" s="722"/>
      <c r="R90" s="722"/>
      <c r="S90" s="722"/>
      <c r="T90" s="722"/>
      <c r="U90" s="722"/>
      <c r="V90" s="722"/>
      <c r="W90" s="722"/>
      <c r="X90" s="722"/>
      <c r="Y90" s="722"/>
      <c r="Z90" s="722"/>
    </row>
    <row r="91" spans="1:26" ht="18">
      <c r="A91" s="722"/>
      <c r="B91" s="722"/>
      <c r="C91" s="722"/>
      <c r="D91" s="722"/>
      <c r="E91" s="722"/>
      <c r="F91" s="722"/>
      <c r="G91" s="722"/>
      <c r="H91" s="722"/>
      <c r="I91" s="722"/>
      <c r="J91" s="722"/>
      <c r="K91" s="722"/>
      <c r="L91" s="722"/>
      <c r="M91" s="722"/>
      <c r="N91" s="722"/>
      <c r="O91" s="722"/>
      <c r="P91" s="722"/>
      <c r="Q91" s="722"/>
      <c r="R91" s="722"/>
      <c r="S91" s="722"/>
      <c r="T91" s="722"/>
      <c r="U91" s="722"/>
      <c r="V91" s="722"/>
      <c r="W91" s="722"/>
      <c r="X91" s="722"/>
      <c r="Y91" s="722"/>
      <c r="Z91" s="722"/>
    </row>
    <row r="92" spans="1:26" ht="18">
      <c r="A92" s="722"/>
      <c r="B92" s="722"/>
      <c r="C92" s="722"/>
      <c r="D92" s="722"/>
      <c r="E92" s="722"/>
      <c r="F92" s="722"/>
      <c r="G92" s="722"/>
      <c r="H92" s="722"/>
      <c r="I92" s="722"/>
      <c r="J92" s="722"/>
      <c r="K92" s="722"/>
      <c r="L92" s="722"/>
      <c r="M92" s="722"/>
      <c r="N92" s="722"/>
      <c r="O92" s="722"/>
      <c r="P92" s="722"/>
      <c r="Q92" s="722"/>
      <c r="R92" s="722"/>
      <c r="S92" s="722"/>
      <c r="T92" s="722"/>
      <c r="U92" s="722"/>
      <c r="V92" s="722"/>
      <c r="W92" s="722"/>
      <c r="X92" s="722"/>
      <c r="Y92" s="722"/>
      <c r="Z92" s="722"/>
    </row>
    <row r="93" spans="1:26" ht="18">
      <c r="A93" s="722"/>
      <c r="B93" s="722"/>
      <c r="C93" s="722"/>
      <c r="D93" s="722"/>
      <c r="E93" s="722"/>
      <c r="F93" s="722"/>
      <c r="G93" s="722"/>
      <c r="H93" s="722"/>
      <c r="I93" s="722"/>
      <c r="J93" s="722"/>
      <c r="K93" s="722"/>
      <c r="L93" s="722"/>
      <c r="M93" s="722"/>
      <c r="N93" s="722"/>
      <c r="O93" s="722"/>
      <c r="P93" s="722"/>
      <c r="Q93" s="722"/>
      <c r="R93" s="722"/>
      <c r="S93" s="722"/>
      <c r="T93" s="722"/>
      <c r="U93" s="722"/>
      <c r="V93" s="722"/>
      <c r="W93" s="722"/>
      <c r="X93" s="722"/>
      <c r="Y93" s="722"/>
      <c r="Z93" s="722"/>
    </row>
    <row r="94" spans="1:26" ht="18">
      <c r="A94" s="722"/>
      <c r="B94" s="722"/>
      <c r="C94" s="722"/>
      <c r="D94" s="722"/>
      <c r="E94" s="722"/>
      <c r="F94" s="722"/>
      <c r="G94" s="722"/>
      <c r="H94" s="722"/>
      <c r="I94" s="722"/>
      <c r="J94" s="722"/>
      <c r="K94" s="722"/>
      <c r="L94" s="722"/>
      <c r="M94" s="722"/>
      <c r="N94" s="722"/>
      <c r="O94" s="722"/>
      <c r="P94" s="722"/>
      <c r="Q94" s="722"/>
      <c r="R94" s="722"/>
      <c r="S94" s="722"/>
      <c r="T94" s="722"/>
      <c r="U94" s="722"/>
      <c r="V94" s="722"/>
      <c r="W94" s="722"/>
      <c r="X94" s="722"/>
      <c r="Y94" s="722"/>
      <c r="Z94" s="722"/>
    </row>
    <row r="95" spans="1:26" ht="18">
      <c r="A95" s="722"/>
      <c r="B95" s="722"/>
      <c r="C95" s="722"/>
      <c r="D95" s="722"/>
      <c r="E95" s="722"/>
      <c r="F95" s="722"/>
      <c r="G95" s="722"/>
      <c r="H95" s="722"/>
      <c r="I95" s="722"/>
      <c r="J95" s="722"/>
      <c r="K95" s="722"/>
      <c r="L95" s="722"/>
      <c r="M95" s="722"/>
      <c r="N95" s="722"/>
      <c r="O95" s="722"/>
      <c r="P95" s="722"/>
      <c r="Q95" s="722"/>
      <c r="R95" s="722"/>
      <c r="S95" s="722"/>
      <c r="T95" s="722"/>
      <c r="U95" s="722"/>
      <c r="V95" s="722"/>
      <c r="W95" s="722"/>
      <c r="X95" s="722"/>
      <c r="Y95" s="722"/>
      <c r="Z95" s="722"/>
    </row>
    <row r="96" spans="1:26" ht="18">
      <c r="A96" s="722"/>
      <c r="B96" s="722"/>
      <c r="C96" s="722"/>
      <c r="D96" s="722"/>
      <c r="E96" s="722"/>
      <c r="F96" s="722"/>
      <c r="G96" s="722"/>
      <c r="H96" s="722"/>
      <c r="I96" s="722"/>
      <c r="J96" s="722"/>
      <c r="K96" s="722"/>
      <c r="L96" s="722"/>
      <c r="M96" s="722"/>
      <c r="N96" s="722"/>
      <c r="O96" s="722"/>
      <c r="P96" s="722"/>
      <c r="Q96" s="722"/>
      <c r="R96" s="722"/>
      <c r="S96" s="722"/>
      <c r="T96" s="722"/>
      <c r="U96" s="722"/>
      <c r="V96" s="722"/>
      <c r="W96" s="722"/>
      <c r="X96" s="722"/>
      <c r="Y96" s="722"/>
      <c r="Z96" s="722"/>
    </row>
    <row r="97" spans="1:26" ht="18">
      <c r="A97" s="722"/>
      <c r="B97" s="722"/>
      <c r="C97" s="722"/>
      <c r="D97" s="722"/>
      <c r="E97" s="722"/>
      <c r="F97" s="722"/>
      <c r="G97" s="722"/>
      <c r="H97" s="722"/>
      <c r="I97" s="722"/>
      <c r="J97" s="722"/>
      <c r="K97" s="722"/>
      <c r="L97" s="722"/>
      <c r="M97" s="722"/>
      <c r="N97" s="722"/>
      <c r="O97" s="722"/>
      <c r="P97" s="722"/>
      <c r="Q97" s="722"/>
      <c r="R97" s="722"/>
      <c r="S97" s="722"/>
      <c r="T97" s="722"/>
      <c r="U97" s="722"/>
      <c r="V97" s="722"/>
      <c r="W97" s="722"/>
      <c r="X97" s="722"/>
      <c r="Y97" s="722"/>
      <c r="Z97" s="722"/>
    </row>
    <row r="98" spans="1:26" ht="18">
      <c r="A98" s="722"/>
      <c r="B98" s="722"/>
      <c r="C98" s="722"/>
      <c r="D98" s="722"/>
      <c r="E98" s="722"/>
      <c r="F98" s="722"/>
      <c r="G98" s="722"/>
      <c r="H98" s="722"/>
      <c r="I98" s="722"/>
      <c r="J98" s="722"/>
      <c r="K98" s="722"/>
      <c r="L98" s="722"/>
      <c r="M98" s="722"/>
      <c r="N98" s="722"/>
      <c r="O98" s="722"/>
      <c r="P98" s="722"/>
      <c r="Q98" s="722"/>
      <c r="R98" s="722"/>
      <c r="S98" s="722"/>
      <c r="T98" s="722"/>
      <c r="U98" s="722"/>
      <c r="V98" s="722"/>
      <c r="W98" s="722"/>
      <c r="X98" s="722"/>
      <c r="Y98" s="722"/>
      <c r="Z98" s="722"/>
    </row>
    <row r="99" spans="1:26" ht="18">
      <c r="A99" s="722"/>
      <c r="B99" s="722"/>
      <c r="C99" s="722"/>
      <c r="D99" s="722"/>
      <c r="E99" s="722"/>
      <c r="F99" s="722"/>
      <c r="G99" s="722"/>
      <c r="H99" s="722"/>
      <c r="I99" s="722"/>
      <c r="J99" s="722"/>
      <c r="K99" s="722"/>
      <c r="L99" s="722"/>
      <c r="M99" s="722"/>
      <c r="N99" s="722"/>
      <c r="O99" s="722"/>
      <c r="P99" s="722"/>
      <c r="Q99" s="722"/>
      <c r="R99" s="722"/>
      <c r="S99" s="722"/>
      <c r="T99" s="722"/>
      <c r="U99" s="722"/>
      <c r="V99" s="722"/>
      <c r="W99" s="722"/>
      <c r="X99" s="722"/>
      <c r="Y99" s="722"/>
      <c r="Z99" s="722"/>
    </row>
    <row r="100" spans="1:26" ht="18">
      <c r="A100" s="722"/>
      <c r="B100" s="722"/>
      <c r="C100" s="722"/>
      <c r="D100" s="722"/>
      <c r="E100" s="722"/>
      <c r="F100" s="722"/>
      <c r="G100" s="722"/>
      <c r="H100" s="722"/>
      <c r="I100" s="722"/>
      <c r="J100" s="722"/>
      <c r="K100" s="722"/>
      <c r="L100" s="722"/>
      <c r="M100" s="722"/>
      <c r="N100" s="722"/>
      <c r="O100" s="722"/>
      <c r="P100" s="722"/>
      <c r="Q100" s="722"/>
      <c r="R100" s="722"/>
      <c r="S100" s="722"/>
      <c r="T100" s="722"/>
      <c r="U100" s="722"/>
      <c r="V100" s="722"/>
      <c r="W100" s="722"/>
      <c r="X100" s="722"/>
      <c r="Y100" s="722"/>
      <c r="Z100" s="722"/>
    </row>
    <row r="101" spans="1:26" ht="18">
      <c r="A101" s="722"/>
      <c r="B101" s="722"/>
      <c r="C101" s="722"/>
      <c r="D101" s="722"/>
      <c r="E101" s="722"/>
      <c r="F101" s="722"/>
      <c r="G101" s="722"/>
      <c r="H101" s="722"/>
      <c r="I101" s="722"/>
      <c r="J101" s="722"/>
      <c r="K101" s="722"/>
      <c r="L101" s="722"/>
      <c r="M101" s="722"/>
      <c r="N101" s="722"/>
      <c r="O101" s="722"/>
      <c r="P101" s="722"/>
      <c r="Q101" s="722"/>
      <c r="R101" s="722"/>
      <c r="S101" s="722"/>
      <c r="T101" s="722"/>
      <c r="U101" s="722"/>
      <c r="V101" s="722"/>
      <c r="W101" s="722"/>
      <c r="X101" s="722"/>
      <c r="Y101" s="722"/>
      <c r="Z101" s="722"/>
    </row>
    <row r="102" spans="1:26" ht="18">
      <c r="A102" s="722"/>
      <c r="B102" s="722"/>
      <c r="C102" s="722"/>
      <c r="D102" s="722"/>
      <c r="E102" s="722"/>
      <c r="F102" s="722"/>
      <c r="G102" s="722"/>
      <c r="H102" s="722"/>
      <c r="I102" s="722"/>
      <c r="J102" s="722"/>
      <c r="K102" s="722"/>
      <c r="L102" s="722"/>
      <c r="M102" s="722"/>
      <c r="N102" s="722"/>
      <c r="O102" s="722"/>
      <c r="P102" s="722"/>
      <c r="Q102" s="722"/>
      <c r="R102" s="722"/>
      <c r="S102" s="722"/>
      <c r="T102" s="722"/>
      <c r="U102" s="722"/>
      <c r="V102" s="722"/>
      <c r="W102" s="722"/>
      <c r="X102" s="722"/>
      <c r="Y102" s="722"/>
      <c r="Z102" s="722"/>
    </row>
    <row r="103" spans="1:26" ht="18">
      <c r="A103" s="722"/>
      <c r="B103" s="722"/>
      <c r="C103" s="722"/>
      <c r="D103" s="722"/>
      <c r="E103" s="722"/>
      <c r="F103" s="722"/>
      <c r="G103" s="722"/>
      <c r="H103" s="722"/>
      <c r="I103" s="722"/>
      <c r="J103" s="722"/>
      <c r="K103" s="722"/>
      <c r="L103" s="722"/>
      <c r="M103" s="722"/>
      <c r="N103" s="722"/>
      <c r="O103" s="722"/>
      <c r="P103" s="722"/>
      <c r="Q103" s="722"/>
      <c r="R103" s="722"/>
      <c r="S103" s="722"/>
      <c r="T103" s="722"/>
      <c r="U103" s="722"/>
      <c r="V103" s="722"/>
      <c r="W103" s="722"/>
      <c r="X103" s="722"/>
      <c r="Y103" s="722"/>
      <c r="Z103" s="722"/>
    </row>
    <row r="104" spans="1:26" ht="18">
      <c r="A104" s="722"/>
      <c r="B104" s="722"/>
      <c r="C104" s="722"/>
      <c r="D104" s="722"/>
      <c r="E104" s="722"/>
      <c r="F104" s="722"/>
      <c r="G104" s="722"/>
      <c r="H104" s="722"/>
      <c r="I104" s="722"/>
      <c r="J104" s="722"/>
      <c r="K104" s="722"/>
      <c r="L104" s="722"/>
      <c r="M104" s="722"/>
      <c r="N104" s="722"/>
      <c r="O104" s="722"/>
      <c r="P104" s="722"/>
      <c r="Q104" s="722"/>
      <c r="R104" s="722"/>
      <c r="S104" s="722"/>
      <c r="T104" s="722"/>
      <c r="U104" s="722"/>
      <c r="V104" s="722"/>
      <c r="W104" s="722"/>
      <c r="X104" s="722"/>
      <c r="Y104" s="722"/>
      <c r="Z104" s="722"/>
    </row>
    <row r="105" spans="1:26" ht="18">
      <c r="A105" s="722"/>
      <c r="B105" s="722"/>
      <c r="C105" s="722"/>
      <c r="D105" s="722"/>
      <c r="E105" s="722"/>
      <c r="F105" s="722"/>
      <c r="G105" s="722"/>
      <c r="H105" s="722"/>
      <c r="I105" s="722"/>
      <c r="J105" s="722"/>
      <c r="K105" s="722"/>
      <c r="L105" s="722"/>
      <c r="M105" s="722"/>
      <c r="N105" s="722"/>
      <c r="O105" s="722"/>
      <c r="P105" s="722"/>
      <c r="Q105" s="722"/>
      <c r="R105" s="722"/>
      <c r="S105" s="722"/>
      <c r="T105" s="722"/>
      <c r="U105" s="722"/>
      <c r="V105" s="722"/>
      <c r="W105" s="722"/>
      <c r="X105" s="722"/>
      <c r="Y105" s="722"/>
      <c r="Z105" s="722"/>
    </row>
    <row r="106" spans="1:26" ht="18">
      <c r="A106" s="722"/>
      <c r="B106" s="722"/>
      <c r="C106" s="722"/>
      <c r="D106" s="722"/>
      <c r="E106" s="722"/>
      <c r="F106" s="722"/>
      <c r="G106" s="722"/>
      <c r="H106" s="722"/>
      <c r="I106" s="722"/>
      <c r="J106" s="722"/>
      <c r="K106" s="722"/>
      <c r="L106" s="722"/>
      <c r="M106" s="722"/>
      <c r="N106" s="722"/>
      <c r="O106" s="722"/>
      <c r="P106" s="722"/>
      <c r="Q106" s="722"/>
      <c r="R106" s="722"/>
      <c r="S106" s="722"/>
      <c r="T106" s="722"/>
      <c r="U106" s="722"/>
      <c r="V106" s="722"/>
      <c r="W106" s="722"/>
      <c r="X106" s="722"/>
      <c r="Y106" s="722"/>
      <c r="Z106" s="722"/>
    </row>
    <row r="107" spans="1:26" ht="18">
      <c r="A107" s="722"/>
      <c r="B107" s="722"/>
      <c r="C107" s="722"/>
      <c r="D107" s="722"/>
      <c r="E107" s="722"/>
      <c r="F107" s="722"/>
      <c r="G107" s="722"/>
      <c r="H107" s="722"/>
      <c r="I107" s="722"/>
      <c r="J107" s="722"/>
      <c r="K107" s="722"/>
      <c r="L107" s="722"/>
      <c r="M107" s="722"/>
      <c r="N107" s="722"/>
      <c r="O107" s="722"/>
      <c r="P107" s="722"/>
      <c r="Q107" s="722"/>
      <c r="R107" s="722"/>
      <c r="S107" s="722"/>
      <c r="T107" s="722"/>
      <c r="U107" s="722"/>
      <c r="V107" s="722"/>
      <c r="W107" s="722"/>
      <c r="X107" s="722"/>
      <c r="Y107" s="722"/>
      <c r="Z107" s="722"/>
    </row>
    <row r="108" spans="1:26" ht="18">
      <c r="A108" s="722"/>
      <c r="B108" s="722"/>
      <c r="C108" s="722"/>
      <c r="D108" s="722"/>
      <c r="E108" s="722"/>
      <c r="F108" s="722"/>
      <c r="G108" s="722"/>
      <c r="H108" s="722"/>
      <c r="I108" s="722"/>
      <c r="J108" s="722"/>
      <c r="K108" s="722"/>
      <c r="L108" s="722"/>
      <c r="M108" s="722"/>
      <c r="N108" s="722"/>
      <c r="O108" s="722"/>
      <c r="P108" s="722"/>
      <c r="Q108" s="722"/>
      <c r="R108" s="722"/>
      <c r="S108" s="722"/>
      <c r="T108" s="722"/>
      <c r="U108" s="722"/>
      <c r="V108" s="722"/>
      <c r="W108" s="722"/>
      <c r="X108" s="722"/>
      <c r="Y108" s="722"/>
      <c r="Z108" s="722"/>
    </row>
    <row r="109" spans="1:26" ht="18">
      <c r="A109" s="722"/>
      <c r="B109" s="722"/>
      <c r="C109" s="722"/>
      <c r="D109" s="722"/>
      <c r="E109" s="722"/>
      <c r="F109" s="722"/>
      <c r="G109" s="722"/>
      <c r="H109" s="722"/>
      <c r="I109" s="722"/>
      <c r="J109" s="722"/>
      <c r="K109" s="722"/>
      <c r="L109" s="722"/>
      <c r="M109" s="722"/>
      <c r="N109" s="722"/>
      <c r="O109" s="722"/>
      <c r="P109" s="722"/>
      <c r="Q109" s="722"/>
      <c r="R109" s="722"/>
      <c r="S109" s="722"/>
      <c r="T109" s="722"/>
      <c r="U109" s="722"/>
      <c r="V109" s="722"/>
      <c r="W109" s="722"/>
      <c r="X109" s="722"/>
      <c r="Y109" s="722"/>
      <c r="Z109" s="722"/>
    </row>
    <row r="110" spans="1:26" ht="18">
      <c r="A110" s="722"/>
      <c r="B110" s="722"/>
      <c r="C110" s="722"/>
      <c r="D110" s="722"/>
      <c r="E110" s="722"/>
      <c r="F110" s="722"/>
      <c r="G110" s="722"/>
      <c r="H110" s="722"/>
      <c r="I110" s="722"/>
      <c r="J110" s="722"/>
      <c r="K110" s="722"/>
      <c r="L110" s="722"/>
      <c r="M110" s="722"/>
      <c r="N110" s="722"/>
      <c r="O110" s="722"/>
      <c r="P110" s="722"/>
      <c r="Q110" s="722"/>
      <c r="R110" s="722"/>
      <c r="S110" s="722"/>
      <c r="T110" s="722"/>
      <c r="U110" s="722"/>
      <c r="V110" s="722"/>
      <c r="W110" s="722"/>
      <c r="X110" s="722"/>
      <c r="Y110" s="722"/>
      <c r="Z110" s="722"/>
    </row>
    <row r="111" spans="1:26" ht="18">
      <c r="A111" s="722"/>
      <c r="B111" s="722"/>
      <c r="C111" s="722"/>
      <c r="D111" s="722"/>
      <c r="E111" s="722"/>
      <c r="F111" s="722"/>
      <c r="G111" s="722"/>
      <c r="H111" s="722"/>
      <c r="I111" s="722"/>
      <c r="J111" s="722"/>
      <c r="K111" s="722"/>
      <c r="L111" s="722"/>
      <c r="M111" s="722"/>
      <c r="N111" s="722"/>
      <c r="O111" s="722"/>
      <c r="P111" s="722"/>
      <c r="Q111" s="722"/>
      <c r="R111" s="722"/>
      <c r="S111" s="722"/>
      <c r="T111" s="722"/>
      <c r="U111" s="722"/>
      <c r="V111" s="722"/>
      <c r="W111" s="722"/>
      <c r="X111" s="722"/>
      <c r="Y111" s="722"/>
      <c r="Z111" s="722"/>
    </row>
    <row r="112" spans="1:26" ht="18">
      <c r="A112" s="722"/>
      <c r="B112" s="722"/>
      <c r="C112" s="722"/>
      <c r="D112" s="722"/>
      <c r="E112" s="722"/>
      <c r="F112" s="722"/>
      <c r="G112" s="722"/>
      <c r="H112" s="722"/>
      <c r="I112" s="722"/>
      <c r="J112" s="722"/>
      <c r="K112" s="722"/>
      <c r="L112" s="722"/>
      <c r="M112" s="722"/>
      <c r="N112" s="722"/>
      <c r="O112" s="722"/>
      <c r="P112" s="722"/>
      <c r="Q112" s="722"/>
      <c r="R112" s="722"/>
      <c r="S112" s="722"/>
      <c r="T112" s="722"/>
      <c r="U112" s="722"/>
      <c r="V112" s="722"/>
      <c r="W112" s="722"/>
      <c r="X112" s="722"/>
      <c r="Y112" s="722"/>
      <c r="Z112" s="722"/>
    </row>
    <row r="113" spans="1:26" ht="18">
      <c r="A113" s="722"/>
      <c r="B113" s="722"/>
      <c r="C113" s="722"/>
      <c r="D113" s="722"/>
      <c r="E113" s="722"/>
      <c r="F113" s="722"/>
      <c r="G113" s="722"/>
      <c r="H113" s="722"/>
      <c r="I113" s="722"/>
      <c r="J113" s="722"/>
      <c r="K113" s="722"/>
      <c r="L113" s="722"/>
      <c r="M113" s="722"/>
      <c r="N113" s="722"/>
      <c r="O113" s="722"/>
      <c r="P113" s="722"/>
      <c r="Q113" s="722"/>
      <c r="R113" s="722"/>
      <c r="S113" s="722"/>
      <c r="T113" s="722"/>
      <c r="U113" s="722"/>
      <c r="V113" s="722"/>
      <c r="W113" s="722"/>
      <c r="X113" s="722"/>
      <c r="Y113" s="722"/>
      <c r="Z113" s="722"/>
    </row>
    <row r="114" spans="1:26" ht="18">
      <c r="A114" s="722"/>
      <c r="B114" s="722"/>
      <c r="C114" s="722"/>
      <c r="D114" s="722"/>
      <c r="E114" s="722"/>
      <c r="F114" s="722"/>
      <c r="G114" s="722"/>
      <c r="H114" s="722"/>
      <c r="I114" s="722"/>
      <c r="J114" s="722"/>
      <c r="K114" s="722"/>
      <c r="L114" s="722"/>
      <c r="M114" s="722"/>
      <c r="N114" s="722"/>
      <c r="O114" s="722"/>
      <c r="P114" s="722"/>
      <c r="Q114" s="722"/>
      <c r="R114" s="722"/>
      <c r="S114" s="722"/>
      <c r="T114" s="722"/>
      <c r="U114" s="722"/>
      <c r="V114" s="722"/>
      <c r="W114" s="722"/>
      <c r="X114" s="722"/>
      <c r="Y114" s="722"/>
      <c r="Z114" s="722"/>
    </row>
    <row r="115" spans="1:26" ht="18">
      <c r="A115" s="722"/>
      <c r="B115" s="722"/>
      <c r="C115" s="722"/>
      <c r="D115" s="722"/>
      <c r="E115" s="722"/>
      <c r="F115" s="722"/>
      <c r="G115" s="722"/>
      <c r="H115" s="722"/>
      <c r="I115" s="722"/>
      <c r="J115" s="722"/>
      <c r="K115" s="722"/>
      <c r="L115" s="722"/>
      <c r="M115" s="722"/>
      <c r="N115" s="722"/>
      <c r="O115" s="722"/>
      <c r="P115" s="722"/>
      <c r="Q115" s="722"/>
      <c r="R115" s="722"/>
      <c r="S115" s="722"/>
      <c r="T115" s="722"/>
      <c r="U115" s="722"/>
      <c r="V115" s="722"/>
      <c r="W115" s="722"/>
      <c r="X115" s="722"/>
      <c r="Y115" s="722"/>
      <c r="Z115" s="722"/>
    </row>
    <row r="116" spans="1:26" ht="18">
      <c r="A116" s="722"/>
      <c r="B116" s="722"/>
      <c r="C116" s="722"/>
      <c r="D116" s="722"/>
      <c r="E116" s="722"/>
      <c r="F116" s="722"/>
      <c r="G116" s="722"/>
      <c r="H116" s="722"/>
      <c r="I116" s="722"/>
      <c r="J116" s="722"/>
      <c r="K116" s="722"/>
      <c r="L116" s="722"/>
      <c r="M116" s="722"/>
      <c r="N116" s="722"/>
      <c r="O116" s="722"/>
      <c r="P116" s="722"/>
      <c r="Q116" s="722"/>
      <c r="R116" s="722"/>
      <c r="S116" s="722"/>
      <c r="T116" s="722"/>
      <c r="U116" s="722"/>
      <c r="V116" s="722"/>
      <c r="W116" s="722"/>
      <c r="X116" s="722"/>
      <c r="Y116" s="722"/>
      <c r="Z116" s="722"/>
    </row>
    <row r="117" spans="1:26" ht="18">
      <c r="A117" s="722"/>
      <c r="B117" s="722"/>
      <c r="C117" s="722"/>
      <c r="D117" s="722"/>
      <c r="E117" s="722"/>
      <c r="F117" s="722"/>
      <c r="G117" s="722"/>
      <c r="H117" s="722"/>
      <c r="I117" s="722"/>
      <c r="J117" s="722"/>
      <c r="K117" s="722"/>
      <c r="L117" s="722"/>
      <c r="M117" s="722"/>
      <c r="N117" s="722"/>
      <c r="O117" s="722"/>
      <c r="P117" s="722"/>
      <c r="Q117" s="722"/>
      <c r="R117" s="722"/>
      <c r="S117" s="722"/>
      <c r="T117" s="722"/>
      <c r="U117" s="722"/>
      <c r="V117" s="722"/>
      <c r="W117" s="722"/>
      <c r="X117" s="722"/>
      <c r="Y117" s="722"/>
      <c r="Z117" s="722"/>
    </row>
    <row r="118" spans="1:26" ht="18">
      <c r="A118" s="722"/>
      <c r="B118" s="722"/>
      <c r="C118" s="722"/>
      <c r="D118" s="722"/>
      <c r="E118" s="722"/>
      <c r="F118" s="722"/>
      <c r="G118" s="722"/>
      <c r="H118" s="722"/>
      <c r="I118" s="722"/>
      <c r="J118" s="722"/>
      <c r="K118" s="722"/>
      <c r="L118" s="722"/>
      <c r="M118" s="722"/>
      <c r="N118" s="722"/>
      <c r="O118" s="722"/>
      <c r="P118" s="722"/>
      <c r="Q118" s="722"/>
      <c r="R118" s="722"/>
      <c r="S118" s="722"/>
      <c r="T118" s="722"/>
      <c r="U118" s="722"/>
      <c r="V118" s="722"/>
      <c r="W118" s="722"/>
      <c r="X118" s="722"/>
      <c r="Y118" s="722"/>
      <c r="Z118" s="722"/>
    </row>
    <row r="119" spans="1:26" ht="18">
      <c r="A119" s="722"/>
      <c r="B119" s="722"/>
      <c r="C119" s="722"/>
      <c r="D119" s="722"/>
      <c r="E119" s="722"/>
      <c r="F119" s="722"/>
      <c r="G119" s="722"/>
      <c r="H119" s="722"/>
      <c r="I119" s="722"/>
      <c r="J119" s="722"/>
      <c r="K119" s="722"/>
      <c r="L119" s="722"/>
      <c r="M119" s="722"/>
      <c r="N119" s="722"/>
      <c r="O119" s="722"/>
      <c r="P119" s="722"/>
      <c r="Q119" s="722"/>
      <c r="R119" s="722"/>
      <c r="S119" s="722"/>
      <c r="T119" s="722"/>
      <c r="U119" s="722"/>
      <c r="V119" s="722"/>
      <c r="W119" s="722"/>
      <c r="X119" s="722"/>
      <c r="Y119" s="722"/>
      <c r="Z119" s="722"/>
    </row>
    <row r="120" spans="1:26" ht="18">
      <c r="A120" s="722"/>
      <c r="B120" s="722"/>
      <c r="C120" s="722"/>
      <c r="D120" s="722"/>
      <c r="E120" s="722"/>
      <c r="F120" s="722"/>
      <c r="G120" s="722"/>
      <c r="H120" s="722"/>
      <c r="I120" s="722"/>
      <c r="J120" s="722"/>
      <c r="K120" s="722"/>
      <c r="L120" s="722"/>
      <c r="M120" s="722"/>
      <c r="N120" s="722"/>
      <c r="O120" s="722"/>
      <c r="P120" s="722"/>
      <c r="Q120" s="722"/>
      <c r="R120" s="722"/>
      <c r="S120" s="722"/>
      <c r="T120" s="722"/>
      <c r="U120" s="722"/>
      <c r="V120" s="722"/>
      <c r="W120" s="722"/>
      <c r="X120" s="722"/>
      <c r="Y120" s="722"/>
      <c r="Z120" s="722"/>
    </row>
    <row r="121" spans="1:26" ht="18">
      <c r="A121" s="722"/>
      <c r="B121" s="722"/>
      <c r="C121" s="722"/>
      <c r="D121" s="722"/>
      <c r="E121" s="722"/>
      <c r="F121" s="722"/>
      <c r="G121" s="722"/>
      <c r="H121" s="722"/>
      <c r="I121" s="722"/>
      <c r="J121" s="722"/>
      <c r="K121" s="722"/>
      <c r="L121" s="722"/>
      <c r="M121" s="722"/>
      <c r="N121" s="722"/>
      <c r="O121" s="722"/>
      <c r="P121" s="722"/>
      <c r="Q121" s="722"/>
      <c r="R121" s="722"/>
      <c r="S121" s="722"/>
      <c r="T121" s="722"/>
      <c r="U121" s="722"/>
      <c r="V121" s="722"/>
      <c r="W121" s="722"/>
      <c r="X121" s="722"/>
      <c r="Y121" s="722"/>
      <c r="Z121" s="722"/>
    </row>
    <row r="122" spans="1:26" ht="18">
      <c r="A122" s="722"/>
      <c r="B122" s="722"/>
      <c r="C122" s="722"/>
      <c r="D122" s="722"/>
      <c r="E122" s="722"/>
      <c r="F122" s="722"/>
      <c r="G122" s="722"/>
      <c r="H122" s="722"/>
      <c r="I122" s="722"/>
      <c r="J122" s="722"/>
      <c r="K122" s="722"/>
      <c r="L122" s="722"/>
      <c r="M122" s="722"/>
      <c r="N122" s="722"/>
      <c r="O122" s="722"/>
      <c r="P122" s="722"/>
      <c r="Q122" s="722"/>
      <c r="R122" s="722"/>
      <c r="S122" s="722"/>
      <c r="T122" s="722"/>
      <c r="U122" s="722"/>
      <c r="V122" s="722"/>
      <c r="W122" s="722"/>
      <c r="X122" s="722"/>
      <c r="Y122" s="722"/>
      <c r="Z122" s="722"/>
    </row>
    <row r="123" spans="1:26" ht="18">
      <c r="A123" s="722"/>
      <c r="B123" s="722"/>
      <c r="C123" s="722"/>
      <c r="D123" s="722"/>
      <c r="E123" s="722"/>
      <c r="F123" s="722"/>
      <c r="G123" s="722"/>
      <c r="H123" s="722"/>
      <c r="I123" s="722"/>
      <c r="J123" s="722"/>
      <c r="K123" s="722"/>
      <c r="L123" s="722"/>
      <c r="M123" s="722"/>
      <c r="N123" s="722"/>
      <c r="O123" s="722"/>
      <c r="P123" s="722"/>
      <c r="Q123" s="722"/>
      <c r="R123" s="722"/>
      <c r="S123" s="722"/>
      <c r="T123" s="722"/>
      <c r="U123" s="722"/>
      <c r="V123" s="722"/>
      <c r="W123" s="722"/>
      <c r="X123" s="722"/>
      <c r="Y123" s="722"/>
      <c r="Z123" s="722"/>
    </row>
    <row r="124" spans="1:26" ht="18">
      <c r="A124" s="722"/>
      <c r="B124" s="722"/>
      <c r="C124" s="722"/>
      <c r="D124" s="722"/>
      <c r="E124" s="722"/>
      <c r="F124" s="722"/>
      <c r="G124" s="722"/>
      <c r="H124" s="722"/>
      <c r="I124" s="722"/>
      <c r="J124" s="722"/>
      <c r="K124" s="722"/>
      <c r="L124" s="722"/>
      <c r="M124" s="722"/>
      <c r="N124" s="722"/>
      <c r="O124" s="722"/>
      <c r="P124" s="722"/>
      <c r="Q124" s="722"/>
      <c r="R124" s="722"/>
      <c r="S124" s="722"/>
      <c r="T124" s="722"/>
      <c r="U124" s="722"/>
      <c r="V124" s="722"/>
      <c r="W124" s="722"/>
      <c r="X124" s="722"/>
      <c r="Y124" s="722"/>
      <c r="Z124" s="722"/>
    </row>
    <row r="125" spans="1:26" ht="18">
      <c r="A125" s="722"/>
      <c r="B125" s="722"/>
      <c r="C125" s="722"/>
      <c r="D125" s="722"/>
      <c r="E125" s="722"/>
      <c r="F125" s="722"/>
      <c r="G125" s="722"/>
      <c r="H125" s="722"/>
      <c r="I125" s="722"/>
      <c r="J125" s="722"/>
      <c r="K125" s="722"/>
      <c r="L125" s="722"/>
      <c r="M125" s="722"/>
      <c r="N125" s="722"/>
      <c r="O125" s="722"/>
      <c r="P125" s="722"/>
      <c r="Q125" s="722"/>
      <c r="R125" s="722"/>
      <c r="S125" s="722"/>
      <c r="T125" s="722"/>
      <c r="U125" s="722"/>
      <c r="V125" s="722"/>
      <c r="W125" s="722"/>
      <c r="X125" s="722"/>
      <c r="Y125" s="722"/>
      <c r="Z125" s="722"/>
    </row>
    <row r="126" spans="1:26" ht="18">
      <c r="A126" s="722"/>
      <c r="B126" s="722"/>
      <c r="C126" s="722"/>
      <c r="D126" s="722"/>
      <c r="E126" s="722"/>
      <c r="F126" s="722"/>
      <c r="G126" s="722"/>
      <c r="H126" s="722"/>
      <c r="I126" s="722"/>
      <c r="J126" s="722"/>
      <c r="K126" s="722"/>
      <c r="L126" s="722"/>
      <c r="M126" s="722"/>
      <c r="N126" s="722"/>
      <c r="O126" s="722"/>
      <c r="P126" s="722"/>
      <c r="Q126" s="722"/>
      <c r="R126" s="722"/>
      <c r="S126" s="722"/>
      <c r="T126" s="722"/>
      <c r="U126" s="722"/>
      <c r="V126" s="722"/>
      <c r="W126" s="722"/>
      <c r="X126" s="722"/>
      <c r="Y126" s="722"/>
      <c r="Z126" s="722"/>
    </row>
    <row r="127" spans="1:26" ht="18">
      <c r="A127" s="722"/>
      <c r="B127" s="722"/>
      <c r="C127" s="722"/>
      <c r="D127" s="722"/>
      <c r="E127" s="722"/>
      <c r="F127" s="722"/>
      <c r="G127" s="722"/>
      <c r="H127" s="722"/>
      <c r="I127" s="722"/>
      <c r="J127" s="722"/>
      <c r="K127" s="722"/>
      <c r="L127" s="722"/>
      <c r="M127" s="722"/>
      <c r="N127" s="722"/>
      <c r="O127" s="722"/>
      <c r="P127" s="722"/>
      <c r="Q127" s="722"/>
      <c r="R127" s="722"/>
      <c r="S127" s="722"/>
      <c r="T127" s="722"/>
      <c r="U127" s="722"/>
      <c r="V127" s="722"/>
      <c r="W127" s="722"/>
      <c r="X127" s="722"/>
      <c r="Y127" s="722"/>
      <c r="Z127" s="722"/>
    </row>
    <row r="128" spans="1:26" ht="18">
      <c r="A128" s="722"/>
      <c r="B128" s="722"/>
      <c r="C128" s="722"/>
      <c r="D128" s="722"/>
      <c r="E128" s="722"/>
      <c r="F128" s="722"/>
      <c r="G128" s="722"/>
      <c r="H128" s="722"/>
      <c r="I128" s="722"/>
      <c r="J128" s="722"/>
      <c r="K128" s="722"/>
      <c r="L128" s="722"/>
      <c r="M128" s="722"/>
      <c r="N128" s="722"/>
      <c r="O128" s="722"/>
      <c r="P128" s="722"/>
      <c r="Q128" s="722"/>
      <c r="R128" s="722"/>
      <c r="S128" s="722"/>
      <c r="T128" s="722"/>
      <c r="U128" s="722"/>
      <c r="V128" s="722"/>
      <c r="W128" s="722"/>
      <c r="X128" s="722"/>
      <c r="Y128" s="722"/>
      <c r="Z128" s="722"/>
    </row>
    <row r="129" spans="1:26" ht="18">
      <c r="A129" s="722"/>
      <c r="B129" s="722"/>
      <c r="C129" s="722"/>
      <c r="D129" s="722"/>
      <c r="E129" s="722"/>
      <c r="F129" s="722"/>
      <c r="G129" s="722"/>
      <c r="H129" s="722"/>
      <c r="I129" s="722"/>
      <c r="J129" s="722"/>
      <c r="K129" s="722"/>
      <c r="L129" s="722"/>
      <c r="M129" s="722"/>
      <c r="N129" s="722"/>
      <c r="O129" s="722"/>
      <c r="P129" s="722"/>
      <c r="Q129" s="722"/>
      <c r="R129" s="722"/>
      <c r="S129" s="722"/>
      <c r="T129" s="722"/>
      <c r="U129" s="722"/>
      <c r="V129" s="722"/>
      <c r="W129" s="722"/>
      <c r="X129" s="722"/>
      <c r="Y129" s="722"/>
      <c r="Z129" s="722"/>
    </row>
    <row r="130" spans="1:26" ht="18">
      <c r="A130" s="722"/>
      <c r="B130" s="722"/>
      <c r="C130" s="722"/>
      <c r="D130" s="722"/>
      <c r="E130" s="722"/>
      <c r="F130" s="722"/>
      <c r="G130" s="722"/>
      <c r="H130" s="722"/>
      <c r="I130" s="722"/>
      <c r="J130" s="722"/>
      <c r="K130" s="722"/>
      <c r="L130" s="722"/>
      <c r="M130" s="722"/>
      <c r="N130" s="722"/>
      <c r="O130" s="722"/>
      <c r="P130" s="722"/>
      <c r="Q130" s="722"/>
      <c r="R130" s="722"/>
      <c r="S130" s="722"/>
      <c r="T130" s="722"/>
      <c r="U130" s="722"/>
      <c r="V130" s="722"/>
      <c r="W130" s="722"/>
      <c r="X130" s="722"/>
      <c r="Y130" s="722"/>
      <c r="Z130" s="722"/>
    </row>
    <row r="131" spans="1:26" ht="18">
      <c r="A131" s="722"/>
      <c r="B131" s="722"/>
      <c r="C131" s="722"/>
      <c r="D131" s="722"/>
      <c r="E131" s="722"/>
      <c r="F131" s="722"/>
      <c r="G131" s="722"/>
      <c r="H131" s="722"/>
      <c r="I131" s="722"/>
      <c r="J131" s="722"/>
      <c r="K131" s="722"/>
      <c r="L131" s="722"/>
      <c r="M131" s="722"/>
      <c r="N131" s="722"/>
      <c r="O131" s="722"/>
      <c r="P131" s="722"/>
      <c r="Q131" s="722"/>
      <c r="R131" s="722"/>
      <c r="S131" s="722"/>
      <c r="T131" s="722"/>
      <c r="U131" s="722"/>
      <c r="V131" s="722"/>
      <c r="W131" s="722"/>
      <c r="X131" s="722"/>
      <c r="Y131" s="722"/>
      <c r="Z131" s="722"/>
    </row>
    <row r="132" spans="1:26" ht="18">
      <c r="A132" s="722"/>
      <c r="B132" s="722"/>
      <c r="C132" s="722"/>
      <c r="D132" s="722"/>
      <c r="E132" s="722"/>
      <c r="F132" s="722"/>
      <c r="G132" s="722"/>
      <c r="H132" s="722"/>
      <c r="I132" s="722"/>
      <c r="J132" s="722"/>
      <c r="K132" s="722"/>
      <c r="L132" s="722"/>
      <c r="M132" s="722"/>
      <c r="N132" s="722"/>
      <c r="O132" s="722"/>
      <c r="P132" s="722"/>
      <c r="Q132" s="722"/>
      <c r="R132" s="722"/>
      <c r="S132" s="722"/>
      <c r="T132" s="722"/>
      <c r="U132" s="722"/>
      <c r="V132" s="722"/>
      <c r="W132" s="722"/>
      <c r="X132" s="722"/>
      <c r="Y132" s="722"/>
      <c r="Z132" s="722"/>
    </row>
    <row r="133" spans="1:26" ht="18">
      <c r="A133" s="722"/>
      <c r="B133" s="722"/>
      <c r="C133" s="722"/>
      <c r="D133" s="722"/>
      <c r="E133" s="722"/>
      <c r="F133" s="722"/>
      <c r="G133" s="722"/>
      <c r="H133" s="722"/>
      <c r="I133" s="722"/>
      <c r="J133" s="722"/>
      <c r="K133" s="722"/>
      <c r="L133" s="722"/>
      <c r="M133" s="722"/>
      <c r="N133" s="722"/>
      <c r="O133" s="722"/>
      <c r="P133" s="722"/>
      <c r="Q133" s="722"/>
      <c r="R133" s="722"/>
      <c r="S133" s="722"/>
      <c r="T133" s="722"/>
      <c r="U133" s="722"/>
      <c r="V133" s="722"/>
      <c r="W133" s="722"/>
      <c r="X133" s="722"/>
      <c r="Y133" s="722"/>
      <c r="Z133" s="722"/>
    </row>
    <row r="134" spans="1:26" ht="18">
      <c r="A134" s="722"/>
      <c r="B134" s="722"/>
      <c r="C134" s="722"/>
      <c r="D134" s="722"/>
      <c r="E134" s="722"/>
      <c r="F134" s="722"/>
      <c r="G134" s="722"/>
      <c r="H134" s="722"/>
      <c r="I134" s="722"/>
      <c r="J134" s="722"/>
      <c r="K134" s="722"/>
      <c r="L134" s="722"/>
      <c r="M134" s="722"/>
      <c r="N134" s="722"/>
      <c r="O134" s="722"/>
      <c r="P134" s="722"/>
      <c r="Q134" s="722"/>
      <c r="R134" s="722"/>
      <c r="S134" s="722"/>
      <c r="T134" s="722"/>
      <c r="U134" s="722"/>
      <c r="V134" s="722"/>
      <c r="W134" s="722"/>
      <c r="X134" s="722"/>
      <c r="Y134" s="722"/>
      <c r="Z134" s="722"/>
    </row>
    <row r="135" spans="1:26" ht="18">
      <c r="A135" s="722"/>
      <c r="B135" s="722"/>
      <c r="C135" s="722"/>
      <c r="D135" s="722"/>
      <c r="E135" s="722"/>
      <c r="F135" s="722"/>
      <c r="G135" s="722"/>
      <c r="H135" s="722"/>
      <c r="I135" s="722"/>
      <c r="J135" s="722"/>
      <c r="K135" s="722"/>
      <c r="L135" s="722"/>
      <c r="M135" s="722"/>
      <c r="N135" s="722"/>
      <c r="O135" s="722"/>
      <c r="P135" s="722"/>
      <c r="Q135" s="722"/>
      <c r="R135" s="722"/>
      <c r="S135" s="722"/>
      <c r="T135" s="722"/>
      <c r="U135" s="722"/>
      <c r="V135" s="722"/>
      <c r="W135" s="722"/>
      <c r="X135" s="722"/>
      <c r="Y135" s="722"/>
      <c r="Z135" s="722"/>
    </row>
    <row r="136" spans="1:26" ht="18">
      <c r="A136" s="722"/>
      <c r="B136" s="722"/>
      <c r="C136" s="722"/>
      <c r="D136" s="722"/>
      <c r="E136" s="722"/>
      <c r="F136" s="722"/>
      <c r="G136" s="722"/>
      <c r="H136" s="722"/>
      <c r="I136" s="722"/>
      <c r="J136" s="722"/>
      <c r="K136" s="722"/>
      <c r="L136" s="722"/>
      <c r="M136" s="722"/>
      <c r="N136" s="722"/>
      <c r="O136" s="722"/>
      <c r="P136" s="722"/>
      <c r="Q136" s="722"/>
      <c r="R136" s="722"/>
      <c r="S136" s="722"/>
      <c r="T136" s="722"/>
      <c r="U136" s="722"/>
      <c r="V136" s="722"/>
      <c r="W136" s="722"/>
      <c r="X136" s="722"/>
      <c r="Y136" s="722"/>
      <c r="Z136" s="722"/>
    </row>
    <row r="137" spans="1:26" ht="18">
      <c r="A137" s="722"/>
      <c r="B137" s="722"/>
      <c r="C137" s="722"/>
      <c r="D137" s="722"/>
      <c r="E137" s="722"/>
      <c r="F137" s="722"/>
      <c r="G137" s="722"/>
      <c r="H137" s="722"/>
      <c r="I137" s="722"/>
      <c r="J137" s="722"/>
      <c r="K137" s="722"/>
      <c r="L137" s="722"/>
      <c r="M137" s="722"/>
      <c r="N137" s="722"/>
      <c r="O137" s="722"/>
      <c r="P137" s="722"/>
      <c r="Q137" s="722"/>
      <c r="R137" s="722"/>
      <c r="S137" s="722"/>
      <c r="T137" s="722"/>
      <c r="U137" s="722"/>
      <c r="V137" s="722"/>
      <c r="W137" s="722"/>
      <c r="X137" s="722"/>
      <c r="Y137" s="722"/>
      <c r="Z137" s="722"/>
    </row>
    <row r="138" spans="1:26" ht="18">
      <c r="A138" s="722"/>
      <c r="B138" s="722"/>
      <c r="C138" s="722"/>
      <c r="D138" s="722"/>
      <c r="E138" s="722"/>
      <c r="F138" s="722"/>
      <c r="G138" s="722"/>
      <c r="H138" s="722"/>
      <c r="I138" s="722"/>
      <c r="J138" s="722"/>
      <c r="K138" s="722"/>
      <c r="L138" s="722"/>
      <c r="M138" s="722"/>
      <c r="N138" s="722"/>
      <c r="O138" s="722"/>
      <c r="P138" s="722"/>
      <c r="Q138" s="722"/>
      <c r="R138" s="722"/>
      <c r="S138" s="722"/>
      <c r="T138" s="722"/>
      <c r="U138" s="722"/>
      <c r="V138" s="722"/>
      <c r="W138" s="722"/>
      <c r="X138" s="722"/>
      <c r="Y138" s="722"/>
      <c r="Z138" s="722"/>
    </row>
    <row r="139" spans="1:26" ht="18">
      <c r="A139" s="722"/>
      <c r="B139" s="722"/>
      <c r="C139" s="722"/>
      <c r="D139" s="722"/>
      <c r="E139" s="722"/>
      <c r="F139" s="722"/>
      <c r="G139" s="722"/>
      <c r="H139" s="722"/>
      <c r="I139" s="722"/>
      <c r="J139" s="722"/>
      <c r="K139" s="722"/>
      <c r="L139" s="722"/>
      <c r="M139" s="722"/>
      <c r="N139" s="722"/>
      <c r="O139" s="722"/>
      <c r="P139" s="722"/>
      <c r="Q139" s="722"/>
      <c r="R139" s="722"/>
      <c r="S139" s="722"/>
      <c r="T139" s="722"/>
      <c r="U139" s="722"/>
      <c r="V139" s="722"/>
      <c r="W139" s="722"/>
      <c r="X139" s="722"/>
      <c r="Y139" s="722"/>
      <c r="Z139" s="722"/>
    </row>
    <row r="140" spans="1:26" ht="18">
      <c r="A140" s="722"/>
      <c r="B140" s="722"/>
      <c r="C140" s="722"/>
      <c r="D140" s="722"/>
      <c r="E140" s="722"/>
      <c r="F140" s="722"/>
      <c r="G140" s="722"/>
      <c r="H140" s="722"/>
      <c r="I140" s="722"/>
      <c r="J140" s="722"/>
      <c r="K140" s="722"/>
      <c r="L140" s="722"/>
      <c r="M140" s="722"/>
      <c r="N140" s="722"/>
      <c r="O140" s="722"/>
      <c r="P140" s="722"/>
      <c r="Q140" s="722"/>
      <c r="R140" s="722"/>
      <c r="S140" s="722"/>
      <c r="T140" s="722"/>
      <c r="U140" s="722"/>
      <c r="V140" s="722"/>
      <c r="W140" s="722"/>
      <c r="X140" s="722"/>
      <c r="Y140" s="722"/>
      <c r="Z140" s="722"/>
    </row>
    <row r="141" spans="1:26" ht="18">
      <c r="A141" s="722"/>
      <c r="B141" s="722"/>
      <c r="C141" s="722"/>
      <c r="D141" s="722"/>
      <c r="E141" s="722"/>
      <c r="F141" s="722"/>
      <c r="G141" s="722"/>
      <c r="H141" s="722"/>
      <c r="I141" s="722"/>
      <c r="J141" s="722"/>
      <c r="K141" s="722"/>
      <c r="L141" s="722"/>
      <c r="M141" s="722"/>
      <c r="N141" s="722"/>
      <c r="O141" s="722"/>
      <c r="P141" s="722"/>
      <c r="Q141" s="722"/>
      <c r="R141" s="722"/>
      <c r="S141" s="722"/>
      <c r="T141" s="722"/>
      <c r="U141" s="722"/>
      <c r="V141" s="722"/>
      <c r="W141" s="722"/>
      <c r="X141" s="722"/>
      <c r="Y141" s="722"/>
      <c r="Z141" s="722"/>
    </row>
    <row r="142" spans="1:26" ht="18">
      <c r="A142" s="722"/>
      <c r="B142" s="722"/>
      <c r="C142" s="722"/>
      <c r="D142" s="722"/>
      <c r="E142" s="722"/>
      <c r="F142" s="722"/>
      <c r="G142" s="722"/>
      <c r="H142" s="722"/>
      <c r="I142" s="722"/>
      <c r="J142" s="722"/>
      <c r="K142" s="722"/>
      <c r="L142" s="722"/>
      <c r="M142" s="722"/>
      <c r="N142" s="722"/>
      <c r="O142" s="722"/>
      <c r="P142" s="722"/>
      <c r="Q142" s="722"/>
      <c r="R142" s="722"/>
      <c r="S142" s="722"/>
      <c r="T142" s="722"/>
      <c r="U142" s="722"/>
      <c r="V142" s="722"/>
      <c r="W142" s="722"/>
      <c r="X142" s="722"/>
      <c r="Y142" s="722"/>
      <c r="Z142" s="722"/>
    </row>
    <row r="143" spans="1:26" ht="18">
      <c r="A143" s="722"/>
      <c r="B143" s="722"/>
      <c r="C143" s="722"/>
      <c r="D143" s="722"/>
      <c r="E143" s="722"/>
      <c r="F143" s="722"/>
      <c r="G143" s="722"/>
      <c r="H143" s="722"/>
      <c r="I143" s="722"/>
      <c r="J143" s="722"/>
      <c r="K143" s="722"/>
      <c r="L143" s="722"/>
      <c r="M143" s="722"/>
      <c r="N143" s="722"/>
      <c r="O143" s="722"/>
      <c r="P143" s="722"/>
      <c r="Q143" s="722"/>
      <c r="R143" s="722"/>
      <c r="S143" s="722"/>
      <c r="T143" s="722"/>
      <c r="U143" s="722"/>
      <c r="V143" s="722"/>
      <c r="W143" s="722"/>
      <c r="X143" s="722"/>
      <c r="Y143" s="722"/>
      <c r="Z143" s="722"/>
    </row>
    <row r="144" spans="1:26" ht="18">
      <c r="A144" s="722"/>
      <c r="B144" s="722"/>
      <c r="C144" s="722"/>
      <c r="D144" s="722"/>
      <c r="E144" s="722"/>
      <c r="F144" s="722"/>
      <c r="G144" s="722"/>
      <c r="H144" s="722"/>
      <c r="I144" s="722"/>
      <c r="J144" s="722"/>
      <c r="K144" s="722"/>
      <c r="L144" s="722"/>
      <c r="M144" s="722"/>
      <c r="N144" s="722"/>
      <c r="O144" s="722"/>
      <c r="P144" s="722"/>
      <c r="Q144" s="722"/>
      <c r="R144" s="722"/>
      <c r="S144" s="722"/>
      <c r="T144" s="722"/>
      <c r="U144" s="722"/>
      <c r="V144" s="722"/>
      <c r="W144" s="722"/>
      <c r="X144" s="722"/>
      <c r="Y144" s="722"/>
      <c r="Z144" s="722"/>
    </row>
    <row r="145" spans="1:26" ht="18">
      <c r="A145" s="722"/>
      <c r="B145" s="722"/>
      <c r="C145" s="722"/>
      <c r="D145" s="722"/>
      <c r="E145" s="722"/>
      <c r="F145" s="722"/>
      <c r="G145" s="722"/>
      <c r="H145" s="722"/>
      <c r="I145" s="722"/>
      <c r="J145" s="722"/>
      <c r="K145" s="722"/>
      <c r="L145" s="722"/>
      <c r="M145" s="722"/>
      <c r="N145" s="722"/>
      <c r="O145" s="722"/>
      <c r="P145" s="722"/>
      <c r="Q145" s="722"/>
      <c r="R145" s="722"/>
      <c r="S145" s="722"/>
      <c r="T145" s="722"/>
      <c r="U145" s="722"/>
      <c r="V145" s="722"/>
      <c r="W145" s="722"/>
      <c r="X145" s="722"/>
      <c r="Y145" s="722"/>
      <c r="Z145" s="722"/>
    </row>
    <row r="146" spans="1:26" ht="18">
      <c r="A146" s="722"/>
      <c r="B146" s="722"/>
      <c r="C146" s="722"/>
      <c r="D146" s="722"/>
      <c r="E146" s="722"/>
      <c r="F146" s="722"/>
      <c r="G146" s="722"/>
      <c r="H146" s="722"/>
      <c r="I146" s="722"/>
      <c r="J146" s="722"/>
      <c r="K146" s="722"/>
      <c r="L146" s="722"/>
      <c r="M146" s="722"/>
      <c r="N146" s="722"/>
      <c r="O146" s="722"/>
      <c r="P146" s="722"/>
      <c r="Q146" s="722"/>
      <c r="R146" s="722"/>
      <c r="S146" s="722"/>
      <c r="T146" s="722"/>
      <c r="U146" s="722"/>
      <c r="V146" s="722"/>
      <c r="W146" s="722"/>
      <c r="X146" s="722"/>
      <c r="Y146" s="722"/>
      <c r="Z146" s="722"/>
    </row>
    <row r="147" spans="1:26" ht="18">
      <c r="A147" s="722"/>
      <c r="B147" s="722"/>
      <c r="C147" s="722"/>
      <c r="D147" s="722"/>
      <c r="E147" s="722"/>
      <c r="F147" s="722"/>
      <c r="G147" s="722"/>
      <c r="H147" s="722"/>
      <c r="I147" s="722"/>
      <c r="J147" s="722"/>
      <c r="K147" s="722"/>
      <c r="L147" s="722"/>
      <c r="M147" s="722"/>
      <c r="N147" s="722"/>
      <c r="O147" s="722"/>
      <c r="P147" s="722"/>
      <c r="Q147" s="722"/>
      <c r="R147" s="722"/>
      <c r="S147" s="722"/>
      <c r="T147" s="722"/>
      <c r="U147" s="722"/>
      <c r="V147" s="722"/>
      <c r="W147" s="722"/>
      <c r="X147" s="722"/>
      <c r="Y147" s="722"/>
      <c r="Z147" s="722"/>
    </row>
    <row r="148" spans="1:26" ht="18">
      <c r="A148" s="722"/>
      <c r="B148" s="722"/>
      <c r="C148" s="722"/>
      <c r="D148" s="722"/>
      <c r="E148" s="722"/>
      <c r="F148" s="722"/>
      <c r="G148" s="722"/>
      <c r="H148" s="722"/>
      <c r="I148" s="722"/>
      <c r="J148" s="722"/>
      <c r="K148" s="722"/>
      <c r="L148" s="722"/>
      <c r="M148" s="722"/>
      <c r="N148" s="722"/>
      <c r="O148" s="722"/>
      <c r="P148" s="722"/>
      <c r="Q148" s="722"/>
      <c r="R148" s="722"/>
      <c r="S148" s="722"/>
      <c r="T148" s="722"/>
      <c r="U148" s="722"/>
      <c r="V148" s="722"/>
      <c r="W148" s="722"/>
      <c r="X148" s="722"/>
      <c r="Y148" s="722"/>
      <c r="Z148" s="722"/>
    </row>
    <row r="149" spans="1:26" ht="18">
      <c r="A149" s="722"/>
      <c r="B149" s="722"/>
      <c r="C149" s="722"/>
      <c r="D149" s="722"/>
      <c r="E149" s="722"/>
      <c r="F149" s="722"/>
      <c r="G149" s="722"/>
      <c r="H149" s="722"/>
      <c r="I149" s="722"/>
      <c r="J149" s="722"/>
      <c r="K149" s="722"/>
      <c r="L149" s="722"/>
      <c r="M149" s="722"/>
      <c r="N149" s="722"/>
      <c r="O149" s="722"/>
      <c r="P149" s="722"/>
      <c r="Q149" s="722"/>
      <c r="R149" s="722"/>
      <c r="S149" s="722"/>
      <c r="T149" s="722"/>
      <c r="U149" s="722"/>
      <c r="V149" s="722"/>
      <c r="W149" s="722"/>
      <c r="X149" s="722"/>
      <c r="Y149" s="722"/>
      <c r="Z149" s="722"/>
    </row>
    <row r="150" spans="1:26" ht="18">
      <c r="A150" s="722"/>
      <c r="B150" s="722"/>
      <c r="C150" s="722"/>
      <c r="D150" s="722"/>
      <c r="E150" s="722"/>
      <c r="F150" s="722"/>
      <c r="G150" s="722"/>
      <c r="H150" s="722"/>
      <c r="I150" s="722"/>
      <c r="J150" s="722"/>
      <c r="K150" s="722"/>
      <c r="L150" s="722"/>
      <c r="M150" s="722"/>
      <c r="N150" s="722"/>
      <c r="O150" s="722"/>
      <c r="P150" s="722"/>
      <c r="Q150" s="722"/>
      <c r="R150" s="722"/>
      <c r="S150" s="722"/>
      <c r="T150" s="722"/>
      <c r="U150" s="722"/>
      <c r="V150" s="722"/>
      <c r="W150" s="722"/>
      <c r="X150" s="722"/>
      <c r="Y150" s="722"/>
      <c r="Z150" s="722"/>
    </row>
    <row r="151" spans="1:26" ht="18">
      <c r="A151" s="722"/>
      <c r="B151" s="722"/>
      <c r="C151" s="722"/>
      <c r="D151" s="722"/>
      <c r="E151" s="722"/>
      <c r="F151" s="722"/>
      <c r="G151" s="722"/>
      <c r="H151" s="722"/>
      <c r="I151" s="722"/>
      <c r="J151" s="722"/>
      <c r="K151" s="722"/>
      <c r="L151" s="722"/>
      <c r="M151" s="722"/>
      <c r="N151" s="722"/>
      <c r="O151" s="722"/>
      <c r="P151" s="722"/>
      <c r="Q151" s="722"/>
      <c r="R151" s="722"/>
      <c r="S151" s="722"/>
      <c r="T151" s="722"/>
      <c r="U151" s="722"/>
      <c r="V151" s="722"/>
      <c r="W151" s="722"/>
      <c r="X151" s="722"/>
      <c r="Y151" s="722"/>
      <c r="Z151" s="722"/>
    </row>
    <row r="152" spans="1:26" ht="18">
      <c r="A152" s="722"/>
      <c r="B152" s="722"/>
      <c r="C152" s="722"/>
      <c r="D152" s="722"/>
      <c r="E152" s="722"/>
      <c r="F152" s="722"/>
      <c r="G152" s="722"/>
      <c r="H152" s="722"/>
      <c r="I152" s="722"/>
      <c r="J152" s="722"/>
      <c r="K152" s="722"/>
      <c r="L152" s="722"/>
      <c r="M152" s="722"/>
      <c r="N152" s="722"/>
      <c r="O152" s="722"/>
      <c r="P152" s="722"/>
      <c r="Q152" s="722"/>
      <c r="R152" s="722"/>
      <c r="S152" s="722"/>
      <c r="T152" s="722"/>
      <c r="U152" s="722"/>
      <c r="V152" s="722"/>
      <c r="W152" s="722"/>
      <c r="X152" s="722"/>
      <c r="Y152" s="722"/>
      <c r="Z152" s="722"/>
    </row>
    <row r="153" spans="1:26" ht="18">
      <c r="A153" s="722"/>
      <c r="B153" s="722"/>
      <c r="C153" s="722"/>
      <c r="D153" s="722"/>
      <c r="E153" s="722"/>
      <c r="F153" s="722"/>
      <c r="G153" s="722"/>
      <c r="H153" s="722"/>
      <c r="I153" s="722"/>
      <c r="J153" s="722"/>
      <c r="K153" s="722"/>
      <c r="L153" s="722"/>
      <c r="M153" s="722"/>
      <c r="N153" s="722"/>
      <c r="O153" s="722"/>
      <c r="P153" s="722"/>
      <c r="Q153" s="722"/>
      <c r="R153" s="722"/>
      <c r="S153" s="722"/>
      <c r="T153" s="722"/>
      <c r="U153" s="722"/>
      <c r="V153" s="722"/>
      <c r="W153" s="722"/>
      <c r="X153" s="722"/>
      <c r="Y153" s="722"/>
      <c r="Z153" s="722"/>
    </row>
    <row r="154" spans="1:26" ht="18">
      <c r="A154" s="722"/>
      <c r="B154" s="722"/>
      <c r="C154" s="722"/>
      <c r="D154" s="722"/>
      <c r="E154" s="722"/>
      <c r="F154" s="722"/>
      <c r="G154" s="722"/>
      <c r="H154" s="722"/>
      <c r="I154" s="722"/>
      <c r="J154" s="722"/>
      <c r="K154" s="722"/>
      <c r="L154" s="722"/>
      <c r="M154" s="722"/>
      <c r="N154" s="722"/>
      <c r="O154" s="722"/>
      <c r="P154" s="722"/>
      <c r="Q154" s="722"/>
      <c r="R154" s="722"/>
      <c r="S154" s="722"/>
      <c r="T154" s="722"/>
      <c r="U154" s="722"/>
      <c r="V154" s="722"/>
      <c r="W154" s="722"/>
      <c r="X154" s="722"/>
      <c r="Y154" s="722"/>
      <c r="Z154" s="722"/>
    </row>
    <row r="155" spans="1:26" ht="18">
      <c r="A155" s="722"/>
      <c r="B155" s="722"/>
      <c r="C155" s="722"/>
      <c r="D155" s="722"/>
      <c r="E155" s="722"/>
      <c r="F155" s="722"/>
      <c r="G155" s="722"/>
      <c r="H155" s="722"/>
      <c r="I155" s="722"/>
      <c r="J155" s="722"/>
      <c r="K155" s="722"/>
      <c r="L155" s="722"/>
      <c r="M155" s="722"/>
      <c r="N155" s="722"/>
      <c r="O155" s="722"/>
      <c r="P155" s="722"/>
      <c r="Q155" s="722"/>
      <c r="R155" s="722"/>
      <c r="S155" s="722"/>
      <c r="T155" s="722"/>
      <c r="U155" s="722"/>
      <c r="V155" s="722"/>
      <c r="W155" s="722"/>
      <c r="X155" s="722"/>
      <c r="Y155" s="722"/>
      <c r="Z155" s="722"/>
    </row>
    <row r="156" spans="1:26" ht="18">
      <c r="A156" s="722"/>
      <c r="B156" s="722"/>
      <c r="C156" s="722"/>
      <c r="D156" s="722"/>
      <c r="E156" s="722"/>
      <c r="F156" s="722"/>
      <c r="G156" s="722"/>
      <c r="H156" s="722"/>
      <c r="I156" s="722"/>
      <c r="J156" s="722"/>
      <c r="K156" s="722"/>
      <c r="L156" s="722"/>
      <c r="M156" s="722"/>
      <c r="N156" s="722"/>
      <c r="O156" s="722"/>
      <c r="P156" s="722"/>
      <c r="Q156" s="722"/>
      <c r="R156" s="722"/>
      <c r="S156" s="722"/>
      <c r="T156" s="722"/>
      <c r="U156" s="722"/>
      <c r="V156" s="722"/>
      <c r="W156" s="722"/>
      <c r="X156" s="722"/>
      <c r="Y156" s="722"/>
      <c r="Z156" s="722"/>
    </row>
    <row r="157" spans="1:26" ht="18">
      <c r="A157" s="722"/>
      <c r="B157" s="722"/>
      <c r="C157" s="722"/>
      <c r="D157" s="722"/>
      <c r="E157" s="722"/>
      <c r="F157" s="722"/>
      <c r="G157" s="722"/>
      <c r="H157" s="722"/>
      <c r="I157" s="722"/>
      <c r="J157" s="722"/>
      <c r="K157" s="722"/>
      <c r="L157" s="722"/>
      <c r="M157" s="722"/>
      <c r="N157" s="722"/>
      <c r="O157" s="722"/>
      <c r="P157" s="722"/>
      <c r="Q157" s="722"/>
      <c r="R157" s="722"/>
      <c r="S157" s="722"/>
      <c r="T157" s="722"/>
      <c r="U157" s="722"/>
      <c r="V157" s="722"/>
      <c r="W157" s="722"/>
      <c r="X157" s="722"/>
      <c r="Y157" s="722"/>
      <c r="Z157" s="722"/>
    </row>
    <row r="158" spans="1:26" ht="18">
      <c r="A158" s="722"/>
      <c r="B158" s="722"/>
      <c r="C158" s="722"/>
      <c r="D158" s="722"/>
      <c r="E158" s="722"/>
      <c r="F158" s="722"/>
      <c r="G158" s="722"/>
      <c r="H158" s="722"/>
      <c r="I158" s="722"/>
      <c r="J158" s="722"/>
      <c r="K158" s="722"/>
      <c r="L158" s="722"/>
      <c r="M158" s="722"/>
      <c r="N158" s="722"/>
      <c r="O158" s="722"/>
      <c r="P158" s="722"/>
      <c r="Q158" s="722"/>
      <c r="R158" s="722"/>
      <c r="S158" s="722"/>
      <c r="T158" s="722"/>
      <c r="U158" s="722"/>
      <c r="V158" s="722"/>
      <c r="W158" s="722"/>
      <c r="X158" s="722"/>
      <c r="Y158" s="722"/>
      <c r="Z158" s="722"/>
    </row>
    <row r="159" spans="1:26" ht="18">
      <c r="A159" s="722"/>
      <c r="B159" s="722"/>
      <c r="C159" s="722"/>
      <c r="D159" s="722"/>
      <c r="E159" s="722"/>
      <c r="F159" s="722"/>
      <c r="G159" s="722"/>
      <c r="H159" s="722"/>
      <c r="I159" s="722"/>
      <c r="J159" s="722"/>
      <c r="K159" s="722"/>
      <c r="L159" s="722"/>
      <c r="M159" s="722"/>
      <c r="N159" s="722"/>
      <c r="O159" s="722"/>
      <c r="P159" s="722"/>
      <c r="Q159" s="722"/>
      <c r="R159" s="722"/>
      <c r="S159" s="722"/>
      <c r="T159" s="722"/>
      <c r="U159" s="722"/>
      <c r="V159" s="722"/>
      <c r="W159" s="722"/>
      <c r="X159" s="722"/>
      <c r="Y159" s="722"/>
      <c r="Z159" s="722"/>
    </row>
    <row r="160" spans="1:26" ht="18">
      <c r="A160" s="722"/>
      <c r="B160" s="722"/>
      <c r="C160" s="722"/>
      <c r="D160" s="722"/>
      <c r="E160" s="722"/>
      <c r="F160" s="722"/>
      <c r="G160" s="722"/>
      <c r="H160" s="722"/>
      <c r="I160" s="722"/>
      <c r="J160" s="722"/>
      <c r="K160" s="722"/>
      <c r="L160" s="722"/>
      <c r="M160" s="722"/>
      <c r="N160" s="722"/>
      <c r="O160" s="722"/>
      <c r="P160" s="722"/>
      <c r="Q160" s="722"/>
      <c r="R160" s="722"/>
      <c r="S160" s="722"/>
      <c r="T160" s="722"/>
      <c r="U160" s="722"/>
      <c r="V160" s="722"/>
      <c r="W160" s="722"/>
      <c r="X160" s="722"/>
      <c r="Y160" s="722"/>
      <c r="Z160" s="722"/>
    </row>
    <row r="161" spans="1:26" ht="18">
      <c r="A161" s="722"/>
      <c r="B161" s="722"/>
      <c r="C161" s="722"/>
      <c r="D161" s="722"/>
      <c r="E161" s="722"/>
      <c r="F161" s="722"/>
      <c r="G161" s="722"/>
      <c r="H161" s="722"/>
      <c r="I161" s="722"/>
      <c r="J161" s="722"/>
      <c r="K161" s="722"/>
      <c r="L161" s="722"/>
      <c r="M161" s="722"/>
      <c r="N161" s="722"/>
      <c r="O161" s="722"/>
      <c r="P161" s="722"/>
      <c r="Q161" s="722"/>
      <c r="R161" s="722"/>
      <c r="S161" s="722"/>
      <c r="T161" s="722"/>
      <c r="U161" s="722"/>
      <c r="V161" s="722"/>
      <c r="W161" s="722"/>
      <c r="X161" s="722"/>
      <c r="Y161" s="722"/>
      <c r="Z161" s="722"/>
    </row>
    <row r="162" spans="1:26" ht="18">
      <c r="A162" s="722"/>
      <c r="B162" s="722"/>
      <c r="C162" s="722"/>
      <c r="D162" s="722"/>
      <c r="E162" s="722"/>
      <c r="F162" s="722"/>
      <c r="G162" s="722"/>
      <c r="H162" s="722"/>
      <c r="I162" s="722"/>
      <c r="J162" s="722"/>
      <c r="K162" s="722"/>
      <c r="L162" s="722"/>
      <c r="M162" s="722"/>
      <c r="N162" s="722"/>
      <c r="O162" s="722"/>
      <c r="P162" s="722"/>
      <c r="Q162" s="722"/>
      <c r="R162" s="722"/>
      <c r="S162" s="722"/>
      <c r="T162" s="722"/>
      <c r="U162" s="722"/>
      <c r="V162" s="722"/>
      <c r="W162" s="722"/>
      <c r="X162" s="722"/>
      <c r="Y162" s="722"/>
      <c r="Z162" s="722"/>
    </row>
    <row r="163" spans="1:26" ht="18">
      <c r="A163" s="722"/>
      <c r="B163" s="722"/>
      <c r="C163" s="722"/>
      <c r="D163" s="722"/>
      <c r="E163" s="722"/>
      <c r="F163" s="722"/>
      <c r="G163" s="722"/>
      <c r="H163" s="722"/>
      <c r="I163" s="722"/>
      <c r="J163" s="722"/>
      <c r="K163" s="722"/>
      <c r="L163" s="722"/>
      <c r="M163" s="722"/>
      <c r="N163" s="722"/>
      <c r="O163" s="722"/>
      <c r="P163" s="722"/>
      <c r="Q163" s="722"/>
      <c r="R163" s="722"/>
      <c r="S163" s="722"/>
      <c r="T163" s="722"/>
      <c r="U163" s="722"/>
      <c r="V163" s="722"/>
      <c r="W163" s="722"/>
      <c r="X163" s="722"/>
      <c r="Y163" s="722"/>
      <c r="Z163" s="722"/>
    </row>
    <row r="164" spans="1:26" ht="18">
      <c r="A164" s="722"/>
      <c r="B164" s="722"/>
      <c r="C164" s="722"/>
      <c r="D164" s="722"/>
      <c r="E164" s="722"/>
      <c r="F164" s="722"/>
      <c r="G164" s="722"/>
      <c r="H164" s="722"/>
      <c r="I164" s="722"/>
      <c r="J164" s="722"/>
      <c r="K164" s="722"/>
      <c r="L164" s="722"/>
      <c r="M164" s="722"/>
      <c r="N164" s="722"/>
      <c r="O164" s="722"/>
      <c r="P164" s="722"/>
      <c r="Q164" s="722"/>
      <c r="R164" s="722"/>
      <c r="S164" s="722"/>
      <c r="T164" s="722"/>
      <c r="U164" s="722"/>
      <c r="V164" s="722"/>
      <c r="W164" s="722"/>
      <c r="X164" s="722"/>
      <c r="Y164" s="722"/>
      <c r="Z164" s="722"/>
    </row>
    <row r="165" spans="1:26" ht="18">
      <c r="A165" s="722"/>
      <c r="B165" s="722"/>
      <c r="C165" s="722"/>
      <c r="D165" s="722"/>
      <c r="E165" s="722"/>
      <c r="F165" s="722"/>
      <c r="G165" s="722"/>
      <c r="H165" s="722"/>
      <c r="I165" s="722"/>
      <c r="J165" s="722"/>
      <c r="K165" s="722"/>
      <c r="L165" s="722"/>
      <c r="M165" s="722"/>
      <c r="N165" s="722"/>
      <c r="O165" s="722"/>
      <c r="P165" s="722"/>
      <c r="Q165" s="722"/>
      <c r="R165" s="722"/>
      <c r="S165" s="722"/>
      <c r="T165" s="722"/>
      <c r="U165" s="722"/>
      <c r="V165" s="722"/>
      <c r="W165" s="722"/>
      <c r="X165" s="722"/>
      <c r="Y165" s="722"/>
      <c r="Z165" s="722"/>
    </row>
    <row r="166" spans="1:26" ht="18">
      <c r="A166" s="722"/>
      <c r="B166" s="722"/>
      <c r="C166" s="722"/>
      <c r="D166" s="722"/>
      <c r="E166" s="722"/>
      <c r="F166" s="722"/>
      <c r="G166" s="722"/>
      <c r="H166" s="722"/>
      <c r="I166" s="722"/>
      <c r="J166" s="722"/>
      <c r="K166" s="722"/>
      <c r="L166" s="722"/>
      <c r="M166" s="722"/>
      <c r="N166" s="722"/>
      <c r="O166" s="722"/>
      <c r="P166" s="722"/>
      <c r="Q166" s="722"/>
      <c r="R166" s="722"/>
      <c r="S166" s="722"/>
      <c r="T166" s="722"/>
      <c r="U166" s="722"/>
      <c r="V166" s="722"/>
      <c r="W166" s="722"/>
      <c r="X166" s="722"/>
      <c r="Y166" s="722"/>
      <c r="Z166" s="722"/>
    </row>
    <row r="167" spans="1:26" ht="18">
      <c r="A167" s="722"/>
      <c r="B167" s="722"/>
      <c r="C167" s="722"/>
      <c r="D167" s="722"/>
      <c r="E167" s="722"/>
      <c r="F167" s="722"/>
      <c r="G167" s="722"/>
      <c r="H167" s="722"/>
      <c r="I167" s="722"/>
      <c r="J167" s="722"/>
      <c r="K167" s="722"/>
      <c r="L167" s="722"/>
      <c r="M167" s="722"/>
      <c r="N167" s="722"/>
      <c r="O167" s="722"/>
      <c r="P167" s="722"/>
      <c r="Q167" s="722"/>
      <c r="R167" s="722"/>
      <c r="S167" s="722"/>
      <c r="T167" s="722"/>
      <c r="U167" s="722"/>
      <c r="V167" s="722"/>
      <c r="W167" s="722"/>
      <c r="X167" s="722"/>
      <c r="Y167" s="722"/>
      <c r="Z167" s="722"/>
    </row>
    <row r="168" spans="1:26" ht="18">
      <c r="A168" s="722"/>
      <c r="B168" s="722"/>
      <c r="C168" s="722"/>
      <c r="D168" s="722"/>
      <c r="E168" s="722"/>
      <c r="F168" s="722"/>
      <c r="G168" s="722"/>
      <c r="H168" s="722"/>
      <c r="I168" s="722"/>
      <c r="J168" s="722"/>
      <c r="K168" s="722"/>
      <c r="L168" s="722"/>
      <c r="M168" s="722"/>
      <c r="N168" s="722"/>
      <c r="O168" s="722"/>
      <c r="P168" s="722"/>
      <c r="Q168" s="722"/>
      <c r="R168" s="722"/>
      <c r="S168" s="722"/>
      <c r="T168" s="722"/>
      <c r="U168" s="722"/>
      <c r="V168" s="722"/>
      <c r="W168" s="722"/>
      <c r="X168" s="722"/>
      <c r="Y168" s="722"/>
      <c r="Z168" s="722"/>
    </row>
    <row r="169" spans="1:26" ht="18">
      <c r="A169" s="722"/>
      <c r="B169" s="722"/>
      <c r="C169" s="722"/>
      <c r="D169" s="722"/>
      <c r="E169" s="722"/>
      <c r="F169" s="722"/>
      <c r="G169" s="722"/>
      <c r="H169" s="722"/>
      <c r="I169" s="722"/>
      <c r="J169" s="722"/>
      <c r="K169" s="722"/>
      <c r="L169" s="722"/>
      <c r="M169" s="722"/>
      <c r="N169" s="722"/>
      <c r="O169" s="722"/>
      <c r="P169" s="722"/>
      <c r="Q169" s="722"/>
      <c r="R169" s="722"/>
      <c r="S169" s="722"/>
      <c r="T169" s="722"/>
      <c r="U169" s="722"/>
      <c r="V169" s="722"/>
      <c r="W169" s="722"/>
      <c r="X169" s="722"/>
      <c r="Y169" s="722"/>
      <c r="Z169" s="722"/>
    </row>
    <row r="170" spans="1:26" ht="18">
      <c r="A170" s="722"/>
      <c r="B170" s="722"/>
      <c r="C170" s="722"/>
      <c r="D170" s="722"/>
      <c r="E170" s="722"/>
      <c r="F170" s="722"/>
      <c r="G170" s="722"/>
      <c r="H170" s="722"/>
      <c r="I170" s="722"/>
      <c r="J170" s="722"/>
      <c r="K170" s="722"/>
      <c r="L170" s="722"/>
      <c r="M170" s="722"/>
      <c r="N170" s="722"/>
      <c r="O170" s="722"/>
      <c r="P170" s="722"/>
      <c r="Q170" s="722"/>
      <c r="R170" s="722"/>
      <c r="S170" s="722"/>
      <c r="T170" s="722"/>
      <c r="U170" s="722"/>
      <c r="V170" s="722"/>
      <c r="W170" s="722"/>
      <c r="X170" s="722"/>
      <c r="Y170" s="722"/>
      <c r="Z170" s="722"/>
    </row>
    <row r="171" spans="1:26" ht="18">
      <c r="A171" s="722"/>
      <c r="B171" s="722"/>
      <c r="C171" s="722"/>
      <c r="D171" s="722"/>
      <c r="E171" s="722"/>
      <c r="F171" s="722"/>
      <c r="G171" s="722"/>
      <c r="H171" s="722"/>
      <c r="I171" s="722"/>
      <c r="J171" s="722"/>
      <c r="K171" s="722"/>
      <c r="L171" s="722"/>
      <c r="M171" s="722"/>
      <c r="N171" s="722"/>
      <c r="O171" s="722"/>
      <c r="P171" s="722"/>
      <c r="Q171" s="722"/>
      <c r="R171" s="722"/>
      <c r="S171" s="722"/>
      <c r="T171" s="722"/>
      <c r="U171" s="722"/>
      <c r="V171" s="722"/>
      <c r="W171" s="722"/>
      <c r="X171" s="722"/>
      <c r="Y171" s="722"/>
      <c r="Z171" s="722"/>
    </row>
    <row r="172" spans="1:26" ht="18">
      <c r="A172" s="722"/>
      <c r="B172" s="722"/>
      <c r="C172" s="722"/>
      <c r="D172" s="722"/>
      <c r="E172" s="722"/>
      <c r="F172" s="722"/>
      <c r="G172" s="722"/>
      <c r="H172" s="722"/>
      <c r="I172" s="722"/>
      <c r="J172" s="722"/>
      <c r="K172" s="722"/>
      <c r="L172" s="722"/>
      <c r="M172" s="722"/>
      <c r="N172" s="722"/>
      <c r="O172" s="722"/>
      <c r="P172" s="722"/>
      <c r="Q172" s="722"/>
      <c r="R172" s="722"/>
      <c r="S172" s="722"/>
      <c r="T172" s="722"/>
      <c r="U172" s="722"/>
      <c r="V172" s="722"/>
      <c r="W172" s="722"/>
      <c r="X172" s="722"/>
      <c r="Y172" s="722"/>
      <c r="Z172" s="722"/>
    </row>
    <row r="173" spans="1:26" ht="18">
      <c r="A173" s="722"/>
      <c r="B173" s="722"/>
      <c r="C173" s="722"/>
      <c r="D173" s="722"/>
      <c r="E173" s="722"/>
      <c r="F173" s="722"/>
      <c r="G173" s="722"/>
      <c r="H173" s="722"/>
      <c r="I173" s="722"/>
      <c r="J173" s="722"/>
      <c r="K173" s="722"/>
      <c r="L173" s="722"/>
      <c r="M173" s="722"/>
      <c r="N173" s="722"/>
      <c r="O173" s="722"/>
      <c r="P173" s="722"/>
      <c r="Q173" s="722"/>
      <c r="R173" s="722"/>
      <c r="S173" s="722"/>
      <c r="T173" s="722"/>
      <c r="U173" s="722"/>
      <c r="V173" s="722"/>
      <c r="W173" s="722"/>
      <c r="X173" s="722"/>
      <c r="Y173" s="722"/>
      <c r="Z173" s="722"/>
    </row>
    <row r="174" spans="1:26" ht="18">
      <c r="A174" s="722"/>
      <c r="B174" s="722"/>
      <c r="C174" s="722"/>
      <c r="D174" s="722"/>
      <c r="E174" s="722"/>
      <c r="F174" s="722"/>
      <c r="G174" s="722"/>
      <c r="H174" s="722"/>
      <c r="I174" s="722"/>
      <c r="J174" s="722"/>
      <c r="K174" s="722"/>
      <c r="L174" s="722"/>
      <c r="M174" s="722"/>
      <c r="N174" s="722"/>
      <c r="O174" s="722"/>
      <c r="P174" s="722"/>
      <c r="Q174" s="722"/>
      <c r="R174" s="722"/>
      <c r="S174" s="722"/>
      <c r="T174" s="722"/>
      <c r="U174" s="722"/>
      <c r="V174" s="722"/>
      <c r="W174" s="722"/>
      <c r="X174" s="722"/>
      <c r="Y174" s="722"/>
      <c r="Z174" s="722"/>
    </row>
    <row r="175" spans="1:26" ht="18">
      <c r="A175" s="722"/>
      <c r="B175" s="722"/>
      <c r="C175" s="722"/>
      <c r="D175" s="722"/>
      <c r="E175" s="722"/>
      <c r="F175" s="722"/>
      <c r="G175" s="722"/>
      <c r="H175" s="722"/>
      <c r="I175" s="722"/>
      <c r="J175" s="722"/>
      <c r="K175" s="722"/>
      <c r="L175" s="722"/>
      <c r="M175" s="722"/>
      <c r="N175" s="722"/>
      <c r="O175" s="722"/>
      <c r="P175" s="722"/>
      <c r="Q175" s="722"/>
      <c r="R175" s="722"/>
      <c r="S175" s="722"/>
      <c r="T175" s="722"/>
      <c r="U175" s="722"/>
      <c r="V175" s="722"/>
      <c r="W175" s="722"/>
      <c r="X175" s="722"/>
      <c r="Y175" s="722"/>
      <c r="Z175" s="722"/>
    </row>
    <row r="176" spans="1:26" ht="18">
      <c r="A176" s="722"/>
      <c r="B176" s="722"/>
      <c r="C176" s="722"/>
      <c r="D176" s="722"/>
      <c r="E176" s="722"/>
      <c r="F176" s="722"/>
      <c r="G176" s="722"/>
      <c r="H176" s="722"/>
      <c r="I176" s="722"/>
      <c r="J176" s="722"/>
      <c r="K176" s="722"/>
      <c r="L176" s="722"/>
      <c r="M176" s="722"/>
      <c r="N176" s="722"/>
      <c r="O176" s="722"/>
      <c r="P176" s="722"/>
      <c r="Q176" s="722"/>
      <c r="R176" s="722"/>
      <c r="S176" s="722"/>
      <c r="T176" s="722"/>
      <c r="U176" s="722"/>
      <c r="V176" s="722"/>
      <c r="W176" s="722"/>
      <c r="X176" s="722"/>
      <c r="Y176" s="722"/>
      <c r="Z176" s="722"/>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sheetPr transitionEvaluation="1">
    <pageSetUpPr fitToPage="1"/>
  </sheetPr>
  <dimension ref="A1:K65"/>
  <sheetViews>
    <sheetView defaultGridColor="0" colorId="22" zoomScale="75" zoomScaleNormal="75" workbookViewId="0">
      <selection activeCell="H42" sqref="H42"/>
    </sheetView>
  </sheetViews>
  <sheetFormatPr defaultColWidth="9.77734375" defaultRowHeight="15"/>
  <cols>
    <col min="1" max="1" width="2.77734375" customWidth="1"/>
    <col min="2" max="2" width="12.77734375" customWidth="1"/>
    <col min="3" max="3" width="8.77734375" customWidth="1"/>
    <col min="4" max="7" width="7.77734375" customWidth="1"/>
    <col min="8" max="8" width="8.77734375" customWidth="1"/>
    <col min="9" max="9" width="12.77734375" customWidth="1"/>
    <col min="10" max="10" width="2.77734375" customWidth="1"/>
  </cols>
  <sheetData>
    <row r="1" spans="1:11" ht="16.5" thickBot="1">
      <c r="A1" s="33" t="s">
        <v>514</v>
      </c>
      <c r="B1" s="2"/>
      <c r="C1" s="2"/>
      <c r="D1" s="2"/>
      <c r="E1" s="2"/>
      <c r="F1" s="2"/>
      <c r="G1" s="2"/>
      <c r="H1" s="2"/>
      <c r="I1" s="2"/>
      <c r="J1" s="2"/>
      <c r="K1" s="2"/>
    </row>
    <row r="2" spans="1:11" ht="12.95" customHeight="1">
      <c r="A2" s="34"/>
      <c r="B2" s="35"/>
      <c r="C2" s="35"/>
      <c r="D2" s="35"/>
      <c r="E2" s="35"/>
      <c r="F2" s="35"/>
      <c r="G2" s="36" t="s">
        <v>515</v>
      </c>
      <c r="H2" s="37"/>
      <c r="I2" s="35"/>
      <c r="J2" s="38"/>
      <c r="K2" s="2"/>
    </row>
    <row r="3" spans="1:11" ht="21.95" customHeight="1" thickBot="1">
      <c r="A3" s="39"/>
      <c r="B3" s="40"/>
      <c r="C3" s="40"/>
      <c r="D3" s="40"/>
      <c r="E3" s="40"/>
      <c r="F3" s="40"/>
      <c r="G3" s="41"/>
      <c r="H3" s="42"/>
      <c r="I3" s="42"/>
      <c r="J3" s="43"/>
      <c r="K3" s="2"/>
    </row>
    <row r="4" spans="1:11">
      <c r="A4" s="39"/>
      <c r="B4" s="40"/>
      <c r="C4" s="40"/>
      <c r="D4" s="40"/>
      <c r="E4" s="40"/>
      <c r="F4" s="40"/>
      <c r="G4" s="40"/>
      <c r="H4" s="40"/>
      <c r="I4" s="40"/>
      <c r="J4" s="44"/>
      <c r="K4" s="2"/>
    </row>
    <row r="5" spans="1:11" ht="22.9" customHeight="1">
      <c r="A5" s="39"/>
      <c r="B5" s="40"/>
      <c r="C5" s="40"/>
      <c r="D5" s="40"/>
      <c r="E5" s="40"/>
      <c r="F5" s="40"/>
      <c r="G5" s="40"/>
      <c r="H5" s="40"/>
      <c r="I5" s="40"/>
      <c r="J5" s="44"/>
      <c r="K5" s="2"/>
    </row>
    <row r="6" spans="1:11" ht="18">
      <c r="A6" s="45" t="s">
        <v>516</v>
      </c>
      <c r="B6" s="46"/>
      <c r="C6" s="46"/>
      <c r="D6" s="46"/>
      <c r="E6" s="46"/>
      <c r="F6" s="46"/>
      <c r="G6" s="46"/>
      <c r="H6" s="46"/>
      <c r="I6" s="46"/>
      <c r="J6" s="47"/>
      <c r="K6" s="2"/>
    </row>
    <row r="7" spans="1:11">
      <c r="A7" s="39"/>
      <c r="B7" s="40"/>
      <c r="C7" s="40"/>
      <c r="D7" s="40"/>
      <c r="E7" s="40"/>
      <c r="F7" s="40"/>
      <c r="G7" s="40"/>
      <c r="H7" s="40"/>
      <c r="I7" s="40"/>
      <c r="J7" s="44"/>
      <c r="K7" s="2"/>
    </row>
    <row r="8" spans="1:11" ht="16.899999999999999" customHeight="1">
      <c r="A8" s="39"/>
      <c r="B8" s="40"/>
      <c r="C8" s="40"/>
      <c r="D8" s="40"/>
      <c r="E8" s="40"/>
      <c r="F8" s="40"/>
      <c r="G8" s="40"/>
      <c r="H8" s="40"/>
      <c r="I8" s="40"/>
      <c r="J8" s="44"/>
      <c r="K8" s="2"/>
    </row>
    <row r="9" spans="1:11" ht="24" customHeight="1">
      <c r="A9" s="48" t="s">
        <v>784</v>
      </c>
      <c r="B9" s="49"/>
      <c r="C9" s="49"/>
      <c r="D9" s="49"/>
      <c r="E9" s="49"/>
      <c r="F9" s="49"/>
      <c r="G9" s="49"/>
      <c r="H9" s="49"/>
      <c r="I9" s="49"/>
      <c r="J9" s="50"/>
      <c r="K9" s="2"/>
    </row>
    <row r="10" spans="1:11">
      <c r="A10" s="39"/>
      <c r="B10" s="40"/>
      <c r="C10" s="40"/>
      <c r="D10" s="40"/>
      <c r="E10" s="40"/>
      <c r="F10" s="40"/>
      <c r="G10" s="40"/>
      <c r="H10" s="40"/>
      <c r="I10" s="40"/>
      <c r="J10" s="44"/>
      <c r="K10" s="2"/>
    </row>
    <row r="11" spans="1:11" ht="9.9499999999999993" customHeight="1">
      <c r="A11" s="39"/>
      <c r="B11" s="40"/>
      <c r="C11" s="40"/>
      <c r="D11" s="40"/>
      <c r="E11" s="40"/>
      <c r="F11" s="40"/>
      <c r="G11" s="40"/>
      <c r="H11" s="40"/>
      <c r="I11" s="40"/>
      <c r="J11" s="44"/>
      <c r="K11" s="2"/>
    </row>
    <row r="12" spans="1:11" ht="13.9" customHeight="1">
      <c r="A12" s="45" t="s">
        <v>517</v>
      </c>
      <c r="B12" s="46"/>
      <c r="C12" s="46"/>
      <c r="D12" s="46"/>
      <c r="E12" s="46"/>
      <c r="F12" s="46"/>
      <c r="G12" s="46"/>
      <c r="H12" s="46"/>
      <c r="I12" s="46"/>
      <c r="J12" s="47"/>
      <c r="K12" s="2"/>
    </row>
    <row r="13" spans="1:11" ht="18.95" customHeight="1">
      <c r="A13" s="39"/>
      <c r="B13" s="40"/>
      <c r="C13" s="40"/>
      <c r="D13" s="40"/>
      <c r="E13" s="40"/>
      <c r="F13" s="40"/>
      <c r="G13" s="40"/>
      <c r="H13" s="40"/>
      <c r="I13" s="40"/>
      <c r="J13" s="44"/>
      <c r="K13" s="2"/>
    </row>
    <row r="14" spans="1:11" ht="18.95" customHeight="1" thickBot="1">
      <c r="A14" s="39"/>
      <c r="B14" s="46" t="str">
        <f>'Data Sheet'!C23</f>
        <v>THE MIDDLEBURGH TELEPHONE COMPANY</v>
      </c>
      <c r="C14" s="46"/>
      <c r="D14" s="46"/>
      <c r="E14" s="46"/>
      <c r="F14" s="46"/>
      <c r="G14" s="46"/>
      <c r="H14" s="46"/>
      <c r="I14" s="46"/>
      <c r="J14" s="44"/>
      <c r="K14" s="2"/>
    </row>
    <row r="15" spans="1:11" ht="15.75">
      <c r="A15" s="51"/>
      <c r="B15" s="52" t="s">
        <v>518</v>
      </c>
      <c r="C15" s="53"/>
      <c r="D15" s="53"/>
      <c r="E15" s="53"/>
      <c r="F15" s="53"/>
      <c r="G15" s="53"/>
      <c r="H15" s="53"/>
      <c r="I15" s="53"/>
      <c r="J15" s="44"/>
      <c r="K15" s="2"/>
    </row>
    <row r="16" spans="1:11">
      <c r="A16" s="54" t="s">
        <v>519</v>
      </c>
      <c r="B16" s="55"/>
      <c r="C16" s="55"/>
      <c r="D16" s="55"/>
      <c r="E16" s="55"/>
      <c r="F16" s="55"/>
      <c r="G16" s="55"/>
      <c r="H16" s="55"/>
      <c r="I16" s="55"/>
      <c r="J16" s="56"/>
      <c r="K16" s="2"/>
    </row>
    <row r="17" spans="1:11">
      <c r="A17" s="39"/>
      <c r="B17" s="40"/>
      <c r="C17" s="40"/>
      <c r="D17" s="40"/>
      <c r="E17" s="40"/>
      <c r="F17" s="40"/>
      <c r="G17" s="40"/>
      <c r="H17" s="40"/>
      <c r="I17" s="40"/>
      <c r="J17" s="44"/>
      <c r="K17" s="2"/>
    </row>
    <row r="18" spans="1:11" ht="19.899999999999999" customHeight="1" thickBot="1">
      <c r="A18" s="39"/>
      <c r="B18" s="57" t="str">
        <f>'Data Sheet'!C25</f>
        <v>103 CLIFF STREET     PO BOX 191</v>
      </c>
      <c r="C18" s="57"/>
      <c r="D18" s="57"/>
      <c r="E18" s="57"/>
      <c r="F18" s="57"/>
      <c r="G18" s="57"/>
      <c r="H18" s="57"/>
      <c r="I18" s="57"/>
      <c r="J18" s="44"/>
      <c r="K18" s="2"/>
    </row>
    <row r="19" spans="1:11">
      <c r="A19" s="39"/>
      <c r="B19" s="40"/>
      <c r="C19" s="40"/>
      <c r="D19" s="40"/>
      <c r="E19" s="40"/>
      <c r="F19" s="40"/>
      <c r="G19" s="40"/>
      <c r="H19" s="40"/>
      <c r="I19" s="40"/>
      <c r="J19" s="44"/>
      <c r="K19" s="2"/>
    </row>
    <row r="20" spans="1:11" ht="21.95" customHeight="1" thickBot="1">
      <c r="A20" s="39"/>
      <c r="B20" s="57" t="str">
        <f>'Data Sheet'!C27</f>
        <v>MIDDLEBURGH, NEW YORK  12122-0191</v>
      </c>
      <c r="C20" s="57"/>
      <c r="D20" s="57"/>
      <c r="E20" s="57"/>
      <c r="F20" s="57"/>
      <c r="G20" s="57"/>
      <c r="H20" s="57"/>
      <c r="I20" s="57"/>
      <c r="J20" s="44"/>
      <c r="K20" s="2"/>
    </row>
    <row r="21" spans="1:11" ht="15.75">
      <c r="A21" s="39"/>
      <c r="B21" s="58" t="s">
        <v>520</v>
      </c>
      <c r="C21" s="46"/>
      <c r="D21" s="46"/>
      <c r="E21" s="46"/>
      <c r="F21" s="46"/>
      <c r="G21" s="46"/>
      <c r="H21" s="46"/>
      <c r="I21" s="46"/>
      <c r="J21" s="44"/>
      <c r="K21" s="2"/>
    </row>
    <row r="22" spans="1:11">
      <c r="A22" s="39"/>
      <c r="B22" s="59"/>
      <c r="C22" s="40"/>
      <c r="D22" s="40"/>
      <c r="E22" s="40"/>
      <c r="F22" s="40"/>
      <c r="G22" s="40"/>
      <c r="H22" s="40"/>
      <c r="I22" s="40"/>
      <c r="J22" s="44"/>
      <c r="K22" s="2"/>
    </row>
    <row r="23" spans="1:11">
      <c r="A23" s="39"/>
      <c r="B23" s="40"/>
      <c r="C23" s="40"/>
      <c r="D23" s="40"/>
      <c r="E23" s="40"/>
      <c r="F23" s="40"/>
      <c r="G23" s="40"/>
      <c r="H23" s="40"/>
      <c r="I23" s="40"/>
      <c r="J23" s="44"/>
      <c r="K23" s="2"/>
    </row>
    <row r="24" spans="1:11" ht="18" customHeight="1">
      <c r="A24" s="39"/>
      <c r="B24" s="60" t="s">
        <v>521</v>
      </c>
      <c r="C24" s="46"/>
      <c r="D24" s="46"/>
      <c r="E24" s="46"/>
      <c r="F24" s="46"/>
      <c r="G24" s="46"/>
      <c r="H24" s="46"/>
      <c r="I24" s="46"/>
      <c r="J24" s="44"/>
      <c r="K24" s="2"/>
    </row>
    <row r="25" spans="1:11" ht="13.9" customHeight="1">
      <c r="A25" s="39"/>
      <c r="B25" s="40"/>
      <c r="C25" s="40"/>
      <c r="D25" s="40"/>
      <c r="E25" s="40"/>
      <c r="F25" s="40"/>
      <c r="G25" s="40"/>
      <c r="H25" s="40"/>
      <c r="I25" s="40"/>
      <c r="J25" s="44"/>
      <c r="K25" s="2"/>
    </row>
    <row r="26" spans="1:11" ht="27.95" customHeight="1">
      <c r="A26" s="39"/>
      <c r="B26" s="61" t="str">
        <f>UPPER('Data Sheet'!A41)</f>
        <v>YEAR ENDED  DECEMBER 31, 2013</v>
      </c>
      <c r="C26" s="46"/>
      <c r="D26" s="46"/>
      <c r="E26" s="46"/>
      <c r="F26" s="46"/>
      <c r="G26" s="46"/>
      <c r="H26" s="46"/>
      <c r="I26" s="46"/>
      <c r="J26" s="44"/>
      <c r="K26" s="2"/>
    </row>
    <row r="27" spans="1:11" ht="18" customHeight="1">
      <c r="A27" s="39"/>
      <c r="B27" s="40"/>
      <c r="C27" s="40"/>
      <c r="D27" s="40"/>
      <c r="E27" s="40"/>
      <c r="F27" s="40"/>
      <c r="G27" s="40"/>
      <c r="H27" s="40"/>
      <c r="I27" s="40"/>
      <c r="J27" s="44"/>
      <c r="K27" s="2"/>
    </row>
    <row r="28" spans="1:11" ht="27.95" customHeight="1">
      <c r="A28" s="39"/>
      <c r="B28" s="61" t="s">
        <v>522</v>
      </c>
      <c r="C28" s="46"/>
      <c r="D28" s="46"/>
      <c r="E28" s="46"/>
      <c r="F28" s="46"/>
      <c r="G28" s="46"/>
      <c r="H28" s="46"/>
      <c r="I28" s="46"/>
      <c r="J28" s="44"/>
      <c r="K28" s="2"/>
    </row>
    <row r="29" spans="1:11">
      <c r="A29" s="39"/>
      <c r="B29" s="40"/>
      <c r="C29" s="40"/>
      <c r="D29" s="40"/>
      <c r="E29" s="40"/>
      <c r="F29" s="40"/>
      <c r="G29" s="40"/>
      <c r="H29" s="40"/>
      <c r="I29" s="40"/>
      <c r="J29" s="44"/>
      <c r="K29" s="2"/>
    </row>
    <row r="30" spans="1:11">
      <c r="A30" s="39"/>
      <c r="B30" s="40"/>
      <c r="C30" s="40"/>
      <c r="D30" s="40"/>
      <c r="E30" s="40"/>
      <c r="F30" s="40"/>
      <c r="G30" s="40"/>
      <c r="H30" s="40"/>
      <c r="I30" s="40"/>
      <c r="J30" s="44"/>
      <c r="K30" s="2"/>
    </row>
    <row r="31" spans="1:11" ht="19.899999999999999" customHeight="1">
      <c r="A31" s="39"/>
      <c r="B31" s="61" t="s">
        <v>782</v>
      </c>
      <c r="C31" s="46"/>
      <c r="D31" s="46"/>
      <c r="E31" s="46"/>
      <c r="F31" s="46"/>
      <c r="G31" s="46"/>
      <c r="H31" s="46"/>
      <c r="I31" s="46"/>
      <c r="J31" s="44"/>
      <c r="K31" s="2"/>
    </row>
    <row r="32" spans="1:11">
      <c r="A32" s="39"/>
      <c r="B32" s="40"/>
      <c r="C32" s="40"/>
      <c r="D32" s="40"/>
      <c r="E32" s="40"/>
      <c r="F32" s="40"/>
      <c r="G32" s="40"/>
      <c r="H32" s="40"/>
      <c r="I32" s="40"/>
      <c r="J32" s="44"/>
      <c r="K32" s="2"/>
    </row>
    <row r="33" spans="1:11" ht="12" customHeight="1">
      <c r="A33" s="39"/>
      <c r="B33" s="40"/>
      <c r="C33" s="40"/>
      <c r="D33" s="40"/>
      <c r="E33" s="40"/>
      <c r="F33" s="40"/>
      <c r="G33" s="40"/>
      <c r="H33" s="40"/>
      <c r="I33" s="40"/>
      <c r="J33" s="44"/>
      <c r="K33" s="2"/>
    </row>
    <row r="34" spans="1:11" ht="19.899999999999999" customHeight="1">
      <c r="A34" s="39"/>
      <c r="B34" s="61" t="s">
        <v>783</v>
      </c>
      <c r="C34" s="46"/>
      <c r="D34" s="46"/>
      <c r="E34" s="46"/>
      <c r="F34" s="46"/>
      <c r="G34" s="46"/>
      <c r="H34" s="46"/>
      <c r="I34" s="46"/>
      <c r="J34" s="44"/>
      <c r="K34" s="2"/>
    </row>
    <row r="35" spans="1:11" ht="9.9499999999999993" customHeight="1">
      <c r="A35" s="39"/>
      <c r="B35" s="40"/>
      <c r="C35" s="40"/>
      <c r="D35" s="40"/>
      <c r="E35" s="40"/>
      <c r="F35" s="40"/>
      <c r="G35" s="40"/>
      <c r="H35" s="40"/>
      <c r="I35" s="40"/>
      <c r="J35" s="44"/>
      <c r="K35" s="2"/>
    </row>
    <row r="36" spans="1:11" ht="9.9499999999999993" customHeight="1">
      <c r="A36" s="39"/>
      <c r="B36" s="40"/>
      <c r="C36" s="40"/>
      <c r="D36" s="40"/>
      <c r="E36" s="40"/>
      <c r="F36" s="40"/>
      <c r="G36" s="40"/>
      <c r="H36" s="40"/>
      <c r="I36" s="40"/>
      <c r="J36" s="44"/>
      <c r="K36" s="2"/>
    </row>
    <row r="37" spans="1:11">
      <c r="A37" s="39"/>
      <c r="B37" s="40"/>
      <c r="C37" s="40"/>
      <c r="D37" s="40"/>
      <c r="E37" s="40"/>
      <c r="F37" s="40"/>
      <c r="G37" s="40"/>
      <c r="H37" s="40"/>
      <c r="I37" s="40"/>
      <c r="J37" s="44"/>
      <c r="K37" s="2"/>
    </row>
    <row r="38" spans="1:11" ht="15.75" thickBot="1">
      <c r="A38" s="39"/>
      <c r="B38" s="62"/>
      <c r="C38" s="46"/>
      <c r="D38" s="57"/>
      <c r="E38" s="57"/>
      <c r="F38" s="57"/>
      <c r="G38" s="57"/>
      <c r="H38" s="46"/>
      <c r="I38" s="46"/>
      <c r="J38" s="44"/>
      <c r="K38" s="2"/>
    </row>
    <row r="39" spans="1:11" ht="9.9499999999999993" customHeight="1">
      <c r="A39" s="39"/>
      <c r="B39" s="40"/>
      <c r="C39" s="40"/>
      <c r="D39" s="40"/>
      <c r="E39" s="40"/>
      <c r="F39" s="40"/>
      <c r="G39" s="40"/>
      <c r="H39" s="40"/>
      <c r="I39" s="40"/>
      <c r="J39" s="44"/>
      <c r="K39" s="2"/>
    </row>
    <row r="40" spans="1:11">
      <c r="A40" s="39"/>
      <c r="B40" s="63" t="s">
        <v>523</v>
      </c>
      <c r="C40" s="40"/>
      <c r="D40" s="40"/>
      <c r="E40" s="40"/>
      <c r="F40" s="40"/>
      <c r="G40" s="40"/>
      <c r="H40" s="40"/>
      <c r="I40" s="40"/>
      <c r="J40" s="44"/>
      <c r="K40" s="2"/>
    </row>
    <row r="41" spans="1:11" ht="12" customHeight="1">
      <c r="A41" s="39"/>
      <c r="B41" s="996" t="s">
        <v>524</v>
      </c>
      <c r="C41" s="996"/>
      <c r="D41" s="40"/>
      <c r="E41" s="40"/>
      <c r="F41" s="40"/>
      <c r="G41" s="40"/>
      <c r="H41" s="40"/>
      <c r="I41" s="40"/>
      <c r="J41" s="44"/>
      <c r="K41" s="2"/>
    </row>
    <row r="42" spans="1:11" ht="15" customHeight="1">
      <c r="A42" s="39"/>
      <c r="B42" s="1342" t="s">
        <v>2925</v>
      </c>
      <c r="C42" s="64"/>
      <c r="D42" s="64"/>
      <c r="E42" s="64"/>
      <c r="F42" s="46"/>
      <c r="G42" s="46"/>
      <c r="H42" s="46"/>
      <c r="I42" s="46"/>
      <c r="J42" s="44"/>
      <c r="K42" s="2"/>
    </row>
    <row r="43" spans="1:11" ht="15" customHeight="1">
      <c r="A43" s="39"/>
      <c r="B43" s="1342" t="s">
        <v>2926</v>
      </c>
      <c r="C43" s="64"/>
      <c r="D43" s="64"/>
      <c r="E43" s="64"/>
      <c r="F43" s="46"/>
      <c r="G43" s="46"/>
      <c r="H43" s="46"/>
      <c r="I43" s="46"/>
      <c r="J43" s="44"/>
      <c r="K43" s="2"/>
    </row>
    <row r="44" spans="1:11" ht="15" customHeight="1">
      <c r="A44" s="39"/>
      <c r="B44" s="1342" t="s">
        <v>2927</v>
      </c>
      <c r="C44" s="64"/>
      <c r="D44" s="64"/>
      <c r="E44" s="64"/>
      <c r="F44" s="46"/>
      <c r="G44" s="46"/>
      <c r="H44" s="46"/>
      <c r="I44" s="46"/>
      <c r="J44" s="44"/>
      <c r="K44" s="2"/>
    </row>
    <row r="45" spans="1:11" ht="12" customHeight="1">
      <c r="A45" s="39"/>
      <c r="B45" s="40"/>
      <c r="C45" s="40"/>
      <c r="D45" s="40"/>
      <c r="E45" s="40"/>
      <c r="F45" s="40"/>
      <c r="G45" s="40"/>
      <c r="H45" s="40"/>
      <c r="I45" s="40"/>
      <c r="J45" s="44"/>
      <c r="K45" s="2"/>
    </row>
    <row r="46" spans="1:11" ht="3.95" customHeight="1" thickBot="1">
      <c r="A46" s="41"/>
      <c r="B46" s="42"/>
      <c r="C46" s="42"/>
      <c r="D46" s="42"/>
      <c r="E46" s="42"/>
      <c r="F46" s="42"/>
      <c r="G46" s="42"/>
      <c r="H46" s="42"/>
      <c r="I46" s="42"/>
      <c r="J46" s="43"/>
      <c r="K46" s="2"/>
    </row>
    <row r="47" spans="1:11" ht="13.9" customHeight="1">
      <c r="A47" s="40"/>
      <c r="B47" s="40"/>
      <c r="C47" s="40"/>
      <c r="D47" s="40"/>
      <c r="E47" s="40"/>
      <c r="F47" s="40"/>
      <c r="G47" s="40"/>
      <c r="H47" s="40"/>
      <c r="I47" s="65" t="s">
        <v>525</v>
      </c>
      <c r="J47" s="40"/>
      <c r="K47" s="2"/>
    </row>
    <row r="48" spans="1:11">
      <c r="A48" s="2"/>
      <c r="B48" s="2"/>
      <c r="C48" s="2"/>
      <c r="D48" s="2"/>
      <c r="E48" s="2"/>
      <c r="F48" s="2"/>
      <c r="G48" s="2"/>
      <c r="H48" s="2"/>
      <c r="I48" s="2"/>
      <c r="J48" s="2"/>
      <c r="K48" s="2"/>
    </row>
    <row r="49" spans="1:11">
      <c r="A49" s="2"/>
    </row>
    <row r="50" spans="1:11">
      <c r="A50" s="2"/>
    </row>
    <row r="51" spans="1:11">
      <c r="A51" s="2"/>
    </row>
    <row r="52" spans="1:11">
      <c r="A52" s="2"/>
    </row>
    <row r="53" spans="1:11">
      <c r="A53" s="2"/>
    </row>
    <row r="54" spans="1:11">
      <c r="A54" s="2"/>
      <c r="B54" s="2"/>
      <c r="C54" s="2"/>
      <c r="D54" s="2"/>
      <c r="E54" s="2"/>
      <c r="F54" s="2"/>
      <c r="G54" s="2"/>
      <c r="H54" s="2"/>
      <c r="I54" s="2"/>
      <c r="J54" s="2"/>
      <c r="K54" s="2"/>
    </row>
    <row r="55" spans="1:11">
      <c r="A55" s="2"/>
      <c r="B55" s="2"/>
      <c r="C55" s="2"/>
      <c r="D55" s="2"/>
      <c r="E55" s="2"/>
      <c r="F55" s="2"/>
      <c r="G55" s="2"/>
      <c r="H55" s="2"/>
      <c r="I55" s="2"/>
      <c r="J55" s="2"/>
      <c r="K55" s="2"/>
    </row>
    <row r="56" spans="1:11">
      <c r="A56" s="2"/>
      <c r="B56" s="2"/>
      <c r="C56" s="2"/>
      <c r="D56" s="2"/>
      <c r="E56" s="2"/>
      <c r="F56" s="2"/>
      <c r="G56" s="2"/>
      <c r="H56" s="2"/>
      <c r="I56" s="2"/>
      <c r="J56" s="2"/>
      <c r="K56" s="2"/>
    </row>
    <row r="57" spans="1:11">
      <c r="A57" s="2"/>
      <c r="B57" s="2"/>
      <c r="C57" s="2"/>
      <c r="D57" s="2"/>
      <c r="E57" s="2"/>
      <c r="F57" s="2"/>
      <c r="G57" s="2"/>
      <c r="H57" s="2"/>
      <c r="I57" s="2"/>
      <c r="J57" s="2"/>
      <c r="K57" s="2"/>
    </row>
    <row r="58" spans="1:11">
      <c r="A58" s="2"/>
      <c r="B58" s="2"/>
      <c r="C58" s="2"/>
      <c r="D58" s="2"/>
      <c r="E58" s="2"/>
      <c r="F58" s="2"/>
      <c r="G58" s="2"/>
      <c r="H58" s="2"/>
      <c r="I58" s="2"/>
      <c r="J58" s="2"/>
      <c r="K58" s="2"/>
    </row>
    <row r="59" spans="1:11">
      <c r="A59" s="2"/>
      <c r="B59" s="2"/>
      <c r="C59" s="2"/>
      <c r="D59" s="2"/>
      <c r="E59" s="2"/>
      <c r="F59" s="2"/>
      <c r="G59" s="2"/>
      <c r="H59" s="2"/>
      <c r="I59" s="2"/>
      <c r="J59" s="2"/>
      <c r="K59" s="2"/>
    </row>
    <row r="60" spans="1:11">
      <c r="A60" s="2"/>
      <c r="B60" s="2"/>
      <c r="C60" s="2"/>
      <c r="D60" s="2"/>
      <c r="E60" s="2"/>
      <c r="F60" s="2"/>
      <c r="G60" s="2"/>
      <c r="H60" s="2"/>
      <c r="I60" s="2"/>
      <c r="J60" s="2"/>
      <c r="K60" s="2"/>
    </row>
    <row r="61" spans="1:11">
      <c r="A61" s="2"/>
      <c r="B61" s="2"/>
      <c r="C61" s="2"/>
      <c r="D61" s="2"/>
      <c r="E61" s="2"/>
      <c r="F61" s="2"/>
      <c r="G61" s="2"/>
      <c r="H61" s="2"/>
      <c r="I61" s="2"/>
      <c r="J61" s="2"/>
      <c r="K61" s="2"/>
    </row>
    <row r="62" spans="1:11">
      <c r="A62" s="2"/>
      <c r="B62" s="2"/>
      <c r="C62" s="2"/>
      <c r="D62" s="2"/>
      <c r="E62" s="2"/>
      <c r="F62" s="2"/>
      <c r="G62" s="2"/>
      <c r="H62" s="2"/>
      <c r="I62" s="2"/>
      <c r="J62" s="2"/>
      <c r="K62" s="2"/>
    </row>
    <row r="63" spans="1:11">
      <c r="A63" s="2"/>
      <c r="B63" s="2"/>
      <c r="C63" s="2"/>
      <c r="D63" s="2"/>
      <c r="E63" s="2"/>
      <c r="F63" s="2"/>
      <c r="G63" s="2"/>
      <c r="H63" s="2"/>
      <c r="I63" s="2"/>
      <c r="J63" s="2"/>
      <c r="K63" s="2"/>
    </row>
    <row r="64" spans="1:11">
      <c r="A64" s="2"/>
      <c r="B64" s="2"/>
      <c r="C64" s="2"/>
      <c r="D64" s="2"/>
      <c r="E64" s="2"/>
      <c r="F64" s="2"/>
      <c r="G64" s="2"/>
      <c r="H64" s="2"/>
      <c r="I64" s="2"/>
      <c r="J64" s="2"/>
      <c r="K64" s="2"/>
    </row>
    <row r="65" spans="1:11">
      <c r="A65" s="2"/>
      <c r="B65" s="2"/>
      <c r="C65" s="2"/>
      <c r="D65" s="2"/>
      <c r="E65" s="2"/>
      <c r="F65" s="2"/>
      <c r="G65" s="2"/>
      <c r="H65" s="2"/>
      <c r="I65" s="2"/>
      <c r="J65" s="2"/>
      <c r="K65" s="2"/>
    </row>
  </sheetData>
  <printOptions horizontalCentered="1" verticalCentered="1"/>
  <pageMargins left="0.5" right="0.5" top="0.5" bottom="0.5" header="0" footer="0"/>
  <pageSetup scale="95" orientation="portrait" r:id="rId1"/>
  <headerFooter alignWithMargins="0"/>
  <rowBreaks count="1" manualBreakCount="1">
    <brk id="48" max="16383" man="1"/>
  </rowBreaks>
  <legacyDrawing r:id="rId2"/>
</worksheet>
</file>

<file path=xl/worksheets/sheet30.xml><?xml version="1.0" encoding="utf-8"?>
<worksheet xmlns="http://schemas.openxmlformats.org/spreadsheetml/2006/main" xmlns:r="http://schemas.openxmlformats.org/officeDocument/2006/relationships">
  <sheetPr transitionEvaluation="1">
    <pageSetUpPr fitToPage="1"/>
  </sheetPr>
  <dimension ref="A1:I69"/>
  <sheetViews>
    <sheetView defaultGridColor="0" colorId="22" zoomScale="75" zoomScaleNormal="75" workbookViewId="0">
      <selection activeCell="C25" sqref="C24:C25"/>
    </sheetView>
  </sheetViews>
  <sheetFormatPr defaultColWidth="9.77734375" defaultRowHeight="15"/>
  <cols>
    <col min="1" max="1" width="5.77734375" customWidth="1"/>
    <col min="2" max="2" width="7.77734375" customWidth="1"/>
    <col min="3" max="3" width="63.77734375" customWidth="1"/>
    <col min="4" max="5" width="16.77734375" customWidth="1"/>
    <col min="6" max="6" width="11.77734375" customWidth="1"/>
    <col min="7" max="8" width="15.77734375" customWidth="1"/>
  </cols>
  <sheetData>
    <row r="1" spans="1:9" ht="15" customHeight="1" thickBot="1">
      <c r="A1" s="7"/>
      <c r="B1" s="7" t="str">
        <f>'Data Sheet'!A56</f>
        <v>Annual Report of THE MIDDLEBURGH TELEPHONE COMPANY                                                                                                       For the period ending DECEMBER 31, 2013</v>
      </c>
      <c r="C1" s="7"/>
      <c r="D1" s="7"/>
      <c r="E1" s="7"/>
      <c r="F1" s="7"/>
      <c r="G1" s="7"/>
      <c r="H1" s="7"/>
      <c r="I1" s="7"/>
    </row>
    <row r="2" spans="1:9" ht="15" customHeight="1">
      <c r="A2" s="7"/>
      <c r="B2" s="477"/>
      <c r="C2" s="478"/>
      <c r="D2" s="478"/>
      <c r="E2" s="478"/>
      <c r="F2" s="478"/>
      <c r="G2" s="478"/>
      <c r="H2" s="113"/>
      <c r="I2" s="7"/>
    </row>
    <row r="3" spans="1:9" ht="18" customHeight="1">
      <c r="A3" s="7"/>
      <c r="B3" s="897" t="s">
        <v>201</v>
      </c>
      <c r="C3" s="479"/>
      <c r="D3" s="479"/>
      <c r="E3" s="479"/>
      <c r="F3" s="479"/>
      <c r="G3" s="479"/>
      <c r="H3" s="480"/>
      <c r="I3" s="7"/>
    </row>
    <row r="4" spans="1:9" ht="15.95" customHeight="1">
      <c r="A4" s="7"/>
      <c r="B4" s="118"/>
      <c r="C4" s="7"/>
      <c r="D4" s="7"/>
      <c r="E4" s="7"/>
      <c r="F4" s="7"/>
      <c r="G4" s="7"/>
      <c r="H4" s="481"/>
      <c r="I4" s="7"/>
    </row>
    <row r="5" spans="1:9" ht="15.95" customHeight="1">
      <c r="A5" s="7"/>
      <c r="B5" s="555" t="s">
        <v>1631</v>
      </c>
      <c r="C5" s="7" t="s">
        <v>202</v>
      </c>
      <c r="D5" s="7"/>
      <c r="E5" s="7"/>
      <c r="F5" s="7"/>
      <c r="G5" s="7"/>
      <c r="H5" s="481"/>
      <c r="I5" s="7"/>
    </row>
    <row r="6" spans="1:9" ht="15.95" customHeight="1">
      <c r="A6" s="7"/>
      <c r="B6" s="555" t="s">
        <v>1637</v>
      </c>
      <c r="C6" s="7" t="s">
        <v>203</v>
      </c>
      <c r="D6" s="7"/>
      <c r="E6" s="7"/>
      <c r="F6" s="7"/>
      <c r="G6" s="7"/>
      <c r="H6" s="481"/>
      <c r="I6" s="7"/>
    </row>
    <row r="7" spans="1:9" ht="15.95" customHeight="1">
      <c r="A7" s="7"/>
      <c r="B7" s="118"/>
      <c r="C7" s="7" t="s">
        <v>204</v>
      </c>
      <c r="D7" s="7"/>
      <c r="E7" s="7"/>
      <c r="F7" s="7"/>
      <c r="G7" s="7"/>
      <c r="H7" s="481"/>
      <c r="I7" s="7"/>
    </row>
    <row r="8" spans="1:9" ht="15.95" customHeight="1">
      <c r="A8" s="7"/>
      <c r="B8" s="555" t="s">
        <v>2473</v>
      </c>
      <c r="C8" s="7" t="s">
        <v>205</v>
      </c>
      <c r="D8" s="7"/>
      <c r="E8" s="7"/>
      <c r="F8" s="7"/>
      <c r="G8" s="7"/>
      <c r="H8" s="481"/>
      <c r="I8" s="7"/>
    </row>
    <row r="9" spans="1:9" ht="15.95" customHeight="1">
      <c r="A9" s="7"/>
      <c r="B9" s="555" t="s">
        <v>206</v>
      </c>
      <c r="C9" s="7" t="s">
        <v>207</v>
      </c>
      <c r="D9" s="7"/>
      <c r="E9" s="7"/>
      <c r="F9" s="7"/>
      <c r="G9" s="7"/>
      <c r="H9" s="481"/>
      <c r="I9" s="7"/>
    </row>
    <row r="10" spans="1:9" ht="15.95" customHeight="1">
      <c r="A10" s="7"/>
      <c r="B10" s="555" t="s">
        <v>208</v>
      </c>
      <c r="C10" s="7" t="s">
        <v>209</v>
      </c>
      <c r="D10" s="7"/>
      <c r="E10" s="7"/>
      <c r="F10" s="7"/>
      <c r="G10" s="7"/>
      <c r="H10" s="481"/>
      <c r="I10" s="7"/>
    </row>
    <row r="11" spans="1:9" ht="15.95" customHeight="1">
      <c r="A11" s="7"/>
      <c r="B11" s="118"/>
      <c r="C11" s="7" t="s">
        <v>210</v>
      </c>
      <c r="D11" s="7"/>
      <c r="E11" s="7"/>
      <c r="F11" s="7"/>
      <c r="G11" s="7"/>
      <c r="H11" s="481"/>
      <c r="I11" s="7"/>
    </row>
    <row r="12" spans="1:9" ht="15.95" customHeight="1">
      <c r="A12" s="7"/>
      <c r="B12" s="482"/>
      <c r="C12" s="484"/>
      <c r="D12" s="484"/>
      <c r="E12" s="484"/>
      <c r="F12" s="483"/>
      <c r="G12" s="484"/>
      <c r="H12" s="508"/>
      <c r="I12" s="7"/>
    </row>
    <row r="13" spans="1:9" ht="15.95" customHeight="1">
      <c r="A13" s="7"/>
      <c r="B13" s="486"/>
      <c r="C13" s="487"/>
      <c r="D13" s="487"/>
      <c r="E13" s="487"/>
      <c r="F13" s="115" t="s">
        <v>1608</v>
      </c>
      <c r="G13" s="750"/>
      <c r="H13" s="481"/>
      <c r="I13" s="7"/>
    </row>
    <row r="14" spans="1:9" ht="15.95" customHeight="1">
      <c r="A14" s="7"/>
      <c r="B14" s="486"/>
      <c r="C14" s="487"/>
      <c r="D14" s="487"/>
      <c r="E14" s="487"/>
      <c r="F14" s="484"/>
      <c r="G14" s="484"/>
      <c r="H14" s="481"/>
      <c r="I14" s="7"/>
    </row>
    <row r="15" spans="1:9" ht="15.95" customHeight="1">
      <c r="A15" s="7"/>
      <c r="B15" s="486"/>
      <c r="C15" s="487"/>
      <c r="D15" s="491" t="s">
        <v>211</v>
      </c>
      <c r="E15" s="487"/>
      <c r="F15" s="491" t="s">
        <v>1642</v>
      </c>
      <c r="G15" s="487"/>
      <c r="H15" s="489" t="s">
        <v>1139</v>
      </c>
      <c r="I15" s="7"/>
    </row>
    <row r="16" spans="1:9" ht="15.95" customHeight="1">
      <c r="A16" s="7"/>
      <c r="B16" s="490" t="s">
        <v>36</v>
      </c>
      <c r="C16" s="491" t="s">
        <v>2156</v>
      </c>
      <c r="D16" s="491" t="s">
        <v>2483</v>
      </c>
      <c r="E16" s="491" t="s">
        <v>2370</v>
      </c>
      <c r="F16" s="491" t="s">
        <v>2045</v>
      </c>
      <c r="G16" s="491" t="s">
        <v>1962</v>
      </c>
      <c r="H16" s="489" t="s">
        <v>1628</v>
      </c>
      <c r="I16" s="7"/>
    </row>
    <row r="17" spans="1:9" ht="15.95" customHeight="1">
      <c r="A17" s="7"/>
      <c r="B17" s="490" t="s">
        <v>48</v>
      </c>
      <c r="C17" s="491" t="s">
        <v>530</v>
      </c>
      <c r="D17" s="491" t="s">
        <v>531</v>
      </c>
      <c r="E17" s="491" t="s">
        <v>532</v>
      </c>
      <c r="F17" s="491" t="s">
        <v>62</v>
      </c>
      <c r="G17" s="491" t="s">
        <v>63</v>
      </c>
      <c r="H17" s="489" t="s">
        <v>64</v>
      </c>
      <c r="I17" s="7"/>
    </row>
    <row r="18" spans="1:9" ht="15.95" customHeight="1">
      <c r="A18" s="7"/>
      <c r="B18" s="482"/>
      <c r="C18" s="484"/>
      <c r="D18" s="484"/>
      <c r="E18" s="484"/>
      <c r="F18" s="484"/>
      <c r="G18" s="484"/>
      <c r="H18" s="508"/>
      <c r="I18" s="7"/>
    </row>
    <row r="19" spans="1:9" ht="15.95" customHeight="1">
      <c r="A19" s="7"/>
      <c r="B19" s="490" t="s">
        <v>536</v>
      </c>
      <c r="C19" s="196" t="s">
        <v>2933</v>
      </c>
      <c r="D19" s="295"/>
      <c r="E19" s="295"/>
      <c r="F19" s="295"/>
      <c r="G19" s="295"/>
      <c r="H19" s="307">
        <f t="shared" ref="H19:H45" si="0">D19+E19-G19</f>
        <v>0</v>
      </c>
      <c r="I19" s="7"/>
    </row>
    <row r="20" spans="1:9" ht="15.95" customHeight="1">
      <c r="A20" s="7"/>
      <c r="B20" s="490" t="s">
        <v>1040</v>
      </c>
      <c r="C20" s="196"/>
      <c r="D20" s="198"/>
      <c r="E20" s="198"/>
      <c r="F20" s="196"/>
      <c r="G20" s="198"/>
      <c r="H20" s="262">
        <f t="shared" si="0"/>
        <v>0</v>
      </c>
      <c r="I20" s="7"/>
    </row>
    <row r="21" spans="1:9" ht="15.95" customHeight="1">
      <c r="A21" s="7"/>
      <c r="B21" s="490" t="s">
        <v>1285</v>
      </c>
      <c r="C21" s="196"/>
      <c r="D21" s="198"/>
      <c r="E21" s="198"/>
      <c r="F21" s="196"/>
      <c r="G21" s="198"/>
      <c r="H21" s="262">
        <f t="shared" si="0"/>
        <v>0</v>
      </c>
      <c r="I21" s="7"/>
    </row>
    <row r="22" spans="1:9" ht="15.95" customHeight="1">
      <c r="A22" s="7"/>
      <c r="B22" s="490" t="s">
        <v>71</v>
      </c>
      <c r="C22" s="196"/>
      <c r="D22" s="198"/>
      <c r="E22" s="198"/>
      <c r="F22" s="196"/>
      <c r="G22" s="198"/>
      <c r="H22" s="262">
        <f t="shared" si="0"/>
        <v>0</v>
      </c>
      <c r="I22" s="7"/>
    </row>
    <row r="23" spans="1:9" ht="15.95" customHeight="1">
      <c r="A23" s="7"/>
      <c r="B23" s="490" t="s">
        <v>72</v>
      </c>
      <c r="C23" s="196"/>
      <c r="D23" s="198"/>
      <c r="E23" s="198"/>
      <c r="F23" s="196"/>
      <c r="G23" s="198"/>
      <c r="H23" s="262">
        <f t="shared" si="0"/>
        <v>0</v>
      </c>
      <c r="I23" s="7"/>
    </row>
    <row r="24" spans="1:9" ht="15.95" customHeight="1">
      <c r="A24" s="7"/>
      <c r="B24" s="490" t="s">
        <v>547</v>
      </c>
      <c r="C24" s="196"/>
      <c r="D24" s="198"/>
      <c r="E24" s="198"/>
      <c r="F24" s="196"/>
      <c r="G24" s="198"/>
      <c r="H24" s="262">
        <f t="shared" si="0"/>
        <v>0</v>
      </c>
      <c r="I24" s="7"/>
    </row>
    <row r="25" spans="1:9" ht="15.95" customHeight="1">
      <c r="A25" s="7"/>
      <c r="B25" s="490" t="s">
        <v>551</v>
      </c>
      <c r="C25" s="196"/>
      <c r="D25" s="198"/>
      <c r="E25" s="198"/>
      <c r="F25" s="196"/>
      <c r="G25" s="198"/>
      <c r="H25" s="262">
        <f t="shared" si="0"/>
        <v>0</v>
      </c>
      <c r="I25" s="7"/>
    </row>
    <row r="26" spans="1:9" ht="15.95" customHeight="1">
      <c r="A26" s="751"/>
      <c r="B26" s="490" t="s">
        <v>2324</v>
      </c>
      <c r="C26" s="196"/>
      <c r="D26" s="198"/>
      <c r="E26" s="198"/>
      <c r="F26" s="196"/>
      <c r="G26" s="198"/>
      <c r="H26" s="262">
        <f t="shared" si="0"/>
        <v>0</v>
      </c>
      <c r="I26" s="7"/>
    </row>
    <row r="27" spans="1:9" ht="15.95" customHeight="1">
      <c r="A27" s="7"/>
      <c r="B27" s="490" t="s">
        <v>398</v>
      </c>
      <c r="C27" s="196"/>
      <c r="D27" s="198"/>
      <c r="E27" s="198"/>
      <c r="F27" s="196"/>
      <c r="G27" s="198"/>
      <c r="H27" s="262">
        <f t="shared" si="0"/>
        <v>0</v>
      </c>
      <c r="I27" s="7"/>
    </row>
    <row r="28" spans="1:9" ht="15.95" customHeight="1">
      <c r="A28" s="7"/>
      <c r="B28" s="490" t="s">
        <v>73</v>
      </c>
      <c r="C28" s="196"/>
      <c r="D28" s="198"/>
      <c r="E28" s="198"/>
      <c r="F28" s="196"/>
      <c r="G28" s="198"/>
      <c r="H28" s="262">
        <f t="shared" si="0"/>
        <v>0</v>
      </c>
      <c r="I28" s="7"/>
    </row>
    <row r="29" spans="1:9" ht="15.95" customHeight="1">
      <c r="A29" s="7"/>
      <c r="B29" s="490" t="s">
        <v>74</v>
      </c>
      <c r="C29" s="196"/>
      <c r="D29" s="198"/>
      <c r="E29" s="198"/>
      <c r="F29" s="196"/>
      <c r="G29" s="198"/>
      <c r="H29" s="262">
        <f t="shared" si="0"/>
        <v>0</v>
      </c>
      <c r="I29" s="7"/>
    </row>
    <row r="30" spans="1:9" ht="15.95" customHeight="1">
      <c r="A30" s="7"/>
      <c r="B30" s="490" t="s">
        <v>75</v>
      </c>
      <c r="C30" s="196"/>
      <c r="D30" s="198"/>
      <c r="E30" s="198"/>
      <c r="F30" s="196"/>
      <c r="G30" s="198"/>
      <c r="H30" s="262">
        <f t="shared" si="0"/>
        <v>0</v>
      </c>
      <c r="I30" s="7"/>
    </row>
    <row r="31" spans="1:9" ht="15.95" customHeight="1">
      <c r="A31" s="7"/>
      <c r="B31" s="490" t="s">
        <v>76</v>
      </c>
      <c r="C31" s="196"/>
      <c r="D31" s="198"/>
      <c r="E31" s="198"/>
      <c r="F31" s="196"/>
      <c r="G31" s="198"/>
      <c r="H31" s="262">
        <f t="shared" si="0"/>
        <v>0</v>
      </c>
      <c r="I31" s="7"/>
    </row>
    <row r="32" spans="1:9" ht="15.95" customHeight="1">
      <c r="A32" s="7"/>
      <c r="B32" s="490" t="s">
        <v>77</v>
      </c>
      <c r="C32" s="196"/>
      <c r="D32" s="198"/>
      <c r="E32" s="198"/>
      <c r="F32" s="196"/>
      <c r="G32" s="198"/>
      <c r="H32" s="262">
        <f t="shared" si="0"/>
        <v>0</v>
      </c>
      <c r="I32" s="7"/>
    </row>
    <row r="33" spans="1:9" ht="15.95" customHeight="1">
      <c r="A33" s="7"/>
      <c r="B33" s="490" t="s">
        <v>78</v>
      </c>
      <c r="C33" s="196"/>
      <c r="D33" s="198"/>
      <c r="E33" s="198"/>
      <c r="F33" s="196"/>
      <c r="G33" s="198"/>
      <c r="H33" s="262">
        <f t="shared" si="0"/>
        <v>0</v>
      </c>
      <c r="I33" s="7"/>
    </row>
    <row r="34" spans="1:9" ht="15.95" customHeight="1">
      <c r="A34" s="7"/>
      <c r="B34" s="490" t="s">
        <v>79</v>
      </c>
      <c r="C34" s="196"/>
      <c r="D34" s="198"/>
      <c r="E34" s="198"/>
      <c r="F34" s="196"/>
      <c r="G34" s="198"/>
      <c r="H34" s="262">
        <f t="shared" si="0"/>
        <v>0</v>
      </c>
      <c r="I34" s="7"/>
    </row>
    <row r="35" spans="1:9" ht="15.95" customHeight="1">
      <c r="A35" s="7"/>
      <c r="B35" s="490" t="s">
        <v>80</v>
      </c>
      <c r="C35" s="196"/>
      <c r="D35" s="198"/>
      <c r="E35" s="198"/>
      <c r="F35" s="196"/>
      <c r="G35" s="198"/>
      <c r="H35" s="262">
        <f t="shared" si="0"/>
        <v>0</v>
      </c>
      <c r="I35" s="7"/>
    </row>
    <row r="36" spans="1:9" ht="15.95" customHeight="1">
      <c r="A36" s="7"/>
      <c r="B36" s="490" t="s">
        <v>81</v>
      </c>
      <c r="C36" s="196"/>
      <c r="D36" s="198"/>
      <c r="E36" s="198"/>
      <c r="F36" s="196"/>
      <c r="G36" s="198"/>
      <c r="H36" s="262">
        <f t="shared" si="0"/>
        <v>0</v>
      </c>
      <c r="I36" s="7"/>
    </row>
    <row r="37" spans="1:9" ht="15.95" customHeight="1">
      <c r="A37" s="7"/>
      <c r="B37" s="490" t="s">
        <v>82</v>
      </c>
      <c r="C37" s="196"/>
      <c r="D37" s="198"/>
      <c r="E37" s="198"/>
      <c r="F37" s="196"/>
      <c r="G37" s="198"/>
      <c r="H37" s="262">
        <f t="shared" si="0"/>
        <v>0</v>
      </c>
      <c r="I37" s="7"/>
    </row>
    <row r="38" spans="1:9" ht="15.95" customHeight="1">
      <c r="A38" s="7"/>
      <c r="B38" s="490" t="s">
        <v>83</v>
      </c>
      <c r="C38" s="196"/>
      <c r="D38" s="198"/>
      <c r="E38" s="198"/>
      <c r="F38" s="196"/>
      <c r="G38" s="198"/>
      <c r="H38" s="262">
        <f t="shared" si="0"/>
        <v>0</v>
      </c>
      <c r="I38" s="7"/>
    </row>
    <row r="39" spans="1:9" ht="15.95" customHeight="1">
      <c r="A39" s="7"/>
      <c r="B39" s="490" t="s">
        <v>84</v>
      </c>
      <c r="C39" s="196"/>
      <c r="D39" s="198"/>
      <c r="E39" s="198"/>
      <c r="F39" s="196"/>
      <c r="G39" s="198"/>
      <c r="H39" s="262">
        <f t="shared" si="0"/>
        <v>0</v>
      </c>
      <c r="I39" s="7"/>
    </row>
    <row r="40" spans="1:9" ht="15.95" customHeight="1">
      <c r="A40" s="7"/>
      <c r="B40" s="490" t="s">
        <v>85</v>
      </c>
      <c r="C40" s="196"/>
      <c r="D40" s="198"/>
      <c r="E40" s="198"/>
      <c r="F40" s="196"/>
      <c r="G40" s="198"/>
      <c r="H40" s="262">
        <f t="shared" si="0"/>
        <v>0</v>
      </c>
      <c r="I40" s="7"/>
    </row>
    <row r="41" spans="1:9" ht="15.95" customHeight="1">
      <c r="A41" s="7"/>
      <c r="B41" s="490" t="s">
        <v>86</v>
      </c>
      <c r="C41" s="196"/>
      <c r="D41" s="198"/>
      <c r="E41" s="198"/>
      <c r="F41" s="196"/>
      <c r="G41" s="198"/>
      <c r="H41" s="262">
        <f t="shared" si="0"/>
        <v>0</v>
      </c>
      <c r="I41" s="7"/>
    </row>
    <row r="42" spans="1:9" ht="15.95" customHeight="1">
      <c r="A42" s="7"/>
      <c r="B42" s="490" t="s">
        <v>87</v>
      </c>
      <c r="C42" s="196"/>
      <c r="D42" s="198"/>
      <c r="E42" s="198"/>
      <c r="F42" s="196"/>
      <c r="G42" s="198"/>
      <c r="H42" s="262">
        <f t="shared" si="0"/>
        <v>0</v>
      </c>
      <c r="I42" s="7"/>
    </row>
    <row r="43" spans="1:9" ht="15.95" customHeight="1">
      <c r="A43" s="7"/>
      <c r="B43" s="490" t="s">
        <v>88</v>
      </c>
      <c r="C43" s="196"/>
      <c r="D43" s="198"/>
      <c r="E43" s="198"/>
      <c r="F43" s="196"/>
      <c r="G43" s="198"/>
      <c r="H43" s="262">
        <f t="shared" si="0"/>
        <v>0</v>
      </c>
      <c r="I43" s="7"/>
    </row>
    <row r="44" spans="1:9" ht="15.95" customHeight="1">
      <c r="A44" s="7"/>
      <c r="B44" s="490" t="s">
        <v>2339</v>
      </c>
      <c r="C44" s="196"/>
      <c r="D44" s="198"/>
      <c r="E44" s="198"/>
      <c r="F44" s="196"/>
      <c r="G44" s="198"/>
      <c r="H44" s="262">
        <f t="shared" si="0"/>
        <v>0</v>
      </c>
      <c r="I44" s="7"/>
    </row>
    <row r="45" spans="1:9" ht="15.95" customHeight="1">
      <c r="A45" s="7"/>
      <c r="B45" s="490" t="s">
        <v>2344</v>
      </c>
      <c r="C45" s="487" t="s">
        <v>212</v>
      </c>
      <c r="D45" s="198"/>
      <c r="E45" s="198"/>
      <c r="F45" s="196"/>
      <c r="G45" s="198"/>
      <c r="H45" s="262">
        <f t="shared" si="0"/>
        <v>0</v>
      </c>
      <c r="I45" s="7"/>
    </row>
    <row r="46" spans="1:9" ht="15.95" customHeight="1" thickBot="1">
      <c r="A46" s="7"/>
      <c r="B46" s="497" t="s">
        <v>2351</v>
      </c>
      <c r="C46" s="752" t="s">
        <v>2386</v>
      </c>
      <c r="D46" s="500">
        <f>SUM(D19:D45)</f>
        <v>0</v>
      </c>
      <c r="E46" s="500">
        <f>SUM(E19:E45)</f>
        <v>0</v>
      </c>
      <c r="F46" s="301"/>
      <c r="G46" s="500">
        <f>SUM(G19:G45)</f>
        <v>0</v>
      </c>
      <c r="H46" s="501">
        <f>SUM(H19:H45)</f>
        <v>0</v>
      </c>
      <c r="I46" s="7"/>
    </row>
    <row r="47" spans="1:9" ht="15.95" customHeight="1">
      <c r="A47" s="7"/>
      <c r="B47" s="7" t="s">
        <v>2684</v>
      </c>
      <c r="C47" s="479"/>
      <c r="D47" s="479"/>
      <c r="E47" s="479"/>
      <c r="F47" s="479"/>
      <c r="G47" s="479"/>
      <c r="H47" s="479"/>
      <c r="I47" s="7"/>
    </row>
    <row r="48" spans="1:9" ht="15.95" customHeight="1">
      <c r="A48" s="7"/>
      <c r="B48" s="115" t="s">
        <v>2111</v>
      </c>
      <c r="C48" s="115"/>
      <c r="D48" s="115"/>
      <c r="E48" s="115"/>
      <c r="F48" s="115"/>
      <c r="G48" s="115"/>
      <c r="H48" s="115"/>
      <c r="I48" s="7"/>
    </row>
    <row r="49" spans="1:1">
      <c r="A49" s="7"/>
    </row>
    <row r="50" spans="1:1">
      <c r="A50" s="7"/>
    </row>
    <row r="51" spans="1:1">
      <c r="A51" s="7"/>
    </row>
    <row r="52" spans="1:1">
      <c r="A52" s="7"/>
    </row>
    <row r="53" spans="1:1">
      <c r="A53" s="7"/>
    </row>
    <row r="54" spans="1:1">
      <c r="A54" s="7"/>
    </row>
    <row r="55" spans="1:1">
      <c r="A55" s="7"/>
    </row>
    <row r="56" spans="1:1">
      <c r="A56" s="7"/>
    </row>
    <row r="57" spans="1:1">
      <c r="A57" s="7"/>
    </row>
    <row r="58" spans="1:1">
      <c r="A58" s="7"/>
    </row>
    <row r="59" spans="1:1">
      <c r="A59" s="7"/>
    </row>
    <row r="60" spans="1:1">
      <c r="A60" s="7"/>
    </row>
    <row r="61" spans="1:1">
      <c r="A61" s="7"/>
    </row>
    <row r="62" spans="1:1">
      <c r="A62" s="7"/>
    </row>
    <row r="63" spans="1:1">
      <c r="A63" s="7"/>
    </row>
    <row r="64" spans="1:1">
      <c r="A64" s="7"/>
    </row>
    <row r="65" spans="1:1">
      <c r="A65" s="7"/>
    </row>
    <row r="66" spans="1:1">
      <c r="A66" s="7"/>
    </row>
    <row r="67" spans="1:1">
      <c r="A67" s="7"/>
    </row>
    <row r="68" spans="1:1">
      <c r="A68" s="7"/>
    </row>
    <row r="69" spans="1:1">
      <c r="A69" s="7"/>
    </row>
  </sheetData>
  <printOptions horizontalCentered="1"/>
  <pageMargins left="0.5" right="0.5" top="0.5" bottom="0.5" header="0.5" footer="0.5"/>
  <pageSetup scale="69" orientation="landscape" r:id="rId1"/>
  <headerFooter alignWithMargins="0"/>
  <legacyDrawing r:id="rId2"/>
</worksheet>
</file>

<file path=xl/worksheets/sheet31.xml><?xml version="1.0" encoding="utf-8"?>
<worksheet xmlns="http://schemas.openxmlformats.org/spreadsheetml/2006/main" xmlns:r="http://schemas.openxmlformats.org/officeDocument/2006/relationships">
  <sheetPr>
    <pageSetUpPr fitToPage="1"/>
  </sheetPr>
  <dimension ref="A1:N186"/>
  <sheetViews>
    <sheetView zoomScale="75" zoomScaleNormal="75" workbookViewId="0">
      <selection activeCell="H99" sqref="H99"/>
    </sheetView>
  </sheetViews>
  <sheetFormatPr defaultColWidth="9.77734375" defaultRowHeight="15"/>
  <cols>
    <col min="1" max="1" width="5.77734375" customWidth="1"/>
    <col min="2" max="2" width="40" customWidth="1"/>
    <col min="3" max="3" width="11" customWidth="1"/>
    <col min="4" max="4" width="8.77734375" customWidth="1"/>
    <col min="5" max="5" width="15.77734375" customWidth="1"/>
    <col min="6" max="6" width="8.5546875" customWidth="1"/>
    <col min="7" max="13" width="14.77734375" customWidth="1"/>
  </cols>
  <sheetData>
    <row r="1" spans="1:14" ht="15.75" thickBot="1">
      <c r="A1" s="7"/>
      <c r="B1" s="7"/>
      <c r="C1" s="7"/>
      <c r="D1" s="7"/>
      <c r="E1" s="7"/>
      <c r="F1" s="7"/>
      <c r="G1" s="7"/>
      <c r="H1" s="7"/>
      <c r="I1" s="7"/>
      <c r="J1" s="7"/>
      <c r="K1" s="7"/>
      <c r="L1" s="7"/>
      <c r="M1" s="7"/>
      <c r="N1" s="7"/>
    </row>
    <row r="2" spans="1:14" ht="15.75">
      <c r="A2" s="1046"/>
      <c r="B2" s="1047"/>
      <c r="C2" s="1047"/>
      <c r="D2" s="1047"/>
      <c r="E2" s="1047"/>
      <c r="F2" s="1047"/>
      <c r="G2" s="1047"/>
      <c r="H2" s="1047"/>
      <c r="I2" s="1047"/>
      <c r="J2" s="1047"/>
      <c r="K2" s="1047"/>
      <c r="L2" s="1047"/>
      <c r="M2" s="1048"/>
      <c r="N2" s="7"/>
    </row>
    <row r="3" spans="1:14" ht="15.75">
      <c r="A3" s="1049" t="s">
        <v>2899</v>
      </c>
      <c r="B3" s="1050"/>
      <c r="C3" s="1050"/>
      <c r="D3" s="1050"/>
      <c r="E3" s="1050"/>
      <c r="F3" s="1050"/>
      <c r="G3" s="1050"/>
      <c r="H3" s="1050"/>
      <c r="I3" s="1050"/>
      <c r="J3" s="1050"/>
      <c r="K3" s="1050"/>
      <c r="L3" s="1050"/>
      <c r="M3" s="1051"/>
      <c r="N3" s="7"/>
    </row>
    <row r="4" spans="1:14">
      <c r="A4" s="1052"/>
      <c r="B4" s="1053"/>
      <c r="C4" s="1053"/>
      <c r="D4" s="1053"/>
      <c r="E4" s="1053"/>
      <c r="F4" s="1053"/>
      <c r="G4" s="1053"/>
      <c r="H4" s="1053"/>
      <c r="I4" s="1053"/>
      <c r="J4" s="1053"/>
      <c r="K4" s="1053"/>
      <c r="L4" s="1053"/>
      <c r="M4" s="1054"/>
      <c r="N4" s="7"/>
    </row>
    <row r="5" spans="1:14">
      <c r="A5" s="1052" t="s">
        <v>229</v>
      </c>
      <c r="B5" s="1053"/>
      <c r="C5" s="1053"/>
      <c r="D5" s="1053"/>
      <c r="E5" s="1053"/>
      <c r="F5" s="1053"/>
      <c r="G5" s="1053"/>
      <c r="H5" s="1053"/>
      <c r="I5" s="1053"/>
      <c r="J5" s="1053"/>
      <c r="K5" s="1053"/>
      <c r="L5" s="1053"/>
      <c r="M5" s="1054"/>
      <c r="N5" s="7"/>
    </row>
    <row r="6" spans="1:14">
      <c r="A6" s="1052"/>
      <c r="B6" s="1053"/>
      <c r="C6" s="1053"/>
      <c r="D6" s="1053"/>
      <c r="E6" s="1053"/>
      <c r="F6" s="1053"/>
      <c r="G6" s="1053"/>
      <c r="H6" s="1053"/>
      <c r="I6" s="1053"/>
      <c r="J6" s="1053"/>
      <c r="K6" s="1053"/>
      <c r="L6" s="1053"/>
      <c r="M6" s="1054"/>
      <c r="N6" s="7"/>
    </row>
    <row r="7" spans="1:14">
      <c r="A7" s="1052" t="s">
        <v>230</v>
      </c>
      <c r="B7" s="1053"/>
      <c r="C7" s="1053"/>
      <c r="D7" s="1053"/>
      <c r="E7" s="1053"/>
      <c r="F7" s="1053"/>
      <c r="G7" s="1053"/>
      <c r="H7" s="1053"/>
      <c r="I7" s="1053"/>
      <c r="J7" s="1053"/>
      <c r="K7" s="1053"/>
      <c r="L7" s="1053"/>
      <c r="M7" s="1054"/>
      <c r="N7" s="7"/>
    </row>
    <row r="8" spans="1:14">
      <c r="A8" s="1052"/>
      <c r="B8" s="1053"/>
      <c r="C8" s="1053"/>
      <c r="D8" s="1053"/>
      <c r="E8" s="1053"/>
      <c r="F8" s="1053"/>
      <c r="G8" s="1053"/>
      <c r="H8" s="1053"/>
      <c r="I8" s="1053"/>
      <c r="J8" s="1053"/>
      <c r="K8" s="1053"/>
      <c r="L8" s="1053"/>
      <c r="M8" s="1054"/>
      <c r="N8" s="7"/>
    </row>
    <row r="9" spans="1:14">
      <c r="A9" s="1052" t="s">
        <v>231</v>
      </c>
      <c r="B9" s="1053"/>
      <c r="C9" s="1053"/>
      <c r="D9" s="1053"/>
      <c r="E9" s="1053"/>
      <c r="F9" s="1053"/>
      <c r="G9" s="1053"/>
      <c r="H9" s="1053"/>
      <c r="I9" s="1053"/>
      <c r="J9" s="1053"/>
      <c r="K9" s="1053"/>
      <c r="L9" s="1053"/>
      <c r="M9" s="1054"/>
      <c r="N9" s="7"/>
    </row>
    <row r="10" spans="1:14">
      <c r="A10" s="1052"/>
      <c r="B10" s="1053"/>
      <c r="C10" s="1053"/>
      <c r="D10" s="1053"/>
      <c r="E10" s="1053"/>
      <c r="F10" s="1053"/>
      <c r="G10" s="1053"/>
      <c r="H10" s="1053"/>
      <c r="I10" s="1053"/>
      <c r="J10" s="1053"/>
      <c r="K10" s="1053"/>
      <c r="L10" s="1053"/>
      <c r="M10" s="1054"/>
      <c r="N10" s="7"/>
    </row>
    <row r="11" spans="1:14">
      <c r="A11" s="1055"/>
      <c r="B11" s="1056"/>
      <c r="C11" s="1057" t="s">
        <v>232</v>
      </c>
      <c r="D11" s="1056"/>
      <c r="E11" s="1057" t="s">
        <v>233</v>
      </c>
      <c r="F11" s="1058" t="s">
        <v>234</v>
      </c>
      <c r="G11" s="1059"/>
      <c r="H11" s="1060" t="s">
        <v>235</v>
      </c>
      <c r="I11" s="1061"/>
      <c r="J11" s="1062"/>
      <c r="K11" s="1060" t="s">
        <v>345</v>
      </c>
      <c r="L11" s="1061"/>
      <c r="M11" s="1063"/>
      <c r="N11" s="7"/>
    </row>
    <row r="12" spans="1:14">
      <c r="A12" s="1064" t="s">
        <v>36</v>
      </c>
      <c r="B12" s="1065" t="s">
        <v>236</v>
      </c>
      <c r="C12" s="1066" t="s">
        <v>2377</v>
      </c>
      <c r="D12" s="1065" t="s">
        <v>2377</v>
      </c>
      <c r="E12" s="1066" t="s">
        <v>1962</v>
      </c>
      <c r="F12" s="1067" t="s">
        <v>237</v>
      </c>
      <c r="G12" s="1068" t="s">
        <v>1962</v>
      </c>
      <c r="H12" s="1068" t="s">
        <v>238</v>
      </c>
      <c r="I12" s="1067" t="s">
        <v>239</v>
      </c>
      <c r="J12" s="1069" t="s">
        <v>240</v>
      </c>
      <c r="K12" s="1067" t="s">
        <v>238</v>
      </c>
      <c r="L12" s="1069" t="s">
        <v>240</v>
      </c>
      <c r="M12" s="1070" t="s">
        <v>239</v>
      </c>
      <c r="N12" s="7"/>
    </row>
    <row r="13" spans="1:14">
      <c r="A13" s="1071" t="s">
        <v>48</v>
      </c>
      <c r="B13" s="1072"/>
      <c r="C13" s="1073" t="s">
        <v>2380</v>
      </c>
      <c r="D13" s="1074" t="s">
        <v>2381</v>
      </c>
      <c r="E13" s="1073" t="s">
        <v>241</v>
      </c>
      <c r="F13" s="1074" t="s">
        <v>242</v>
      </c>
      <c r="G13" s="1075" t="s">
        <v>243</v>
      </c>
      <c r="H13" s="1075" t="s">
        <v>244</v>
      </c>
      <c r="I13" s="1074" t="s">
        <v>245</v>
      </c>
      <c r="J13" s="1076" t="s">
        <v>246</v>
      </c>
      <c r="K13" s="1074" t="s">
        <v>247</v>
      </c>
      <c r="L13" s="1076" t="s">
        <v>248</v>
      </c>
      <c r="M13" s="1077" t="s">
        <v>249</v>
      </c>
      <c r="N13" s="7"/>
    </row>
    <row r="14" spans="1:14" ht="15.75">
      <c r="A14" s="1052">
        <v>1</v>
      </c>
      <c r="B14" s="1078" t="s">
        <v>250</v>
      </c>
      <c r="C14" s="1079"/>
      <c r="D14" s="1080"/>
      <c r="E14" s="1079"/>
      <c r="F14" s="1080"/>
      <c r="G14" s="1081"/>
      <c r="H14" s="1080"/>
      <c r="I14" s="1082"/>
      <c r="J14" s="1082"/>
      <c r="K14" s="1080"/>
      <c r="L14" s="1080"/>
      <c r="M14" s="1083"/>
      <c r="N14" s="7"/>
    </row>
    <row r="15" spans="1:14">
      <c r="A15" s="1052">
        <f>+A14+1</f>
        <v>2</v>
      </c>
      <c r="B15" s="1080"/>
      <c r="C15" s="1079"/>
      <c r="D15" s="1080"/>
      <c r="E15" s="1084"/>
      <c r="F15" s="1085"/>
      <c r="G15" s="1086"/>
      <c r="H15" s="1087"/>
      <c r="I15" s="1088"/>
      <c r="J15" s="1088"/>
      <c r="K15" s="1087"/>
      <c r="L15" s="1088"/>
      <c r="M15" s="1089"/>
      <c r="N15" s="7"/>
    </row>
    <row r="16" spans="1:14">
      <c r="A16" s="1052">
        <f t="shared" ref="A16:A28" si="0">+A15+1</f>
        <v>3</v>
      </c>
      <c r="B16" s="1080"/>
      <c r="C16" s="1079"/>
      <c r="D16" s="1080"/>
      <c r="E16" s="1090"/>
      <c r="F16" s="1085"/>
      <c r="G16" s="1091"/>
      <c r="H16" s="1092"/>
      <c r="I16" s="1093"/>
      <c r="J16" s="1093"/>
      <c r="K16" s="1092"/>
      <c r="L16" s="1092"/>
      <c r="M16" s="1094"/>
      <c r="N16" s="7"/>
    </row>
    <row r="17" spans="1:14">
      <c r="A17" s="1052">
        <f t="shared" si="0"/>
        <v>4</v>
      </c>
      <c r="B17" s="1080"/>
      <c r="C17" s="1079"/>
      <c r="D17" s="1080"/>
      <c r="E17" s="1090"/>
      <c r="F17" s="1085"/>
      <c r="G17" s="1091"/>
      <c r="H17" s="1092"/>
      <c r="I17" s="1093"/>
      <c r="J17" s="1093"/>
      <c r="K17" s="1092"/>
      <c r="L17" s="1092"/>
      <c r="M17" s="1094"/>
      <c r="N17" s="7"/>
    </row>
    <row r="18" spans="1:14">
      <c r="A18" s="1052">
        <f t="shared" si="0"/>
        <v>5</v>
      </c>
      <c r="B18" s="1080"/>
      <c r="C18" s="1079"/>
      <c r="D18" s="1080"/>
      <c r="E18" s="1090"/>
      <c r="F18" s="1085"/>
      <c r="G18" s="1091"/>
      <c r="H18" s="1092"/>
      <c r="I18" s="1093"/>
      <c r="J18" s="1093"/>
      <c r="K18" s="1092"/>
      <c r="L18" s="1092"/>
      <c r="M18" s="1094"/>
      <c r="N18" s="7"/>
    </row>
    <row r="19" spans="1:14">
      <c r="A19" s="1052">
        <f t="shared" si="0"/>
        <v>6</v>
      </c>
      <c r="B19" s="1080"/>
      <c r="C19" s="1079"/>
      <c r="D19" s="1080"/>
      <c r="E19" s="1090"/>
      <c r="F19" s="1085"/>
      <c r="G19" s="1091"/>
      <c r="H19" s="1092"/>
      <c r="I19" s="1093"/>
      <c r="J19" s="1093"/>
      <c r="K19" s="1092"/>
      <c r="L19" s="1092"/>
      <c r="M19" s="1094"/>
      <c r="N19" s="7"/>
    </row>
    <row r="20" spans="1:14" ht="15.75">
      <c r="A20" s="1052">
        <f t="shared" si="0"/>
        <v>7</v>
      </c>
      <c r="B20" s="1095" t="s">
        <v>47</v>
      </c>
      <c r="C20" s="1053"/>
      <c r="D20" s="1096"/>
      <c r="E20" s="1097">
        <f>SUM(E15:E19)</f>
        <v>0</v>
      </c>
      <c r="F20" s="1098"/>
      <c r="G20" s="1099"/>
      <c r="H20" s="1100"/>
      <c r="I20" s="1101"/>
      <c r="J20" s="1101"/>
      <c r="K20" s="1100"/>
      <c r="L20" s="1100"/>
      <c r="M20" s="1102"/>
      <c r="N20" s="7"/>
    </row>
    <row r="21" spans="1:14">
      <c r="A21" s="1052">
        <f t="shared" si="0"/>
        <v>8</v>
      </c>
      <c r="B21" s="1096"/>
      <c r="C21" s="1053"/>
      <c r="D21" s="1096"/>
      <c r="E21" s="1053"/>
      <c r="F21" s="1098"/>
      <c r="G21" s="1099"/>
      <c r="H21" s="1100"/>
      <c r="I21" s="1101"/>
      <c r="J21" s="1101"/>
      <c r="K21" s="1100"/>
      <c r="L21" s="1100"/>
      <c r="M21" s="1102"/>
      <c r="N21" s="7"/>
    </row>
    <row r="22" spans="1:14" ht="15.75">
      <c r="A22" s="1052">
        <f t="shared" si="0"/>
        <v>9</v>
      </c>
      <c r="B22" s="1078" t="s">
        <v>251</v>
      </c>
      <c r="C22" s="1079"/>
      <c r="D22" s="1080"/>
      <c r="E22" s="1079"/>
      <c r="F22" s="1085"/>
      <c r="G22" s="1091"/>
      <c r="H22" s="1092"/>
      <c r="I22" s="1093"/>
      <c r="J22" s="1093"/>
      <c r="K22" s="1092"/>
      <c r="L22" s="1092"/>
      <c r="M22" s="1094"/>
      <c r="N22" s="7"/>
    </row>
    <row r="23" spans="1:14">
      <c r="A23" s="1052">
        <f t="shared" si="0"/>
        <v>10</v>
      </c>
      <c r="B23" s="1080" t="s">
        <v>2991</v>
      </c>
      <c r="C23" s="1375">
        <v>29439</v>
      </c>
      <c r="D23" s="1080">
        <v>2015</v>
      </c>
      <c r="E23" s="1084">
        <v>7238</v>
      </c>
      <c r="F23" s="1085">
        <v>0.05</v>
      </c>
      <c r="G23" s="1091">
        <v>451</v>
      </c>
      <c r="H23" s="1092"/>
      <c r="I23" s="1093"/>
      <c r="J23" s="1093"/>
      <c r="K23" s="1092"/>
      <c r="L23" s="1093"/>
      <c r="M23" s="1094"/>
      <c r="N23" s="7"/>
    </row>
    <row r="24" spans="1:14">
      <c r="A24" s="1052">
        <f t="shared" si="0"/>
        <v>11</v>
      </c>
      <c r="B24" s="1080" t="s">
        <v>2992</v>
      </c>
      <c r="C24" s="1375">
        <v>29439</v>
      </c>
      <c r="D24" s="1080">
        <v>2015</v>
      </c>
      <c r="E24" s="1090">
        <v>38238</v>
      </c>
      <c r="F24" s="1085">
        <v>0.08</v>
      </c>
      <c r="G24" s="1091">
        <v>4067</v>
      </c>
      <c r="H24" s="1092">
        <v>710</v>
      </c>
      <c r="I24" s="1093"/>
      <c r="J24" s="1093"/>
      <c r="K24" s="1092">
        <v>213</v>
      </c>
      <c r="L24" s="1092"/>
      <c r="M24" s="1094"/>
      <c r="N24" s="7"/>
    </row>
    <row r="25" spans="1:14">
      <c r="A25" s="1052">
        <f t="shared" si="0"/>
        <v>12</v>
      </c>
      <c r="B25" s="1080" t="s">
        <v>2993</v>
      </c>
      <c r="C25" s="1375">
        <v>32128</v>
      </c>
      <c r="D25" s="1080">
        <v>2022</v>
      </c>
      <c r="E25" s="1090">
        <v>828896</v>
      </c>
      <c r="F25" s="1085">
        <v>7.4999999999999997E-2</v>
      </c>
      <c r="G25" s="1091">
        <v>64742</v>
      </c>
      <c r="H25" s="1092">
        <v>2800</v>
      </c>
      <c r="I25" s="1093"/>
      <c r="J25" s="1093"/>
      <c r="K25" s="1092">
        <v>350</v>
      </c>
      <c r="L25" s="1092"/>
      <c r="M25" s="1094"/>
      <c r="N25" s="7"/>
    </row>
    <row r="26" spans="1:14">
      <c r="A26" s="1052">
        <f t="shared" si="0"/>
        <v>13</v>
      </c>
      <c r="B26" s="1080"/>
      <c r="C26" s="1079"/>
      <c r="D26" s="1080"/>
      <c r="E26" s="1090"/>
      <c r="F26" s="1085"/>
      <c r="G26" s="1091"/>
      <c r="H26" s="1092"/>
      <c r="I26" s="1093"/>
      <c r="J26" s="1093"/>
      <c r="K26" s="1092"/>
      <c r="L26" s="1092"/>
      <c r="M26" s="1094"/>
      <c r="N26" s="7"/>
    </row>
    <row r="27" spans="1:14">
      <c r="A27" s="1052">
        <f t="shared" si="0"/>
        <v>14</v>
      </c>
      <c r="B27" s="1080"/>
      <c r="C27" s="1079"/>
      <c r="D27" s="1080"/>
      <c r="E27" s="1090"/>
      <c r="F27" s="1085"/>
      <c r="G27" s="1091"/>
      <c r="H27" s="1092"/>
      <c r="I27" s="1093"/>
      <c r="J27" s="1093"/>
      <c r="K27" s="1092"/>
      <c r="L27" s="1092"/>
      <c r="M27" s="1094"/>
      <c r="N27" s="7"/>
    </row>
    <row r="28" spans="1:14" ht="15.75">
      <c r="A28" s="1052">
        <f t="shared" si="0"/>
        <v>15</v>
      </c>
      <c r="B28" s="1095" t="s">
        <v>47</v>
      </c>
      <c r="C28" s="1053"/>
      <c r="D28" s="1096"/>
      <c r="E28" s="1097">
        <f>SUM(E23:E27)</f>
        <v>874372</v>
      </c>
      <c r="F28" s="1098"/>
      <c r="G28" s="1099"/>
      <c r="H28" s="1100"/>
      <c r="I28" s="1101"/>
      <c r="J28" s="1101"/>
      <c r="K28" s="1100"/>
      <c r="L28" s="1100"/>
      <c r="M28" s="1102"/>
      <c r="N28" s="7"/>
    </row>
    <row r="29" spans="1:14">
      <c r="A29" s="1065"/>
      <c r="B29" s="1096"/>
      <c r="C29" s="1096"/>
      <c r="D29" s="1096"/>
      <c r="E29" s="1096"/>
      <c r="F29" s="1098"/>
      <c r="G29" s="1100"/>
      <c r="H29" s="1100"/>
      <c r="I29" s="1100"/>
      <c r="J29" s="1100"/>
      <c r="K29" s="1100"/>
      <c r="L29" s="1100"/>
      <c r="M29" s="1102"/>
      <c r="N29" s="7"/>
    </row>
    <row r="30" spans="1:14" ht="15.75">
      <c r="A30" s="1052">
        <f>+A28+1</f>
        <v>16</v>
      </c>
      <c r="B30" s="1078" t="s">
        <v>252</v>
      </c>
      <c r="C30" s="1079"/>
      <c r="D30" s="1080"/>
      <c r="E30" s="1079"/>
      <c r="F30" s="1080"/>
      <c r="G30" s="1091"/>
      <c r="H30" s="1092"/>
      <c r="I30" s="1093"/>
      <c r="J30" s="1093"/>
      <c r="K30" s="1090"/>
      <c r="L30" s="1092"/>
      <c r="M30" s="1094"/>
      <c r="N30" s="7"/>
    </row>
    <row r="31" spans="1:14">
      <c r="A31" s="1052">
        <f>+A30+1</f>
        <v>17</v>
      </c>
      <c r="B31" s="1080"/>
      <c r="C31" s="1079"/>
      <c r="D31" s="1080"/>
      <c r="E31" s="1084"/>
      <c r="F31" s="1080"/>
      <c r="G31" s="1091"/>
      <c r="H31" s="1092"/>
      <c r="I31" s="1093"/>
      <c r="J31" s="1093"/>
      <c r="K31" s="1090"/>
      <c r="L31" s="1092"/>
      <c r="M31" s="1094"/>
      <c r="N31" s="7"/>
    </row>
    <row r="32" spans="1:14">
      <c r="A32" s="1052">
        <f t="shared" ref="A32:A39" si="1">+A31+1</f>
        <v>18</v>
      </c>
      <c r="B32" s="1080"/>
      <c r="C32" s="1079"/>
      <c r="D32" s="1080"/>
      <c r="E32" s="1090"/>
      <c r="F32" s="1080"/>
      <c r="G32" s="1091"/>
      <c r="H32" s="1092"/>
      <c r="I32" s="1093"/>
      <c r="J32" s="1093"/>
      <c r="K32" s="1090"/>
      <c r="L32" s="1092"/>
      <c r="M32" s="1094"/>
      <c r="N32" s="7"/>
    </row>
    <row r="33" spans="1:14" ht="15.75">
      <c r="A33" s="1052">
        <f t="shared" si="1"/>
        <v>19</v>
      </c>
      <c r="B33" s="1095" t="s">
        <v>47</v>
      </c>
      <c r="C33" s="1053"/>
      <c r="D33" s="1096"/>
      <c r="E33" s="1097">
        <v>0</v>
      </c>
      <c r="F33" s="1098"/>
      <c r="G33" s="1099"/>
      <c r="H33" s="1100"/>
      <c r="I33" s="1101"/>
      <c r="J33" s="1101"/>
      <c r="K33" s="1100"/>
      <c r="L33" s="1100"/>
      <c r="M33" s="1102"/>
      <c r="N33" s="7"/>
    </row>
    <row r="34" spans="1:14">
      <c r="A34" s="1052">
        <f t="shared" si="1"/>
        <v>20</v>
      </c>
      <c r="B34" s="1096"/>
      <c r="C34" s="1053"/>
      <c r="D34" s="1096"/>
      <c r="E34" s="1053"/>
      <c r="F34" s="1096"/>
      <c r="G34" s="1099"/>
      <c r="H34" s="1100"/>
      <c r="I34" s="1101"/>
      <c r="J34" s="1101"/>
      <c r="K34" s="1104"/>
      <c r="L34" s="1100"/>
      <c r="M34" s="1102"/>
      <c r="N34" s="7"/>
    </row>
    <row r="35" spans="1:14" ht="15.75">
      <c r="A35" s="1052">
        <f t="shared" si="1"/>
        <v>21</v>
      </c>
      <c r="B35" s="1078" t="s">
        <v>253</v>
      </c>
      <c r="C35" s="1079"/>
      <c r="D35" s="1080"/>
      <c r="E35" s="1079"/>
      <c r="F35" s="1080"/>
      <c r="G35" s="1091"/>
      <c r="H35" s="1092"/>
      <c r="I35" s="1093"/>
      <c r="J35" s="1093"/>
      <c r="K35" s="1090"/>
      <c r="L35" s="1092"/>
      <c r="M35" s="1094"/>
      <c r="N35" s="7"/>
    </row>
    <row r="36" spans="1:14">
      <c r="A36" s="1052">
        <f t="shared" si="1"/>
        <v>22</v>
      </c>
      <c r="B36" s="1080"/>
      <c r="C36" s="1079"/>
      <c r="D36" s="1080"/>
      <c r="E36" s="1084"/>
      <c r="F36" s="1080"/>
      <c r="G36" s="1091"/>
      <c r="H36" s="1092"/>
      <c r="I36" s="1093"/>
      <c r="J36" s="1093"/>
      <c r="K36" s="1090"/>
      <c r="L36" s="1092"/>
      <c r="M36" s="1094"/>
      <c r="N36" s="7"/>
    </row>
    <row r="37" spans="1:14">
      <c r="A37" s="1052">
        <f t="shared" si="1"/>
        <v>23</v>
      </c>
      <c r="B37" s="1080"/>
      <c r="C37" s="1079"/>
      <c r="D37" s="1080"/>
      <c r="E37" s="1090"/>
      <c r="F37" s="1080"/>
      <c r="G37" s="1091"/>
      <c r="H37" s="1092"/>
      <c r="I37" s="1093"/>
      <c r="J37" s="1093"/>
      <c r="K37" s="1090"/>
      <c r="L37" s="1092"/>
      <c r="M37" s="1094"/>
      <c r="N37" s="7"/>
    </row>
    <row r="38" spans="1:14">
      <c r="A38" s="1052">
        <f t="shared" si="1"/>
        <v>24</v>
      </c>
      <c r="B38" s="1080"/>
      <c r="C38" s="1079"/>
      <c r="D38" s="1080"/>
      <c r="E38" s="1090"/>
      <c r="F38" s="1080"/>
      <c r="G38" s="1091"/>
      <c r="H38" s="1092"/>
      <c r="I38" s="1093"/>
      <c r="J38" s="1093"/>
      <c r="K38" s="1090"/>
      <c r="L38" s="1092"/>
      <c r="M38" s="1094"/>
      <c r="N38" s="7"/>
    </row>
    <row r="39" spans="1:14" ht="15.75">
      <c r="A39" s="1052">
        <f t="shared" si="1"/>
        <v>25</v>
      </c>
      <c r="B39" s="1095" t="s">
        <v>47</v>
      </c>
      <c r="C39" s="1053"/>
      <c r="D39" s="1096"/>
      <c r="E39" s="1097">
        <v>0</v>
      </c>
      <c r="F39" s="1098"/>
      <c r="G39" s="1099"/>
      <c r="H39" s="1100"/>
      <c r="I39" s="1101"/>
      <c r="J39" s="1101"/>
      <c r="K39" s="1100"/>
      <c r="L39" s="1100"/>
      <c r="M39" s="1102"/>
      <c r="N39" s="7"/>
    </row>
    <row r="40" spans="1:14">
      <c r="A40" s="1052"/>
      <c r="B40" s="1096"/>
      <c r="C40" s="1053"/>
      <c r="D40" s="1096"/>
      <c r="E40" s="1053"/>
      <c r="F40" s="1096"/>
      <c r="G40" s="1099"/>
      <c r="H40" s="1100"/>
      <c r="I40" s="1101"/>
      <c r="J40" s="1101"/>
      <c r="K40" s="1104"/>
      <c r="L40" s="1100"/>
      <c r="M40" s="1102"/>
      <c r="N40" s="7"/>
    </row>
    <row r="41" spans="1:14" ht="16.5" thickBot="1">
      <c r="A41" s="1103">
        <f>+A39+1</f>
        <v>26</v>
      </c>
      <c r="B41" s="1105" t="s">
        <v>2900</v>
      </c>
      <c r="C41" s="1106"/>
      <c r="D41" s="1107"/>
      <c r="E41" s="1108">
        <f>E20+E28+E33+E39</f>
        <v>874372</v>
      </c>
      <c r="F41" s="1109"/>
      <c r="G41" s="1110">
        <f>SUM(G15:G38)</f>
        <v>69260</v>
      </c>
      <c r="H41" s="1110">
        <f t="shared" ref="H41:M41" si="2">SUM(H15:H38)</f>
        <v>3510</v>
      </c>
      <c r="I41" s="1110">
        <f t="shared" si="2"/>
        <v>0</v>
      </c>
      <c r="J41" s="1110">
        <f t="shared" si="2"/>
        <v>0</v>
      </c>
      <c r="K41" s="1110">
        <f t="shared" si="2"/>
        <v>563</v>
      </c>
      <c r="L41" s="1110">
        <f t="shared" si="2"/>
        <v>0</v>
      </c>
      <c r="M41" s="1110">
        <f t="shared" si="2"/>
        <v>0</v>
      </c>
      <c r="N41" s="7"/>
    </row>
    <row r="42" spans="1:14" ht="15.75">
      <c r="A42" s="1111"/>
      <c r="B42" s="1112"/>
      <c r="C42" s="1111"/>
      <c r="D42" s="1111"/>
      <c r="E42" s="1113"/>
      <c r="F42" s="1114"/>
      <c r="G42" s="1113"/>
      <c r="H42" s="1113"/>
      <c r="I42" s="1113"/>
      <c r="J42" s="1113"/>
      <c r="K42" s="1113"/>
      <c r="L42" s="1113"/>
      <c r="M42" s="1113"/>
      <c r="N42" s="7"/>
    </row>
    <row r="43" spans="1:14">
      <c r="A43" s="1115"/>
      <c r="B43" s="1116"/>
      <c r="C43" s="1117"/>
      <c r="D43" s="1118"/>
      <c r="E43" s="1116"/>
      <c r="F43" s="1116"/>
      <c r="G43" s="1116"/>
      <c r="H43" s="1117"/>
      <c r="I43" s="1116"/>
      <c r="J43" s="1117"/>
      <c r="K43" s="1116"/>
      <c r="L43" s="1119"/>
      <c r="M43" s="1113"/>
      <c r="N43" s="7"/>
    </row>
    <row r="44" spans="1:14">
      <c r="A44" s="1120" t="s">
        <v>36</v>
      </c>
      <c r="B44" s="1029"/>
      <c r="C44" s="1121"/>
      <c r="D44" s="1122"/>
      <c r="E44" s="1031" t="s">
        <v>1254</v>
      </c>
      <c r="F44" s="1031"/>
      <c r="G44" s="1031"/>
      <c r="H44" s="1123"/>
      <c r="I44" s="1031" t="s">
        <v>1255</v>
      </c>
      <c r="J44" s="1123"/>
      <c r="K44" s="1031" t="s">
        <v>1256</v>
      </c>
      <c r="L44" s="1032"/>
      <c r="M44" s="1113"/>
      <c r="N44" s="7"/>
    </row>
    <row r="45" spans="1:14">
      <c r="A45" s="1120" t="s">
        <v>48</v>
      </c>
      <c r="B45" s="1029"/>
      <c r="C45" s="1122"/>
      <c r="D45" s="1122"/>
      <c r="E45" s="1118" t="s">
        <v>628</v>
      </c>
      <c r="F45" s="1118" t="s">
        <v>2901</v>
      </c>
      <c r="G45" s="1117"/>
      <c r="H45" s="1118" t="s">
        <v>1257</v>
      </c>
      <c r="I45" s="1117"/>
      <c r="J45" s="1118" t="s">
        <v>1649</v>
      </c>
      <c r="K45" s="1117"/>
      <c r="L45" s="1119"/>
      <c r="M45" s="1113"/>
      <c r="N45" s="7"/>
    </row>
    <row r="46" spans="1:14">
      <c r="A46" s="1124"/>
      <c r="B46" s="1029"/>
      <c r="C46" s="1122"/>
      <c r="D46" s="1122"/>
      <c r="E46" s="1122" t="s">
        <v>277</v>
      </c>
      <c r="F46" s="1122" t="s">
        <v>2902</v>
      </c>
      <c r="G46" s="1121"/>
      <c r="H46" s="1122" t="s">
        <v>1258</v>
      </c>
      <c r="I46" s="1121"/>
      <c r="J46" s="1122" t="s">
        <v>1259</v>
      </c>
      <c r="K46" s="1121"/>
      <c r="L46" s="1043"/>
      <c r="M46" s="1113"/>
      <c r="N46" s="7"/>
    </row>
    <row r="47" spans="1:14">
      <c r="A47" s="1124"/>
      <c r="B47" s="1029"/>
      <c r="C47" s="1121"/>
      <c r="D47" s="1122"/>
      <c r="E47" s="1122" t="s">
        <v>1260</v>
      </c>
      <c r="F47" s="1122" t="s">
        <v>2903</v>
      </c>
      <c r="G47" s="1122" t="s">
        <v>1962</v>
      </c>
      <c r="H47" s="1122" t="s">
        <v>1261</v>
      </c>
      <c r="I47" s="1122" t="s">
        <v>278</v>
      </c>
      <c r="J47" s="1122" t="s">
        <v>1262</v>
      </c>
      <c r="K47" s="1122" t="s">
        <v>344</v>
      </c>
      <c r="L47" s="1125" t="s">
        <v>1263</v>
      </c>
      <c r="M47" s="1113"/>
      <c r="N47" s="7"/>
    </row>
    <row r="48" spans="1:14">
      <c r="A48" s="1124"/>
      <c r="B48" s="1029"/>
      <c r="C48" s="1121"/>
      <c r="D48" s="1122"/>
      <c r="E48" s="1122"/>
      <c r="F48" s="1122" t="s">
        <v>2904</v>
      </c>
      <c r="G48" s="1122"/>
      <c r="H48" s="1122"/>
      <c r="I48" s="1122"/>
      <c r="J48" s="1122"/>
      <c r="K48" s="1122"/>
      <c r="L48" s="1125"/>
      <c r="M48" s="1113"/>
      <c r="N48" s="7"/>
    </row>
    <row r="49" spans="1:14">
      <c r="A49" s="1115"/>
      <c r="B49" s="1116"/>
      <c r="C49" s="1117"/>
      <c r="D49" s="1117"/>
      <c r="E49" s="1117"/>
      <c r="F49" s="1117"/>
      <c r="G49" s="1117"/>
      <c r="H49" s="1117"/>
      <c r="I49" s="1117"/>
      <c r="J49" s="1117"/>
      <c r="K49" s="1117"/>
      <c r="L49" s="1119"/>
      <c r="M49" s="1113"/>
      <c r="N49" s="7"/>
    </row>
    <row r="50" spans="1:14">
      <c r="A50" s="1124">
        <f>+A41+1</f>
        <v>27</v>
      </c>
      <c r="B50" s="1126" t="s">
        <v>1264</v>
      </c>
      <c r="C50" s="1127"/>
      <c r="D50" s="1121"/>
      <c r="E50" s="1121"/>
      <c r="F50" s="1121"/>
      <c r="G50" s="1121"/>
      <c r="H50" s="1121"/>
      <c r="I50" s="1121"/>
      <c r="J50" s="1121"/>
      <c r="K50" s="1121"/>
      <c r="L50" s="1043"/>
      <c r="M50" s="1113"/>
      <c r="N50" s="7"/>
    </row>
    <row r="51" spans="1:14">
      <c r="A51" s="1124"/>
      <c r="B51" s="1029"/>
      <c r="C51" s="1127"/>
      <c r="D51" s="1121"/>
      <c r="E51" s="1121"/>
      <c r="F51" s="1121"/>
      <c r="G51" s="1121"/>
      <c r="H51" s="1121"/>
      <c r="I51" s="1128"/>
      <c r="J51" s="1121"/>
      <c r="K51" s="1121"/>
      <c r="L51" s="1043"/>
      <c r="M51" s="1113"/>
      <c r="N51" s="7"/>
    </row>
    <row r="52" spans="1:14">
      <c r="A52" s="1129">
        <f>+A50+1</f>
        <v>28</v>
      </c>
      <c r="B52" s="1029" t="s">
        <v>1365</v>
      </c>
      <c r="C52" s="1127"/>
      <c r="D52" s="1130"/>
      <c r="E52" s="1130">
        <v>580</v>
      </c>
      <c r="F52" s="1376">
        <v>100</v>
      </c>
      <c r="G52" s="1131">
        <v>64200</v>
      </c>
      <c r="H52" s="1131">
        <v>0</v>
      </c>
      <c r="I52" s="1130">
        <v>50</v>
      </c>
      <c r="J52" s="1131">
        <v>840336</v>
      </c>
      <c r="K52" s="1131">
        <v>0</v>
      </c>
      <c r="L52" s="1132">
        <v>0</v>
      </c>
      <c r="M52" s="1113"/>
      <c r="N52" s="7"/>
    </row>
    <row r="53" spans="1:14">
      <c r="A53" s="1129">
        <f>+A52+1</f>
        <v>29</v>
      </c>
      <c r="B53" s="1029"/>
      <c r="C53" s="1127"/>
      <c r="D53" s="1130"/>
      <c r="E53" s="1130"/>
      <c r="F53" s="1127"/>
      <c r="G53" s="1130"/>
      <c r="H53" s="1130"/>
      <c r="I53" s="1130"/>
      <c r="J53" s="1130"/>
      <c r="K53" s="1130"/>
      <c r="L53" s="1133"/>
      <c r="M53" s="1113"/>
      <c r="N53" s="7"/>
    </row>
    <row r="54" spans="1:14">
      <c r="A54" s="1129">
        <f>+A53+1</f>
        <v>30</v>
      </c>
      <c r="B54" s="1029"/>
      <c r="C54" s="1127"/>
      <c r="D54" s="1130"/>
      <c r="E54" s="1130"/>
      <c r="F54" s="1127"/>
      <c r="G54" s="1130"/>
      <c r="H54" s="1130"/>
      <c r="I54" s="1130"/>
      <c r="J54" s="1130"/>
      <c r="K54" s="1130"/>
      <c r="L54" s="1133"/>
      <c r="M54" s="1113"/>
      <c r="N54" s="7"/>
    </row>
    <row r="55" spans="1:14">
      <c r="A55" s="1129">
        <f>+A54+1</f>
        <v>31</v>
      </c>
      <c r="B55" s="1029"/>
      <c r="C55" s="1134" t="s">
        <v>1265</v>
      </c>
      <c r="D55" s="1135"/>
      <c r="E55" s="1135">
        <f>SUM(E52:E54)</f>
        <v>580</v>
      </c>
      <c r="F55" s="1136"/>
      <c r="G55" s="1135">
        <f>SUM(G52:G54)</f>
        <v>64200</v>
      </c>
      <c r="H55" s="1135">
        <f t="shared" ref="H55:L55" si="3">SUM(H52:H54)</f>
        <v>0</v>
      </c>
      <c r="I55" s="1135">
        <f t="shared" si="3"/>
        <v>50</v>
      </c>
      <c r="J55" s="1135">
        <f t="shared" si="3"/>
        <v>840336</v>
      </c>
      <c r="K55" s="1135">
        <f t="shared" si="3"/>
        <v>0</v>
      </c>
      <c r="L55" s="1135">
        <f t="shared" si="3"/>
        <v>0</v>
      </c>
      <c r="M55" s="1113"/>
      <c r="N55" s="7"/>
    </row>
    <row r="56" spans="1:14">
      <c r="A56" s="1137"/>
      <c r="B56" s="1116"/>
      <c r="C56" s="1117"/>
      <c r="D56" s="1117"/>
      <c r="E56" s="1117"/>
      <c r="F56" s="1121"/>
      <c r="G56" s="1117"/>
      <c r="H56" s="1117"/>
      <c r="I56" s="1117"/>
      <c r="J56" s="1117"/>
      <c r="K56" s="1117"/>
      <c r="L56" s="1119"/>
      <c r="M56" s="1113"/>
      <c r="N56" s="7"/>
    </row>
    <row r="57" spans="1:14">
      <c r="A57" s="1129">
        <f>+A55+1</f>
        <v>32</v>
      </c>
      <c r="B57" s="1126" t="s">
        <v>1266</v>
      </c>
      <c r="C57" s="1138"/>
      <c r="D57" s="1121"/>
      <c r="E57" s="1121"/>
      <c r="F57" s="1121"/>
      <c r="G57" s="1121"/>
      <c r="H57" s="1121"/>
      <c r="I57" s="1121"/>
      <c r="J57" s="1121"/>
      <c r="K57" s="1121"/>
      <c r="L57" s="1043"/>
      <c r="M57" s="1139"/>
      <c r="N57" s="7"/>
    </row>
    <row r="58" spans="1:14">
      <c r="A58" s="1129"/>
      <c r="B58" s="1029"/>
      <c r="C58" s="1121"/>
      <c r="D58" s="1121"/>
      <c r="E58" s="1128"/>
      <c r="F58" s="1121"/>
      <c r="G58" s="1121"/>
      <c r="H58" s="1121"/>
      <c r="I58" s="1128"/>
      <c r="J58" s="1121"/>
      <c r="K58" s="1121"/>
      <c r="L58" s="1043"/>
      <c r="M58" s="1113"/>
      <c r="N58" s="7"/>
    </row>
    <row r="59" spans="1:14">
      <c r="A59" s="1129">
        <f>+A57+1</f>
        <v>33</v>
      </c>
      <c r="B59" s="1029" t="s">
        <v>2994</v>
      </c>
      <c r="C59" s="1127"/>
      <c r="D59" s="1130"/>
      <c r="E59" s="1130">
        <v>0</v>
      </c>
      <c r="F59" s="1131">
        <v>100</v>
      </c>
      <c r="G59" s="1131">
        <v>0</v>
      </c>
      <c r="H59" s="1131">
        <v>0</v>
      </c>
      <c r="I59" s="1130">
        <v>0</v>
      </c>
      <c r="J59" s="1131">
        <v>0</v>
      </c>
      <c r="K59" s="1131">
        <v>0</v>
      </c>
      <c r="L59" s="1132">
        <v>0</v>
      </c>
      <c r="M59" s="1113"/>
      <c r="N59" s="7"/>
    </row>
    <row r="60" spans="1:14">
      <c r="A60" s="1129">
        <f>+A59+1</f>
        <v>34</v>
      </c>
      <c r="B60" s="1029" t="s">
        <v>2995</v>
      </c>
      <c r="C60" s="1127"/>
      <c r="D60" s="1130"/>
      <c r="E60" s="1130">
        <v>0</v>
      </c>
      <c r="F60" s="1130">
        <v>100</v>
      </c>
      <c r="G60" s="1130">
        <v>0</v>
      </c>
      <c r="H60" s="1130">
        <v>0</v>
      </c>
      <c r="I60" s="1130">
        <v>0</v>
      </c>
      <c r="J60" s="1130">
        <v>0</v>
      </c>
      <c r="K60" s="1130">
        <v>0</v>
      </c>
      <c r="L60" s="1133">
        <v>0</v>
      </c>
      <c r="M60" s="1113"/>
      <c r="N60" s="7"/>
    </row>
    <row r="61" spans="1:14">
      <c r="A61" s="1129">
        <f>+A60+1</f>
        <v>35</v>
      </c>
      <c r="B61" s="1029"/>
      <c r="C61" s="1127"/>
      <c r="D61" s="1130"/>
      <c r="E61" s="1130"/>
      <c r="F61" s="1130"/>
      <c r="G61" s="1130"/>
      <c r="H61" s="1130"/>
      <c r="I61" s="1130"/>
      <c r="J61" s="1130"/>
      <c r="K61" s="1130"/>
      <c r="L61" s="1133"/>
      <c r="M61" s="1113"/>
      <c r="N61" s="7"/>
    </row>
    <row r="62" spans="1:14" ht="15.75" thickBot="1">
      <c r="A62" s="1140">
        <f>+A61+1</f>
        <v>36</v>
      </c>
      <c r="B62" s="1141"/>
      <c r="C62" s="1142" t="s">
        <v>1267</v>
      </c>
      <c r="D62" s="1143"/>
      <c r="E62" s="1143">
        <v>0</v>
      </c>
      <c r="F62" s="1143"/>
      <c r="G62" s="1144">
        <v>0</v>
      </c>
      <c r="H62" s="1144">
        <v>0</v>
      </c>
      <c r="I62" s="1143">
        <v>0</v>
      </c>
      <c r="J62" s="1144">
        <v>0</v>
      </c>
      <c r="K62" s="1143">
        <v>0</v>
      </c>
      <c r="L62" s="1143">
        <v>0</v>
      </c>
      <c r="M62" s="1113"/>
      <c r="N62" s="7"/>
    </row>
    <row r="63" spans="1:14">
      <c r="A63" s="1145"/>
      <c r="B63" s="1096"/>
      <c r="C63" s="1053"/>
      <c r="D63" s="1096"/>
      <c r="E63" s="1053"/>
      <c r="F63" s="1111"/>
      <c r="G63" s="1139"/>
      <c r="H63" s="1139"/>
      <c r="I63" s="1139"/>
      <c r="J63" s="1139"/>
      <c r="K63" s="1139"/>
      <c r="L63" s="1132"/>
      <c r="M63" s="1113"/>
      <c r="N63" s="7"/>
    </row>
    <row r="64" spans="1:14" ht="16.5" thickBot="1">
      <c r="A64" s="1146">
        <f>+A62+1</f>
        <v>37</v>
      </c>
      <c r="B64" s="1105" t="s">
        <v>2905</v>
      </c>
      <c r="C64" s="1106"/>
      <c r="D64" s="1107"/>
      <c r="E64" s="1143">
        <f>+E41+G55+H55+Sch.11!E114</f>
        <v>8085697</v>
      </c>
      <c r="F64" s="1108"/>
      <c r="G64" s="1108"/>
      <c r="H64" s="1108"/>
      <c r="I64" s="1108"/>
      <c r="J64" s="1108"/>
      <c r="K64" s="1108"/>
      <c r="L64" s="1147"/>
      <c r="M64" s="1113"/>
      <c r="N64" s="7"/>
    </row>
    <row r="65" spans="1:14" ht="16.5" thickBot="1">
      <c r="A65" s="1111"/>
      <c r="B65" s="1112"/>
      <c r="C65" s="1111"/>
      <c r="D65" s="1111"/>
      <c r="E65" s="1113"/>
      <c r="F65" s="1114"/>
      <c r="G65" s="1113"/>
      <c r="H65" s="1113"/>
      <c r="I65" s="1113"/>
      <c r="J65" s="1113"/>
      <c r="K65" s="1113"/>
      <c r="L65" s="1113"/>
      <c r="M65" s="1113"/>
      <c r="N65" s="7"/>
    </row>
    <row r="66" spans="1:14" ht="18">
      <c r="A66" s="1148"/>
      <c r="B66" s="1149"/>
      <c r="C66" s="1149"/>
      <c r="D66" s="1149"/>
      <c r="E66" s="1149"/>
      <c r="F66" s="1149"/>
      <c r="G66" s="1149"/>
      <c r="H66" s="1149"/>
      <c r="I66" s="1149"/>
      <c r="J66" s="1149"/>
      <c r="K66" s="1150"/>
      <c r="L66" s="1113"/>
      <c r="M66" s="1113"/>
      <c r="N66" s="7"/>
    </row>
    <row r="67" spans="1:14" ht="18">
      <c r="A67" s="1151"/>
      <c r="B67" s="1044"/>
      <c r="C67" s="1044"/>
      <c r="D67" s="1044"/>
      <c r="E67" s="1044"/>
      <c r="F67" s="1044"/>
      <c r="G67" s="1044"/>
      <c r="H67" s="1044"/>
      <c r="I67" s="1044"/>
      <c r="J67" s="1044"/>
      <c r="K67" s="1045"/>
      <c r="L67" s="1113"/>
      <c r="M67" s="1113"/>
      <c r="N67" s="7"/>
    </row>
    <row r="68" spans="1:14" ht="18">
      <c r="A68" s="1152" t="s">
        <v>2906</v>
      </c>
      <c r="B68" s="1153"/>
      <c r="C68" s="1153"/>
      <c r="D68" s="1153"/>
      <c r="E68" s="1153"/>
      <c r="F68" s="1153"/>
      <c r="G68" s="1153"/>
      <c r="H68" s="1153"/>
      <c r="I68" s="1153"/>
      <c r="J68" s="1153"/>
      <c r="K68" s="1154"/>
      <c r="L68" s="1113"/>
      <c r="M68" s="1113"/>
      <c r="N68" s="7"/>
    </row>
    <row r="69" spans="1:14" ht="18">
      <c r="A69" s="1151"/>
      <c r="B69" s="1044"/>
      <c r="C69" s="1044"/>
      <c r="D69" s="1044"/>
      <c r="E69" s="1044"/>
      <c r="F69" s="1044"/>
      <c r="G69" s="1044"/>
      <c r="H69" s="1044"/>
      <c r="I69" s="1044"/>
      <c r="J69" s="1044"/>
      <c r="K69" s="1045"/>
      <c r="L69" s="1113"/>
      <c r="M69" s="1113"/>
      <c r="N69" s="7"/>
    </row>
    <row r="70" spans="1:14" ht="18">
      <c r="A70" s="1377">
        <v>1</v>
      </c>
      <c r="B70" s="1044" t="s">
        <v>254</v>
      </c>
      <c r="C70" s="1044"/>
      <c r="D70" s="1044"/>
      <c r="E70" s="1044"/>
      <c r="F70" s="1044"/>
      <c r="G70" s="1044"/>
      <c r="H70" s="1044"/>
      <c r="I70" s="1044"/>
      <c r="J70" s="1044"/>
      <c r="K70" s="1045"/>
      <c r="L70" s="1113"/>
      <c r="M70" s="1113"/>
      <c r="N70" s="7"/>
    </row>
    <row r="71" spans="1:14" ht="18">
      <c r="A71" s="1377" t="s">
        <v>795</v>
      </c>
      <c r="B71" s="1044" t="s">
        <v>255</v>
      </c>
      <c r="C71" s="1044"/>
      <c r="D71" s="1044"/>
      <c r="E71" s="1044"/>
      <c r="F71" s="1044"/>
      <c r="G71" s="1044"/>
      <c r="H71" s="1044"/>
      <c r="I71" s="1044"/>
      <c r="J71" s="1044"/>
      <c r="K71" s="1045"/>
      <c r="L71" s="1113"/>
      <c r="M71" s="1113"/>
      <c r="N71" s="7"/>
    </row>
    <row r="72" spans="1:14" ht="18">
      <c r="A72" s="1377" t="s">
        <v>1637</v>
      </c>
      <c r="B72" s="1044" t="s">
        <v>256</v>
      </c>
      <c r="C72" s="1044"/>
      <c r="D72" s="1044"/>
      <c r="E72" s="1044"/>
      <c r="F72" s="1044"/>
      <c r="G72" s="1044"/>
      <c r="H72" s="1044"/>
      <c r="I72" s="1044"/>
      <c r="J72" s="1044"/>
      <c r="K72" s="1045"/>
      <c r="L72" s="1113"/>
      <c r="M72" s="1113"/>
      <c r="N72" s="7"/>
    </row>
    <row r="73" spans="1:14" ht="18">
      <c r="A73" s="1377"/>
      <c r="B73" s="1044" t="s">
        <v>257</v>
      </c>
      <c r="C73" s="1044"/>
      <c r="D73" s="1044"/>
      <c r="E73" s="1044"/>
      <c r="F73" s="1044"/>
      <c r="G73" s="1044"/>
      <c r="H73" s="1044"/>
      <c r="I73" s="1044"/>
      <c r="J73" s="1044"/>
      <c r="K73" s="1045"/>
      <c r="L73" s="1113"/>
      <c r="M73" s="1113"/>
      <c r="N73" s="7"/>
    </row>
    <row r="74" spans="1:14" ht="18">
      <c r="A74" s="1377" t="s">
        <v>2473</v>
      </c>
      <c r="B74" s="1044" t="s">
        <v>258</v>
      </c>
      <c r="C74" s="1044"/>
      <c r="D74" s="1044"/>
      <c r="E74" s="1044"/>
      <c r="F74" s="1044"/>
      <c r="G74" s="1044"/>
      <c r="H74" s="1044"/>
      <c r="I74" s="1044"/>
      <c r="J74" s="1044"/>
      <c r="K74" s="1045"/>
      <c r="L74" s="1113"/>
      <c r="M74" s="1113"/>
      <c r="N74" s="7"/>
    </row>
    <row r="75" spans="1:14" ht="18">
      <c r="A75" s="1377"/>
      <c r="B75" s="1044" t="s">
        <v>259</v>
      </c>
      <c r="C75" s="1044"/>
      <c r="D75" s="1044"/>
      <c r="E75" s="1044"/>
      <c r="F75" s="1044"/>
      <c r="G75" s="1044"/>
      <c r="H75" s="1044"/>
      <c r="I75" s="1044"/>
      <c r="J75" s="1044"/>
      <c r="K75" s="1045"/>
      <c r="L75" s="1113"/>
      <c r="M75" s="1113"/>
      <c r="N75" s="7"/>
    </row>
    <row r="76" spans="1:14" ht="18">
      <c r="A76" s="1377" t="s">
        <v>206</v>
      </c>
      <c r="B76" s="1044" t="s">
        <v>260</v>
      </c>
      <c r="C76" s="1044"/>
      <c r="D76" s="1044"/>
      <c r="E76" s="1044"/>
      <c r="F76" s="1044"/>
      <c r="G76" s="1044"/>
      <c r="H76" s="1044"/>
      <c r="I76" s="1044"/>
      <c r="J76" s="1044"/>
      <c r="K76" s="1045"/>
      <c r="L76" s="1113"/>
      <c r="M76" s="1113"/>
      <c r="N76" s="7"/>
    </row>
    <row r="77" spans="1:14" ht="18">
      <c r="A77" s="1377"/>
      <c r="B77" s="1044" t="s">
        <v>261</v>
      </c>
      <c r="C77" s="1044"/>
      <c r="D77" s="1044"/>
      <c r="E77" s="1044"/>
      <c r="F77" s="1044"/>
      <c r="G77" s="1044"/>
      <c r="H77" s="1044"/>
      <c r="I77" s="1044"/>
      <c r="J77" s="1044"/>
      <c r="K77" s="1045"/>
      <c r="L77" s="1113"/>
      <c r="M77" s="1113"/>
      <c r="N77" s="7"/>
    </row>
    <row r="78" spans="1:14" ht="18">
      <c r="A78" s="1377"/>
      <c r="B78" s="1044" t="s">
        <v>262</v>
      </c>
      <c r="C78" s="1044"/>
      <c r="D78" s="1044"/>
      <c r="E78" s="1044"/>
      <c r="F78" s="1044"/>
      <c r="G78" s="1044"/>
      <c r="H78" s="1044"/>
      <c r="I78" s="1044"/>
      <c r="J78" s="1044"/>
      <c r="K78" s="1045"/>
      <c r="L78" s="1113"/>
      <c r="M78" s="1113"/>
      <c r="N78" s="7"/>
    </row>
    <row r="79" spans="1:14" ht="18">
      <c r="A79" s="1377"/>
      <c r="B79" s="1044" t="s">
        <v>263</v>
      </c>
      <c r="C79" s="1044"/>
      <c r="D79" s="1044"/>
      <c r="E79" s="1044"/>
      <c r="F79" s="1044"/>
      <c r="G79" s="1044"/>
      <c r="H79" s="1044"/>
      <c r="I79" s="1044"/>
      <c r="J79" s="1044"/>
      <c r="K79" s="1045"/>
      <c r="L79" s="1113"/>
      <c r="M79" s="1113"/>
      <c r="N79" s="7"/>
    </row>
    <row r="80" spans="1:14" ht="18">
      <c r="A80" s="1377"/>
      <c r="B80" s="1044" t="s">
        <v>264</v>
      </c>
      <c r="C80" s="1044"/>
      <c r="D80" s="1044"/>
      <c r="E80" s="1044"/>
      <c r="F80" s="1044"/>
      <c r="G80" s="1044"/>
      <c r="H80" s="1044"/>
      <c r="I80" s="1044"/>
      <c r="J80" s="1044"/>
      <c r="K80" s="1045"/>
      <c r="L80" s="1113"/>
      <c r="M80" s="1113"/>
      <c r="N80" s="7"/>
    </row>
    <row r="81" spans="1:14" ht="18">
      <c r="A81" s="1377"/>
      <c r="B81" s="1044" t="s">
        <v>265</v>
      </c>
      <c r="C81" s="1044"/>
      <c r="D81" s="1044"/>
      <c r="E81" s="1044"/>
      <c r="F81" s="1044"/>
      <c r="G81" s="1044"/>
      <c r="H81" s="1044"/>
      <c r="I81" s="1044"/>
      <c r="J81" s="1044"/>
      <c r="K81" s="1045"/>
      <c r="L81" s="1113"/>
      <c r="M81" s="1113"/>
      <c r="N81" s="7"/>
    </row>
    <row r="82" spans="1:14" ht="18">
      <c r="A82" s="1377" t="s">
        <v>208</v>
      </c>
      <c r="B82" s="1044" t="s">
        <v>266</v>
      </c>
      <c r="C82" s="1044"/>
      <c r="D82" s="1044"/>
      <c r="E82" s="1044"/>
      <c r="F82" s="1044"/>
      <c r="G82" s="1044"/>
      <c r="H82" s="1044"/>
      <c r="I82" s="1044"/>
      <c r="J82" s="1044"/>
      <c r="K82" s="1045"/>
      <c r="L82" s="1113"/>
      <c r="M82" s="1113"/>
      <c r="N82" s="7"/>
    </row>
    <row r="83" spans="1:14" ht="18">
      <c r="A83" s="1155"/>
      <c r="B83" s="1156" t="s">
        <v>267</v>
      </c>
      <c r="C83" s="1156"/>
      <c r="D83" s="1156"/>
      <c r="E83" s="1156"/>
      <c r="F83" s="1156"/>
      <c r="G83" s="1156"/>
      <c r="H83" s="1156"/>
      <c r="I83" s="1156"/>
      <c r="J83" s="1156"/>
      <c r="K83" s="1157"/>
      <c r="L83" s="1113"/>
      <c r="M83" s="1113"/>
      <c r="N83" s="7"/>
    </row>
    <row r="84" spans="1:14" ht="18">
      <c r="A84" s="1158"/>
      <c r="B84" s="1159"/>
      <c r="C84" s="1159"/>
      <c r="D84" s="1159"/>
      <c r="E84" s="1160"/>
      <c r="F84" s="1159"/>
      <c r="G84" s="1159"/>
      <c r="H84" s="1159"/>
      <c r="I84" s="1160"/>
      <c r="J84" s="1159"/>
      <c r="K84" s="1161"/>
      <c r="L84" s="1113"/>
      <c r="M84" s="1113"/>
      <c r="N84" s="7"/>
    </row>
    <row r="85" spans="1:14" ht="18">
      <c r="A85" s="1162"/>
      <c r="B85" s="1044"/>
      <c r="C85" s="1044"/>
      <c r="D85" s="1044"/>
      <c r="E85" s="1163"/>
      <c r="F85" s="1153" t="s">
        <v>268</v>
      </c>
      <c r="G85" s="1153"/>
      <c r="H85" s="1153"/>
      <c r="I85" s="1164"/>
      <c r="J85" s="1153" t="s">
        <v>269</v>
      </c>
      <c r="K85" s="1154"/>
      <c r="L85" s="1113"/>
      <c r="M85" s="1113"/>
      <c r="N85" s="7"/>
    </row>
    <row r="86" spans="1:14" ht="18">
      <c r="A86" s="1162"/>
      <c r="B86" s="1044"/>
      <c r="C86" s="1044"/>
      <c r="D86" s="1044"/>
      <c r="E86" s="1163"/>
      <c r="F86" s="1165" t="s">
        <v>270</v>
      </c>
      <c r="G86" s="1166"/>
      <c r="H86" s="1160"/>
      <c r="I86" s="1167"/>
      <c r="J86" s="1159"/>
      <c r="K86" s="1168"/>
      <c r="L86" s="1113"/>
      <c r="M86" s="1113"/>
      <c r="N86" s="7"/>
    </row>
    <row r="87" spans="1:14" ht="18">
      <c r="A87" s="1162"/>
      <c r="B87" s="1044"/>
      <c r="C87" s="1044"/>
      <c r="D87" s="1044"/>
      <c r="E87" s="1163"/>
      <c r="F87" s="1169" t="s">
        <v>271</v>
      </c>
      <c r="G87" s="1170"/>
      <c r="H87" s="1163"/>
      <c r="I87" s="1171"/>
      <c r="J87" s="1163"/>
      <c r="K87" s="1172"/>
      <c r="L87" s="1113"/>
      <c r="M87" s="1113"/>
      <c r="N87" s="7"/>
    </row>
    <row r="88" spans="1:14" ht="18">
      <c r="A88" s="1162"/>
      <c r="B88" s="1044"/>
      <c r="C88" s="1044"/>
      <c r="D88" s="1044"/>
      <c r="E88" s="1163"/>
      <c r="F88" s="1160"/>
      <c r="G88" s="1167"/>
      <c r="H88" s="1163"/>
      <c r="I88" s="1171"/>
      <c r="J88" s="1026"/>
      <c r="K88" s="1173"/>
      <c r="L88" s="1113"/>
      <c r="M88" s="1113"/>
      <c r="N88" s="7"/>
    </row>
    <row r="89" spans="1:14" ht="18">
      <c r="A89" s="1162"/>
      <c r="B89" s="1044"/>
      <c r="C89" s="1044"/>
      <c r="D89" s="1044"/>
      <c r="E89" s="1163"/>
      <c r="F89" s="1163"/>
      <c r="G89" s="1174" t="s">
        <v>272</v>
      </c>
      <c r="H89" s="1163"/>
      <c r="I89" s="1171"/>
      <c r="J89" s="1163"/>
      <c r="K89" s="1172"/>
      <c r="L89" s="1113"/>
      <c r="M89" s="1113"/>
      <c r="N89" s="7"/>
    </row>
    <row r="90" spans="1:14" ht="18">
      <c r="A90" s="1175"/>
      <c r="B90" s="1044"/>
      <c r="C90" s="1044"/>
      <c r="D90" s="1044"/>
      <c r="E90" s="1163"/>
      <c r="F90" s="1176" t="s">
        <v>272</v>
      </c>
      <c r="G90" s="1174" t="s">
        <v>273</v>
      </c>
      <c r="H90" s="1176" t="s">
        <v>274</v>
      </c>
      <c r="I90" s="1174" t="s">
        <v>275</v>
      </c>
      <c r="J90" s="1176" t="s">
        <v>274</v>
      </c>
      <c r="K90" s="1177" t="s">
        <v>275</v>
      </c>
      <c r="L90" s="1113"/>
      <c r="M90" s="1113"/>
      <c r="N90" s="7"/>
    </row>
    <row r="91" spans="1:14" ht="18">
      <c r="A91" s="1175"/>
      <c r="B91" s="1044"/>
      <c r="C91" s="1044"/>
      <c r="D91" s="1044"/>
      <c r="E91" s="1163"/>
      <c r="F91" s="1176" t="s">
        <v>276</v>
      </c>
      <c r="G91" s="1174" t="s">
        <v>277</v>
      </c>
      <c r="H91" s="1176" t="s">
        <v>233</v>
      </c>
      <c r="I91" s="1174" t="s">
        <v>278</v>
      </c>
      <c r="J91" s="1176" t="s">
        <v>233</v>
      </c>
      <c r="K91" s="1177" t="s">
        <v>278</v>
      </c>
      <c r="L91" s="1113"/>
      <c r="M91" s="1113"/>
      <c r="N91" s="7"/>
    </row>
    <row r="92" spans="1:14" ht="18">
      <c r="A92" s="1178" t="s">
        <v>36</v>
      </c>
      <c r="B92" s="1044"/>
      <c r="C92" s="1044" t="s">
        <v>279</v>
      </c>
      <c r="D92" s="1044"/>
      <c r="E92" s="1163"/>
      <c r="F92" s="1176" t="s">
        <v>280</v>
      </c>
      <c r="G92" s="1174" t="s">
        <v>44</v>
      </c>
      <c r="H92" s="1176" t="s">
        <v>1962</v>
      </c>
      <c r="I92" s="1174" t="s">
        <v>281</v>
      </c>
      <c r="J92" s="1176" t="s">
        <v>1962</v>
      </c>
      <c r="K92" s="1177" t="s">
        <v>281</v>
      </c>
      <c r="L92" s="1113"/>
      <c r="M92" s="1113"/>
      <c r="N92" s="7"/>
    </row>
    <row r="93" spans="1:14" ht="18">
      <c r="A93" s="1179" t="s">
        <v>48</v>
      </c>
      <c r="B93" s="1156"/>
      <c r="C93" s="1180" t="s">
        <v>530</v>
      </c>
      <c r="D93" s="1156"/>
      <c r="E93" s="1181"/>
      <c r="F93" s="1182" t="s">
        <v>531</v>
      </c>
      <c r="G93" s="1183" t="s">
        <v>532</v>
      </c>
      <c r="H93" s="1182" t="s">
        <v>62</v>
      </c>
      <c r="I93" s="1183" t="s">
        <v>63</v>
      </c>
      <c r="J93" s="1182" t="s">
        <v>64</v>
      </c>
      <c r="K93" s="1184" t="s">
        <v>65</v>
      </c>
      <c r="L93" s="1113"/>
      <c r="M93" s="1113"/>
      <c r="N93" s="7"/>
    </row>
    <row r="94" spans="1:14" ht="18">
      <c r="A94" s="1185"/>
      <c r="B94" s="1186"/>
      <c r="C94" s="1186"/>
      <c r="D94" s="1186"/>
      <c r="E94" s="1187"/>
      <c r="F94" s="1160"/>
      <c r="G94" s="1167"/>
      <c r="H94" s="1160"/>
      <c r="I94" s="1167"/>
      <c r="J94" s="1160"/>
      <c r="K94" s="1168"/>
      <c r="L94" s="1113"/>
      <c r="M94" s="1113"/>
      <c r="N94" s="7"/>
    </row>
    <row r="95" spans="1:14" ht="18">
      <c r="A95" s="1178">
        <v>36</v>
      </c>
      <c r="B95" s="1188" t="s">
        <v>2991</v>
      </c>
      <c r="C95" s="1188"/>
      <c r="D95" s="1188"/>
      <c r="E95" s="1189"/>
      <c r="F95" s="1190"/>
      <c r="G95" s="1191"/>
      <c r="H95" s="1190">
        <v>3851</v>
      </c>
      <c r="I95" s="1192"/>
      <c r="J95" s="1190"/>
      <c r="K95" s="1193"/>
      <c r="L95" s="1113"/>
      <c r="M95" s="1113"/>
      <c r="N95" s="7"/>
    </row>
    <row r="96" spans="1:14" ht="18">
      <c r="A96" s="1178">
        <v>37</v>
      </c>
      <c r="B96" s="1188" t="s">
        <v>2992</v>
      </c>
      <c r="C96" s="1188"/>
      <c r="D96" s="1188"/>
      <c r="E96" s="1189"/>
      <c r="F96" s="1189"/>
      <c r="G96" s="1191"/>
      <c r="H96" s="1414">
        <v>23144</v>
      </c>
      <c r="I96" s="1194"/>
      <c r="J96" s="1195"/>
      <c r="K96" s="1193"/>
      <c r="L96" s="1113"/>
      <c r="M96" s="1113"/>
      <c r="N96" s="7"/>
    </row>
    <row r="97" spans="1:14" ht="18">
      <c r="A97" s="1178">
        <v>38</v>
      </c>
      <c r="B97" s="1196" t="s">
        <v>2993</v>
      </c>
      <c r="C97" s="1197"/>
      <c r="D97" s="1188"/>
      <c r="E97" s="1189"/>
      <c r="F97" s="1189"/>
      <c r="G97" s="1191"/>
      <c r="H97" s="1414">
        <v>63510</v>
      </c>
      <c r="I97" s="1194"/>
      <c r="J97" s="1195"/>
      <c r="K97" s="1198"/>
      <c r="L97" s="1113"/>
      <c r="M97" s="1113"/>
      <c r="N97" s="7"/>
    </row>
    <row r="98" spans="1:14" ht="18.75" thickBot="1">
      <c r="A98" s="1179">
        <v>39</v>
      </c>
      <c r="B98" s="1199" t="s">
        <v>2386</v>
      </c>
      <c r="C98" s="1200"/>
      <c r="D98" s="1200"/>
      <c r="E98" s="1201"/>
      <c r="F98" s="1202" t="s">
        <v>282</v>
      </c>
      <c r="G98" s="1203" t="s">
        <v>228</v>
      </c>
      <c r="H98" s="1204">
        <f>SUM(H95:H97)</f>
        <v>90505</v>
      </c>
      <c r="I98" s="1183" t="s">
        <v>228</v>
      </c>
      <c r="J98" s="1205">
        <v>0</v>
      </c>
      <c r="K98" s="1184" t="s">
        <v>2387</v>
      </c>
      <c r="L98" s="1113"/>
      <c r="M98" s="1113"/>
      <c r="N98" s="7"/>
    </row>
    <row r="99" spans="1:14" ht="18">
      <c r="A99" s="1185"/>
      <c r="B99" s="1160"/>
      <c r="C99" s="1206" t="s">
        <v>283</v>
      </c>
      <c r="D99" s="1169"/>
      <c r="E99" s="1169"/>
      <c r="F99" s="1169"/>
      <c r="G99" s="1169"/>
      <c r="H99" s="1170"/>
      <c r="I99" s="1159"/>
      <c r="J99" s="1159"/>
      <c r="K99" s="1161"/>
      <c r="L99" s="1113"/>
      <c r="M99" s="1113"/>
      <c r="N99" s="7"/>
    </row>
    <row r="100" spans="1:14" ht="18">
      <c r="A100" s="1175"/>
      <c r="B100" s="1163"/>
      <c r="C100" s="1207"/>
      <c r="D100" s="1160"/>
      <c r="E100" s="1207"/>
      <c r="F100" s="1160"/>
      <c r="G100" s="1207"/>
      <c r="H100" s="1160"/>
      <c r="I100" s="1044"/>
      <c r="J100" s="1044"/>
      <c r="K100" s="1045"/>
      <c r="L100" s="1113"/>
      <c r="M100" s="1208"/>
      <c r="N100" s="7"/>
    </row>
    <row r="101" spans="1:14" ht="18">
      <c r="A101" s="1175"/>
      <c r="B101" s="1163"/>
      <c r="C101" s="1209" t="s">
        <v>284</v>
      </c>
      <c r="D101" s="1164"/>
      <c r="E101" s="1209" t="s">
        <v>285</v>
      </c>
      <c r="F101" s="1164"/>
      <c r="G101" s="1209" t="s">
        <v>286</v>
      </c>
      <c r="H101" s="1164"/>
      <c r="I101" s="1044"/>
      <c r="J101" s="1044"/>
      <c r="K101" s="1045"/>
      <c r="L101" s="1113"/>
      <c r="M101" s="1208"/>
      <c r="N101" s="7"/>
    </row>
    <row r="102" spans="1:14" ht="18">
      <c r="A102" s="1175"/>
      <c r="B102" s="1163"/>
      <c r="C102" s="1209" t="s">
        <v>287</v>
      </c>
      <c r="D102" s="1164"/>
      <c r="E102" s="1209" t="s">
        <v>288</v>
      </c>
      <c r="F102" s="1164"/>
      <c r="G102" s="1209" t="s">
        <v>289</v>
      </c>
      <c r="H102" s="1164"/>
      <c r="I102" s="1044"/>
      <c r="J102" s="1044"/>
      <c r="K102" s="1045"/>
      <c r="L102" s="1113"/>
      <c r="M102" s="1208"/>
      <c r="N102" s="7"/>
    </row>
    <row r="103" spans="1:14" ht="18">
      <c r="A103" s="1175"/>
      <c r="B103" s="1176" t="s">
        <v>290</v>
      </c>
      <c r="C103" s="1209" t="s">
        <v>291</v>
      </c>
      <c r="D103" s="1164"/>
      <c r="E103" s="1209" t="s">
        <v>292</v>
      </c>
      <c r="F103" s="1164"/>
      <c r="G103" s="1209" t="s">
        <v>293</v>
      </c>
      <c r="H103" s="1164"/>
      <c r="I103" s="1044"/>
      <c r="J103" s="1044"/>
      <c r="K103" s="1045"/>
      <c r="L103" s="1113"/>
      <c r="M103" s="1208"/>
      <c r="N103" s="7"/>
    </row>
    <row r="104" spans="1:14" ht="18">
      <c r="A104" s="1175"/>
      <c r="B104" s="1176" t="s">
        <v>1626</v>
      </c>
      <c r="C104" s="1210" t="s">
        <v>795</v>
      </c>
      <c r="D104" s="1211"/>
      <c r="E104" s="1206" t="s">
        <v>294</v>
      </c>
      <c r="F104" s="1170"/>
      <c r="G104" s="1210"/>
      <c r="H104" s="1211"/>
      <c r="I104" s="1044"/>
      <c r="J104" s="1044"/>
      <c r="K104" s="1045"/>
      <c r="L104" s="1113"/>
      <c r="M104" s="1208"/>
      <c r="N104" s="7"/>
    </row>
    <row r="105" spans="1:14" ht="18">
      <c r="A105" s="1175"/>
      <c r="B105" s="1176" t="s">
        <v>295</v>
      </c>
      <c r="C105" s="1167"/>
      <c r="D105" s="1160"/>
      <c r="E105" s="1167"/>
      <c r="F105" s="1160"/>
      <c r="G105" s="1167"/>
      <c r="H105" s="1160"/>
      <c r="I105" s="1044"/>
      <c r="J105" s="1044"/>
      <c r="K105" s="1045"/>
      <c r="L105" s="1113"/>
      <c r="M105" s="1208"/>
      <c r="N105" s="7"/>
    </row>
    <row r="106" spans="1:14" ht="18">
      <c r="A106" s="1178" t="s">
        <v>36</v>
      </c>
      <c r="B106" s="1176" t="s">
        <v>296</v>
      </c>
      <c r="C106" s="1174" t="s">
        <v>2150</v>
      </c>
      <c r="D106" s="1176" t="s">
        <v>1962</v>
      </c>
      <c r="E106" s="1174" t="s">
        <v>297</v>
      </c>
      <c r="F106" s="1176" t="s">
        <v>1962</v>
      </c>
      <c r="G106" s="1174" t="s">
        <v>297</v>
      </c>
      <c r="H106" s="1176" t="s">
        <v>1962</v>
      </c>
      <c r="I106" s="1044"/>
      <c r="J106" s="1212" t="s">
        <v>298</v>
      </c>
      <c r="K106" s="1045"/>
      <c r="L106" s="1208"/>
      <c r="M106" s="1208"/>
      <c r="N106" s="7"/>
    </row>
    <row r="107" spans="1:14" ht="18">
      <c r="A107" s="1179" t="s">
        <v>48</v>
      </c>
      <c r="B107" s="1213" t="s">
        <v>66</v>
      </c>
      <c r="C107" s="1183" t="s">
        <v>67</v>
      </c>
      <c r="D107" s="1182" t="s">
        <v>68</v>
      </c>
      <c r="E107" s="1183" t="s">
        <v>69</v>
      </c>
      <c r="F107" s="1182" t="s">
        <v>70</v>
      </c>
      <c r="G107" s="1183" t="s">
        <v>299</v>
      </c>
      <c r="H107" s="1182" t="s">
        <v>300</v>
      </c>
      <c r="I107" s="1156"/>
      <c r="J107" s="1213" t="s">
        <v>301</v>
      </c>
      <c r="K107" s="1157"/>
      <c r="L107" s="1208"/>
      <c r="M107" s="1208"/>
      <c r="N107" s="7"/>
    </row>
    <row r="108" spans="1:14" ht="18">
      <c r="A108" s="1178">
        <v>40</v>
      </c>
      <c r="B108" s="1194"/>
      <c r="C108" s="1189"/>
      <c r="D108" s="1214"/>
      <c r="E108" s="1194"/>
      <c r="F108" s="1214"/>
      <c r="G108" s="1194"/>
      <c r="H108" s="1214"/>
      <c r="I108" s="1188"/>
      <c r="J108" s="1188"/>
      <c r="K108" s="1215"/>
      <c r="L108" s="1208"/>
      <c r="M108" s="1208"/>
      <c r="N108" s="7"/>
    </row>
    <row r="109" spans="1:14" ht="18">
      <c r="A109" s="1178">
        <v>41</v>
      </c>
      <c r="B109" s="1189" t="s">
        <v>795</v>
      </c>
      <c r="C109" s="1194"/>
      <c r="D109" s="1189" t="s">
        <v>795</v>
      </c>
      <c r="E109" s="1194"/>
      <c r="F109" s="1189" t="s">
        <v>795</v>
      </c>
      <c r="G109" s="1194"/>
      <c r="H109" s="1189" t="s">
        <v>795</v>
      </c>
      <c r="I109" s="1188"/>
      <c r="J109" s="1188"/>
      <c r="K109" s="1215"/>
      <c r="L109" s="1208"/>
      <c r="M109" s="1208"/>
      <c r="N109" s="7"/>
    </row>
    <row r="110" spans="1:14" ht="18">
      <c r="A110" s="1178">
        <v>42</v>
      </c>
      <c r="B110" s="1189"/>
      <c r="C110" s="1194"/>
      <c r="D110" s="1189"/>
      <c r="E110" s="1194"/>
      <c r="F110" s="1189"/>
      <c r="G110" s="1194"/>
      <c r="H110" s="1189"/>
      <c r="I110" s="1188"/>
      <c r="J110" s="1188"/>
      <c r="K110" s="1215"/>
      <c r="L110" s="1208"/>
      <c r="M110" s="1208"/>
      <c r="N110" s="7"/>
    </row>
    <row r="111" spans="1:14" ht="18">
      <c r="A111" s="1178">
        <v>43</v>
      </c>
      <c r="B111" s="1189"/>
      <c r="C111" s="1194"/>
      <c r="D111" s="1189"/>
      <c r="E111" s="1194"/>
      <c r="F111" s="1189"/>
      <c r="G111" s="1194"/>
      <c r="H111" s="1189"/>
      <c r="I111" s="1188"/>
      <c r="J111" s="1188"/>
      <c r="K111" s="1215"/>
      <c r="L111" s="1208"/>
      <c r="M111" s="1208"/>
      <c r="N111" s="7"/>
    </row>
    <row r="112" spans="1:14" ht="18.75" thickBot="1">
      <c r="A112" s="1216">
        <v>44</v>
      </c>
      <c r="B112" s="1202" t="s">
        <v>1103</v>
      </c>
      <c r="C112" s="1203" t="s">
        <v>1103</v>
      </c>
      <c r="D112" s="1204">
        <v>0</v>
      </c>
      <c r="E112" s="1203" t="s">
        <v>1103</v>
      </c>
      <c r="F112" s="1204">
        <v>0</v>
      </c>
      <c r="G112" s="1203" t="s">
        <v>1103</v>
      </c>
      <c r="H112" s="1204">
        <v>0</v>
      </c>
      <c r="I112" s="1217"/>
      <c r="J112" s="1217"/>
      <c r="K112" s="1218"/>
      <c r="L112" s="1208"/>
      <c r="M112" s="1208"/>
      <c r="N112" s="7"/>
    </row>
    <row r="113" spans="1:13" ht="18">
      <c r="A113" s="1155"/>
      <c r="B113" s="1156"/>
      <c r="C113" s="1156"/>
      <c r="D113" s="1156"/>
      <c r="E113" s="1156"/>
      <c r="F113" s="1156"/>
      <c r="G113" s="1156"/>
      <c r="H113" s="1156"/>
      <c r="I113" s="1156"/>
      <c r="J113" s="1156"/>
      <c r="K113" s="1157"/>
      <c r="L113" s="1208"/>
      <c r="M113" s="1208"/>
    </row>
    <row r="114" spans="1:13" ht="18">
      <c r="A114" s="1158"/>
      <c r="B114" s="1159"/>
      <c r="C114" s="1159"/>
      <c r="D114" s="1159"/>
      <c r="E114" s="1160"/>
      <c r="F114" s="1159"/>
      <c r="G114" s="1159"/>
      <c r="H114" s="1159"/>
      <c r="I114" s="1160"/>
      <c r="J114" s="1159"/>
      <c r="K114" s="1161"/>
      <c r="L114" s="1208"/>
      <c r="M114" s="1208"/>
    </row>
    <row r="115" spans="1:13" ht="18">
      <c r="A115" s="1162"/>
      <c r="B115" s="1044"/>
      <c r="C115" s="1044"/>
      <c r="D115" s="1044"/>
      <c r="E115" s="1163"/>
      <c r="F115" s="1153" t="s">
        <v>268</v>
      </c>
      <c r="G115" s="1153"/>
      <c r="H115" s="1153"/>
      <c r="I115" s="1164"/>
      <c r="J115" s="1153" t="s">
        <v>269</v>
      </c>
      <c r="K115" s="1154"/>
      <c r="L115" s="1208"/>
      <c r="M115" s="1208"/>
    </row>
    <row r="116" spans="1:13" ht="18">
      <c r="A116" s="1162"/>
      <c r="B116" s="1044"/>
      <c r="C116" s="1044"/>
      <c r="D116" s="1044"/>
      <c r="E116" s="1163"/>
      <c r="F116" s="1165" t="s">
        <v>270</v>
      </c>
      <c r="G116" s="1166"/>
      <c r="H116" s="1160"/>
      <c r="I116" s="1167"/>
      <c r="J116" s="1159"/>
      <c r="K116" s="1168"/>
      <c r="L116" s="1208"/>
      <c r="M116" s="1208"/>
    </row>
    <row r="117" spans="1:13" ht="18">
      <c r="A117" s="1162"/>
      <c r="B117" s="1044"/>
      <c r="C117" s="1044"/>
      <c r="D117" s="1044"/>
      <c r="E117" s="1163"/>
      <c r="F117" s="1169" t="s">
        <v>271</v>
      </c>
      <c r="G117" s="1170"/>
      <c r="H117" s="1163"/>
      <c r="I117" s="1171"/>
      <c r="J117" s="1163"/>
      <c r="K117" s="1172"/>
      <c r="L117" s="1208"/>
      <c r="M117" s="1208"/>
    </row>
    <row r="118" spans="1:13" ht="18">
      <c r="A118" s="1162"/>
      <c r="B118" s="1044"/>
      <c r="C118" s="1044"/>
      <c r="D118" s="1044"/>
      <c r="E118" s="1163"/>
      <c r="F118" s="1160"/>
      <c r="G118" s="1167"/>
      <c r="H118" s="1163"/>
      <c r="I118" s="1171"/>
      <c r="J118" s="1026"/>
      <c r="K118" s="1173"/>
      <c r="L118" s="1208"/>
      <c r="M118" s="1208"/>
    </row>
    <row r="119" spans="1:13" ht="18">
      <c r="A119" s="1162"/>
      <c r="B119" s="1044"/>
      <c r="C119" s="1044"/>
      <c r="D119" s="1044"/>
      <c r="E119" s="1163"/>
      <c r="F119" s="1163"/>
      <c r="G119" s="1174" t="s">
        <v>272</v>
      </c>
      <c r="H119" s="1163"/>
      <c r="I119" s="1171"/>
      <c r="J119" s="1163"/>
      <c r="K119" s="1172"/>
      <c r="L119" s="1208"/>
      <c r="M119" s="1208"/>
    </row>
    <row r="120" spans="1:13" ht="18">
      <c r="A120" s="1175"/>
      <c r="B120" s="1044"/>
      <c r="C120" s="1044"/>
      <c r="D120" s="1044"/>
      <c r="E120" s="1163"/>
      <c r="F120" s="1176" t="s">
        <v>272</v>
      </c>
      <c r="G120" s="1174" t="s">
        <v>273</v>
      </c>
      <c r="H120" s="1176" t="s">
        <v>274</v>
      </c>
      <c r="I120" s="1174" t="s">
        <v>275</v>
      </c>
      <c r="J120" s="1176" t="s">
        <v>274</v>
      </c>
      <c r="K120" s="1177" t="s">
        <v>275</v>
      </c>
      <c r="L120" s="1208"/>
      <c r="M120" s="1208"/>
    </row>
    <row r="121" spans="1:13" ht="18">
      <c r="A121" s="1175"/>
      <c r="B121" s="1044"/>
      <c r="C121" s="1044"/>
      <c r="D121" s="1044"/>
      <c r="E121" s="1163"/>
      <c r="F121" s="1176" t="s">
        <v>276</v>
      </c>
      <c r="G121" s="1174" t="s">
        <v>277</v>
      </c>
      <c r="H121" s="1176" t="s">
        <v>233</v>
      </c>
      <c r="I121" s="1174" t="s">
        <v>278</v>
      </c>
      <c r="J121" s="1176" t="s">
        <v>233</v>
      </c>
      <c r="K121" s="1177" t="s">
        <v>278</v>
      </c>
      <c r="L121" s="1208"/>
      <c r="M121" s="1208"/>
    </row>
    <row r="122" spans="1:13" ht="18">
      <c r="A122" s="1178" t="s">
        <v>36</v>
      </c>
      <c r="B122" s="1044"/>
      <c r="C122" s="1044" t="s">
        <v>279</v>
      </c>
      <c r="D122" s="1044"/>
      <c r="E122" s="1163"/>
      <c r="F122" s="1176" t="s">
        <v>280</v>
      </c>
      <c r="G122" s="1174" t="s">
        <v>44</v>
      </c>
      <c r="H122" s="1176" t="s">
        <v>1962</v>
      </c>
      <c r="I122" s="1174" t="s">
        <v>281</v>
      </c>
      <c r="J122" s="1176" t="s">
        <v>1962</v>
      </c>
      <c r="K122" s="1177" t="s">
        <v>281</v>
      </c>
      <c r="L122" s="1208"/>
      <c r="M122" s="1208"/>
    </row>
    <row r="123" spans="1:13" ht="18">
      <c r="A123" s="1179" t="s">
        <v>48</v>
      </c>
      <c r="B123" s="1156"/>
      <c r="C123" s="1180" t="s">
        <v>530</v>
      </c>
      <c r="D123" s="1156"/>
      <c r="E123" s="1181"/>
      <c r="F123" s="1182" t="s">
        <v>531</v>
      </c>
      <c r="G123" s="1183" t="s">
        <v>532</v>
      </c>
      <c r="H123" s="1182" t="s">
        <v>62</v>
      </c>
      <c r="I123" s="1183" t="s">
        <v>63</v>
      </c>
      <c r="J123" s="1182" t="s">
        <v>64</v>
      </c>
      <c r="K123" s="1184" t="s">
        <v>65</v>
      </c>
      <c r="L123" s="1208"/>
      <c r="M123" s="1208"/>
    </row>
    <row r="124" spans="1:13" ht="18">
      <c r="A124" s="1185"/>
      <c r="B124" s="1186"/>
      <c r="C124" s="1186"/>
      <c r="D124" s="1186"/>
      <c r="E124" s="1187"/>
      <c r="F124" s="1160"/>
      <c r="G124" s="1167"/>
      <c r="H124" s="1160"/>
      <c r="I124" s="1167"/>
      <c r="J124" s="1160"/>
      <c r="K124" s="1168"/>
      <c r="L124" s="1208"/>
      <c r="M124" s="1208"/>
    </row>
    <row r="125" spans="1:13" ht="18">
      <c r="A125" s="1178">
        <v>45</v>
      </c>
      <c r="B125" s="1188"/>
      <c r="C125" s="1188"/>
      <c r="D125" s="1188"/>
      <c r="E125" s="1189"/>
      <c r="F125" s="1190"/>
      <c r="G125" s="1191"/>
      <c r="H125" s="1190"/>
      <c r="I125" s="1192"/>
      <c r="J125" s="1190"/>
      <c r="K125" s="1193"/>
      <c r="L125" s="1208"/>
      <c r="M125" s="1208"/>
    </row>
    <row r="126" spans="1:13" ht="18">
      <c r="A126" s="1178">
        <v>46</v>
      </c>
      <c r="B126" s="1188"/>
      <c r="C126" s="1188"/>
      <c r="D126" s="1188"/>
      <c r="E126" s="1189"/>
      <c r="F126" s="1189"/>
      <c r="G126" s="1191"/>
      <c r="H126" s="1189"/>
      <c r="I126" s="1194"/>
      <c r="J126" s="1195"/>
      <c r="K126" s="1193"/>
      <c r="L126" s="1208"/>
      <c r="M126" s="1208"/>
    </row>
    <row r="127" spans="1:13" ht="18.75" thickBot="1">
      <c r="A127" s="1179">
        <v>47</v>
      </c>
      <c r="B127" s="1199" t="s">
        <v>2386</v>
      </c>
      <c r="C127" s="1200"/>
      <c r="D127" s="1200"/>
      <c r="E127" s="1201"/>
      <c r="F127" s="1202" t="s">
        <v>282</v>
      </c>
      <c r="G127" s="1203" t="s">
        <v>228</v>
      </c>
      <c r="H127" s="1204">
        <v>0</v>
      </c>
      <c r="I127" s="1183" t="s">
        <v>228</v>
      </c>
      <c r="J127" s="1205">
        <v>0</v>
      </c>
      <c r="K127" s="1184" t="s">
        <v>2387</v>
      </c>
      <c r="L127" s="1208"/>
      <c r="M127" s="1208"/>
    </row>
    <row r="128" spans="1:13" ht="18">
      <c r="A128" s="1185"/>
      <c r="B128" s="1160"/>
      <c r="C128" s="1206" t="s">
        <v>283</v>
      </c>
      <c r="D128" s="1169"/>
      <c r="E128" s="1169"/>
      <c r="F128" s="1169"/>
      <c r="G128" s="1169"/>
      <c r="H128" s="1170"/>
      <c r="I128" s="1159"/>
      <c r="J128" s="1159"/>
      <c r="K128" s="1161"/>
      <c r="L128" s="1208"/>
      <c r="M128" s="1208"/>
    </row>
    <row r="129" spans="1:13" ht="18">
      <c r="A129" s="1175"/>
      <c r="B129" s="1163"/>
      <c r="C129" s="1207"/>
      <c r="D129" s="1160"/>
      <c r="E129" s="1207"/>
      <c r="F129" s="1160"/>
      <c r="G129" s="1207"/>
      <c r="H129" s="1160"/>
      <c r="I129" s="1044"/>
      <c r="J129" s="1044"/>
      <c r="K129" s="1045"/>
      <c r="L129" s="1208"/>
      <c r="M129" s="1208"/>
    </row>
    <row r="130" spans="1:13" ht="18">
      <c r="A130" s="1175"/>
      <c r="B130" s="1163"/>
      <c r="C130" s="1209" t="s">
        <v>284</v>
      </c>
      <c r="D130" s="1164"/>
      <c r="E130" s="1209" t="s">
        <v>285</v>
      </c>
      <c r="F130" s="1164"/>
      <c r="G130" s="1209" t="s">
        <v>286</v>
      </c>
      <c r="H130" s="1164"/>
      <c r="I130" s="1044"/>
      <c r="J130" s="1044"/>
      <c r="K130" s="1045"/>
      <c r="L130" s="1208"/>
      <c r="M130" s="1208"/>
    </row>
    <row r="131" spans="1:13" ht="18">
      <c r="A131" s="1175"/>
      <c r="B131" s="1163"/>
      <c r="C131" s="1209" t="s">
        <v>287</v>
      </c>
      <c r="D131" s="1164"/>
      <c r="E131" s="1209" t="s">
        <v>288</v>
      </c>
      <c r="F131" s="1164"/>
      <c r="G131" s="1209" t="s">
        <v>289</v>
      </c>
      <c r="H131" s="1164"/>
      <c r="I131" s="1044"/>
      <c r="J131" s="1044"/>
      <c r="K131" s="1045"/>
      <c r="L131" s="1208"/>
      <c r="M131" s="1208"/>
    </row>
    <row r="132" spans="1:13" ht="18">
      <c r="A132" s="1175"/>
      <c r="B132" s="1176" t="s">
        <v>290</v>
      </c>
      <c r="C132" s="1209" t="s">
        <v>291</v>
      </c>
      <c r="D132" s="1164"/>
      <c r="E132" s="1209" t="s">
        <v>292</v>
      </c>
      <c r="F132" s="1164"/>
      <c r="G132" s="1209" t="s">
        <v>293</v>
      </c>
      <c r="H132" s="1164"/>
      <c r="I132" s="1044"/>
      <c r="J132" s="1044"/>
      <c r="K132" s="1045"/>
      <c r="L132" s="1208"/>
      <c r="M132" s="1208"/>
    </row>
    <row r="133" spans="1:13" ht="18">
      <c r="A133" s="1175"/>
      <c r="B133" s="1176" t="s">
        <v>1626</v>
      </c>
      <c r="C133" s="1210" t="s">
        <v>795</v>
      </c>
      <c r="D133" s="1211"/>
      <c r="E133" s="1206" t="s">
        <v>294</v>
      </c>
      <c r="F133" s="1170"/>
      <c r="G133" s="1210"/>
      <c r="H133" s="1211"/>
      <c r="I133" s="1044"/>
      <c r="J133" s="1044"/>
      <c r="K133" s="1045"/>
      <c r="L133" s="1208"/>
      <c r="M133" s="1208"/>
    </row>
    <row r="134" spans="1:13" ht="18">
      <c r="A134" s="1175"/>
      <c r="B134" s="1176" t="s">
        <v>295</v>
      </c>
      <c r="C134" s="1167"/>
      <c r="D134" s="1160"/>
      <c r="E134" s="1167"/>
      <c r="F134" s="1160"/>
      <c r="G134" s="1167"/>
      <c r="H134" s="1160"/>
      <c r="I134" s="1044"/>
      <c r="J134" s="1044"/>
      <c r="K134" s="1045"/>
      <c r="L134" s="1208"/>
      <c r="M134" s="1208"/>
    </row>
    <row r="135" spans="1:13" ht="18">
      <c r="A135" s="1178" t="s">
        <v>36</v>
      </c>
      <c r="B135" s="1176" t="s">
        <v>296</v>
      </c>
      <c r="C135" s="1174" t="s">
        <v>2150</v>
      </c>
      <c r="D135" s="1176" t="s">
        <v>1962</v>
      </c>
      <c r="E135" s="1174" t="s">
        <v>297</v>
      </c>
      <c r="F135" s="1176" t="s">
        <v>1962</v>
      </c>
      <c r="G135" s="1174" t="s">
        <v>297</v>
      </c>
      <c r="H135" s="1176" t="s">
        <v>1962</v>
      </c>
      <c r="I135" s="1044"/>
      <c r="J135" s="1212" t="s">
        <v>298</v>
      </c>
      <c r="K135" s="1045"/>
      <c r="L135" s="1208"/>
      <c r="M135" s="1208"/>
    </row>
    <row r="136" spans="1:13" ht="18">
      <c r="A136" s="1179" t="s">
        <v>48</v>
      </c>
      <c r="B136" s="1213" t="s">
        <v>66</v>
      </c>
      <c r="C136" s="1183" t="s">
        <v>67</v>
      </c>
      <c r="D136" s="1182" t="s">
        <v>68</v>
      </c>
      <c r="E136" s="1183" t="s">
        <v>69</v>
      </c>
      <c r="F136" s="1182" t="s">
        <v>70</v>
      </c>
      <c r="G136" s="1183" t="s">
        <v>299</v>
      </c>
      <c r="H136" s="1182" t="s">
        <v>300</v>
      </c>
      <c r="I136" s="1156"/>
      <c r="J136" s="1213" t="s">
        <v>301</v>
      </c>
      <c r="K136" s="1157"/>
      <c r="L136" s="1208"/>
      <c r="M136" s="1208"/>
    </row>
    <row r="137" spans="1:13" ht="18">
      <c r="A137" s="1178">
        <v>48</v>
      </c>
      <c r="B137" s="1194"/>
      <c r="C137" s="1189"/>
      <c r="D137" s="1214"/>
      <c r="E137" s="1194"/>
      <c r="F137" s="1214"/>
      <c r="G137" s="1194"/>
      <c r="H137" s="1214"/>
      <c r="I137" s="1188"/>
      <c r="J137" s="1188"/>
      <c r="K137" s="1215"/>
      <c r="L137" s="1208"/>
      <c r="M137" s="1208"/>
    </row>
    <row r="138" spans="1:13" ht="18">
      <c r="A138" s="1178">
        <v>49</v>
      </c>
      <c r="B138" s="1189" t="s">
        <v>795</v>
      </c>
      <c r="C138" s="1194"/>
      <c r="D138" s="1189" t="s">
        <v>795</v>
      </c>
      <c r="E138" s="1194"/>
      <c r="F138" s="1189" t="s">
        <v>795</v>
      </c>
      <c r="G138" s="1194"/>
      <c r="H138" s="1189" t="s">
        <v>795</v>
      </c>
      <c r="I138" s="1188"/>
      <c r="J138" s="1188"/>
      <c r="K138" s="1215"/>
      <c r="L138" s="1208"/>
      <c r="M138" s="1208"/>
    </row>
    <row r="139" spans="1:13" ht="18.75" thickBot="1">
      <c r="A139" s="1216">
        <v>50</v>
      </c>
      <c r="B139" s="1202" t="s">
        <v>1103</v>
      </c>
      <c r="C139" s="1203" t="s">
        <v>1103</v>
      </c>
      <c r="D139" s="1204">
        <v>0</v>
      </c>
      <c r="E139" s="1203" t="s">
        <v>1103</v>
      </c>
      <c r="F139" s="1204">
        <v>0</v>
      </c>
      <c r="G139" s="1203" t="s">
        <v>1103</v>
      </c>
      <c r="H139" s="1204">
        <v>0</v>
      </c>
      <c r="I139" s="1217"/>
      <c r="J139" s="1217"/>
      <c r="K139" s="1218"/>
      <c r="L139" s="1208"/>
      <c r="M139" s="1208"/>
    </row>
    <row r="140" spans="1:13" ht="18">
      <c r="A140" s="1219" t="s">
        <v>2684</v>
      </c>
      <c r="B140" s="1044"/>
      <c r="C140" s="1044"/>
      <c r="D140" s="1044"/>
      <c r="E140" s="1044"/>
      <c r="F140" s="1044"/>
      <c r="G140" s="1044"/>
      <c r="H140" s="1044"/>
      <c r="I140" s="1044"/>
      <c r="J140" s="1044"/>
      <c r="K140" s="1044"/>
      <c r="L140" s="1208"/>
      <c r="M140" s="1208"/>
    </row>
    <row r="141" spans="1:13">
      <c r="A141" s="1208"/>
      <c r="B141" s="1208"/>
      <c r="C141" s="1208"/>
      <c r="D141" s="1208"/>
      <c r="E141" s="1208"/>
      <c r="F141" s="1208"/>
      <c r="G141" s="1208"/>
      <c r="H141" s="1208"/>
      <c r="I141" s="1208"/>
      <c r="J141" s="1208"/>
      <c r="K141" s="1208"/>
      <c r="L141" s="1208"/>
      <c r="M141" s="1208"/>
    </row>
    <row r="142" spans="1:13">
      <c r="A142" s="1208"/>
      <c r="B142" s="1208"/>
      <c r="C142" s="1208"/>
      <c r="D142" s="1208"/>
      <c r="E142" s="1208"/>
      <c r="F142" s="1208"/>
      <c r="G142" s="1208"/>
      <c r="H142" s="1208"/>
      <c r="I142" s="1208"/>
      <c r="J142" s="1208"/>
      <c r="K142" s="1208"/>
      <c r="L142" s="1208"/>
      <c r="M142" s="1208"/>
    </row>
    <row r="143" spans="1:13">
      <c r="A143" s="1208"/>
      <c r="B143" s="1208"/>
      <c r="C143" s="1208"/>
      <c r="D143" s="1208"/>
      <c r="E143" s="1208"/>
      <c r="F143" s="1208"/>
      <c r="G143" s="1208"/>
      <c r="H143" s="1208"/>
      <c r="I143" s="1208"/>
      <c r="J143" s="1208"/>
      <c r="K143" s="1208"/>
      <c r="L143" s="1208"/>
      <c r="M143" s="1208"/>
    </row>
    <row r="144" spans="1:13">
      <c r="A144" s="1208"/>
      <c r="B144" s="1208"/>
      <c r="C144" s="1208"/>
      <c r="D144" s="1208"/>
      <c r="E144" s="1208"/>
      <c r="F144" s="1208"/>
      <c r="G144" s="1208"/>
      <c r="H144" s="1208"/>
      <c r="I144" s="1208"/>
      <c r="J144" s="1208"/>
      <c r="K144" s="1208"/>
      <c r="L144" s="1208"/>
      <c r="M144" s="1208"/>
    </row>
    <row r="145" spans="1:13">
      <c r="A145" s="1208"/>
      <c r="B145" s="1208"/>
      <c r="C145" s="1208"/>
      <c r="D145" s="1208"/>
      <c r="E145" s="1208"/>
      <c r="F145" s="1208"/>
      <c r="G145" s="1208"/>
      <c r="H145" s="1208"/>
      <c r="I145" s="1208"/>
      <c r="J145" s="1208"/>
      <c r="K145" s="1208"/>
      <c r="L145" s="1208"/>
      <c r="M145" s="1208"/>
    </row>
    <row r="146" spans="1:13">
      <c r="A146" s="1208"/>
      <c r="B146" s="1208"/>
      <c r="C146" s="1208"/>
      <c r="D146" s="1208"/>
      <c r="E146" s="1208"/>
      <c r="F146" s="1208"/>
      <c r="G146" s="1208"/>
      <c r="H146" s="1208"/>
      <c r="I146" s="1208"/>
      <c r="J146" s="1208"/>
      <c r="K146" s="1208"/>
      <c r="L146" s="1208"/>
      <c r="M146" s="1208"/>
    </row>
    <row r="147" spans="1:13">
      <c r="A147" s="1208"/>
      <c r="B147" s="1208"/>
      <c r="C147" s="1208"/>
      <c r="D147" s="1208"/>
      <c r="E147" s="1208"/>
      <c r="F147" s="1208"/>
      <c r="G147" s="1208"/>
      <c r="H147" s="1208"/>
      <c r="I147" s="1208"/>
      <c r="J147" s="1208"/>
      <c r="K147" s="1208"/>
      <c r="L147" s="1208"/>
      <c r="M147" s="1208"/>
    </row>
    <row r="148" spans="1:13">
      <c r="A148" s="1208"/>
      <c r="B148" s="1208"/>
      <c r="C148" s="1208"/>
      <c r="D148" s="1208"/>
      <c r="E148" s="1208"/>
      <c r="F148" s="1208"/>
      <c r="G148" s="1208"/>
      <c r="H148" s="1208"/>
      <c r="I148" s="1208"/>
      <c r="J148" s="1208"/>
      <c r="K148" s="1208"/>
      <c r="L148" s="1208"/>
      <c r="M148" s="1208"/>
    </row>
    <row r="149" spans="1:13">
      <c r="A149" s="1208"/>
      <c r="B149" s="1208"/>
      <c r="C149" s="1208"/>
      <c r="D149" s="1208"/>
      <c r="E149" s="1208"/>
      <c r="F149" s="1208"/>
      <c r="G149" s="1208"/>
      <c r="H149" s="1208"/>
      <c r="I149" s="1208"/>
      <c r="J149" s="1208"/>
      <c r="K149" s="1208"/>
      <c r="L149" s="1208"/>
      <c r="M149" s="1208"/>
    </row>
    <row r="150" spans="1:13">
      <c r="A150" s="1208"/>
      <c r="B150" s="1208"/>
      <c r="C150" s="1208"/>
      <c r="D150" s="1208"/>
      <c r="E150" s="1208"/>
      <c r="F150" s="1208"/>
      <c r="G150" s="1208"/>
      <c r="H150" s="1208"/>
      <c r="I150" s="1208"/>
      <c r="J150" s="1208"/>
      <c r="K150" s="1208"/>
      <c r="L150" s="1208"/>
      <c r="M150" s="1208"/>
    </row>
    <row r="151" spans="1:13">
      <c r="A151" s="1208"/>
      <c r="B151" s="1208"/>
      <c r="C151" s="1208"/>
      <c r="D151" s="1208"/>
      <c r="E151" s="1208"/>
      <c r="F151" s="1208"/>
      <c r="G151" s="1208"/>
      <c r="H151" s="1208"/>
      <c r="I151" s="1208"/>
      <c r="J151" s="1208"/>
      <c r="K151" s="1208"/>
      <c r="L151" s="1208"/>
      <c r="M151" s="1208"/>
    </row>
    <row r="152" spans="1:13">
      <c r="A152" s="1208"/>
      <c r="B152" s="1208"/>
      <c r="C152" s="1208"/>
      <c r="D152" s="1208"/>
      <c r="E152" s="1208"/>
      <c r="F152" s="1208"/>
      <c r="G152" s="1208"/>
      <c r="H152" s="1208"/>
      <c r="I152" s="1208"/>
      <c r="J152" s="1208"/>
      <c r="K152" s="1208"/>
      <c r="L152" s="1208"/>
      <c r="M152" s="1208"/>
    </row>
    <row r="153" spans="1:13">
      <c r="A153" s="1208"/>
      <c r="B153" s="1208"/>
      <c r="C153" s="1208"/>
      <c r="D153" s="1208"/>
      <c r="E153" s="1208"/>
      <c r="F153" s="1208"/>
      <c r="G153" s="1208"/>
      <c r="H153" s="1208"/>
      <c r="I153" s="1208"/>
      <c r="J153" s="1208"/>
      <c r="K153" s="1208"/>
      <c r="L153" s="1208"/>
      <c r="M153" s="1208"/>
    </row>
    <row r="154" spans="1:13">
      <c r="A154" s="1208"/>
      <c r="B154" s="1208"/>
      <c r="C154" s="1208"/>
      <c r="D154" s="1208"/>
      <c r="E154" s="1208"/>
      <c r="F154" s="1208"/>
      <c r="G154" s="1208"/>
      <c r="H154" s="1208"/>
      <c r="I154" s="1208"/>
      <c r="J154" s="1208"/>
      <c r="K154" s="1208"/>
      <c r="L154" s="1208"/>
      <c r="M154" s="1208"/>
    </row>
    <row r="155" spans="1:13">
      <c r="A155" s="1208"/>
      <c r="B155" s="1208"/>
      <c r="C155" s="1208"/>
      <c r="D155" s="1208"/>
      <c r="E155" s="1208"/>
      <c r="F155" s="1208"/>
      <c r="G155" s="1208"/>
      <c r="H155" s="1208"/>
      <c r="I155" s="1208"/>
      <c r="J155" s="1208"/>
      <c r="K155" s="1208"/>
      <c r="L155" s="1208"/>
      <c r="M155" s="1208"/>
    </row>
    <row r="156" spans="1:13">
      <c r="A156" s="1208"/>
      <c r="B156" s="1208"/>
      <c r="C156" s="1208"/>
      <c r="D156" s="1208"/>
      <c r="E156" s="1208"/>
      <c r="F156" s="1208"/>
      <c r="G156" s="1208"/>
      <c r="H156" s="1208"/>
      <c r="I156" s="1208"/>
      <c r="J156" s="1208"/>
      <c r="K156" s="1208"/>
      <c r="L156" s="1208"/>
      <c r="M156" s="1208"/>
    </row>
    <row r="157" spans="1:13">
      <c r="A157" s="1208"/>
      <c r="B157" s="1208"/>
      <c r="C157" s="1208"/>
      <c r="D157" s="1208"/>
      <c r="E157" s="1208"/>
      <c r="F157" s="1208"/>
      <c r="G157" s="1208"/>
      <c r="H157" s="1208"/>
      <c r="I157" s="1208"/>
      <c r="J157" s="1208"/>
      <c r="K157" s="1208"/>
      <c r="L157" s="1208"/>
      <c r="M157" s="1208"/>
    </row>
    <row r="158" spans="1:13">
      <c r="A158" s="1208"/>
      <c r="B158" s="1208"/>
      <c r="C158" s="1208"/>
      <c r="D158" s="1208"/>
      <c r="E158" s="1208"/>
      <c r="F158" s="1208"/>
      <c r="G158" s="1208"/>
      <c r="H158" s="1208"/>
      <c r="I158" s="1208"/>
      <c r="J158" s="1208"/>
      <c r="K158" s="1208"/>
      <c r="L158" s="1208"/>
      <c r="M158" s="1208"/>
    </row>
    <row r="159" spans="1:13">
      <c r="A159" s="1208"/>
      <c r="B159" s="1208"/>
      <c r="C159" s="1208"/>
      <c r="D159" s="1208"/>
      <c r="E159" s="1208"/>
      <c r="F159" s="1208"/>
      <c r="G159" s="1208"/>
      <c r="H159" s="1208"/>
      <c r="I159" s="1208"/>
      <c r="J159" s="1208"/>
      <c r="K159" s="1208"/>
      <c r="L159" s="1208"/>
      <c r="M159" s="1208"/>
    </row>
    <row r="160" spans="1:13">
      <c r="A160" s="1208"/>
      <c r="B160" s="1208"/>
      <c r="C160" s="1208"/>
      <c r="D160" s="1208"/>
      <c r="E160" s="1208"/>
      <c r="F160" s="1208"/>
      <c r="G160" s="1208"/>
      <c r="H160" s="1208"/>
      <c r="I160" s="1208"/>
      <c r="J160" s="1208"/>
      <c r="K160" s="1208"/>
      <c r="L160" s="1208"/>
      <c r="M160" s="1208"/>
    </row>
    <row r="161" spans="1:13">
      <c r="A161" s="1208"/>
      <c r="B161" s="1208"/>
      <c r="C161" s="1208"/>
      <c r="D161" s="1208"/>
      <c r="E161" s="1208"/>
      <c r="F161" s="1208"/>
      <c r="G161" s="1208"/>
      <c r="H161" s="1208"/>
      <c r="I161" s="1208"/>
      <c r="J161" s="1208"/>
      <c r="K161" s="1208"/>
      <c r="L161" s="1208"/>
      <c r="M161" s="1208"/>
    </row>
    <row r="162" spans="1:13">
      <c r="A162" s="1208"/>
      <c r="B162" s="1208"/>
      <c r="C162" s="1208"/>
      <c r="D162" s="1208"/>
      <c r="E162" s="1208"/>
      <c r="F162" s="1208"/>
      <c r="G162" s="1208"/>
      <c r="H162" s="1208"/>
      <c r="I162" s="1208"/>
      <c r="J162" s="1208"/>
      <c r="K162" s="1208"/>
      <c r="L162" s="1208"/>
      <c r="M162" s="1208"/>
    </row>
    <row r="163" spans="1:13">
      <c r="A163" s="1208"/>
      <c r="B163" s="1208"/>
      <c r="C163" s="1208"/>
      <c r="D163" s="1208"/>
      <c r="E163" s="1208"/>
      <c r="F163" s="1208"/>
      <c r="G163" s="1208"/>
      <c r="H163" s="1208"/>
      <c r="I163" s="1208"/>
      <c r="J163" s="1208"/>
      <c r="K163" s="1208"/>
      <c r="L163" s="1208"/>
      <c r="M163" s="1208"/>
    </row>
    <row r="164" spans="1:13">
      <c r="A164" s="1208"/>
      <c r="B164" s="1208"/>
      <c r="C164" s="1208"/>
      <c r="D164" s="1208"/>
      <c r="E164" s="1208"/>
      <c r="F164" s="1208"/>
      <c r="G164" s="1208"/>
      <c r="H164" s="1208"/>
      <c r="I164" s="1208"/>
      <c r="J164" s="1208"/>
      <c r="K164" s="1208"/>
      <c r="L164" s="1208"/>
      <c r="M164" s="1208"/>
    </row>
    <row r="165" spans="1:13">
      <c r="A165" s="1208"/>
      <c r="B165" s="1208"/>
      <c r="C165" s="1208"/>
      <c r="D165" s="1208"/>
      <c r="E165" s="1208"/>
      <c r="F165" s="1208"/>
      <c r="G165" s="1208"/>
      <c r="H165" s="1208"/>
      <c r="I165" s="1208"/>
      <c r="J165" s="1208"/>
      <c r="K165" s="1208"/>
      <c r="L165" s="1208"/>
      <c r="M165" s="1208"/>
    </row>
    <row r="166" spans="1:13">
      <c r="A166" s="1208"/>
      <c r="B166" s="1208"/>
      <c r="C166" s="1208"/>
      <c r="D166" s="1208"/>
      <c r="E166" s="1208"/>
      <c r="F166" s="1208"/>
      <c r="G166" s="1208"/>
      <c r="H166" s="1208"/>
      <c r="I166" s="1208"/>
      <c r="J166" s="1208"/>
      <c r="K166" s="1208"/>
      <c r="L166" s="1208"/>
      <c r="M166" s="1208"/>
    </row>
    <row r="167" spans="1:13">
      <c r="A167" s="1208"/>
      <c r="B167" s="1208"/>
      <c r="C167" s="1208"/>
      <c r="D167" s="1208"/>
      <c r="E167" s="1208"/>
      <c r="F167" s="1208"/>
      <c r="G167" s="1208"/>
      <c r="H167" s="1208"/>
      <c r="I167" s="1208"/>
      <c r="J167" s="1208"/>
      <c r="K167" s="1208"/>
      <c r="L167" s="1208"/>
      <c r="M167" s="1208"/>
    </row>
    <row r="168" spans="1:13">
      <c r="A168" s="1208"/>
      <c r="B168" s="1208"/>
      <c r="C168" s="1208"/>
      <c r="D168" s="1208"/>
      <c r="E168" s="1208"/>
      <c r="F168" s="1208"/>
      <c r="G168" s="1208"/>
      <c r="H168" s="1208"/>
      <c r="I168" s="1208"/>
      <c r="J168" s="1208"/>
      <c r="K168" s="1208"/>
      <c r="L168" s="1208"/>
      <c r="M168" s="1208"/>
    </row>
    <row r="169" spans="1:13">
      <c r="A169" s="1208"/>
      <c r="B169" s="1208"/>
      <c r="C169" s="1208"/>
      <c r="D169" s="1208"/>
      <c r="E169" s="1208"/>
      <c r="F169" s="1208"/>
      <c r="G169" s="1208"/>
      <c r="H169" s="1208"/>
      <c r="I169" s="1208"/>
      <c r="J169" s="1208"/>
      <c r="K169" s="1208"/>
      <c r="L169" s="1208"/>
      <c r="M169" s="1208"/>
    </row>
    <row r="170" spans="1:13">
      <c r="A170" s="1208"/>
      <c r="B170" s="1208"/>
      <c r="C170" s="1208"/>
      <c r="D170" s="1208"/>
      <c r="E170" s="1208"/>
      <c r="F170" s="1208"/>
      <c r="G170" s="1208"/>
      <c r="H170" s="1208"/>
      <c r="I170" s="1208"/>
      <c r="J170" s="1208"/>
      <c r="K170" s="1208"/>
      <c r="L170" s="1208"/>
      <c r="M170" s="1208"/>
    </row>
    <row r="171" spans="1:13">
      <c r="A171" s="1208"/>
      <c r="B171" s="1208"/>
      <c r="C171" s="1208"/>
      <c r="D171" s="1208"/>
      <c r="E171" s="1208"/>
      <c r="F171" s="1208"/>
      <c r="G171" s="1208"/>
      <c r="H171" s="1208"/>
      <c r="I171" s="1208"/>
      <c r="J171" s="1208"/>
      <c r="K171" s="1208"/>
      <c r="L171" s="1208"/>
      <c r="M171" s="1208"/>
    </row>
    <row r="172" spans="1:13">
      <c r="A172" s="1208"/>
      <c r="B172" s="1208"/>
      <c r="C172" s="1208"/>
      <c r="D172" s="1208"/>
      <c r="E172" s="1208"/>
      <c r="F172" s="1208"/>
      <c r="G172" s="1208"/>
      <c r="H172" s="1208"/>
      <c r="I172" s="1208"/>
      <c r="J172" s="1208"/>
      <c r="K172" s="1208"/>
      <c r="L172" s="1208"/>
      <c r="M172" s="1208"/>
    </row>
    <row r="173" spans="1:13">
      <c r="A173" s="1208"/>
      <c r="B173" s="1208"/>
      <c r="C173" s="1208"/>
      <c r="D173" s="1208"/>
      <c r="E173" s="1208"/>
      <c r="F173" s="1208"/>
      <c r="G173" s="1208"/>
      <c r="H173" s="1208"/>
      <c r="I173" s="1208"/>
      <c r="J173" s="1208"/>
      <c r="K173" s="1208"/>
      <c r="L173" s="1208"/>
      <c r="M173" s="1208"/>
    </row>
    <row r="174" spans="1:13">
      <c r="A174" s="1208"/>
      <c r="B174" s="1208"/>
      <c r="C174" s="1208"/>
      <c r="D174" s="1208"/>
      <c r="E174" s="1208"/>
      <c r="F174" s="1208"/>
      <c r="G174" s="1208"/>
      <c r="H174" s="1208"/>
      <c r="I174" s="1208"/>
      <c r="J174" s="1208"/>
      <c r="K174" s="1208"/>
      <c r="L174" s="1208"/>
      <c r="M174" s="1208"/>
    </row>
    <row r="175" spans="1:13">
      <c r="A175" s="1208"/>
      <c r="B175" s="1208"/>
      <c r="C175" s="1208"/>
      <c r="D175" s="1208"/>
      <c r="E175" s="1208"/>
      <c r="F175" s="1208"/>
      <c r="G175" s="1208"/>
      <c r="H175" s="1208"/>
      <c r="I175" s="1208"/>
      <c r="J175" s="1208"/>
      <c r="K175" s="1208"/>
      <c r="L175" s="1208"/>
      <c r="M175" s="1208"/>
    </row>
    <row r="176" spans="1:13">
      <c r="A176" s="1208"/>
      <c r="B176" s="1208"/>
      <c r="C176" s="1208"/>
      <c r="D176" s="1208"/>
      <c r="E176" s="1208"/>
      <c r="F176" s="1208"/>
      <c r="G176" s="1208"/>
      <c r="H176" s="1208"/>
      <c r="I176" s="1208"/>
      <c r="J176" s="1208"/>
      <c r="K176" s="1208"/>
      <c r="L176" s="1208"/>
      <c r="M176" s="1208"/>
    </row>
    <row r="177" spans="1:13">
      <c r="A177" s="1208"/>
      <c r="B177" s="1208"/>
      <c r="C177" s="1208"/>
      <c r="D177" s="1208"/>
      <c r="E177" s="1208"/>
      <c r="F177" s="1208"/>
      <c r="G177" s="1208"/>
      <c r="H177" s="1208"/>
      <c r="I177" s="1208"/>
      <c r="J177" s="1208"/>
      <c r="K177" s="1208"/>
      <c r="L177" s="1208"/>
      <c r="M177" s="1208"/>
    </row>
    <row r="178" spans="1:13">
      <c r="A178" s="1208"/>
      <c r="B178" s="1208"/>
      <c r="C178" s="1208"/>
      <c r="D178" s="1208"/>
      <c r="E178" s="1208"/>
      <c r="F178" s="1208"/>
      <c r="G178" s="1208"/>
      <c r="H178" s="1208"/>
      <c r="I178" s="1208"/>
      <c r="J178" s="1208"/>
      <c r="K178" s="1208"/>
      <c r="L178" s="1208"/>
      <c r="M178" s="1208"/>
    </row>
    <row r="179" spans="1:13">
      <c r="A179" s="1208"/>
      <c r="B179" s="1208"/>
      <c r="C179" s="1208"/>
      <c r="D179" s="1208"/>
      <c r="E179" s="1208"/>
      <c r="F179" s="1208"/>
      <c r="G179" s="1208"/>
      <c r="H179" s="1208"/>
      <c r="I179" s="1208"/>
      <c r="J179" s="1208"/>
      <c r="K179" s="1208"/>
      <c r="L179" s="1208"/>
      <c r="M179" s="1208"/>
    </row>
    <row r="180" spans="1:13">
      <c r="A180" s="1208"/>
      <c r="B180" s="1208"/>
      <c r="C180" s="1208"/>
      <c r="D180" s="1208"/>
      <c r="E180" s="1208"/>
      <c r="F180" s="1208"/>
      <c r="G180" s="1208"/>
      <c r="H180" s="1208"/>
      <c r="I180" s="1208"/>
      <c r="J180" s="1208"/>
      <c r="K180" s="1208"/>
      <c r="L180" s="1208"/>
      <c r="M180" s="1208"/>
    </row>
    <row r="181" spans="1:13">
      <c r="A181" s="1208"/>
      <c r="B181" s="1208"/>
      <c r="C181" s="1208"/>
      <c r="D181" s="1208"/>
      <c r="E181" s="1208"/>
      <c r="F181" s="1208"/>
      <c r="G181" s="1208"/>
      <c r="H181" s="1208"/>
      <c r="I181" s="1208"/>
      <c r="J181" s="1208"/>
      <c r="K181" s="1208"/>
      <c r="L181" s="1208"/>
      <c r="M181" s="1208"/>
    </row>
    <row r="182" spans="1:13">
      <c r="A182" s="1208"/>
      <c r="B182" s="1208"/>
      <c r="C182" s="1208"/>
      <c r="D182" s="1208"/>
      <c r="E182" s="1208"/>
      <c r="F182" s="1208"/>
      <c r="G182" s="1208"/>
      <c r="H182" s="1208"/>
      <c r="I182" s="1208"/>
      <c r="J182" s="1208"/>
      <c r="K182" s="1208"/>
      <c r="L182" s="1208"/>
      <c r="M182" s="1208"/>
    </row>
    <row r="183" spans="1:13">
      <c r="A183" s="1208"/>
      <c r="B183" s="1208"/>
      <c r="C183" s="1208"/>
      <c r="D183" s="1208"/>
      <c r="E183" s="1208"/>
      <c r="F183" s="1208"/>
      <c r="G183" s="1208"/>
      <c r="H183" s="1208"/>
      <c r="I183" s="1208"/>
      <c r="J183" s="1208"/>
      <c r="K183" s="1208"/>
      <c r="L183" s="1208"/>
      <c r="M183" s="1208"/>
    </row>
    <row r="184" spans="1:13">
      <c r="A184" s="1208"/>
      <c r="B184" s="1208"/>
      <c r="C184" s="1208"/>
      <c r="D184" s="1208"/>
      <c r="E184" s="1208"/>
      <c r="F184" s="1208"/>
      <c r="G184" s="1208"/>
      <c r="H184" s="1208"/>
      <c r="I184" s="1208"/>
      <c r="J184" s="1208"/>
      <c r="K184" s="1208"/>
      <c r="L184" s="1208"/>
      <c r="M184" s="1208"/>
    </row>
    <row r="185" spans="1:13">
      <c r="A185" s="1208"/>
      <c r="B185" s="1208"/>
      <c r="C185" s="1208"/>
      <c r="D185" s="1208"/>
      <c r="E185" s="1208"/>
      <c r="F185" s="1208"/>
      <c r="G185" s="1208"/>
      <c r="H185" s="1208"/>
      <c r="I185" s="1208"/>
      <c r="J185" s="1208"/>
      <c r="K185" s="1208"/>
      <c r="L185" s="1208"/>
      <c r="M185" s="1208"/>
    </row>
    <row r="186" spans="1:13">
      <c r="A186" s="1208"/>
      <c r="B186" s="1208"/>
      <c r="C186" s="1208"/>
      <c r="D186" s="1208"/>
      <c r="E186" s="1208"/>
      <c r="F186" s="1208"/>
      <c r="G186" s="1208"/>
      <c r="H186" s="1208"/>
      <c r="I186" s="1208"/>
      <c r="J186" s="1208"/>
      <c r="K186" s="1208"/>
      <c r="L186" s="1208"/>
      <c r="M186" s="1208"/>
    </row>
  </sheetData>
  <pageMargins left="0.7" right="0.7" top="0.75" bottom="0.75" header="0.3" footer="0.3"/>
  <pageSetup scale="53" fitToHeight="3" orientation="landscape" r:id="rId1"/>
  <ignoredErrors>
    <ignoredError sqref="A72 A74 A76 A82" numberStoredAsText="1"/>
  </ignoredErrors>
</worksheet>
</file>

<file path=xl/worksheets/sheet32.xml><?xml version="1.0" encoding="utf-8"?>
<worksheet xmlns="http://schemas.openxmlformats.org/spreadsheetml/2006/main" xmlns:r="http://schemas.openxmlformats.org/officeDocument/2006/relationships">
  <dimension ref="A1:V95"/>
  <sheetViews>
    <sheetView topLeftCell="A43" zoomScale="70" zoomScaleNormal="70" workbookViewId="0">
      <selection activeCell="H71" sqref="H71"/>
    </sheetView>
  </sheetViews>
  <sheetFormatPr defaultColWidth="9.77734375" defaultRowHeight="15"/>
  <cols>
    <col min="1" max="1" width="5.77734375" customWidth="1"/>
    <col min="2" max="2" width="40.77734375" customWidth="1"/>
    <col min="3" max="3" width="15.77734375" customWidth="1"/>
    <col min="5" max="5" width="14.77734375" customWidth="1"/>
    <col min="7" max="7" width="14.77734375" customWidth="1"/>
    <col min="8" max="8" width="15.77734375" customWidth="1"/>
  </cols>
  <sheetData>
    <row r="1" spans="1:22" ht="18.75" thickBot="1">
      <c r="A1" s="1039"/>
      <c r="B1" s="776"/>
      <c r="C1" s="776"/>
      <c r="D1" s="776"/>
      <c r="E1" s="776"/>
      <c r="F1" s="722"/>
      <c r="G1" s="67"/>
      <c r="H1" s="776"/>
      <c r="I1" s="722"/>
      <c r="J1" s="722"/>
      <c r="K1" s="722"/>
      <c r="L1" s="722"/>
      <c r="M1" s="722"/>
      <c r="N1" s="722"/>
      <c r="O1" s="722"/>
      <c r="P1" s="722"/>
      <c r="Q1" s="722"/>
      <c r="R1" s="722"/>
      <c r="S1" s="722"/>
      <c r="T1" s="722"/>
      <c r="U1" s="722"/>
      <c r="V1" s="722"/>
    </row>
    <row r="2" spans="1:22" ht="18.75" thickTop="1">
      <c r="A2" s="1220" t="s">
        <v>795</v>
      </c>
      <c r="B2" s="1221"/>
      <c r="C2" s="1221"/>
      <c r="D2" s="1221"/>
      <c r="E2" s="1221"/>
      <c r="F2" s="1221" t="s">
        <v>795</v>
      </c>
      <c r="G2" s="1221" t="s">
        <v>795</v>
      </c>
      <c r="H2" s="1222"/>
      <c r="I2" s="722"/>
      <c r="J2" s="722"/>
      <c r="K2" s="722"/>
      <c r="L2" s="722"/>
      <c r="M2" s="722"/>
      <c r="N2" s="722"/>
      <c r="O2" s="722"/>
      <c r="P2" s="722"/>
      <c r="Q2" s="722"/>
      <c r="R2" s="722"/>
      <c r="S2" s="722"/>
      <c r="T2" s="722"/>
      <c r="U2" s="722"/>
      <c r="V2" s="722"/>
    </row>
    <row r="3" spans="1:22" ht="18">
      <c r="A3" s="1223" t="s">
        <v>2907</v>
      </c>
      <c r="B3" s="1224"/>
      <c r="C3" s="1225"/>
      <c r="D3" s="1226"/>
      <c r="E3" s="1226"/>
      <c r="F3" s="1226"/>
      <c r="G3" s="1226"/>
      <c r="H3" s="1227"/>
      <c r="I3" s="722"/>
      <c r="J3" s="722"/>
      <c r="K3" s="722"/>
      <c r="L3" s="722"/>
      <c r="M3" s="722"/>
      <c r="N3" s="722"/>
      <c r="O3" s="722"/>
      <c r="P3" s="722"/>
      <c r="Q3" s="722"/>
      <c r="R3" s="722"/>
      <c r="S3" s="722"/>
      <c r="T3" s="722"/>
      <c r="U3" s="722"/>
      <c r="V3" s="722"/>
    </row>
    <row r="4" spans="1:22" ht="18">
      <c r="A4" s="1228"/>
      <c r="B4" s="1226"/>
      <c r="C4" s="1225"/>
      <c r="D4" s="1226"/>
      <c r="E4" s="1226"/>
      <c r="F4" s="1226"/>
      <c r="G4" s="1226"/>
      <c r="H4" s="1227"/>
      <c r="I4" s="722"/>
      <c r="J4" s="722"/>
      <c r="K4" s="722"/>
      <c r="L4" s="722"/>
      <c r="M4" s="722"/>
      <c r="N4" s="722"/>
      <c r="O4" s="722"/>
      <c r="P4" s="722"/>
      <c r="Q4" s="722"/>
      <c r="R4" s="722"/>
      <c r="S4" s="722"/>
      <c r="T4" s="722"/>
      <c r="U4" s="722"/>
      <c r="V4" s="722"/>
    </row>
    <row r="5" spans="1:22" ht="18">
      <c r="A5" s="1223" t="s">
        <v>2908</v>
      </c>
      <c r="B5" s="1224"/>
      <c r="C5" s="1225"/>
      <c r="D5" s="1226"/>
      <c r="E5" s="1226"/>
      <c r="F5" s="1226"/>
      <c r="G5" s="1226"/>
      <c r="H5" s="1227"/>
      <c r="I5" s="722"/>
      <c r="J5" s="722"/>
      <c r="K5" s="722"/>
      <c r="L5" s="722"/>
      <c r="M5" s="722"/>
      <c r="N5" s="722"/>
      <c r="O5" s="722"/>
      <c r="P5" s="722"/>
      <c r="Q5" s="722"/>
      <c r="R5" s="722"/>
      <c r="S5" s="722"/>
      <c r="T5" s="722"/>
      <c r="U5" s="722"/>
      <c r="V5" s="722"/>
    </row>
    <row r="6" spans="1:22" ht="18">
      <c r="A6" s="1229"/>
      <c r="B6" s="1230"/>
      <c r="C6" s="1230"/>
      <c r="D6" s="1230"/>
      <c r="E6" s="1230"/>
      <c r="F6" s="1230"/>
      <c r="G6" s="1230"/>
      <c r="H6" s="1231"/>
      <c r="I6" s="722"/>
      <c r="J6" s="722"/>
      <c r="K6" s="722"/>
      <c r="L6" s="722"/>
      <c r="M6" s="722"/>
      <c r="N6" s="722"/>
      <c r="O6" s="722"/>
      <c r="P6" s="722"/>
      <c r="Q6" s="722"/>
      <c r="R6" s="722"/>
      <c r="S6" s="722"/>
      <c r="T6" s="722"/>
      <c r="U6" s="722"/>
      <c r="V6" s="722"/>
    </row>
    <row r="7" spans="1:22" ht="18">
      <c r="A7" s="1229"/>
      <c r="B7" s="1232" t="s">
        <v>302</v>
      </c>
      <c r="C7" s="1233"/>
      <c r="D7" s="1233"/>
      <c r="E7" s="1233"/>
      <c r="F7" s="1233"/>
      <c r="G7" s="1233"/>
      <c r="H7" s="1234"/>
      <c r="I7" s="722"/>
      <c r="J7" s="722"/>
      <c r="K7" s="722"/>
      <c r="L7" s="722"/>
      <c r="M7" s="722"/>
      <c r="N7" s="722"/>
      <c r="O7" s="722"/>
      <c r="P7" s="722"/>
      <c r="Q7" s="722"/>
      <c r="R7" s="722"/>
      <c r="S7" s="722"/>
      <c r="T7" s="722"/>
      <c r="U7" s="722"/>
      <c r="V7" s="722"/>
    </row>
    <row r="8" spans="1:22" ht="18">
      <c r="A8" s="1229"/>
      <c r="B8" s="1232" t="s">
        <v>303</v>
      </c>
      <c r="C8" s="1233"/>
      <c r="D8" s="1233"/>
      <c r="E8" s="1233"/>
      <c r="F8" s="1233"/>
      <c r="G8" s="1233"/>
      <c r="H8" s="1234"/>
      <c r="I8" s="722"/>
      <c r="J8" s="722"/>
      <c r="K8" s="722"/>
      <c r="L8" s="722"/>
      <c r="M8" s="722"/>
      <c r="N8" s="722"/>
      <c r="O8" s="722"/>
      <c r="P8" s="722"/>
      <c r="Q8" s="722"/>
      <c r="R8" s="722"/>
      <c r="S8" s="722"/>
      <c r="T8" s="722"/>
      <c r="U8" s="722"/>
      <c r="V8" s="722"/>
    </row>
    <row r="9" spans="1:22" ht="18.75" thickBot="1">
      <c r="A9" s="1235"/>
      <c r="B9" s="1236"/>
      <c r="C9" s="1236"/>
      <c r="D9" s="1236"/>
      <c r="E9" s="1236"/>
      <c r="F9" s="1236" t="s">
        <v>795</v>
      </c>
      <c r="G9" s="1236"/>
      <c r="H9" s="1237"/>
      <c r="I9" s="722"/>
      <c r="J9" s="722"/>
      <c r="K9" s="722"/>
      <c r="L9" s="722"/>
      <c r="M9" s="722"/>
      <c r="N9" s="722"/>
      <c r="O9" s="722"/>
      <c r="P9" s="722"/>
      <c r="Q9" s="722"/>
      <c r="R9" s="722"/>
      <c r="S9" s="722"/>
      <c r="T9" s="722"/>
      <c r="U9" s="722"/>
      <c r="V9" s="722"/>
    </row>
    <row r="10" spans="1:22" ht="18.75" thickTop="1">
      <c r="A10" s="1238"/>
      <c r="B10" s="1163"/>
      <c r="C10" s="1230"/>
      <c r="D10" s="1209" t="s">
        <v>304</v>
      </c>
      <c r="E10" s="1164"/>
      <c r="F10" s="1233" t="s">
        <v>305</v>
      </c>
      <c r="G10" s="1164"/>
      <c r="H10" s="1239"/>
      <c r="I10" s="722"/>
      <c r="J10" s="722"/>
      <c r="K10" s="722"/>
      <c r="L10" s="722"/>
      <c r="M10" s="722"/>
      <c r="N10" s="722"/>
      <c r="O10" s="722"/>
      <c r="P10" s="722"/>
      <c r="Q10" s="722"/>
      <c r="R10" s="722"/>
      <c r="S10" s="722"/>
      <c r="T10" s="722"/>
      <c r="U10" s="722"/>
      <c r="V10" s="722"/>
    </row>
    <row r="11" spans="1:22" ht="18">
      <c r="A11" s="1240" t="s">
        <v>36</v>
      </c>
      <c r="B11" s="1176" t="s">
        <v>1642</v>
      </c>
      <c r="C11" s="1241" t="s">
        <v>1139</v>
      </c>
      <c r="D11" s="1242" t="s">
        <v>2157</v>
      </c>
      <c r="E11" s="1160"/>
      <c r="F11" s="1243" t="s">
        <v>2157</v>
      </c>
      <c r="G11" s="1160"/>
      <c r="H11" s="1244" t="s">
        <v>1139</v>
      </c>
      <c r="I11" s="722"/>
      <c r="J11" s="722"/>
      <c r="K11" s="722"/>
      <c r="L11" s="722"/>
      <c r="M11" s="722"/>
      <c r="N11" s="722"/>
      <c r="O11" s="722"/>
      <c r="P11" s="722"/>
      <c r="Q11" s="722"/>
      <c r="R11" s="722"/>
      <c r="S11" s="722"/>
      <c r="T11" s="722"/>
      <c r="U11" s="722"/>
      <c r="V11" s="722"/>
    </row>
    <row r="12" spans="1:22" ht="18">
      <c r="A12" s="1240" t="s">
        <v>48</v>
      </c>
      <c r="B12" s="1176" t="s">
        <v>306</v>
      </c>
      <c r="C12" s="1241" t="s">
        <v>437</v>
      </c>
      <c r="D12" s="1174" t="s">
        <v>2150</v>
      </c>
      <c r="E12" s="1176" t="s">
        <v>1962</v>
      </c>
      <c r="F12" s="1176" t="s">
        <v>2150</v>
      </c>
      <c r="G12" s="1176" t="s">
        <v>1962</v>
      </c>
      <c r="H12" s="1244" t="s">
        <v>441</v>
      </c>
      <c r="I12" s="722"/>
      <c r="J12" s="722"/>
      <c r="K12" s="722"/>
      <c r="L12" s="722"/>
      <c r="M12" s="722"/>
      <c r="N12" s="722"/>
      <c r="O12" s="722"/>
      <c r="P12" s="722"/>
      <c r="Q12" s="722"/>
      <c r="R12" s="722"/>
      <c r="S12" s="722"/>
      <c r="T12" s="722"/>
      <c r="U12" s="722"/>
      <c r="V12" s="722"/>
    </row>
    <row r="13" spans="1:22" ht="18">
      <c r="A13" s="1238"/>
      <c r="B13" s="1163"/>
      <c r="C13" s="1241" t="s">
        <v>2483</v>
      </c>
      <c r="D13" s="1174" t="s">
        <v>48</v>
      </c>
      <c r="E13" s="1163"/>
      <c r="F13" s="1176" t="s">
        <v>48</v>
      </c>
      <c r="G13" s="1163"/>
      <c r="H13" s="1244" t="s">
        <v>2483</v>
      </c>
      <c r="I13" s="722"/>
      <c r="J13" s="722"/>
      <c r="K13" s="722"/>
      <c r="L13" s="722"/>
      <c r="M13" s="722"/>
      <c r="N13" s="722"/>
      <c r="O13" s="722"/>
      <c r="P13" s="722"/>
      <c r="Q13" s="722"/>
      <c r="R13" s="722"/>
      <c r="S13" s="722"/>
      <c r="T13" s="722"/>
      <c r="U13" s="722"/>
      <c r="V13" s="722"/>
    </row>
    <row r="14" spans="1:22" ht="18">
      <c r="A14" s="1238"/>
      <c r="B14" s="1176" t="s">
        <v>530</v>
      </c>
      <c r="C14" s="1241" t="s">
        <v>531</v>
      </c>
      <c r="D14" s="1174" t="s">
        <v>532</v>
      </c>
      <c r="E14" s="1176" t="s">
        <v>62</v>
      </c>
      <c r="F14" s="1176" t="s">
        <v>63</v>
      </c>
      <c r="G14" s="1176" t="s">
        <v>64</v>
      </c>
      <c r="H14" s="1244" t="s">
        <v>65</v>
      </c>
      <c r="I14" s="722"/>
      <c r="J14" s="722"/>
      <c r="K14" s="722"/>
      <c r="L14" s="722"/>
      <c r="M14" s="722"/>
      <c r="N14" s="722"/>
      <c r="O14" s="722"/>
      <c r="P14" s="722"/>
      <c r="Q14" s="722"/>
      <c r="R14" s="722"/>
      <c r="S14" s="722"/>
      <c r="T14" s="722"/>
      <c r="U14" s="722"/>
      <c r="V14" s="722"/>
    </row>
    <row r="15" spans="1:22" ht="18.75" thickBot="1">
      <c r="A15" s="1245"/>
      <c r="B15" s="1246"/>
      <c r="C15" s="1217"/>
      <c r="D15" s="1247"/>
      <c r="E15" s="1246"/>
      <c r="F15" s="1246"/>
      <c r="G15" s="1246"/>
      <c r="H15" s="1248"/>
      <c r="I15" s="722"/>
      <c r="J15" s="722"/>
      <c r="K15" s="722"/>
      <c r="L15" s="722"/>
      <c r="M15" s="722"/>
      <c r="N15" s="722"/>
      <c r="O15" s="722"/>
      <c r="P15" s="722"/>
      <c r="Q15" s="722"/>
      <c r="R15" s="722"/>
      <c r="S15" s="722"/>
      <c r="T15" s="722"/>
      <c r="U15" s="722"/>
      <c r="V15" s="722"/>
    </row>
    <row r="16" spans="1:22" ht="18">
      <c r="A16" s="1229"/>
      <c r="B16" s="1171"/>
      <c r="C16" s="1171"/>
      <c r="D16" s="1249"/>
      <c r="E16" s="1171"/>
      <c r="F16" s="1230"/>
      <c r="G16" s="1171"/>
      <c r="H16" s="1231"/>
      <c r="I16" s="722"/>
      <c r="J16" s="722"/>
      <c r="K16" s="722"/>
      <c r="L16" s="722"/>
      <c r="M16" s="722"/>
      <c r="N16" s="722"/>
      <c r="O16" s="722"/>
      <c r="P16" s="722"/>
      <c r="Q16" s="722"/>
      <c r="R16" s="722"/>
      <c r="S16" s="722"/>
      <c r="T16" s="722"/>
      <c r="U16" s="722"/>
      <c r="V16" s="722"/>
    </row>
    <row r="17" spans="1:22" ht="18">
      <c r="A17" s="1250">
        <v>1</v>
      </c>
      <c r="B17" s="1194" t="s">
        <v>2996</v>
      </c>
      <c r="C17" s="1214">
        <v>398000</v>
      </c>
      <c r="D17" s="1251">
        <v>6534</v>
      </c>
      <c r="E17" s="1214">
        <v>38000</v>
      </c>
      <c r="F17" s="1252">
        <v>4120</v>
      </c>
      <c r="G17" s="1214">
        <v>100000</v>
      </c>
      <c r="H17" s="1253">
        <v>336000</v>
      </c>
      <c r="I17" s="722"/>
      <c r="J17" s="722"/>
      <c r="K17" s="722"/>
      <c r="L17" s="722"/>
      <c r="M17" s="722"/>
      <c r="N17" s="722"/>
      <c r="O17" s="722"/>
      <c r="P17" s="722"/>
      <c r="Q17" s="722"/>
      <c r="R17" s="722"/>
      <c r="S17" s="722"/>
      <c r="T17" s="722"/>
      <c r="U17" s="722"/>
      <c r="V17" s="722"/>
    </row>
    <row r="18" spans="1:22" ht="18">
      <c r="A18" s="1250">
        <v>2</v>
      </c>
      <c r="B18" s="1194"/>
      <c r="C18" s="1192"/>
      <c r="D18" s="1251">
        <v>6711</v>
      </c>
      <c r="E18" s="1192"/>
      <c r="F18" s="1252"/>
      <c r="G18" s="1192"/>
      <c r="H18" s="1254">
        <v>0</v>
      </c>
      <c r="I18" s="722"/>
      <c r="J18" s="722"/>
      <c r="K18" s="722"/>
      <c r="L18" s="722"/>
      <c r="M18" s="722"/>
      <c r="N18" s="722"/>
      <c r="O18" s="722"/>
      <c r="P18" s="722"/>
      <c r="Q18" s="722"/>
      <c r="R18" s="722"/>
      <c r="S18" s="722"/>
      <c r="T18" s="722"/>
      <c r="U18" s="722"/>
      <c r="V18" s="722"/>
    </row>
    <row r="19" spans="1:22" ht="18">
      <c r="A19" s="1250">
        <v>3</v>
      </c>
      <c r="B19" s="1194"/>
      <c r="C19" s="1192"/>
      <c r="D19" s="1251">
        <v>6712</v>
      </c>
      <c r="E19" s="1192"/>
      <c r="F19" s="1252"/>
      <c r="G19" s="1192"/>
      <c r="H19" s="1254">
        <v>0</v>
      </c>
      <c r="I19" s="722"/>
      <c r="J19" s="722"/>
      <c r="K19" s="722"/>
      <c r="L19" s="722"/>
      <c r="M19" s="722"/>
      <c r="N19" s="722"/>
      <c r="O19" s="722"/>
      <c r="P19" s="722"/>
      <c r="Q19" s="722"/>
      <c r="R19" s="722"/>
      <c r="S19" s="722"/>
      <c r="T19" s="722"/>
      <c r="U19" s="722"/>
      <c r="V19" s="722"/>
    </row>
    <row r="20" spans="1:22" ht="18">
      <c r="A20" s="1250">
        <v>4</v>
      </c>
      <c r="B20" s="1194"/>
      <c r="C20" s="1192"/>
      <c r="D20" s="1251">
        <v>6722</v>
      </c>
      <c r="E20" s="1192"/>
      <c r="F20" s="1252"/>
      <c r="G20" s="1192"/>
      <c r="H20" s="1254">
        <v>0</v>
      </c>
      <c r="I20" s="722"/>
      <c r="J20" s="722"/>
      <c r="K20" s="722"/>
      <c r="L20" s="722"/>
      <c r="M20" s="722"/>
      <c r="N20" s="722"/>
      <c r="O20" s="722"/>
      <c r="P20" s="722"/>
      <c r="Q20" s="722"/>
      <c r="R20" s="722"/>
      <c r="S20" s="722"/>
      <c r="T20" s="722"/>
      <c r="U20" s="722"/>
      <c r="V20" s="722"/>
    </row>
    <row r="21" spans="1:22" ht="18">
      <c r="A21" s="1250">
        <v>5</v>
      </c>
      <c r="B21" s="1194"/>
      <c r="C21" s="1192"/>
      <c r="D21" s="1251">
        <v>6723</v>
      </c>
      <c r="E21" s="1192"/>
      <c r="F21" s="1252"/>
      <c r="G21" s="1192"/>
      <c r="H21" s="1254">
        <v>0</v>
      </c>
      <c r="I21" s="722"/>
      <c r="J21" s="722"/>
      <c r="K21" s="722"/>
      <c r="L21" s="722"/>
      <c r="M21" s="722"/>
      <c r="N21" s="722"/>
      <c r="O21" s="722"/>
      <c r="P21" s="722"/>
      <c r="Q21" s="722"/>
      <c r="R21" s="722"/>
      <c r="S21" s="722"/>
      <c r="T21" s="722"/>
      <c r="U21" s="722"/>
      <c r="V21" s="722"/>
    </row>
    <row r="22" spans="1:22" ht="18">
      <c r="A22" s="1250">
        <v>6</v>
      </c>
      <c r="B22" s="1194"/>
      <c r="C22" s="1192"/>
      <c r="D22" s="1251">
        <v>7370</v>
      </c>
      <c r="E22" s="1192"/>
      <c r="F22" s="1252"/>
      <c r="G22" s="1192"/>
      <c r="H22" s="1254">
        <v>0</v>
      </c>
      <c r="I22" s="722"/>
      <c r="J22" s="722"/>
      <c r="K22" s="722"/>
      <c r="L22" s="722"/>
      <c r="M22" s="722"/>
      <c r="N22" s="722"/>
      <c r="O22" s="722"/>
      <c r="P22" s="722"/>
      <c r="Q22" s="722"/>
      <c r="R22" s="722"/>
      <c r="S22" s="722"/>
      <c r="T22" s="722"/>
      <c r="U22" s="722"/>
      <c r="V22" s="722"/>
    </row>
    <row r="23" spans="1:22" ht="18">
      <c r="A23" s="1250">
        <v>7</v>
      </c>
      <c r="B23" s="1194"/>
      <c r="C23" s="1192"/>
      <c r="D23" s="1251"/>
      <c r="E23" s="1192"/>
      <c r="F23" s="1252"/>
      <c r="G23" s="1192"/>
      <c r="H23" s="1254">
        <v>0</v>
      </c>
      <c r="I23" s="722"/>
      <c r="J23" s="722"/>
      <c r="K23" s="722"/>
      <c r="L23" s="722"/>
      <c r="M23" s="722"/>
      <c r="N23" s="722"/>
      <c r="O23" s="722"/>
      <c r="P23" s="722"/>
      <c r="Q23" s="722"/>
      <c r="R23" s="722"/>
      <c r="S23" s="722"/>
      <c r="T23" s="722"/>
      <c r="U23" s="722"/>
      <c r="V23" s="722"/>
    </row>
    <row r="24" spans="1:22" ht="18">
      <c r="A24" s="1250">
        <v>8</v>
      </c>
      <c r="B24" s="1194"/>
      <c r="C24" s="1192"/>
      <c r="D24" s="1251"/>
      <c r="E24" s="1192"/>
      <c r="F24" s="1252"/>
      <c r="G24" s="1192"/>
      <c r="H24" s="1254">
        <v>0</v>
      </c>
      <c r="I24" s="722"/>
      <c r="J24" s="722"/>
      <c r="K24" s="722"/>
      <c r="L24" s="722"/>
      <c r="M24" s="722"/>
      <c r="N24" s="722"/>
      <c r="O24" s="722"/>
      <c r="P24" s="722"/>
      <c r="Q24" s="722"/>
      <c r="R24" s="722"/>
      <c r="S24" s="722"/>
      <c r="T24" s="722"/>
      <c r="U24" s="722"/>
      <c r="V24" s="722"/>
    </row>
    <row r="25" spans="1:22" ht="18">
      <c r="A25" s="1250">
        <v>9</v>
      </c>
      <c r="B25" s="1194" t="s">
        <v>2996</v>
      </c>
      <c r="C25" s="1192">
        <v>138270</v>
      </c>
      <c r="D25" s="1251">
        <v>6711</v>
      </c>
      <c r="E25" s="1378">
        <v>0</v>
      </c>
      <c r="F25" s="1252">
        <v>4120</v>
      </c>
      <c r="G25" s="1192">
        <v>55308</v>
      </c>
      <c r="H25" s="1254">
        <v>82962</v>
      </c>
      <c r="I25" s="722"/>
      <c r="J25" s="722"/>
      <c r="K25" s="722"/>
      <c r="L25" s="722"/>
      <c r="M25" s="722"/>
      <c r="N25" s="722"/>
      <c r="O25" s="722"/>
      <c r="P25" s="722"/>
      <c r="Q25" s="722"/>
      <c r="R25" s="722"/>
      <c r="S25" s="722"/>
      <c r="T25" s="722"/>
      <c r="U25" s="722"/>
      <c r="V25" s="722"/>
    </row>
    <row r="26" spans="1:22" ht="18">
      <c r="A26" s="1250">
        <v>10</v>
      </c>
      <c r="B26" s="1194"/>
      <c r="C26" s="1192"/>
      <c r="D26" s="1251">
        <v>6712</v>
      </c>
      <c r="E26" s="1192"/>
      <c r="F26" s="1252"/>
      <c r="G26" s="1192"/>
      <c r="H26" s="1254">
        <v>0</v>
      </c>
      <c r="I26" s="722"/>
      <c r="J26" s="722"/>
      <c r="K26" s="722"/>
      <c r="L26" s="722"/>
      <c r="M26" s="722"/>
      <c r="N26" s="722"/>
      <c r="O26" s="722"/>
      <c r="P26" s="722"/>
      <c r="Q26" s="722"/>
      <c r="R26" s="722"/>
      <c r="S26" s="722"/>
      <c r="T26" s="722"/>
      <c r="U26" s="722"/>
      <c r="V26" s="722"/>
    </row>
    <row r="27" spans="1:22" ht="18">
      <c r="A27" s="1250">
        <v>11</v>
      </c>
      <c r="B27" s="1194"/>
      <c r="C27" s="1192"/>
      <c r="D27" s="1251">
        <v>6722</v>
      </c>
      <c r="E27" s="1192"/>
      <c r="F27" s="1252"/>
      <c r="G27" s="1192"/>
      <c r="H27" s="1254">
        <v>0</v>
      </c>
      <c r="I27" s="722"/>
      <c r="J27" s="722"/>
      <c r="K27" s="722"/>
      <c r="L27" s="722"/>
      <c r="M27" s="722"/>
      <c r="N27" s="722"/>
      <c r="O27" s="722"/>
      <c r="P27" s="722"/>
      <c r="Q27" s="722"/>
      <c r="R27" s="722"/>
      <c r="S27" s="722"/>
      <c r="T27" s="722"/>
      <c r="U27" s="722"/>
      <c r="V27" s="722"/>
    </row>
    <row r="28" spans="1:22" ht="18">
      <c r="A28" s="1250">
        <v>12</v>
      </c>
      <c r="B28" s="1194"/>
      <c r="C28" s="1192"/>
      <c r="D28" s="1251">
        <v>6534</v>
      </c>
      <c r="E28" s="1192"/>
      <c r="F28" s="1252"/>
      <c r="G28" s="1192"/>
      <c r="H28" s="1254">
        <v>0</v>
      </c>
      <c r="I28" s="722"/>
      <c r="J28" s="722"/>
      <c r="K28" s="722"/>
      <c r="L28" s="722"/>
      <c r="M28" s="722"/>
      <c r="N28" s="722"/>
      <c r="O28" s="722"/>
      <c r="P28" s="722"/>
      <c r="Q28" s="722"/>
      <c r="R28" s="722"/>
      <c r="S28" s="722"/>
      <c r="T28" s="722"/>
      <c r="U28" s="722"/>
      <c r="V28" s="722"/>
    </row>
    <row r="29" spans="1:22" ht="18">
      <c r="A29" s="1250">
        <v>13</v>
      </c>
      <c r="B29" s="1194"/>
      <c r="C29" s="1192"/>
      <c r="D29" s="1251">
        <v>1190</v>
      </c>
      <c r="E29" s="1192"/>
      <c r="F29" s="1252"/>
      <c r="G29" s="1192"/>
      <c r="H29" s="1254">
        <v>0</v>
      </c>
      <c r="I29" s="722"/>
      <c r="J29" s="722"/>
      <c r="K29" s="722"/>
      <c r="L29" s="722"/>
      <c r="M29" s="722"/>
      <c r="N29" s="722"/>
      <c r="O29" s="722"/>
      <c r="P29" s="722"/>
      <c r="Q29" s="722"/>
      <c r="R29" s="722"/>
      <c r="S29" s="722"/>
      <c r="T29" s="722"/>
      <c r="U29" s="722"/>
      <c r="V29" s="722"/>
    </row>
    <row r="30" spans="1:22" ht="18">
      <c r="A30" s="1250">
        <v>14</v>
      </c>
      <c r="B30" s="1194"/>
      <c r="C30" s="1336"/>
      <c r="D30" s="1337"/>
      <c r="E30" s="1336"/>
      <c r="F30" s="1338"/>
      <c r="G30" s="1336"/>
      <c r="H30" s="1339">
        <v>0</v>
      </c>
      <c r="I30" s="722"/>
      <c r="J30" s="722"/>
      <c r="K30" s="722"/>
      <c r="L30" s="722"/>
      <c r="M30" s="722"/>
      <c r="N30" s="722"/>
      <c r="O30" s="722"/>
      <c r="P30" s="722"/>
      <c r="Q30" s="722"/>
      <c r="R30" s="722"/>
      <c r="S30" s="722"/>
      <c r="T30" s="722"/>
      <c r="U30" s="722"/>
      <c r="V30" s="722"/>
    </row>
    <row r="31" spans="1:22" ht="18">
      <c r="A31" s="1250"/>
      <c r="B31" s="1194"/>
      <c r="C31" s="1192"/>
      <c r="D31" s="1251"/>
      <c r="E31" s="1192"/>
      <c r="F31" s="1252"/>
      <c r="G31" s="1192"/>
      <c r="H31" s="1254"/>
      <c r="I31" s="722"/>
      <c r="J31" s="722"/>
      <c r="K31" s="722"/>
      <c r="L31" s="722"/>
      <c r="M31" s="722"/>
      <c r="N31" s="722"/>
      <c r="O31" s="722"/>
      <c r="P31" s="722"/>
      <c r="Q31" s="722"/>
      <c r="R31" s="722"/>
      <c r="S31" s="722"/>
      <c r="T31" s="722"/>
      <c r="U31" s="722"/>
      <c r="V31" s="722"/>
    </row>
    <row r="32" spans="1:22" ht="18.75" thickBot="1">
      <c r="A32" s="1255"/>
      <c r="B32" s="1256" t="s">
        <v>307</v>
      </c>
      <c r="C32" s="1257">
        <f>SUM(C17:C30)</f>
        <v>536270</v>
      </c>
      <c r="D32" s="1258"/>
      <c r="E32" s="1257">
        <f>SUM(E17:E30)</f>
        <v>38000</v>
      </c>
      <c r="F32" s="1259"/>
      <c r="G32" s="1257">
        <f>SUM(G17:G30)</f>
        <v>155308</v>
      </c>
      <c r="H32" s="1260">
        <f>SUM(H17:H30)</f>
        <v>418962</v>
      </c>
      <c r="I32" s="722"/>
      <c r="J32" s="722"/>
      <c r="K32" s="722"/>
      <c r="L32" s="722"/>
      <c r="M32" s="722"/>
      <c r="N32" s="722"/>
      <c r="O32" s="722"/>
      <c r="P32" s="722"/>
      <c r="Q32" s="722"/>
      <c r="R32" s="722"/>
      <c r="S32" s="722"/>
      <c r="T32" s="722"/>
      <c r="U32" s="722"/>
      <c r="V32" s="722"/>
    </row>
    <row r="33" spans="1:22" ht="18">
      <c r="A33" s="1261"/>
      <c r="B33" s="1262"/>
      <c r="C33" s="1262"/>
      <c r="D33" s="1262"/>
      <c r="E33" s="1262"/>
      <c r="F33" s="1262"/>
      <c r="G33" s="1262"/>
      <c r="H33" s="1263"/>
      <c r="I33" s="722"/>
      <c r="J33" s="722"/>
      <c r="K33" s="722"/>
      <c r="L33" s="722"/>
      <c r="M33" s="722"/>
      <c r="N33" s="722"/>
      <c r="O33" s="722"/>
      <c r="P33" s="722"/>
      <c r="Q33" s="722"/>
      <c r="R33" s="722"/>
      <c r="S33" s="722"/>
      <c r="T33" s="722"/>
      <c r="U33" s="722"/>
      <c r="V33" s="722"/>
    </row>
    <row r="34" spans="1:22" ht="18.75" thickBot="1">
      <c r="A34" s="1264"/>
      <c r="B34" s="1111"/>
      <c r="C34" s="1111"/>
      <c r="D34" s="1111"/>
      <c r="E34" s="1111"/>
      <c r="F34" s="1111"/>
      <c r="G34" s="1111"/>
      <c r="H34" s="1265"/>
      <c r="I34" s="722"/>
      <c r="J34" s="722"/>
      <c r="K34" s="722"/>
      <c r="L34" s="722"/>
      <c r="M34" s="722"/>
      <c r="N34" s="722"/>
      <c r="O34" s="722"/>
      <c r="P34" s="722"/>
      <c r="Q34" s="722"/>
      <c r="R34" s="722"/>
      <c r="S34" s="722"/>
      <c r="T34" s="722"/>
      <c r="U34" s="722"/>
      <c r="V34" s="722"/>
    </row>
    <row r="35" spans="1:22" ht="18.75" thickTop="1">
      <c r="A35" s="1266" t="s">
        <v>2909</v>
      </c>
      <c r="B35" s="1267"/>
      <c r="C35" s="1268"/>
      <c r="D35" s="1268"/>
      <c r="E35" s="1268"/>
      <c r="F35" s="1268"/>
      <c r="G35" s="1268"/>
      <c r="H35" s="1269"/>
      <c r="I35" s="722"/>
      <c r="J35" s="722"/>
      <c r="K35" s="722"/>
      <c r="L35" s="722"/>
      <c r="M35" s="722"/>
      <c r="N35" s="722"/>
      <c r="O35" s="722"/>
      <c r="P35" s="722"/>
      <c r="Q35" s="722"/>
      <c r="R35" s="722"/>
      <c r="S35" s="722"/>
      <c r="T35" s="722"/>
      <c r="U35" s="722"/>
      <c r="V35" s="722"/>
    </row>
    <row r="36" spans="1:22" ht="18">
      <c r="A36" s="1264"/>
      <c r="B36" s="1111"/>
      <c r="C36" s="1111"/>
      <c r="D36" s="1111"/>
      <c r="E36" s="1111"/>
      <c r="F36" s="1111"/>
      <c r="G36" s="1111"/>
      <c r="H36" s="1270"/>
      <c r="I36" s="722"/>
      <c r="J36" s="722"/>
      <c r="K36" s="722"/>
      <c r="L36" s="722"/>
      <c r="M36" s="722"/>
      <c r="N36" s="722"/>
      <c r="O36" s="722"/>
      <c r="P36" s="722"/>
      <c r="Q36" s="722"/>
      <c r="R36" s="722"/>
      <c r="S36" s="722"/>
      <c r="T36" s="722"/>
      <c r="U36" s="722"/>
      <c r="V36" s="722"/>
    </row>
    <row r="37" spans="1:22" ht="18">
      <c r="A37" s="1264"/>
      <c r="B37" s="1111" t="s">
        <v>1233</v>
      </c>
      <c r="C37" s="1111"/>
      <c r="D37" s="1111"/>
      <c r="E37" s="1111"/>
      <c r="F37" s="1111"/>
      <c r="G37" s="1111"/>
      <c r="H37" s="1270"/>
      <c r="I37" s="722"/>
      <c r="J37" s="722"/>
      <c r="K37" s="722"/>
      <c r="L37" s="722"/>
      <c r="M37" s="722"/>
      <c r="N37" s="722"/>
      <c r="O37" s="722"/>
      <c r="P37" s="722"/>
      <c r="Q37" s="722"/>
      <c r="R37" s="722"/>
      <c r="S37" s="722"/>
      <c r="T37" s="722"/>
      <c r="U37" s="722"/>
      <c r="V37" s="722"/>
    </row>
    <row r="38" spans="1:22" ht="18">
      <c r="A38" s="1264"/>
      <c r="B38" s="1111" t="s">
        <v>2910</v>
      </c>
      <c r="C38" s="1111"/>
      <c r="D38" s="1111"/>
      <c r="E38" s="1111"/>
      <c r="F38" s="1111"/>
      <c r="G38" s="1111"/>
      <c r="H38" s="1270"/>
      <c r="I38" s="722"/>
      <c r="J38" s="722"/>
      <c r="K38" s="722"/>
      <c r="L38" s="722"/>
      <c r="M38" s="722"/>
      <c r="N38" s="722"/>
      <c r="O38" s="722"/>
      <c r="P38" s="722"/>
      <c r="Q38" s="722"/>
      <c r="R38" s="722"/>
      <c r="S38" s="722"/>
      <c r="T38" s="722"/>
      <c r="U38" s="722"/>
      <c r="V38" s="722"/>
    </row>
    <row r="39" spans="1:22" ht="18">
      <c r="A39" s="1264"/>
      <c r="B39" s="1111" t="s">
        <v>2911</v>
      </c>
      <c r="C39" s="1111"/>
      <c r="D39" s="1111"/>
      <c r="E39" s="1111"/>
      <c r="F39" s="1111"/>
      <c r="G39" s="1111"/>
      <c r="H39" s="1270"/>
      <c r="I39" s="722"/>
      <c r="J39" s="722"/>
      <c r="K39" s="722"/>
      <c r="L39" s="722"/>
      <c r="M39" s="722"/>
      <c r="N39" s="722"/>
      <c r="O39" s="722"/>
      <c r="P39" s="722"/>
      <c r="Q39" s="722"/>
      <c r="R39" s="722"/>
      <c r="S39" s="722"/>
      <c r="T39" s="722"/>
      <c r="U39" s="722"/>
      <c r="V39" s="722"/>
    </row>
    <row r="40" spans="1:22" ht="18">
      <c r="A40" s="1264"/>
      <c r="B40" s="1111" t="s">
        <v>2231</v>
      </c>
      <c r="C40" s="1111"/>
      <c r="D40" s="1111"/>
      <c r="E40" s="1111"/>
      <c r="F40" s="1111"/>
      <c r="G40" s="1111"/>
      <c r="H40" s="1270"/>
      <c r="I40" s="722"/>
      <c r="J40" s="722"/>
      <c r="K40" s="722"/>
      <c r="L40" s="722"/>
      <c r="M40" s="722"/>
      <c r="N40" s="722"/>
      <c r="O40" s="722"/>
      <c r="P40" s="722"/>
      <c r="Q40" s="722"/>
      <c r="R40" s="722"/>
      <c r="S40" s="722"/>
      <c r="T40" s="722"/>
      <c r="U40" s="722"/>
      <c r="V40" s="722"/>
    </row>
    <row r="41" spans="1:22" ht="18.75" thickBot="1">
      <c r="A41" s="1271"/>
      <c r="B41" s="1272" t="s">
        <v>2912</v>
      </c>
      <c r="C41" s="1272"/>
      <c r="D41" s="1272"/>
      <c r="E41" s="1272"/>
      <c r="F41" s="1272"/>
      <c r="G41" s="1272"/>
      <c r="H41" s="1273"/>
      <c r="I41" s="722"/>
      <c r="J41" s="722"/>
      <c r="K41" s="722"/>
      <c r="L41" s="722"/>
      <c r="M41" s="722"/>
      <c r="N41" s="722"/>
      <c r="O41" s="722"/>
      <c r="P41" s="722"/>
      <c r="Q41" s="722"/>
      <c r="R41" s="722"/>
      <c r="S41" s="722"/>
      <c r="T41" s="722"/>
      <c r="U41" s="722"/>
      <c r="V41" s="722"/>
    </row>
    <row r="42" spans="1:22" ht="18.75" thickTop="1">
      <c r="A42" s="1274"/>
      <c r="B42" s="1275"/>
      <c r="C42" s="1275"/>
      <c r="D42" s="1111"/>
      <c r="E42" s="1275"/>
      <c r="F42" s="1275"/>
      <c r="G42" s="1330"/>
      <c r="H42" s="1270"/>
      <c r="I42" s="722"/>
      <c r="J42" s="722"/>
      <c r="K42" s="722"/>
      <c r="L42" s="722"/>
      <c r="M42" s="722"/>
      <c r="N42" s="722"/>
      <c r="O42" s="722"/>
      <c r="P42" s="722"/>
      <c r="Q42" s="722"/>
      <c r="R42" s="722"/>
      <c r="S42" s="722"/>
      <c r="T42" s="722"/>
      <c r="U42" s="722"/>
      <c r="V42" s="722"/>
    </row>
    <row r="43" spans="1:22" ht="18">
      <c r="A43" s="1274"/>
      <c r="B43" s="1275"/>
      <c r="C43" s="1276" t="s">
        <v>1139</v>
      </c>
      <c r="D43" s="1277" t="s">
        <v>2370</v>
      </c>
      <c r="E43" s="1278"/>
      <c r="F43" s="1275"/>
      <c r="G43" s="1331"/>
      <c r="H43" s="1279" t="s">
        <v>1606</v>
      </c>
      <c r="I43" s="722"/>
      <c r="J43" s="722"/>
      <c r="K43" s="722"/>
      <c r="L43" s="722"/>
      <c r="M43" s="722"/>
      <c r="N43" s="722"/>
      <c r="O43" s="722"/>
      <c r="P43" s="722"/>
      <c r="Q43" s="722"/>
      <c r="R43" s="722"/>
      <c r="S43" s="722"/>
      <c r="T43" s="722"/>
      <c r="U43" s="722"/>
      <c r="V43" s="722"/>
    </row>
    <row r="44" spans="1:22" ht="18">
      <c r="A44" s="1280" t="s">
        <v>1250</v>
      </c>
      <c r="B44" s="1276" t="s">
        <v>2156</v>
      </c>
      <c r="C44" s="1276" t="s">
        <v>437</v>
      </c>
      <c r="D44" s="1069" t="s">
        <v>1251</v>
      </c>
      <c r="E44" s="1069" t="s">
        <v>1962</v>
      </c>
      <c r="F44" s="1276" t="s">
        <v>1608</v>
      </c>
      <c r="G44" s="1331"/>
      <c r="H44" s="1279" t="s">
        <v>1252</v>
      </c>
      <c r="I44" s="722"/>
      <c r="J44" s="722"/>
      <c r="K44" s="722"/>
      <c r="L44" s="722"/>
      <c r="M44" s="722"/>
      <c r="N44" s="722"/>
      <c r="O44" s="722"/>
      <c r="P44" s="722"/>
      <c r="Q44" s="722"/>
      <c r="R44" s="722"/>
      <c r="S44" s="722"/>
      <c r="T44" s="722"/>
      <c r="U44" s="722"/>
      <c r="V44" s="722"/>
    </row>
    <row r="45" spans="1:22" ht="18">
      <c r="A45" s="1280" t="s">
        <v>1253</v>
      </c>
      <c r="B45" s="1276" t="s">
        <v>530</v>
      </c>
      <c r="C45" s="1276" t="s">
        <v>2483</v>
      </c>
      <c r="D45" s="1276" t="s">
        <v>532</v>
      </c>
      <c r="E45" s="1276" t="s">
        <v>62</v>
      </c>
      <c r="F45" s="1276" t="s">
        <v>63</v>
      </c>
      <c r="G45" s="1331"/>
      <c r="H45" s="1279" t="s">
        <v>2483</v>
      </c>
      <c r="I45" s="722"/>
      <c r="J45" s="722"/>
      <c r="K45" s="722"/>
      <c r="L45" s="722"/>
      <c r="M45" s="722"/>
      <c r="N45" s="722"/>
      <c r="O45" s="722"/>
      <c r="P45" s="722"/>
      <c r="Q45" s="722"/>
      <c r="R45" s="722"/>
      <c r="S45" s="722"/>
      <c r="T45" s="722"/>
      <c r="U45" s="722"/>
      <c r="V45" s="722"/>
    </row>
    <row r="46" spans="1:22" ht="18.75" thickBot="1">
      <c r="A46" s="1281"/>
      <c r="B46" s="1282"/>
      <c r="C46" s="1283" t="s">
        <v>531</v>
      </c>
      <c r="D46" s="1282"/>
      <c r="E46" s="1282"/>
      <c r="F46" s="1282"/>
      <c r="G46" s="1332"/>
      <c r="H46" s="1284" t="s">
        <v>64</v>
      </c>
      <c r="I46" s="722"/>
      <c r="J46" s="722"/>
      <c r="K46" s="722"/>
      <c r="L46" s="722"/>
      <c r="M46" s="722"/>
      <c r="N46" s="722"/>
      <c r="O46" s="722"/>
      <c r="P46" s="722"/>
      <c r="Q46" s="722"/>
      <c r="R46" s="722"/>
      <c r="S46" s="722"/>
      <c r="T46" s="722"/>
      <c r="U46" s="722"/>
      <c r="V46" s="722"/>
    </row>
    <row r="47" spans="1:22" ht="18">
      <c r="A47" s="1250">
        <f>+A30+1</f>
        <v>15</v>
      </c>
      <c r="B47" s="1194" t="s">
        <v>2997</v>
      </c>
      <c r="C47" s="1192">
        <v>56654</v>
      </c>
      <c r="D47" s="1251"/>
      <c r="E47" s="1192"/>
      <c r="F47" s="1252">
        <v>4914</v>
      </c>
      <c r="G47" s="1333"/>
      <c r="H47" s="1253">
        <v>61568</v>
      </c>
      <c r="I47" s="722"/>
      <c r="J47" s="722"/>
      <c r="K47" s="722"/>
      <c r="L47" s="722"/>
      <c r="M47" s="722"/>
      <c r="N47" s="722"/>
      <c r="O47" s="722"/>
      <c r="P47" s="722"/>
      <c r="Q47" s="722"/>
      <c r="R47" s="722"/>
      <c r="S47" s="722"/>
      <c r="T47" s="722"/>
      <c r="U47" s="722"/>
      <c r="V47" s="722"/>
    </row>
    <row r="48" spans="1:22" ht="18">
      <c r="A48" s="1250">
        <f>+A47+1</f>
        <v>16</v>
      </c>
      <c r="B48" s="1194" t="s">
        <v>2998</v>
      </c>
      <c r="C48" s="1192">
        <v>227010</v>
      </c>
      <c r="D48" s="1251"/>
      <c r="E48" s="1192"/>
      <c r="F48" s="1252"/>
      <c r="G48" s="1333"/>
      <c r="H48" s="1254">
        <v>227010</v>
      </c>
      <c r="I48" s="722"/>
      <c r="J48" s="722"/>
      <c r="K48" s="722"/>
      <c r="L48" s="722"/>
      <c r="M48" s="722"/>
      <c r="N48" s="722"/>
      <c r="O48" s="722"/>
      <c r="P48" s="722"/>
      <c r="Q48" s="722"/>
      <c r="R48" s="722"/>
      <c r="S48" s="722"/>
      <c r="T48" s="722"/>
      <c r="U48" s="722"/>
      <c r="V48" s="722"/>
    </row>
    <row r="49" spans="1:22" ht="18">
      <c r="A49" s="1250">
        <f t="shared" ref="A49:A57" si="0">+A48+1</f>
        <v>17</v>
      </c>
      <c r="B49" s="1194" t="s">
        <v>2999</v>
      </c>
      <c r="C49" s="1192">
        <v>1053760</v>
      </c>
      <c r="D49" s="1251">
        <v>4360</v>
      </c>
      <c r="E49" s="1192">
        <v>115336</v>
      </c>
      <c r="F49" s="1252"/>
      <c r="G49" s="1333"/>
      <c r="H49" s="1254">
        <v>938424</v>
      </c>
      <c r="I49" s="722"/>
      <c r="J49" s="722"/>
      <c r="K49" s="722"/>
      <c r="L49" s="722"/>
      <c r="M49" s="722"/>
      <c r="N49" s="722"/>
      <c r="O49" s="722"/>
      <c r="P49" s="722"/>
      <c r="Q49" s="722"/>
      <c r="R49" s="722"/>
      <c r="S49" s="722"/>
      <c r="T49" s="722"/>
      <c r="U49" s="722"/>
      <c r="V49" s="722"/>
    </row>
    <row r="50" spans="1:22" ht="18">
      <c r="A50" s="1250">
        <f t="shared" si="0"/>
        <v>18</v>
      </c>
      <c r="B50" s="1194"/>
      <c r="C50" s="1192"/>
      <c r="D50" s="1251"/>
      <c r="E50" s="1192"/>
      <c r="F50" s="1252"/>
      <c r="G50" s="1333"/>
      <c r="H50" s="1254">
        <v>0</v>
      </c>
      <c r="I50" s="722"/>
      <c r="J50" s="722"/>
      <c r="K50" s="722"/>
      <c r="L50" s="722"/>
      <c r="M50" s="722"/>
      <c r="N50" s="722"/>
      <c r="O50" s="722"/>
      <c r="P50" s="722"/>
      <c r="Q50" s="722"/>
      <c r="R50" s="722"/>
      <c r="S50" s="722"/>
      <c r="T50" s="722"/>
      <c r="U50" s="722"/>
      <c r="V50" s="722"/>
    </row>
    <row r="51" spans="1:22" ht="18">
      <c r="A51" s="1250">
        <f t="shared" si="0"/>
        <v>19</v>
      </c>
      <c r="B51" s="1194"/>
      <c r="C51" s="1192"/>
      <c r="D51" s="1251"/>
      <c r="E51" s="1192"/>
      <c r="F51" s="1252"/>
      <c r="G51" s="1333"/>
      <c r="H51" s="1254">
        <v>0</v>
      </c>
      <c r="I51" s="722"/>
      <c r="J51" s="722"/>
      <c r="K51" s="722"/>
      <c r="L51" s="722"/>
      <c r="M51" s="722"/>
      <c r="N51" s="722"/>
      <c r="O51" s="722"/>
      <c r="P51" s="722"/>
      <c r="Q51" s="722"/>
      <c r="R51" s="722"/>
      <c r="S51" s="722"/>
      <c r="T51" s="722"/>
      <c r="U51" s="722"/>
      <c r="V51" s="722"/>
    </row>
    <row r="52" spans="1:22" ht="18">
      <c r="A52" s="1250">
        <f t="shared" si="0"/>
        <v>20</v>
      </c>
      <c r="B52" s="1194"/>
      <c r="C52" s="1192"/>
      <c r="D52" s="1251"/>
      <c r="E52" s="1192"/>
      <c r="F52" s="1252"/>
      <c r="G52" s="1333"/>
      <c r="H52" s="1254">
        <v>0</v>
      </c>
      <c r="I52" s="722"/>
      <c r="J52" s="722"/>
      <c r="K52" s="722"/>
      <c r="L52" s="722"/>
      <c r="M52" s="722"/>
      <c r="N52" s="722"/>
      <c r="O52" s="722"/>
      <c r="P52" s="722"/>
      <c r="Q52" s="722"/>
      <c r="R52" s="722"/>
      <c r="S52" s="722"/>
      <c r="T52" s="722"/>
      <c r="U52" s="722"/>
      <c r="V52" s="722"/>
    </row>
    <row r="53" spans="1:22" ht="18">
      <c r="A53" s="1250">
        <f t="shared" si="0"/>
        <v>21</v>
      </c>
      <c r="B53" s="1194"/>
      <c r="C53" s="1192"/>
      <c r="D53" s="1251"/>
      <c r="E53" s="1192"/>
      <c r="F53" s="1252"/>
      <c r="G53" s="1333"/>
      <c r="H53" s="1254">
        <v>0</v>
      </c>
      <c r="I53" s="722"/>
      <c r="J53" s="722"/>
      <c r="K53" s="722"/>
      <c r="L53" s="722"/>
      <c r="M53" s="722"/>
      <c r="N53" s="722"/>
      <c r="O53" s="722"/>
      <c r="P53" s="722"/>
      <c r="Q53" s="722"/>
      <c r="R53" s="722"/>
      <c r="S53" s="722"/>
      <c r="T53" s="722"/>
      <c r="U53" s="722"/>
      <c r="V53" s="722"/>
    </row>
    <row r="54" spans="1:22" ht="18">
      <c r="A54" s="1250">
        <f t="shared" si="0"/>
        <v>22</v>
      </c>
      <c r="B54" s="1194"/>
      <c r="C54" s="1192"/>
      <c r="D54" s="1251"/>
      <c r="E54" s="1192"/>
      <c r="F54" s="1252"/>
      <c r="G54" s="1333"/>
      <c r="H54" s="1254">
        <v>0</v>
      </c>
      <c r="I54" s="722"/>
      <c r="J54" s="722"/>
      <c r="K54" s="722"/>
      <c r="L54" s="722"/>
      <c r="M54" s="722"/>
      <c r="N54" s="722"/>
      <c r="O54" s="722"/>
      <c r="P54" s="722"/>
      <c r="Q54" s="722"/>
      <c r="R54" s="722"/>
      <c r="S54" s="722"/>
      <c r="T54" s="722"/>
      <c r="U54" s="722"/>
      <c r="V54" s="722"/>
    </row>
    <row r="55" spans="1:22" ht="18">
      <c r="A55" s="1250">
        <f t="shared" si="0"/>
        <v>23</v>
      </c>
      <c r="B55" s="1194"/>
      <c r="C55" s="1192"/>
      <c r="D55" s="1251"/>
      <c r="E55" s="1192"/>
      <c r="F55" s="1252"/>
      <c r="G55" s="1333"/>
      <c r="H55" s="1254">
        <v>0</v>
      </c>
      <c r="I55" s="722"/>
      <c r="J55" s="722"/>
      <c r="K55" s="722"/>
      <c r="L55" s="722"/>
      <c r="M55" s="722"/>
      <c r="N55" s="722"/>
      <c r="O55" s="722"/>
      <c r="P55" s="722"/>
      <c r="Q55" s="722"/>
      <c r="R55" s="722"/>
      <c r="S55" s="722"/>
      <c r="T55" s="722"/>
      <c r="U55" s="722"/>
      <c r="V55" s="722"/>
    </row>
    <row r="56" spans="1:22" ht="18">
      <c r="A56" s="1250">
        <f t="shared" si="0"/>
        <v>24</v>
      </c>
      <c r="B56" s="1194"/>
      <c r="C56" s="1192"/>
      <c r="D56" s="1251"/>
      <c r="E56" s="1192"/>
      <c r="F56" s="1252"/>
      <c r="G56" s="1333"/>
      <c r="H56" s="1254">
        <v>0</v>
      </c>
      <c r="I56" s="722"/>
      <c r="J56" s="722"/>
      <c r="K56" s="722"/>
      <c r="L56" s="722"/>
      <c r="M56" s="722"/>
      <c r="N56" s="722"/>
      <c r="O56" s="722"/>
      <c r="P56" s="722"/>
      <c r="Q56" s="722"/>
      <c r="R56" s="722"/>
      <c r="S56" s="722"/>
      <c r="T56" s="722"/>
      <c r="U56" s="722"/>
      <c r="V56" s="722"/>
    </row>
    <row r="57" spans="1:22" ht="18">
      <c r="A57" s="1250">
        <f t="shared" si="0"/>
        <v>25</v>
      </c>
      <c r="B57" s="1194"/>
      <c r="C57" s="1192"/>
      <c r="D57" s="1192"/>
      <c r="E57" s="1192"/>
      <c r="F57" s="1252"/>
      <c r="G57" s="1333"/>
      <c r="H57" s="1254">
        <v>0</v>
      </c>
      <c r="I57" s="722"/>
      <c r="J57" s="722"/>
      <c r="K57" s="722"/>
      <c r="L57" s="722"/>
      <c r="M57" s="722"/>
      <c r="N57" s="722"/>
      <c r="O57" s="722"/>
      <c r="P57" s="722"/>
      <c r="Q57" s="722"/>
      <c r="R57" s="722"/>
      <c r="S57" s="722"/>
      <c r="T57" s="722"/>
      <c r="U57" s="722"/>
      <c r="V57" s="722"/>
    </row>
    <row r="58" spans="1:22" ht="18">
      <c r="A58" s="1229"/>
      <c r="B58" s="1171"/>
      <c r="C58" s="1167"/>
      <c r="D58" s="1249"/>
      <c r="E58" s="1167"/>
      <c r="F58" s="1167"/>
      <c r="G58" s="1334"/>
      <c r="H58" s="1285"/>
      <c r="I58" s="722"/>
      <c r="J58" s="722"/>
      <c r="K58" s="722"/>
      <c r="L58" s="722"/>
      <c r="M58" s="722"/>
      <c r="N58" s="722"/>
      <c r="O58" s="722"/>
      <c r="P58" s="722"/>
      <c r="Q58" s="722"/>
      <c r="R58" s="722"/>
      <c r="S58" s="722"/>
      <c r="T58" s="722"/>
      <c r="U58" s="722"/>
      <c r="V58" s="722"/>
    </row>
    <row r="59" spans="1:22" ht="18.75" thickBot="1">
      <c r="A59" s="1286">
        <f>+A57+1</f>
        <v>26</v>
      </c>
      <c r="B59" s="1287" t="s">
        <v>307</v>
      </c>
      <c r="C59" s="1288">
        <f>SUM(C47:C57)</f>
        <v>1337424</v>
      </c>
      <c r="D59" s="1289"/>
      <c r="E59" s="1288">
        <f>SUM(E47:E57)</f>
        <v>115336</v>
      </c>
      <c r="F59" s="1288">
        <f>SUM(F47:F57)</f>
        <v>4914</v>
      </c>
      <c r="G59" s="1335"/>
      <c r="H59" s="1438">
        <f>SUM(H47:H57)</f>
        <v>1227002</v>
      </c>
      <c r="I59" s="722"/>
      <c r="J59" s="722"/>
      <c r="K59" s="722"/>
      <c r="L59" s="722"/>
      <c r="M59" s="722"/>
      <c r="N59" s="722"/>
      <c r="O59" s="722"/>
      <c r="P59" s="722"/>
      <c r="Q59" s="722"/>
      <c r="R59" s="722"/>
      <c r="S59" s="722"/>
      <c r="T59" s="722"/>
      <c r="U59" s="722"/>
      <c r="V59" s="722"/>
    </row>
    <row r="60" spans="1:22" ht="18.75" thickTop="1">
      <c r="A60" s="168"/>
      <c r="B60" s="722"/>
      <c r="C60" s="722"/>
      <c r="D60" s="722"/>
      <c r="E60" s="722"/>
      <c r="F60" s="722"/>
      <c r="G60" s="722"/>
      <c r="H60" s="1290"/>
      <c r="I60" s="1290"/>
      <c r="J60" s="722"/>
      <c r="K60" s="722"/>
      <c r="L60" s="722"/>
      <c r="M60" s="722"/>
      <c r="N60" s="722"/>
      <c r="O60" s="722"/>
      <c r="P60" s="722"/>
      <c r="Q60" s="722"/>
      <c r="R60" s="722"/>
      <c r="S60" s="722"/>
      <c r="T60" s="722"/>
      <c r="U60" s="722"/>
      <c r="V60" s="722"/>
    </row>
    <row r="61" spans="1:22" ht="18">
      <c r="A61" s="1290"/>
      <c r="B61" s="1290"/>
      <c r="C61" s="1290"/>
      <c r="D61" s="1290"/>
      <c r="E61" s="1290"/>
      <c r="F61" s="1290"/>
      <c r="G61" s="1290"/>
      <c r="H61" s="1290"/>
      <c r="I61" s="722"/>
      <c r="J61" s="722"/>
      <c r="K61" s="722"/>
      <c r="L61" s="722"/>
      <c r="M61" s="722"/>
      <c r="N61" s="722"/>
      <c r="O61" s="722"/>
      <c r="P61" s="722"/>
      <c r="Q61" s="722"/>
      <c r="R61" s="722"/>
      <c r="S61" s="722"/>
      <c r="T61" s="722"/>
      <c r="U61" s="722"/>
      <c r="V61" s="722"/>
    </row>
    <row r="62" spans="1:22" ht="18">
      <c r="A62" s="1290"/>
      <c r="B62" s="1290"/>
      <c r="C62" s="1290"/>
      <c r="D62" s="1290"/>
      <c r="E62" s="1290"/>
      <c r="F62" s="1290"/>
      <c r="G62" s="1290"/>
      <c r="H62" s="1290"/>
      <c r="I62" s="722"/>
      <c r="J62" s="722"/>
      <c r="K62" s="722"/>
      <c r="L62" s="722"/>
      <c r="M62" s="722"/>
      <c r="N62" s="722"/>
      <c r="O62" s="722"/>
      <c r="P62" s="722"/>
      <c r="Q62" s="722"/>
      <c r="R62" s="722"/>
      <c r="S62" s="722"/>
      <c r="T62" s="722"/>
      <c r="U62" s="722"/>
      <c r="V62" s="722"/>
    </row>
    <row r="63" spans="1:22" ht="18">
      <c r="A63" s="1290"/>
      <c r="B63" s="1290"/>
      <c r="C63" s="1290"/>
      <c r="D63" s="1290"/>
      <c r="E63" s="1290"/>
      <c r="F63" s="1290"/>
      <c r="G63" s="1290"/>
      <c r="H63" s="1290"/>
      <c r="I63" s="722"/>
      <c r="J63" s="722"/>
      <c r="K63" s="722"/>
      <c r="L63" s="722"/>
      <c r="M63" s="722"/>
      <c r="N63" s="722"/>
      <c r="O63" s="722"/>
      <c r="P63" s="722"/>
      <c r="Q63" s="722"/>
      <c r="R63" s="722"/>
      <c r="S63" s="722"/>
      <c r="T63" s="722"/>
      <c r="U63" s="722"/>
      <c r="V63" s="722"/>
    </row>
    <row r="64" spans="1:22" ht="18">
      <c r="A64" s="1290"/>
      <c r="B64" s="1290"/>
      <c r="C64" s="1290"/>
      <c r="D64" s="1290"/>
      <c r="E64" s="1290"/>
      <c r="F64" s="1290"/>
      <c r="G64" s="1290"/>
      <c r="H64" s="1290"/>
      <c r="I64" s="722"/>
      <c r="J64" s="722"/>
      <c r="K64" s="722"/>
      <c r="L64" s="722"/>
      <c r="M64" s="722"/>
      <c r="N64" s="722"/>
      <c r="O64" s="722"/>
      <c r="P64" s="722"/>
      <c r="Q64" s="722"/>
      <c r="R64" s="722"/>
      <c r="S64" s="722"/>
      <c r="T64" s="722"/>
      <c r="U64" s="722"/>
      <c r="V64" s="722"/>
    </row>
    <row r="65" spans="1:22" ht="18">
      <c r="A65" s="1290"/>
      <c r="B65" s="1290"/>
      <c r="C65" s="1290"/>
      <c r="D65" s="1290"/>
      <c r="E65" s="1290"/>
      <c r="F65" s="1290"/>
      <c r="G65" s="1290"/>
      <c r="H65" s="1290"/>
      <c r="I65" s="722"/>
      <c r="J65" s="722"/>
      <c r="K65" s="722"/>
      <c r="L65" s="722"/>
      <c r="M65" s="722"/>
      <c r="N65" s="722"/>
      <c r="O65" s="722"/>
      <c r="P65" s="722"/>
      <c r="Q65" s="722"/>
      <c r="R65" s="722"/>
      <c r="S65" s="722"/>
      <c r="T65" s="722"/>
      <c r="U65" s="722"/>
      <c r="V65" s="722"/>
    </row>
    <row r="66" spans="1:22" ht="18">
      <c r="A66" s="1290"/>
      <c r="B66" s="1290"/>
      <c r="C66" s="1290"/>
      <c r="D66" s="1290"/>
      <c r="E66" s="1290"/>
      <c r="F66" s="1290"/>
      <c r="G66" s="1290"/>
      <c r="H66" s="1290"/>
      <c r="I66" s="722"/>
      <c r="J66" s="722"/>
      <c r="K66" s="722"/>
      <c r="L66" s="722"/>
      <c r="M66" s="722"/>
      <c r="N66" s="722"/>
    </row>
    <row r="67" spans="1:22" ht="18">
      <c r="A67" s="1290"/>
      <c r="B67" s="1290"/>
      <c r="C67" s="1290"/>
      <c r="D67" s="1290"/>
      <c r="E67" s="1290"/>
      <c r="F67" s="1290"/>
      <c r="G67" s="1290"/>
      <c r="H67" s="1290"/>
      <c r="I67" s="722"/>
      <c r="J67" s="722"/>
      <c r="K67" s="722"/>
      <c r="L67" s="722"/>
      <c r="M67" s="722"/>
      <c r="N67" s="722"/>
    </row>
    <row r="68" spans="1:22" ht="18">
      <c r="A68" s="1290"/>
      <c r="B68" s="1290"/>
      <c r="C68" s="1290"/>
      <c r="D68" s="1290"/>
      <c r="E68" s="1290"/>
      <c r="F68" s="1290"/>
      <c r="G68" s="1290"/>
      <c r="H68" s="1290"/>
      <c r="I68" s="722"/>
      <c r="J68" s="722"/>
      <c r="K68" s="722"/>
      <c r="L68" s="722"/>
      <c r="M68" s="722"/>
      <c r="N68" s="722"/>
    </row>
    <row r="69" spans="1:22" ht="18">
      <c r="A69" s="1290"/>
      <c r="B69" s="1290"/>
      <c r="C69" s="1290"/>
      <c r="D69" s="1290"/>
      <c r="E69" s="1290"/>
      <c r="F69" s="1290"/>
      <c r="G69" s="1290"/>
      <c r="H69" s="1291"/>
      <c r="I69" s="722"/>
      <c r="J69" s="722"/>
      <c r="K69" s="722"/>
      <c r="L69" s="722"/>
      <c r="M69" s="722"/>
      <c r="N69" s="722"/>
    </row>
    <row r="70" spans="1:22" ht="18">
      <c r="A70" s="1292"/>
      <c r="B70" s="1292"/>
      <c r="C70" s="1292"/>
      <c r="D70" s="1292"/>
      <c r="E70" s="1292"/>
      <c r="F70" s="1292"/>
      <c r="G70" s="1292"/>
      <c r="H70" s="1292"/>
      <c r="I70" s="722"/>
      <c r="J70" s="722"/>
      <c r="K70" s="722"/>
      <c r="L70" s="722"/>
      <c r="M70" s="722"/>
      <c r="N70" s="722"/>
    </row>
    <row r="71" spans="1:22" ht="18">
      <c r="A71" s="722"/>
      <c r="B71" s="722"/>
      <c r="C71" s="722"/>
      <c r="D71" s="722"/>
      <c r="E71" s="722"/>
      <c r="F71" s="722"/>
      <c r="G71" s="722"/>
      <c r="H71" s="722"/>
      <c r="I71" s="722"/>
      <c r="J71" s="722"/>
      <c r="K71" s="722"/>
      <c r="L71" s="722"/>
      <c r="M71" s="722"/>
      <c r="N71" s="722"/>
    </row>
    <row r="72" spans="1:22" ht="18">
      <c r="A72" s="722"/>
      <c r="B72" s="722"/>
      <c r="C72" s="722"/>
      <c r="D72" s="722"/>
      <c r="E72" s="722"/>
      <c r="F72" s="722"/>
      <c r="G72" s="722"/>
      <c r="H72" s="722"/>
      <c r="I72" s="722"/>
      <c r="J72" s="722"/>
      <c r="K72" s="722"/>
      <c r="L72" s="722"/>
      <c r="M72" s="722"/>
      <c r="N72" s="722"/>
    </row>
    <row r="73" spans="1:22" ht="18">
      <c r="A73" s="722"/>
      <c r="B73" s="722"/>
      <c r="C73" s="722"/>
      <c r="D73" s="722"/>
      <c r="E73" s="722"/>
      <c r="F73" s="722"/>
      <c r="G73" s="722"/>
      <c r="H73" s="722"/>
      <c r="I73" s="722"/>
      <c r="J73" s="722"/>
      <c r="K73" s="722"/>
      <c r="L73" s="722"/>
      <c r="M73" s="722"/>
      <c r="N73" s="722"/>
    </row>
    <row r="74" spans="1:22" ht="18">
      <c r="A74" s="722"/>
      <c r="B74" s="722"/>
      <c r="C74" s="722"/>
      <c r="D74" s="722"/>
      <c r="E74" s="722"/>
      <c r="F74" s="722"/>
      <c r="G74" s="722"/>
      <c r="H74" s="722"/>
      <c r="I74" s="722"/>
      <c r="J74" s="722"/>
      <c r="K74" s="722"/>
      <c r="L74" s="722"/>
      <c r="M74" s="722"/>
      <c r="N74" s="722"/>
    </row>
    <row r="75" spans="1:22" ht="18">
      <c r="A75" s="722"/>
      <c r="B75" s="722"/>
      <c r="C75" s="722"/>
      <c r="D75" s="722"/>
      <c r="E75" s="722"/>
      <c r="F75" s="722"/>
      <c r="G75" s="722"/>
      <c r="H75" s="722"/>
      <c r="I75" s="722"/>
      <c r="J75" s="722"/>
      <c r="K75" s="722"/>
      <c r="L75" s="722"/>
      <c r="M75" s="722"/>
      <c r="N75" s="722"/>
    </row>
    <row r="76" spans="1:22" ht="18">
      <c r="A76" s="722"/>
      <c r="B76" s="722"/>
      <c r="C76" s="722"/>
      <c r="D76" s="722"/>
      <c r="E76" s="722"/>
      <c r="F76" s="722"/>
      <c r="G76" s="722"/>
      <c r="H76" s="722"/>
      <c r="I76" s="722"/>
      <c r="J76" s="722"/>
      <c r="K76" s="722"/>
      <c r="L76" s="722"/>
      <c r="M76" s="722"/>
      <c r="N76" s="722"/>
    </row>
    <row r="77" spans="1:22" ht="18">
      <c r="A77" s="722"/>
      <c r="B77" s="722"/>
      <c r="C77" s="722"/>
      <c r="D77" s="722"/>
      <c r="E77" s="722"/>
      <c r="F77" s="722"/>
      <c r="G77" s="722"/>
      <c r="H77" s="722"/>
      <c r="I77" s="722"/>
      <c r="J77" s="722"/>
      <c r="K77" s="722"/>
      <c r="L77" s="722"/>
      <c r="M77" s="722"/>
      <c r="N77" s="722"/>
    </row>
    <row r="78" spans="1:22" ht="18">
      <c r="A78" s="722"/>
      <c r="B78" s="722"/>
      <c r="C78" s="722"/>
      <c r="D78" s="722"/>
      <c r="E78" s="722"/>
      <c r="F78" s="722"/>
      <c r="G78" s="722"/>
      <c r="H78" s="722"/>
      <c r="I78" s="722"/>
      <c r="J78" s="722"/>
      <c r="K78" s="722"/>
      <c r="L78" s="722"/>
      <c r="M78" s="722"/>
      <c r="N78" s="722"/>
    </row>
    <row r="79" spans="1:22" ht="18">
      <c r="A79" s="722"/>
      <c r="B79" s="722"/>
      <c r="C79" s="722"/>
      <c r="D79" s="722"/>
      <c r="E79" s="722"/>
      <c r="F79" s="722"/>
      <c r="G79" s="722"/>
      <c r="H79" s="722"/>
      <c r="I79" s="722"/>
      <c r="J79" s="722"/>
      <c r="K79" s="722"/>
      <c r="L79" s="722"/>
      <c r="M79" s="722"/>
      <c r="N79" s="722"/>
    </row>
    <row r="80" spans="1:22" ht="18">
      <c r="A80" s="722"/>
      <c r="B80" s="722"/>
      <c r="C80" s="722"/>
      <c r="D80" s="722"/>
      <c r="E80" s="722"/>
      <c r="F80" s="722"/>
      <c r="G80" s="722"/>
      <c r="H80" s="722"/>
      <c r="I80" s="722"/>
      <c r="J80" s="722"/>
      <c r="K80" s="722"/>
      <c r="L80" s="722"/>
      <c r="M80" s="722"/>
      <c r="N80" s="722"/>
    </row>
    <row r="81" spans="1:22" ht="18">
      <c r="A81" s="722"/>
      <c r="B81" s="722"/>
      <c r="C81" s="722"/>
      <c r="D81" s="722"/>
      <c r="E81" s="722"/>
      <c r="F81" s="722"/>
      <c r="G81" s="722"/>
      <c r="H81" s="722"/>
      <c r="I81" s="722"/>
      <c r="J81" s="722"/>
      <c r="K81" s="722"/>
      <c r="L81" s="722"/>
      <c r="M81" s="722"/>
      <c r="N81" s="722"/>
    </row>
    <row r="82" spans="1:22" ht="18">
      <c r="A82" s="722"/>
      <c r="B82" s="722"/>
      <c r="C82" s="722"/>
      <c r="D82" s="722"/>
      <c r="E82" s="722"/>
      <c r="F82" s="722"/>
      <c r="G82" s="722"/>
      <c r="H82" s="722"/>
      <c r="I82" s="722"/>
      <c r="J82" s="722"/>
      <c r="K82" s="722"/>
      <c r="L82" s="722"/>
      <c r="M82" s="722"/>
      <c r="N82" s="722"/>
    </row>
    <row r="83" spans="1:22" ht="18">
      <c r="A83" s="722"/>
      <c r="B83" s="722"/>
      <c r="C83" s="722"/>
      <c r="D83" s="722"/>
      <c r="E83" s="722"/>
      <c r="F83" s="722"/>
      <c r="G83" s="722"/>
      <c r="H83" s="722"/>
      <c r="I83" s="722"/>
      <c r="J83" s="722"/>
      <c r="K83" s="722"/>
      <c r="L83" s="722"/>
      <c r="M83" s="722"/>
      <c r="N83" s="722"/>
    </row>
    <row r="84" spans="1:22" ht="18">
      <c r="A84" s="722"/>
      <c r="B84" s="722"/>
      <c r="C84" s="722"/>
      <c r="D84" s="722"/>
      <c r="E84" s="722"/>
      <c r="F84" s="722"/>
      <c r="G84" s="722"/>
      <c r="H84" s="722"/>
      <c r="I84" s="722"/>
      <c r="J84" s="722"/>
      <c r="K84" s="722"/>
      <c r="L84" s="722"/>
      <c r="M84" s="722"/>
      <c r="N84" s="722"/>
    </row>
    <row r="85" spans="1:22" ht="18">
      <c r="A85" s="722"/>
      <c r="B85" s="722"/>
      <c r="C85" s="722"/>
      <c r="D85" s="722"/>
      <c r="E85" s="722"/>
      <c r="F85" s="722"/>
      <c r="G85" s="722"/>
      <c r="H85" s="722"/>
      <c r="I85" s="722"/>
      <c r="J85" s="722"/>
      <c r="K85" s="722"/>
      <c r="L85" s="722"/>
      <c r="M85" s="722"/>
      <c r="N85" s="722"/>
    </row>
    <row r="86" spans="1:22" ht="18">
      <c r="A86" s="722"/>
      <c r="B86" s="722"/>
      <c r="C86" s="722"/>
      <c r="D86" s="722"/>
      <c r="E86" s="722"/>
      <c r="F86" s="722"/>
      <c r="G86" s="722"/>
      <c r="H86" s="722"/>
      <c r="I86" s="722"/>
      <c r="J86" s="722"/>
      <c r="K86" s="722"/>
      <c r="L86" s="722"/>
      <c r="M86" s="722"/>
      <c r="N86" s="722"/>
    </row>
    <row r="87" spans="1:22" ht="18">
      <c r="A87" s="722"/>
      <c r="B87" s="722"/>
      <c r="C87" s="722"/>
      <c r="D87" s="722"/>
      <c r="E87" s="722"/>
      <c r="F87" s="722"/>
      <c r="G87" s="722"/>
      <c r="H87" s="722"/>
      <c r="I87" s="722"/>
      <c r="J87" s="722"/>
      <c r="K87" s="722"/>
      <c r="L87" s="722"/>
      <c r="M87" s="722"/>
      <c r="N87" s="722"/>
    </row>
    <row r="88" spans="1:22" ht="18">
      <c r="A88" s="722"/>
      <c r="B88" s="722"/>
      <c r="C88" s="722"/>
      <c r="D88" s="722"/>
      <c r="E88" s="722"/>
      <c r="F88" s="722"/>
      <c r="G88" s="722"/>
      <c r="H88" s="722"/>
      <c r="I88" s="722"/>
      <c r="J88" s="722"/>
      <c r="K88" s="722"/>
      <c r="L88" s="722"/>
      <c r="M88" s="722"/>
      <c r="N88" s="722"/>
      <c r="O88" s="722"/>
      <c r="P88" s="722"/>
      <c r="Q88" s="722"/>
      <c r="R88" s="722"/>
      <c r="S88" s="722"/>
      <c r="T88" s="722"/>
      <c r="U88" s="722"/>
      <c r="V88" s="722"/>
    </row>
    <row r="89" spans="1:22" ht="18">
      <c r="A89" s="722"/>
      <c r="B89" s="722"/>
      <c r="C89" s="722"/>
      <c r="D89" s="722"/>
      <c r="E89" s="722"/>
      <c r="F89" s="722"/>
      <c r="G89" s="722"/>
      <c r="H89" s="722"/>
      <c r="I89" s="722"/>
      <c r="J89" s="722"/>
      <c r="K89" s="722"/>
      <c r="L89" s="722"/>
      <c r="M89" s="722"/>
      <c r="N89" s="722"/>
      <c r="O89" s="722"/>
      <c r="P89" s="722"/>
      <c r="Q89" s="722"/>
      <c r="R89" s="722"/>
      <c r="S89" s="722"/>
      <c r="T89" s="722"/>
      <c r="U89" s="722"/>
      <c r="V89" s="722"/>
    </row>
    <row r="90" spans="1:22" ht="18">
      <c r="A90" s="722"/>
      <c r="B90" s="722"/>
      <c r="C90" s="722"/>
      <c r="D90" s="722"/>
      <c r="E90" s="722"/>
      <c r="F90" s="722"/>
      <c r="G90" s="722"/>
      <c r="H90" s="722"/>
      <c r="I90" s="722"/>
      <c r="J90" s="722"/>
      <c r="K90" s="722"/>
      <c r="L90" s="722"/>
      <c r="M90" s="722"/>
      <c r="N90" s="722"/>
      <c r="O90" s="722"/>
      <c r="P90" s="722"/>
      <c r="Q90" s="722"/>
      <c r="R90" s="722"/>
      <c r="S90" s="722"/>
      <c r="T90" s="722"/>
      <c r="U90" s="722"/>
      <c r="V90" s="722"/>
    </row>
    <row r="91" spans="1:22" ht="18">
      <c r="A91" s="722"/>
      <c r="B91" s="722"/>
      <c r="C91" s="722"/>
      <c r="D91" s="722"/>
      <c r="E91" s="722"/>
      <c r="F91" s="722"/>
      <c r="G91" s="722"/>
      <c r="H91" s="722"/>
    </row>
    <row r="92" spans="1:22" ht="18">
      <c r="A92" s="722"/>
      <c r="B92" s="722"/>
      <c r="C92" s="722"/>
      <c r="D92" s="722"/>
      <c r="E92" s="722"/>
      <c r="F92" s="722"/>
      <c r="G92" s="722"/>
      <c r="H92" s="722"/>
    </row>
    <row r="93" spans="1:22" ht="18">
      <c r="A93" s="722"/>
      <c r="B93" s="722"/>
      <c r="C93" s="722"/>
      <c r="D93" s="722"/>
      <c r="E93" s="722"/>
      <c r="F93" s="722"/>
      <c r="G93" s="722"/>
      <c r="H93" s="722"/>
    </row>
    <row r="94" spans="1:22" ht="18">
      <c r="A94" s="722"/>
      <c r="B94" s="722"/>
      <c r="C94" s="722"/>
      <c r="D94" s="722"/>
      <c r="E94" s="722"/>
      <c r="F94" s="722"/>
      <c r="G94" s="722"/>
      <c r="H94" s="722"/>
    </row>
    <row r="95" spans="1:22" ht="18">
      <c r="A95" s="722"/>
      <c r="B95" s="722"/>
      <c r="C95" s="722"/>
      <c r="D95" s="722"/>
      <c r="E95" s="722"/>
      <c r="F95" s="722"/>
      <c r="G95" s="722"/>
      <c r="H95" s="722"/>
    </row>
  </sheetData>
  <pageMargins left="0.7" right="0.7" top="0.75" bottom="0.75" header="0.3" footer="0.3"/>
  <ignoredErrors>
    <ignoredError sqref="C32 E32 G32" unlockedFormula="1"/>
  </ignoredErrors>
</worksheet>
</file>

<file path=xl/worksheets/sheet33.xml><?xml version="1.0" encoding="utf-8"?>
<worksheet xmlns="http://schemas.openxmlformats.org/spreadsheetml/2006/main" xmlns:r="http://schemas.openxmlformats.org/officeDocument/2006/relationships">
  <sheetPr transitionEvaluation="1">
    <pageSetUpPr fitToPage="1"/>
  </sheetPr>
  <dimension ref="A1:F99"/>
  <sheetViews>
    <sheetView defaultGridColor="0" colorId="22" zoomScale="75" zoomScaleNormal="75" workbookViewId="0">
      <selection activeCell="A17" sqref="A17"/>
    </sheetView>
  </sheetViews>
  <sheetFormatPr defaultColWidth="9.77734375" defaultRowHeight="15"/>
  <cols>
    <col min="1" max="1" width="5.77734375" customWidth="1"/>
    <col min="2" max="2" width="77.77734375" customWidth="1"/>
    <col min="3" max="3" width="12.77734375" customWidth="1"/>
    <col min="4" max="5" width="15.77734375" customWidth="1"/>
  </cols>
  <sheetData>
    <row r="1" spans="1:6" ht="18.75" thickBot="1">
      <c r="A1" s="66" t="str">
        <f>'Data Sheet'!A56</f>
        <v>Annual Report of THE MIDDLEBURGH TELEPHONE COMPANY                                                                                                       For the period ending DECEMBER 31, 2013</v>
      </c>
      <c r="B1" s="67"/>
      <c r="C1" s="722"/>
      <c r="D1" s="67"/>
      <c r="E1" s="67"/>
      <c r="F1" s="67"/>
    </row>
    <row r="2" spans="1:6" ht="15.95" customHeight="1">
      <c r="A2" s="68"/>
      <c r="B2" s="69"/>
      <c r="C2" s="69"/>
      <c r="D2" s="69"/>
      <c r="E2" s="70"/>
      <c r="F2" s="67"/>
    </row>
    <row r="3" spans="1:6" ht="19.899999999999999" customHeight="1">
      <c r="A3" s="518" t="s">
        <v>1268</v>
      </c>
      <c r="B3" s="108"/>
      <c r="C3" s="108"/>
      <c r="D3" s="108"/>
      <c r="E3" s="155"/>
      <c r="F3" s="67"/>
    </row>
    <row r="4" spans="1:6" ht="16.899999999999999" customHeight="1">
      <c r="A4" s="74"/>
      <c r="B4" s="67"/>
      <c r="C4" s="67"/>
      <c r="D4" s="67"/>
      <c r="E4" s="75"/>
      <c r="F4" s="67"/>
    </row>
    <row r="5" spans="1:6" ht="16.899999999999999" customHeight="1">
      <c r="A5" s="1390">
        <v>1</v>
      </c>
      <c r="B5" s="67" t="s">
        <v>1269</v>
      </c>
      <c r="C5" s="67"/>
      <c r="D5" s="67"/>
      <c r="E5" s="75"/>
      <c r="F5" s="67"/>
    </row>
    <row r="6" spans="1:6" ht="16.899999999999999" customHeight="1">
      <c r="A6" s="74"/>
      <c r="B6" s="67" t="s">
        <v>1270</v>
      </c>
      <c r="C6" s="67"/>
      <c r="D6" s="67"/>
      <c r="E6" s="75"/>
      <c r="F6" s="67"/>
    </row>
    <row r="7" spans="1:6" ht="16.899999999999999" customHeight="1">
      <c r="A7" s="74"/>
      <c r="B7" s="67" t="s">
        <v>1271</v>
      </c>
      <c r="C7" s="67"/>
      <c r="D7" s="67"/>
      <c r="E7" s="75"/>
      <c r="F7" s="67"/>
    </row>
    <row r="8" spans="1:6" ht="16.899999999999999" customHeight="1">
      <c r="A8" s="1390">
        <v>2</v>
      </c>
      <c r="B8" s="67" t="s">
        <v>1272</v>
      </c>
      <c r="C8" s="67"/>
      <c r="D8" s="67"/>
      <c r="E8" s="75"/>
      <c r="F8" s="67"/>
    </row>
    <row r="9" spans="1:6" ht="16.899999999999999" customHeight="1">
      <c r="A9" s="74"/>
      <c r="B9" s="67" t="s">
        <v>1273</v>
      </c>
      <c r="C9" s="67"/>
      <c r="D9" s="67"/>
      <c r="E9" s="75"/>
      <c r="F9" s="67"/>
    </row>
    <row r="10" spans="1:6" ht="16.899999999999999" customHeight="1">
      <c r="A10" s="74"/>
      <c r="B10" s="67" t="s">
        <v>1274</v>
      </c>
      <c r="C10" s="67"/>
      <c r="D10" s="67"/>
      <c r="E10" s="75"/>
      <c r="F10" s="67"/>
    </row>
    <row r="11" spans="1:6" ht="16.899999999999999" customHeight="1">
      <c r="A11" s="74"/>
      <c r="B11" s="67" t="s">
        <v>1275</v>
      </c>
      <c r="C11" s="67"/>
      <c r="D11" s="67"/>
      <c r="E11" s="75"/>
      <c r="F11" s="67"/>
    </row>
    <row r="12" spans="1:6" ht="16.899999999999999" customHeight="1">
      <c r="A12" s="1390">
        <v>3</v>
      </c>
      <c r="B12" s="67" t="s">
        <v>1276</v>
      </c>
      <c r="C12" s="67"/>
      <c r="D12" s="67"/>
      <c r="E12" s="75"/>
      <c r="F12" s="67"/>
    </row>
    <row r="13" spans="1:6" ht="16.899999999999999" customHeight="1">
      <c r="A13" s="74"/>
      <c r="B13" s="67" t="s">
        <v>1277</v>
      </c>
      <c r="C13" s="67"/>
      <c r="D13" s="67"/>
      <c r="E13" s="75"/>
      <c r="F13" s="67"/>
    </row>
    <row r="14" spans="1:6" ht="16.899999999999999" customHeight="1">
      <c r="A14" s="225"/>
      <c r="B14" s="182"/>
      <c r="C14" s="183" t="s">
        <v>1642</v>
      </c>
      <c r="D14" s="182"/>
      <c r="E14" s="304"/>
      <c r="F14" s="67"/>
    </row>
    <row r="15" spans="1:6" ht="16.899999999999999" customHeight="1">
      <c r="A15" s="93" t="s">
        <v>36</v>
      </c>
      <c r="B15" s="185" t="s">
        <v>1104</v>
      </c>
      <c r="C15" s="185" t="s">
        <v>1278</v>
      </c>
      <c r="D15" s="185" t="s">
        <v>2370</v>
      </c>
      <c r="E15" s="141" t="s">
        <v>1608</v>
      </c>
      <c r="F15" s="67"/>
    </row>
    <row r="16" spans="1:6" ht="16.899999999999999" customHeight="1">
      <c r="A16" s="93" t="s">
        <v>48</v>
      </c>
      <c r="B16" s="185" t="s">
        <v>530</v>
      </c>
      <c r="C16" s="185" t="s">
        <v>531</v>
      </c>
      <c r="D16" s="185" t="s">
        <v>532</v>
      </c>
      <c r="E16" s="141" t="s">
        <v>62</v>
      </c>
      <c r="F16" s="67"/>
    </row>
    <row r="17" spans="1:6" ht="16.899999999999999" customHeight="1">
      <c r="A17" s="1413">
        <v>1</v>
      </c>
      <c r="B17" s="187" t="s">
        <v>2933</v>
      </c>
      <c r="C17" s="187"/>
      <c r="D17" s="786"/>
      <c r="E17" s="787"/>
      <c r="F17" s="67"/>
    </row>
    <row r="18" spans="1:6" ht="16.899999999999999" customHeight="1">
      <c r="A18" s="1403">
        <v>2</v>
      </c>
      <c r="B18" s="196"/>
      <c r="C18" s="196"/>
      <c r="D18" s="198"/>
      <c r="E18" s="199"/>
      <c r="F18" s="67"/>
    </row>
    <row r="19" spans="1:6" ht="16.899999999999999" customHeight="1">
      <c r="A19" s="1403">
        <v>3</v>
      </c>
      <c r="B19" s="196"/>
      <c r="C19" s="196"/>
      <c r="D19" s="198"/>
      <c r="E19" s="199"/>
      <c r="F19" s="67"/>
    </row>
    <row r="20" spans="1:6" ht="16.899999999999999" customHeight="1">
      <c r="A20" s="1403">
        <v>4</v>
      </c>
      <c r="B20" s="196"/>
      <c r="C20" s="196"/>
      <c r="D20" s="198"/>
      <c r="E20" s="199"/>
      <c r="F20" s="67"/>
    </row>
    <row r="21" spans="1:6" ht="16.899999999999999" customHeight="1">
      <c r="A21" s="1403">
        <v>5</v>
      </c>
      <c r="B21" s="196"/>
      <c r="C21" s="196"/>
      <c r="D21" s="198"/>
      <c r="E21" s="199"/>
      <c r="F21" s="67"/>
    </row>
    <row r="22" spans="1:6" ht="16.899999999999999" customHeight="1">
      <c r="A22" s="1403">
        <v>6</v>
      </c>
      <c r="B22" s="196"/>
      <c r="C22" s="196"/>
      <c r="D22" s="198"/>
      <c r="E22" s="199"/>
      <c r="F22" s="67"/>
    </row>
    <row r="23" spans="1:6" ht="16.899999999999999" customHeight="1">
      <c r="A23" s="1403">
        <v>7</v>
      </c>
      <c r="B23" s="196"/>
      <c r="C23" s="196"/>
      <c r="D23" s="198"/>
      <c r="E23" s="199"/>
      <c r="F23" s="67"/>
    </row>
    <row r="24" spans="1:6" ht="16.899999999999999" customHeight="1">
      <c r="A24" s="1403">
        <v>8</v>
      </c>
      <c r="B24" s="196"/>
      <c r="C24" s="196"/>
      <c r="D24" s="198"/>
      <c r="E24" s="199"/>
      <c r="F24" s="67"/>
    </row>
    <row r="25" spans="1:6" ht="16.899999999999999" customHeight="1">
      <c r="A25" s="1403">
        <v>9</v>
      </c>
      <c r="B25" s="196"/>
      <c r="C25" s="196"/>
      <c r="D25" s="198"/>
      <c r="E25" s="199"/>
      <c r="F25" s="67"/>
    </row>
    <row r="26" spans="1:6" ht="16.899999999999999" customHeight="1">
      <c r="A26" s="1403">
        <v>10</v>
      </c>
      <c r="B26" s="196"/>
      <c r="C26" s="196"/>
      <c r="D26" s="198"/>
      <c r="E26" s="199"/>
      <c r="F26" s="67"/>
    </row>
    <row r="27" spans="1:6" ht="16.899999999999999" customHeight="1">
      <c r="A27" s="1403">
        <v>11</v>
      </c>
      <c r="B27" s="196"/>
      <c r="C27" s="196"/>
      <c r="D27" s="198"/>
      <c r="E27" s="199"/>
      <c r="F27" s="67"/>
    </row>
    <row r="28" spans="1:6" ht="16.899999999999999" customHeight="1">
      <c r="A28" s="1403">
        <v>12</v>
      </c>
      <c r="B28" s="196"/>
      <c r="C28" s="196"/>
      <c r="D28" s="198"/>
      <c r="E28" s="199"/>
      <c r="F28" s="67"/>
    </row>
    <row r="29" spans="1:6" ht="16.899999999999999" customHeight="1">
      <c r="A29" s="1403">
        <v>13</v>
      </c>
      <c r="B29" s="196"/>
      <c r="C29" s="196"/>
      <c r="D29" s="198"/>
      <c r="E29" s="199"/>
      <c r="F29" s="67"/>
    </row>
    <row r="30" spans="1:6" ht="16.899999999999999" customHeight="1">
      <c r="A30" s="1403">
        <v>14</v>
      </c>
      <c r="B30" s="196"/>
      <c r="C30" s="196"/>
      <c r="D30" s="198"/>
      <c r="E30" s="199"/>
      <c r="F30" s="67"/>
    </row>
    <row r="31" spans="1:6" ht="16.899999999999999" customHeight="1">
      <c r="A31" s="1403">
        <v>15</v>
      </c>
      <c r="B31" s="196"/>
      <c r="C31" s="196"/>
      <c r="D31" s="198"/>
      <c r="E31" s="199"/>
      <c r="F31" s="67"/>
    </row>
    <row r="32" spans="1:6" ht="16.899999999999999" customHeight="1">
      <c r="A32" s="1403">
        <v>16</v>
      </c>
      <c r="B32" s="196"/>
      <c r="C32" s="196"/>
      <c r="D32" s="198"/>
      <c r="E32" s="199"/>
      <c r="F32" s="67"/>
    </row>
    <row r="33" spans="1:6" ht="16.899999999999999" customHeight="1">
      <c r="A33" s="1403">
        <v>17</v>
      </c>
      <c r="B33" s="196"/>
      <c r="C33" s="196"/>
      <c r="D33" s="198"/>
      <c r="E33" s="199"/>
      <c r="F33" s="67"/>
    </row>
    <row r="34" spans="1:6" ht="16.899999999999999" customHeight="1">
      <c r="A34" s="1403">
        <v>18</v>
      </c>
      <c r="B34" s="196"/>
      <c r="C34" s="196"/>
      <c r="D34" s="198"/>
      <c r="E34" s="199"/>
      <c r="F34" s="67"/>
    </row>
    <row r="35" spans="1:6" ht="16.899999999999999" customHeight="1">
      <c r="A35" s="1403">
        <v>19</v>
      </c>
      <c r="B35" s="196"/>
      <c r="C35" s="196"/>
      <c r="D35" s="198"/>
      <c r="E35" s="199"/>
      <c r="F35" s="67"/>
    </row>
    <row r="36" spans="1:6" ht="16.899999999999999" customHeight="1">
      <c r="A36" s="1403">
        <v>20</v>
      </c>
      <c r="B36" s="196"/>
      <c r="C36" s="196"/>
      <c r="D36" s="198"/>
      <c r="E36" s="199"/>
      <c r="F36" s="67"/>
    </row>
    <row r="37" spans="1:6" ht="16.899999999999999" customHeight="1">
      <c r="A37" s="1403">
        <v>21</v>
      </c>
      <c r="B37" s="196"/>
      <c r="C37" s="196"/>
      <c r="D37" s="198"/>
      <c r="E37" s="199"/>
      <c r="F37" s="67"/>
    </row>
    <row r="38" spans="1:6" ht="16.899999999999999" customHeight="1">
      <c r="A38" s="1403">
        <v>22</v>
      </c>
      <c r="B38" s="196"/>
      <c r="C38" s="196"/>
      <c r="D38" s="198"/>
      <c r="E38" s="199"/>
      <c r="F38" s="67"/>
    </row>
    <row r="39" spans="1:6" ht="16.899999999999999" customHeight="1">
      <c r="A39" s="1403">
        <v>23</v>
      </c>
      <c r="B39" s="196"/>
      <c r="C39" s="196"/>
      <c r="D39" s="198"/>
      <c r="E39" s="199"/>
      <c r="F39" s="67"/>
    </row>
    <row r="40" spans="1:6" ht="16.899999999999999" customHeight="1">
      <c r="A40" s="1403">
        <v>24</v>
      </c>
      <c r="B40" s="196"/>
      <c r="C40" s="196"/>
      <c r="D40" s="198"/>
      <c r="E40" s="199"/>
      <c r="F40" s="67"/>
    </row>
    <row r="41" spans="1:6" ht="16.899999999999999" customHeight="1">
      <c r="A41" s="1403">
        <v>25</v>
      </c>
      <c r="B41" s="196"/>
      <c r="C41" s="196"/>
      <c r="D41" s="198"/>
      <c r="E41" s="199"/>
      <c r="F41" s="67"/>
    </row>
    <row r="42" spans="1:6" ht="16.899999999999999" customHeight="1">
      <c r="A42" s="1403">
        <v>26</v>
      </c>
      <c r="B42" s="196"/>
      <c r="C42" s="196"/>
      <c r="D42" s="198"/>
      <c r="E42" s="199"/>
      <c r="F42" s="67"/>
    </row>
    <row r="43" spans="1:6" ht="16.899999999999999" customHeight="1">
      <c r="A43" s="1403">
        <v>27</v>
      </c>
      <c r="B43" s="196"/>
      <c r="C43" s="196"/>
      <c r="D43" s="198"/>
      <c r="E43" s="199"/>
      <c r="F43" s="67"/>
    </row>
    <row r="44" spans="1:6" ht="16.899999999999999" customHeight="1">
      <c r="A44" s="1403">
        <v>28</v>
      </c>
      <c r="B44" s="196"/>
      <c r="C44" s="196"/>
      <c r="D44" s="198"/>
      <c r="E44" s="199"/>
      <c r="F44" s="67"/>
    </row>
    <row r="45" spans="1:6" ht="16.899999999999999" customHeight="1">
      <c r="A45" s="1403">
        <v>29</v>
      </c>
      <c r="B45" s="196"/>
      <c r="C45" s="196"/>
      <c r="D45" s="198"/>
      <c r="E45" s="199"/>
      <c r="F45" s="67"/>
    </row>
    <row r="46" spans="1:6" ht="16.899999999999999" customHeight="1">
      <c r="A46" s="1403">
        <v>30</v>
      </c>
      <c r="B46" s="196"/>
      <c r="C46" s="196"/>
      <c r="D46" s="198"/>
      <c r="E46" s="199"/>
      <c r="F46" s="67"/>
    </row>
    <row r="47" spans="1:6" ht="16.899999999999999" customHeight="1">
      <c r="A47" s="1403">
        <v>31</v>
      </c>
      <c r="B47" s="196"/>
      <c r="C47" s="196"/>
      <c r="D47" s="198"/>
      <c r="E47" s="199"/>
      <c r="F47" s="67"/>
    </row>
    <row r="48" spans="1:6" ht="16.899999999999999" customHeight="1">
      <c r="A48" s="1403">
        <v>32</v>
      </c>
      <c r="B48" s="196"/>
      <c r="C48" s="196"/>
      <c r="D48" s="198"/>
      <c r="E48" s="199"/>
      <c r="F48" s="67"/>
    </row>
    <row r="49" spans="1:6" ht="16.899999999999999" customHeight="1">
      <c r="A49" s="1403">
        <v>33</v>
      </c>
      <c r="B49" s="196"/>
      <c r="C49" s="196"/>
      <c r="D49" s="198"/>
      <c r="E49" s="199"/>
      <c r="F49" s="67"/>
    </row>
    <row r="50" spans="1:6" ht="16.899999999999999" customHeight="1">
      <c r="A50" s="1403">
        <v>34</v>
      </c>
      <c r="B50" s="196"/>
      <c r="C50" s="196"/>
      <c r="D50" s="198"/>
      <c r="E50" s="199"/>
      <c r="F50" s="67"/>
    </row>
    <row r="51" spans="1:6" ht="16.899999999999999" customHeight="1">
      <c r="A51" s="1403">
        <v>35</v>
      </c>
      <c r="B51" s="196"/>
      <c r="C51" s="196"/>
      <c r="D51" s="198"/>
      <c r="E51" s="199"/>
      <c r="F51" s="67"/>
    </row>
    <row r="52" spans="1:6" ht="16.899999999999999" customHeight="1">
      <c r="A52" s="1403">
        <v>36</v>
      </c>
      <c r="B52" s="196"/>
      <c r="C52" s="196"/>
      <c r="D52" s="198"/>
      <c r="E52" s="199"/>
      <c r="F52" s="67"/>
    </row>
    <row r="53" spans="1:6" ht="16.899999999999999" customHeight="1">
      <c r="A53" s="1403">
        <v>37</v>
      </c>
      <c r="B53" s="196"/>
      <c r="C53" s="196"/>
      <c r="D53" s="198"/>
      <c r="E53" s="199"/>
      <c r="F53" s="67"/>
    </row>
    <row r="54" spans="1:6" ht="16.899999999999999" customHeight="1">
      <c r="A54" s="1403">
        <v>38</v>
      </c>
      <c r="B54" s="196"/>
      <c r="C54" s="196"/>
      <c r="D54" s="198"/>
      <c r="E54" s="199"/>
      <c r="F54" s="67"/>
    </row>
    <row r="55" spans="1:6" ht="16.899999999999999" customHeight="1">
      <c r="A55" s="1403">
        <v>39</v>
      </c>
      <c r="B55" s="196"/>
      <c r="C55" s="196"/>
      <c r="D55" s="198"/>
      <c r="E55" s="199"/>
      <c r="F55" s="67"/>
    </row>
    <row r="56" spans="1:6" ht="16.899999999999999" customHeight="1">
      <c r="A56" s="1403">
        <v>40</v>
      </c>
      <c r="B56" s="196"/>
      <c r="C56" s="196"/>
      <c r="D56" s="198"/>
      <c r="E56" s="199"/>
      <c r="F56" s="67"/>
    </row>
    <row r="57" spans="1:6" ht="16.899999999999999" customHeight="1">
      <c r="A57" s="1403">
        <v>41</v>
      </c>
      <c r="B57" s="196"/>
      <c r="C57" s="196"/>
      <c r="D57" s="198"/>
      <c r="E57" s="199"/>
      <c r="F57" s="67"/>
    </row>
    <row r="58" spans="1:6" ht="16.899999999999999" customHeight="1">
      <c r="A58" s="1403">
        <v>42</v>
      </c>
      <c r="B58" s="196"/>
      <c r="C58" s="196"/>
      <c r="D58" s="198"/>
      <c r="E58" s="199"/>
      <c r="F58" s="67"/>
    </row>
    <row r="59" spans="1:6" ht="16.899999999999999" customHeight="1">
      <c r="A59" s="1403">
        <v>43</v>
      </c>
      <c r="B59" s="196"/>
      <c r="C59" s="196"/>
      <c r="D59" s="198"/>
      <c r="E59" s="199"/>
      <c r="F59" s="67"/>
    </row>
    <row r="60" spans="1:6" ht="16.899999999999999" customHeight="1">
      <c r="A60" s="1403">
        <v>44</v>
      </c>
      <c r="B60" s="196"/>
      <c r="C60" s="196"/>
      <c r="D60" s="198"/>
      <c r="E60" s="199"/>
      <c r="F60" s="67"/>
    </row>
    <row r="61" spans="1:6" ht="16.899999999999999" customHeight="1">
      <c r="A61" s="1403">
        <v>45</v>
      </c>
      <c r="B61" s="196"/>
      <c r="C61" s="196"/>
      <c r="D61" s="198"/>
      <c r="E61" s="199"/>
      <c r="F61" s="67"/>
    </row>
    <row r="62" spans="1:6" ht="16.899999999999999" customHeight="1">
      <c r="A62" s="1403">
        <v>45</v>
      </c>
      <c r="B62" s="196"/>
      <c r="C62" s="196"/>
      <c r="D62" s="198"/>
      <c r="E62" s="199"/>
      <c r="F62" s="67"/>
    </row>
    <row r="63" spans="1:6" ht="16.899999999999999" customHeight="1">
      <c r="A63" s="1403">
        <v>46</v>
      </c>
      <c r="B63" s="196"/>
      <c r="C63" s="196"/>
      <c r="D63" s="198"/>
      <c r="E63" s="199"/>
      <c r="F63" s="67"/>
    </row>
    <row r="64" spans="1:6" ht="16.899999999999999" customHeight="1">
      <c r="A64" s="1403">
        <v>47</v>
      </c>
      <c r="B64" s="196"/>
      <c r="C64" s="196"/>
      <c r="D64" s="198"/>
      <c r="E64" s="199"/>
      <c r="F64" s="67"/>
    </row>
    <row r="65" spans="1:6" ht="16.899999999999999" customHeight="1">
      <c r="A65" s="1403">
        <v>48</v>
      </c>
      <c r="B65" s="196"/>
      <c r="C65" s="196"/>
      <c r="D65" s="198"/>
      <c r="E65" s="199"/>
      <c r="F65" s="67"/>
    </row>
    <row r="66" spans="1:6" ht="16.899999999999999" customHeight="1">
      <c r="A66" s="1403">
        <v>49</v>
      </c>
      <c r="B66" s="196"/>
      <c r="C66" s="196"/>
      <c r="D66" s="198"/>
      <c r="E66" s="199"/>
      <c r="F66" s="67"/>
    </row>
    <row r="67" spans="1:6" ht="16.899999999999999" customHeight="1">
      <c r="A67" s="1412">
        <v>50</v>
      </c>
      <c r="B67" s="204"/>
      <c r="C67" s="204"/>
      <c r="D67" s="207"/>
      <c r="E67" s="208"/>
      <c r="F67" s="67"/>
    </row>
    <row r="68" spans="1:6" ht="16.899999999999999" customHeight="1">
      <c r="A68" s="1019" t="s">
        <v>1503</v>
      </c>
      <c r="B68" s="1019"/>
      <c r="C68" s="1019"/>
      <c r="D68" s="1019"/>
      <c r="E68" s="1019"/>
      <c r="F68" s="67"/>
    </row>
    <row r="69" spans="1:6" ht="16.899999999999999" customHeight="1">
      <c r="A69" s="1391">
        <v>64</v>
      </c>
      <c r="B69" s="108"/>
      <c r="C69" s="108"/>
      <c r="D69" s="108"/>
      <c r="E69" s="108"/>
      <c r="F69" s="67"/>
    </row>
    <row r="70" spans="1:6">
      <c r="A70" s="67"/>
    </row>
    <row r="71" spans="1:6">
      <c r="A71" s="67"/>
    </row>
    <row r="72" spans="1:6">
      <c r="A72" s="67"/>
    </row>
    <row r="73" spans="1:6">
      <c r="A73" s="67"/>
    </row>
    <row r="74" spans="1:6">
      <c r="A74" s="67"/>
    </row>
    <row r="75" spans="1:6">
      <c r="A75" s="67"/>
    </row>
    <row r="76" spans="1:6">
      <c r="A76" s="67"/>
    </row>
    <row r="77" spans="1:6">
      <c r="A77" s="67"/>
    </row>
    <row r="78" spans="1:6">
      <c r="A78" s="67"/>
    </row>
    <row r="79" spans="1:6">
      <c r="A79" s="67"/>
    </row>
    <row r="80" spans="1:6">
      <c r="A80" s="67"/>
    </row>
    <row r="81" spans="1:1">
      <c r="A81" s="67"/>
    </row>
    <row r="82" spans="1:1">
      <c r="A82" s="67"/>
    </row>
    <row r="83" spans="1:1">
      <c r="A83" s="67"/>
    </row>
    <row r="84" spans="1:1">
      <c r="A84" s="67"/>
    </row>
    <row r="85" spans="1:1">
      <c r="A85" s="67"/>
    </row>
    <row r="86" spans="1:1">
      <c r="A86" s="67"/>
    </row>
    <row r="87" spans="1:1">
      <c r="A87" s="67"/>
    </row>
    <row r="88" spans="1:1">
      <c r="A88" s="67"/>
    </row>
    <row r="89" spans="1:1">
      <c r="A89" s="67"/>
    </row>
    <row r="90" spans="1:1">
      <c r="A90" s="67"/>
    </row>
    <row r="91" spans="1:1">
      <c r="A91" s="67"/>
    </row>
    <row r="92" spans="1:1">
      <c r="A92" s="67"/>
    </row>
    <row r="93" spans="1:1">
      <c r="A93" s="67"/>
    </row>
    <row r="94" spans="1:1">
      <c r="A94" s="67"/>
    </row>
    <row r="95" spans="1:1">
      <c r="A95" s="67"/>
    </row>
    <row r="96" spans="1:1">
      <c r="A96" s="67"/>
    </row>
    <row r="97" spans="1:1">
      <c r="A97" s="67"/>
    </row>
    <row r="98" spans="1:1">
      <c r="A98" s="67"/>
    </row>
    <row r="99" spans="1:1">
      <c r="A99" s="67"/>
    </row>
  </sheetData>
  <printOptions horizontalCentered="1"/>
  <pageMargins left="0.5" right="0.5" top="0.5" bottom="0.5" header="0.5" footer="0.5"/>
  <pageSetup scale="60" orientation="portrait" r:id="rId1"/>
  <headerFooter alignWithMargins="0"/>
  <legacyDrawing r:id="rId2"/>
</worksheet>
</file>

<file path=xl/worksheets/sheet34.xml><?xml version="1.0" encoding="utf-8"?>
<worksheet xmlns="http://schemas.openxmlformats.org/spreadsheetml/2006/main" xmlns:r="http://schemas.openxmlformats.org/officeDocument/2006/relationships">
  <sheetPr transitionEvaluation="1">
    <pageSetUpPr fitToPage="1"/>
  </sheetPr>
  <dimension ref="A1:F91"/>
  <sheetViews>
    <sheetView defaultGridColor="0" topLeftCell="A34" colorId="22" zoomScale="75" zoomScaleNormal="75" workbookViewId="0">
      <selection activeCell="D58" sqref="D58"/>
    </sheetView>
  </sheetViews>
  <sheetFormatPr defaultColWidth="9.77734375" defaultRowHeight="15"/>
  <cols>
    <col min="1" max="1" width="5.77734375" customWidth="1"/>
    <col min="2" max="2" width="7.77734375" customWidth="1"/>
    <col min="3" max="3" width="55.77734375" customWidth="1"/>
    <col min="4" max="5" width="16.77734375" customWidth="1"/>
  </cols>
  <sheetData>
    <row r="1" spans="1:6" ht="15.75" thickBot="1">
      <c r="A1" s="66" t="str">
        <f>'Data Sheet'!A54</f>
        <v>Annual Report of THE MIDDLEBURGH TELEPHONE COMPANY                                                                                           For the period ending DECEMBER 31, 2013</v>
      </c>
      <c r="B1" s="2"/>
      <c r="C1" s="67"/>
      <c r="D1" s="67"/>
      <c r="E1" s="67"/>
      <c r="F1" s="67"/>
    </row>
    <row r="2" spans="1:6">
      <c r="A2" s="68"/>
      <c r="B2" s="69"/>
      <c r="C2" s="69"/>
      <c r="D2" s="69"/>
      <c r="E2" s="534"/>
      <c r="F2" s="67"/>
    </row>
    <row r="3" spans="1:6" ht="18">
      <c r="A3" s="518" t="s">
        <v>1279</v>
      </c>
      <c r="B3" s="165"/>
      <c r="C3" s="108"/>
      <c r="D3" s="108"/>
      <c r="E3" s="155"/>
      <c r="F3" s="67"/>
    </row>
    <row r="4" spans="1:6" ht="15" customHeight="1">
      <c r="A4" s="74"/>
      <c r="B4" s="67"/>
      <c r="C4" s="67"/>
      <c r="D4" s="67"/>
      <c r="E4" s="75"/>
      <c r="F4" s="67"/>
    </row>
    <row r="5" spans="1:6" ht="15" customHeight="1">
      <c r="A5" s="225"/>
      <c r="B5" s="180"/>
      <c r="C5" s="182"/>
      <c r="D5" s="182"/>
      <c r="E5" s="304"/>
      <c r="F5" s="67"/>
    </row>
    <row r="6" spans="1:6" ht="15" customHeight="1">
      <c r="A6" s="99"/>
      <c r="B6" s="67"/>
      <c r="C6" s="177"/>
      <c r="D6" s="185" t="s">
        <v>1280</v>
      </c>
      <c r="E6" s="141" t="s">
        <v>861</v>
      </c>
      <c r="F6" s="67"/>
    </row>
    <row r="7" spans="1:6" ht="15" customHeight="1">
      <c r="A7" s="93" t="s">
        <v>36</v>
      </c>
      <c r="B7" s="135" t="s">
        <v>625</v>
      </c>
      <c r="C7" s="544"/>
      <c r="D7" s="185" t="s">
        <v>47</v>
      </c>
      <c r="E7" s="141" t="s">
        <v>47</v>
      </c>
      <c r="F7" s="67"/>
    </row>
    <row r="8" spans="1:6" ht="15" customHeight="1">
      <c r="A8" s="93" t="s">
        <v>48</v>
      </c>
      <c r="B8" s="135" t="s">
        <v>530</v>
      </c>
      <c r="C8" s="544"/>
      <c r="D8" s="185" t="s">
        <v>531</v>
      </c>
      <c r="E8" s="141" t="s">
        <v>532</v>
      </c>
      <c r="F8" s="67"/>
    </row>
    <row r="9" spans="1:6" ht="15" customHeight="1">
      <c r="A9" s="99"/>
      <c r="B9" s="67"/>
      <c r="C9" s="177"/>
      <c r="D9" s="177"/>
      <c r="E9" s="75"/>
      <c r="F9" s="67"/>
    </row>
    <row r="10" spans="1:6" ht="15" customHeight="1">
      <c r="A10" s="79"/>
      <c r="B10" s="180" t="s">
        <v>1281</v>
      </c>
      <c r="C10" s="182"/>
      <c r="D10" s="305"/>
      <c r="E10" s="306"/>
      <c r="F10" s="67"/>
    </row>
    <row r="11" spans="1:6" ht="15" customHeight="1">
      <c r="A11" s="93">
        <v>1</v>
      </c>
      <c r="B11" s="67" t="s">
        <v>1282</v>
      </c>
      <c r="C11" s="177" t="s">
        <v>1283</v>
      </c>
      <c r="D11" s="295">
        <v>674850</v>
      </c>
      <c r="E11" s="296">
        <v>615613</v>
      </c>
      <c r="F11" s="67"/>
    </row>
    <row r="12" spans="1:6" ht="15" customHeight="1">
      <c r="A12" s="93">
        <v>2</v>
      </c>
      <c r="B12" s="67" t="s">
        <v>2223</v>
      </c>
      <c r="C12" s="177" t="s">
        <v>2224</v>
      </c>
      <c r="D12" s="198">
        <v>0</v>
      </c>
      <c r="E12" s="199">
        <v>0</v>
      </c>
      <c r="F12" s="67"/>
    </row>
    <row r="13" spans="1:6" ht="15" customHeight="1">
      <c r="A13" s="93">
        <v>3</v>
      </c>
      <c r="B13" s="67" t="s">
        <v>2225</v>
      </c>
      <c r="C13" s="177" t="s">
        <v>2226</v>
      </c>
      <c r="D13" s="198">
        <v>0</v>
      </c>
      <c r="E13" s="199">
        <v>0</v>
      </c>
      <c r="F13" s="67"/>
    </row>
    <row r="14" spans="1:6" ht="15" customHeight="1">
      <c r="A14" s="93">
        <v>4</v>
      </c>
      <c r="B14" s="67" t="s">
        <v>2227</v>
      </c>
      <c r="C14" s="177" t="s">
        <v>2228</v>
      </c>
      <c r="D14" s="198">
        <v>0</v>
      </c>
      <c r="E14" s="199">
        <v>0</v>
      </c>
      <c r="F14" s="67"/>
    </row>
    <row r="15" spans="1:6" ht="15" customHeight="1">
      <c r="A15" s="93">
        <v>5</v>
      </c>
      <c r="B15" s="67" t="s">
        <v>2229</v>
      </c>
      <c r="C15" s="177" t="s">
        <v>2230</v>
      </c>
      <c r="D15" s="198">
        <v>0</v>
      </c>
      <c r="E15" s="199">
        <v>0</v>
      </c>
      <c r="F15" s="67"/>
    </row>
    <row r="16" spans="1:6" ht="15" customHeight="1">
      <c r="A16" s="93">
        <v>6</v>
      </c>
      <c r="B16" s="67" t="s">
        <v>1825</v>
      </c>
      <c r="C16" s="177" t="s">
        <v>1826</v>
      </c>
      <c r="D16" s="198">
        <v>0</v>
      </c>
      <c r="E16" s="199">
        <v>0</v>
      </c>
      <c r="F16" s="67"/>
    </row>
    <row r="17" spans="1:6" ht="15" customHeight="1">
      <c r="A17" s="93">
        <v>7</v>
      </c>
      <c r="B17" s="67" t="s">
        <v>1827</v>
      </c>
      <c r="C17" s="177" t="s">
        <v>1828</v>
      </c>
      <c r="D17" s="198">
        <v>1437</v>
      </c>
      <c r="E17" s="199">
        <v>2660</v>
      </c>
      <c r="F17" s="67"/>
    </row>
    <row r="18" spans="1:6" ht="15" customHeight="1">
      <c r="A18" s="93">
        <v>8</v>
      </c>
      <c r="B18" s="67" t="s">
        <v>1829</v>
      </c>
      <c r="C18" s="177" t="s">
        <v>1830</v>
      </c>
      <c r="D18" s="198">
        <v>270842</v>
      </c>
      <c r="E18" s="199">
        <v>318496</v>
      </c>
      <c r="F18" s="67"/>
    </row>
    <row r="19" spans="1:6" ht="15" customHeight="1">
      <c r="A19" s="93">
        <v>9</v>
      </c>
      <c r="B19" s="67" t="s">
        <v>1831</v>
      </c>
      <c r="C19" s="177" t="s">
        <v>1832</v>
      </c>
      <c r="D19" s="198">
        <v>0</v>
      </c>
      <c r="E19" s="199">
        <v>0</v>
      </c>
      <c r="F19" s="67"/>
    </row>
    <row r="20" spans="1:6" ht="15" customHeight="1">
      <c r="A20" s="93">
        <v>10</v>
      </c>
      <c r="B20" s="67"/>
      <c r="C20" s="185" t="s">
        <v>1833</v>
      </c>
      <c r="D20" s="542">
        <f>SUM(D11:D19)</f>
        <v>947129</v>
      </c>
      <c r="E20" s="543">
        <f>SUM(E11:E19)</f>
        <v>936769</v>
      </c>
      <c r="F20" s="67"/>
    </row>
    <row r="21" spans="1:6" ht="15" customHeight="1">
      <c r="A21" s="93"/>
      <c r="B21" s="67" t="s">
        <v>1834</v>
      </c>
      <c r="C21" s="177"/>
      <c r="D21" s="297"/>
      <c r="E21" s="262"/>
      <c r="F21" s="67"/>
    </row>
    <row r="22" spans="1:6" ht="15" customHeight="1">
      <c r="A22" s="93">
        <v>11</v>
      </c>
      <c r="B22" s="67" t="s">
        <v>1835</v>
      </c>
      <c r="C22" s="177" t="s">
        <v>1836</v>
      </c>
      <c r="D22" s="198">
        <v>635103</v>
      </c>
      <c r="E22" s="199">
        <v>604257</v>
      </c>
      <c r="F22" s="67"/>
    </row>
    <row r="23" spans="1:6" ht="15" customHeight="1">
      <c r="A23" s="93">
        <v>12</v>
      </c>
      <c r="B23" s="67" t="s">
        <v>1837</v>
      </c>
      <c r="C23" s="177" t="s">
        <v>1838</v>
      </c>
      <c r="D23" s="198">
        <v>851640</v>
      </c>
      <c r="E23" s="199">
        <v>1227651</v>
      </c>
      <c r="F23" s="67"/>
    </row>
    <row r="24" spans="1:6" ht="15" customHeight="1">
      <c r="A24" s="93">
        <v>13</v>
      </c>
      <c r="B24" s="67" t="s">
        <v>1839</v>
      </c>
      <c r="C24" s="177" t="s">
        <v>1840</v>
      </c>
      <c r="D24" s="198">
        <v>392359</v>
      </c>
      <c r="E24" s="199">
        <v>448393</v>
      </c>
      <c r="F24" s="67"/>
    </row>
    <row r="25" spans="1:6" ht="15" customHeight="1">
      <c r="A25" s="93">
        <v>14</v>
      </c>
      <c r="B25" s="67" t="s">
        <v>1841</v>
      </c>
      <c r="C25" s="177" t="s">
        <v>1842</v>
      </c>
      <c r="D25" s="198">
        <v>486234</v>
      </c>
      <c r="E25" s="199">
        <v>579782</v>
      </c>
      <c r="F25" s="67"/>
    </row>
    <row r="26" spans="1:6" ht="15" customHeight="1">
      <c r="A26" s="93">
        <v>15</v>
      </c>
      <c r="B26" s="67"/>
      <c r="C26" s="185" t="s">
        <v>1843</v>
      </c>
      <c r="D26" s="542">
        <f>SUM(D22:D25)</f>
        <v>2365336</v>
      </c>
      <c r="E26" s="543">
        <f>SUM(E22:E25)</f>
        <v>2860083</v>
      </c>
      <c r="F26" s="67"/>
    </row>
    <row r="27" spans="1:6" ht="15" customHeight="1">
      <c r="A27" s="93"/>
      <c r="B27" s="67" t="s">
        <v>1844</v>
      </c>
      <c r="C27" s="177"/>
      <c r="D27" s="297"/>
      <c r="E27" s="262"/>
      <c r="F27" s="67"/>
    </row>
    <row r="28" spans="1:6" ht="15" customHeight="1">
      <c r="A28" s="93">
        <v>16</v>
      </c>
      <c r="B28" s="67" t="s">
        <v>1845</v>
      </c>
      <c r="C28" s="177" t="s">
        <v>1846</v>
      </c>
      <c r="D28" s="198">
        <v>0</v>
      </c>
      <c r="E28" s="199">
        <v>0</v>
      </c>
      <c r="F28" s="67"/>
    </row>
    <row r="29" spans="1:6" ht="15" customHeight="1">
      <c r="A29" s="93">
        <v>17</v>
      </c>
      <c r="B29" s="67" t="s">
        <v>1847</v>
      </c>
      <c r="C29" s="177" t="s">
        <v>1848</v>
      </c>
      <c r="D29" s="198">
        <v>0</v>
      </c>
      <c r="E29" s="199">
        <v>0</v>
      </c>
      <c r="F29" s="67"/>
    </row>
    <row r="30" spans="1:6" ht="15" customHeight="1">
      <c r="A30" s="93">
        <v>18</v>
      </c>
      <c r="B30" s="67" t="s">
        <v>1849</v>
      </c>
      <c r="C30" s="177" t="s">
        <v>1850</v>
      </c>
      <c r="D30" s="198">
        <v>0</v>
      </c>
      <c r="E30" s="199">
        <v>0</v>
      </c>
      <c r="F30" s="67"/>
    </row>
    <row r="31" spans="1:6" ht="15" customHeight="1">
      <c r="A31" s="93">
        <v>19</v>
      </c>
      <c r="B31" s="67" t="s">
        <v>1851</v>
      </c>
      <c r="C31" s="177" t="s">
        <v>1852</v>
      </c>
      <c r="D31" s="198">
        <v>0</v>
      </c>
      <c r="E31" s="199">
        <v>0</v>
      </c>
      <c r="F31" s="67"/>
    </row>
    <row r="32" spans="1:6" ht="15" customHeight="1">
      <c r="A32" s="93">
        <v>20</v>
      </c>
      <c r="B32" s="67" t="s">
        <v>1853</v>
      </c>
      <c r="C32" s="177" t="s">
        <v>1854</v>
      </c>
      <c r="D32" s="198">
        <v>0</v>
      </c>
      <c r="E32" s="199">
        <v>0</v>
      </c>
      <c r="F32" s="67"/>
    </row>
    <row r="33" spans="1:6" ht="15" customHeight="1">
      <c r="A33" s="93">
        <v>21</v>
      </c>
      <c r="B33" s="67" t="s">
        <v>1855</v>
      </c>
      <c r="C33" s="177" t="s">
        <v>1856</v>
      </c>
      <c r="D33" s="198">
        <v>0</v>
      </c>
      <c r="E33" s="199">
        <v>0</v>
      </c>
      <c r="F33" s="67"/>
    </row>
    <row r="34" spans="1:6" ht="15" customHeight="1">
      <c r="A34" s="93">
        <v>22</v>
      </c>
      <c r="B34" s="67" t="s">
        <v>1857</v>
      </c>
      <c r="C34" s="177" t="s">
        <v>1858</v>
      </c>
      <c r="D34" s="198">
        <v>0</v>
      </c>
      <c r="E34" s="199">
        <v>0</v>
      </c>
      <c r="F34" s="67"/>
    </row>
    <row r="35" spans="1:6" ht="15" customHeight="1">
      <c r="A35" s="93">
        <v>23</v>
      </c>
      <c r="B35" s="67" t="s">
        <v>1859</v>
      </c>
      <c r="C35" s="177" t="s">
        <v>1860</v>
      </c>
      <c r="D35" s="198">
        <v>0</v>
      </c>
      <c r="E35" s="199">
        <v>0</v>
      </c>
      <c r="F35" s="67"/>
    </row>
    <row r="36" spans="1:6" ht="15" customHeight="1">
      <c r="A36" s="93">
        <v>24</v>
      </c>
      <c r="B36" s="67" t="s">
        <v>1861</v>
      </c>
      <c r="C36" s="177" t="s">
        <v>1862</v>
      </c>
      <c r="D36" s="198">
        <v>0</v>
      </c>
      <c r="E36" s="199">
        <v>0</v>
      </c>
      <c r="F36" s="67"/>
    </row>
    <row r="37" spans="1:6" ht="15" customHeight="1">
      <c r="A37" s="93">
        <v>25</v>
      </c>
      <c r="B37" s="67" t="s">
        <v>1863</v>
      </c>
      <c r="C37" s="177" t="s">
        <v>1864</v>
      </c>
      <c r="D37" s="198">
        <v>0</v>
      </c>
      <c r="E37" s="199">
        <v>0</v>
      </c>
      <c r="F37" s="67"/>
    </row>
    <row r="38" spans="1:6" ht="15" customHeight="1">
      <c r="A38" s="93">
        <v>26</v>
      </c>
      <c r="B38" s="67" t="s">
        <v>1865</v>
      </c>
      <c r="C38" s="177" t="s">
        <v>1866</v>
      </c>
      <c r="D38" s="198">
        <v>0</v>
      </c>
      <c r="E38" s="199">
        <v>0</v>
      </c>
      <c r="F38" s="67"/>
    </row>
    <row r="39" spans="1:6" ht="15" customHeight="1">
      <c r="A39" s="93">
        <v>27</v>
      </c>
      <c r="B39" s="67" t="s">
        <v>1867</v>
      </c>
      <c r="C39" s="177" t="s">
        <v>1868</v>
      </c>
      <c r="D39" s="198">
        <v>0</v>
      </c>
      <c r="E39" s="199">
        <v>0</v>
      </c>
      <c r="F39" s="67"/>
    </row>
    <row r="40" spans="1:6" ht="15" customHeight="1">
      <c r="A40" s="93">
        <v>28</v>
      </c>
      <c r="B40" s="67" t="s">
        <v>1869</v>
      </c>
      <c r="C40" s="177" t="s">
        <v>1870</v>
      </c>
      <c r="D40" s="198">
        <v>0</v>
      </c>
      <c r="E40" s="199">
        <v>0</v>
      </c>
      <c r="F40" s="67"/>
    </row>
    <row r="41" spans="1:6" ht="15" customHeight="1">
      <c r="A41" s="93">
        <v>29</v>
      </c>
      <c r="B41" s="67"/>
      <c r="C41" s="185" t="s">
        <v>1871</v>
      </c>
      <c r="D41" s="542">
        <f>SUM(D28:D40)</f>
        <v>0</v>
      </c>
      <c r="E41" s="543">
        <f>SUM(E28:E40)</f>
        <v>0</v>
      </c>
      <c r="F41" s="67"/>
    </row>
    <row r="42" spans="1:6" ht="15" customHeight="1">
      <c r="A42" s="93"/>
      <c r="B42" s="67" t="s">
        <v>1872</v>
      </c>
      <c r="C42" s="177"/>
      <c r="D42" s="297"/>
      <c r="E42" s="262"/>
      <c r="F42" s="67"/>
    </row>
    <row r="43" spans="1:6" ht="15" customHeight="1">
      <c r="A43" s="93">
        <v>30</v>
      </c>
      <c r="B43" s="67" t="s">
        <v>1873</v>
      </c>
      <c r="C43" s="177" t="s">
        <v>1874</v>
      </c>
      <c r="D43" s="198">
        <v>79854</v>
      </c>
      <c r="E43" s="199">
        <v>89755</v>
      </c>
      <c r="F43" s="67"/>
    </row>
    <row r="44" spans="1:6" ht="15" customHeight="1">
      <c r="A44" s="93">
        <v>31</v>
      </c>
      <c r="B44" s="67" t="s">
        <v>1875</v>
      </c>
      <c r="C44" s="177" t="s">
        <v>1876</v>
      </c>
      <c r="D44" s="198">
        <v>73520</v>
      </c>
      <c r="E44" s="199">
        <v>75117</v>
      </c>
      <c r="F44" s="67"/>
    </row>
    <row r="45" spans="1:6" ht="15" customHeight="1">
      <c r="A45" s="93">
        <v>32</v>
      </c>
      <c r="B45" s="67" t="s">
        <v>1877</v>
      </c>
      <c r="C45" s="177" t="s">
        <v>1319</v>
      </c>
      <c r="D45" s="198">
        <v>0</v>
      </c>
      <c r="E45" s="199">
        <v>0</v>
      </c>
      <c r="F45" s="67"/>
    </row>
    <row r="46" spans="1:6" ht="15" customHeight="1">
      <c r="A46" s="93">
        <v>33</v>
      </c>
      <c r="B46" s="67" t="s">
        <v>1878</v>
      </c>
      <c r="C46" s="177" t="s">
        <v>1879</v>
      </c>
      <c r="D46" s="198">
        <v>0</v>
      </c>
      <c r="E46" s="199">
        <v>0</v>
      </c>
      <c r="F46" s="67"/>
    </row>
    <row r="47" spans="1:6" ht="15" customHeight="1">
      <c r="A47" s="93">
        <v>34</v>
      </c>
      <c r="B47" s="67" t="s">
        <v>1880</v>
      </c>
      <c r="C47" s="177" t="s">
        <v>1881</v>
      </c>
      <c r="D47" s="198">
        <v>0</v>
      </c>
      <c r="E47" s="199">
        <v>0</v>
      </c>
      <c r="F47" s="67"/>
    </row>
    <row r="48" spans="1:6" ht="15" customHeight="1">
      <c r="A48" s="93">
        <v>35</v>
      </c>
      <c r="B48" s="67" t="s">
        <v>1882</v>
      </c>
      <c r="C48" s="177" t="s">
        <v>1883</v>
      </c>
      <c r="D48" s="198">
        <v>0</v>
      </c>
      <c r="E48" s="199">
        <v>0</v>
      </c>
      <c r="F48" s="67"/>
    </row>
    <row r="49" spans="1:6" ht="15" customHeight="1">
      <c r="A49" s="93">
        <v>36</v>
      </c>
      <c r="B49" s="67" t="s">
        <v>1884</v>
      </c>
      <c r="C49" s="177" t="s">
        <v>1885</v>
      </c>
      <c r="D49" s="198">
        <v>5707</v>
      </c>
      <c r="E49" s="199">
        <v>7113</v>
      </c>
      <c r="F49" s="67"/>
    </row>
    <row r="50" spans="1:6" ht="15" customHeight="1">
      <c r="A50" s="93">
        <v>37</v>
      </c>
      <c r="B50" s="67" t="s">
        <v>1886</v>
      </c>
      <c r="C50" s="177" t="s">
        <v>1887</v>
      </c>
      <c r="D50" s="198">
        <v>0</v>
      </c>
      <c r="E50" s="199">
        <v>0</v>
      </c>
      <c r="F50" s="67"/>
    </row>
    <row r="51" spans="1:6" ht="15" customHeight="1">
      <c r="A51" s="93">
        <v>38</v>
      </c>
      <c r="B51" s="67" t="s">
        <v>1888</v>
      </c>
      <c r="C51" s="177" t="s">
        <v>1889</v>
      </c>
      <c r="D51" s="198">
        <v>3324</v>
      </c>
      <c r="E51" s="199">
        <v>2574</v>
      </c>
      <c r="F51" s="67"/>
    </row>
    <row r="52" spans="1:6" ht="15" customHeight="1">
      <c r="A52" s="93">
        <v>39</v>
      </c>
      <c r="B52" s="67" t="s">
        <v>1890</v>
      </c>
      <c r="C52" s="177" t="s">
        <v>1891</v>
      </c>
      <c r="D52" s="198">
        <v>177250</v>
      </c>
      <c r="E52" s="199">
        <v>199990</v>
      </c>
      <c r="F52" s="67"/>
    </row>
    <row r="53" spans="1:6" ht="15" customHeight="1">
      <c r="A53" s="93">
        <v>40</v>
      </c>
      <c r="B53" s="67" t="s">
        <v>1892</v>
      </c>
      <c r="C53" s="177" t="s">
        <v>1298</v>
      </c>
      <c r="D53" s="198">
        <v>144724</v>
      </c>
      <c r="E53" s="199">
        <v>151872</v>
      </c>
      <c r="F53" s="67"/>
    </row>
    <row r="54" spans="1:6" ht="15" customHeight="1">
      <c r="A54" s="93">
        <v>41</v>
      </c>
      <c r="B54" s="67"/>
      <c r="C54" s="185" t="s">
        <v>1893</v>
      </c>
      <c r="D54" s="542">
        <f>SUM(D43:D53)</f>
        <v>484379</v>
      </c>
      <c r="E54" s="543">
        <f>SUM(E43:E53)</f>
        <v>526421</v>
      </c>
      <c r="F54" s="67"/>
    </row>
    <row r="55" spans="1:6" ht="15" customHeight="1">
      <c r="A55" s="93"/>
      <c r="B55" s="67" t="s">
        <v>1894</v>
      </c>
      <c r="C55" s="177"/>
      <c r="D55" s="297"/>
      <c r="E55" s="262"/>
      <c r="F55" s="67"/>
    </row>
    <row r="56" spans="1:6" ht="15" customHeight="1">
      <c r="A56" s="93">
        <v>42</v>
      </c>
      <c r="B56" s="67" t="s">
        <v>1895</v>
      </c>
      <c r="C56" s="177" t="s">
        <v>1896</v>
      </c>
      <c r="D56" s="198">
        <v>3450</v>
      </c>
      <c r="E56" s="199">
        <v>50900</v>
      </c>
      <c r="F56" s="67"/>
    </row>
    <row r="57" spans="1:6" ht="15" customHeight="1">
      <c r="A57" s="93">
        <v>43</v>
      </c>
      <c r="B57" s="67" t="s">
        <v>1897</v>
      </c>
      <c r="C57" s="177" t="s">
        <v>1898</v>
      </c>
      <c r="D57" s="198">
        <v>0</v>
      </c>
      <c r="E57" s="199">
        <v>0</v>
      </c>
      <c r="F57" s="67"/>
    </row>
    <row r="58" spans="1:6" ht="15" customHeight="1">
      <c r="A58" s="93">
        <v>44</v>
      </c>
      <c r="B58" s="67"/>
      <c r="C58" s="185" t="s">
        <v>1899</v>
      </c>
      <c r="D58" s="542">
        <f>D56+D57</f>
        <v>3450</v>
      </c>
      <c r="E58" s="543">
        <f>E56+E57</f>
        <v>50900</v>
      </c>
      <c r="F58" s="67"/>
    </row>
    <row r="59" spans="1:6" ht="15" customHeight="1">
      <c r="A59" s="789">
        <v>45</v>
      </c>
      <c r="B59" s="790"/>
      <c r="C59" s="791" t="s">
        <v>1900</v>
      </c>
      <c r="D59" s="592">
        <f>D20+D26+D41+D54-D58</f>
        <v>3793394</v>
      </c>
      <c r="E59" s="593">
        <f>E20+E26+E41+E54-E58</f>
        <v>4272373</v>
      </c>
      <c r="F59" s="67"/>
    </row>
    <row r="60" spans="1:6" ht="15" customHeight="1">
      <c r="A60" s="93">
        <v>46</v>
      </c>
      <c r="B60" s="30" t="s">
        <v>3000</v>
      </c>
      <c r="C60" s="196"/>
      <c r="D60" s="792" t="s">
        <v>1097</v>
      </c>
      <c r="E60" s="793" t="s">
        <v>1097</v>
      </c>
      <c r="F60" s="67"/>
    </row>
    <row r="61" spans="1:6" ht="15" customHeight="1" thickBot="1">
      <c r="A61" s="300">
        <v>47</v>
      </c>
      <c r="B61" s="150"/>
      <c r="C61" s="794" t="s">
        <v>3001</v>
      </c>
      <c r="D61" s="795" t="s">
        <v>1097</v>
      </c>
      <c r="E61" s="796" t="s">
        <v>1097</v>
      </c>
      <c r="F61" s="67"/>
    </row>
    <row r="62" spans="1:6" ht="15" customHeight="1">
      <c r="A62" s="67"/>
      <c r="B62" s="67"/>
      <c r="C62" s="67"/>
      <c r="D62" s="261"/>
      <c r="E62" s="316" t="s">
        <v>1503</v>
      </c>
      <c r="F62" s="67"/>
    </row>
    <row r="63" spans="1:6" ht="15" customHeight="1">
      <c r="A63" s="1391">
        <v>65</v>
      </c>
      <c r="B63" s="797"/>
      <c r="C63" s="108"/>
      <c r="D63" s="797"/>
      <c r="E63" s="797"/>
      <c r="F63" s="67"/>
    </row>
    <row r="64" spans="1:6">
      <c r="A64" s="67"/>
    </row>
    <row r="65" spans="1:1">
      <c r="A65" s="67"/>
    </row>
    <row r="66" spans="1:1">
      <c r="A66" s="67"/>
    </row>
    <row r="67" spans="1:1">
      <c r="A67" s="67"/>
    </row>
    <row r="68" spans="1:1">
      <c r="A68" s="67"/>
    </row>
    <row r="69" spans="1:1">
      <c r="A69" s="67"/>
    </row>
    <row r="70" spans="1:1">
      <c r="A70" s="67"/>
    </row>
    <row r="71" spans="1:1">
      <c r="A71" s="67"/>
    </row>
    <row r="72" spans="1:1">
      <c r="A72" s="67"/>
    </row>
    <row r="73" spans="1:1">
      <c r="A73" s="67"/>
    </row>
    <row r="74" spans="1:1">
      <c r="A74" s="67"/>
    </row>
    <row r="75" spans="1:1">
      <c r="A75" s="67"/>
    </row>
    <row r="76" spans="1:1">
      <c r="A76" s="67"/>
    </row>
    <row r="77" spans="1:1">
      <c r="A77" s="67"/>
    </row>
    <row r="78" spans="1:1">
      <c r="A78" s="67"/>
    </row>
    <row r="79" spans="1:1">
      <c r="A79" s="67"/>
    </row>
    <row r="80" spans="1:1">
      <c r="A80" s="67"/>
    </row>
    <row r="81" spans="1:6">
      <c r="A81" s="67"/>
    </row>
    <row r="82" spans="1:6">
      <c r="A82" s="67"/>
      <c r="B82" s="67"/>
      <c r="C82" s="67"/>
      <c r="D82" s="261"/>
      <c r="E82" s="261"/>
      <c r="F82" s="67"/>
    </row>
    <row r="83" spans="1:6">
      <c r="A83" s="67"/>
      <c r="B83" s="67"/>
      <c r="C83" s="67"/>
      <c r="D83" s="261"/>
      <c r="E83" s="261"/>
      <c r="F83" s="67"/>
    </row>
    <row r="84" spans="1:6">
      <c r="A84" s="67"/>
      <c r="B84" s="67"/>
      <c r="C84" s="67"/>
      <c r="D84" s="261"/>
      <c r="E84" s="261"/>
      <c r="F84" s="67"/>
    </row>
    <row r="85" spans="1:6">
      <c r="A85" s="67"/>
      <c r="B85" s="67"/>
      <c r="C85" s="67"/>
      <c r="D85" s="261"/>
      <c r="E85" s="261"/>
      <c r="F85" s="67"/>
    </row>
    <row r="86" spans="1:6">
      <c r="A86" s="67"/>
      <c r="B86" s="67"/>
      <c r="C86" s="67"/>
      <c r="D86" s="261"/>
      <c r="E86" s="261"/>
      <c r="F86" s="67"/>
    </row>
    <row r="87" spans="1:6">
      <c r="A87" s="67"/>
      <c r="B87" s="67"/>
      <c r="C87" s="67"/>
      <c r="D87" s="261"/>
      <c r="E87" s="261"/>
      <c r="F87" s="67"/>
    </row>
    <row r="88" spans="1:6">
      <c r="A88" s="67"/>
      <c r="B88" s="67"/>
      <c r="C88" s="67"/>
      <c r="D88" s="261"/>
      <c r="E88" s="261"/>
      <c r="F88" s="67"/>
    </row>
    <row r="89" spans="1:6">
      <c r="A89" s="67"/>
      <c r="B89" s="67"/>
      <c r="C89" s="67"/>
      <c r="D89" s="261"/>
      <c r="E89" s="261"/>
      <c r="F89" s="67"/>
    </row>
    <row r="90" spans="1:6">
      <c r="A90" s="67"/>
      <c r="B90" s="67"/>
      <c r="C90" s="67"/>
      <c r="D90" s="261"/>
      <c r="E90" s="261"/>
      <c r="F90" s="67"/>
    </row>
    <row r="91" spans="1:6">
      <c r="A91" s="67"/>
      <c r="B91" s="67"/>
      <c r="C91" s="67"/>
      <c r="D91" s="261"/>
      <c r="E91" s="261"/>
      <c r="F91" s="67"/>
    </row>
  </sheetData>
  <printOptions horizontalCentered="1"/>
  <pageMargins left="0.5" right="0.5" top="0.5" bottom="0.5" header="0.5" footer="0.5"/>
  <pageSetup scale="75" orientation="portrait" r:id="rId1"/>
  <headerFooter alignWithMargins="0"/>
  <ignoredErrors>
    <ignoredError sqref="B11:B19 B22:B25 B28:B40 B43:B53 B56:B57" numberStoredAsText="1"/>
  </ignoredErrors>
  <legacyDrawing r:id="rId2"/>
</worksheet>
</file>

<file path=xl/worksheets/sheet35.xml><?xml version="1.0" encoding="utf-8"?>
<worksheet xmlns="http://schemas.openxmlformats.org/spreadsheetml/2006/main" xmlns:r="http://schemas.openxmlformats.org/officeDocument/2006/relationships">
  <sheetPr transitionEvaluation="1">
    <pageSetUpPr fitToPage="1"/>
  </sheetPr>
  <dimension ref="A1:E72"/>
  <sheetViews>
    <sheetView defaultGridColor="0" colorId="22" zoomScale="75" zoomScaleNormal="75" workbookViewId="0">
      <selection activeCell="A55" sqref="A55"/>
    </sheetView>
  </sheetViews>
  <sheetFormatPr defaultColWidth="9.77734375" defaultRowHeight="15"/>
  <cols>
    <col min="1" max="1" width="6.77734375" customWidth="1"/>
    <col min="2" max="2" width="75.77734375" customWidth="1"/>
    <col min="3" max="4" width="37.77734375" customWidth="1"/>
  </cols>
  <sheetData>
    <row r="1" spans="1:5" ht="15" customHeight="1" thickBot="1">
      <c r="A1" s="2" t="str">
        <f>'Data Sheet'!A56</f>
        <v>Annual Report of THE MIDDLEBURGH TELEPHONE COMPANY                                                                                                       For the period ending DECEMBER 31, 2013</v>
      </c>
      <c r="B1" s="722"/>
      <c r="C1" s="2"/>
      <c r="D1" s="2"/>
      <c r="E1" s="67"/>
    </row>
    <row r="2" spans="1:5" ht="15" customHeight="1">
      <c r="A2" s="278"/>
      <c r="B2" s="725"/>
      <c r="C2" s="167"/>
      <c r="D2" s="279"/>
      <c r="E2" s="67"/>
    </row>
    <row r="3" spans="1:5" ht="15" customHeight="1">
      <c r="A3" s="158"/>
      <c r="B3" s="722"/>
      <c r="C3" s="2"/>
      <c r="D3" s="282"/>
      <c r="E3" s="67"/>
    </row>
    <row r="4" spans="1:5" ht="15" customHeight="1">
      <c r="A4" s="518"/>
      <c r="B4" s="727"/>
      <c r="C4" s="165"/>
      <c r="D4" s="280"/>
      <c r="E4" s="67"/>
    </row>
    <row r="5" spans="1:5" ht="15" customHeight="1">
      <c r="A5" s="158"/>
      <c r="B5" s="722"/>
      <c r="C5" s="2"/>
      <c r="D5" s="282"/>
      <c r="E5" s="67"/>
    </row>
    <row r="6" spans="1:5" ht="15" customHeight="1">
      <c r="A6" s="158"/>
      <c r="B6" s="722"/>
      <c r="C6" s="2"/>
      <c r="D6" s="282"/>
      <c r="E6" s="67"/>
    </row>
    <row r="7" spans="1:5" ht="15" customHeight="1">
      <c r="A7" s="158"/>
      <c r="B7" s="722"/>
      <c r="C7" s="2"/>
      <c r="D7" s="282"/>
      <c r="E7" s="67"/>
    </row>
    <row r="8" spans="1:5" ht="15" customHeight="1">
      <c r="A8" s="158"/>
      <c r="B8" s="722"/>
      <c r="C8" s="2"/>
      <c r="D8" s="282"/>
      <c r="E8" s="67"/>
    </row>
    <row r="9" spans="1:5" ht="15" customHeight="1">
      <c r="A9" s="158"/>
      <c r="B9" s="722"/>
      <c r="C9" s="165"/>
      <c r="D9" s="280"/>
      <c r="E9" s="67"/>
    </row>
    <row r="10" spans="1:5" ht="15" customHeight="1">
      <c r="A10" s="158"/>
      <c r="B10" s="722"/>
      <c r="C10" s="165"/>
      <c r="D10" s="280"/>
      <c r="E10" s="67"/>
    </row>
    <row r="11" spans="1:5" ht="15" customHeight="1">
      <c r="A11" s="158"/>
      <c r="B11" s="722"/>
      <c r="C11" s="2"/>
      <c r="D11" s="282"/>
      <c r="E11" s="67"/>
    </row>
    <row r="12" spans="1:5" ht="15" customHeight="1">
      <c r="A12" s="158"/>
      <c r="B12" s="722"/>
      <c r="C12" s="2"/>
      <c r="D12" s="282"/>
      <c r="E12" s="67"/>
    </row>
    <row r="13" spans="1:5" ht="15" customHeight="1">
      <c r="A13" s="158"/>
      <c r="B13" s="722"/>
      <c r="C13" s="2"/>
      <c r="D13" s="282"/>
      <c r="E13" s="67"/>
    </row>
    <row r="14" spans="1:5" ht="15" customHeight="1">
      <c r="A14" s="158"/>
      <c r="B14" s="722"/>
      <c r="C14" s="2"/>
      <c r="D14" s="282"/>
      <c r="E14" s="67"/>
    </row>
    <row r="15" spans="1:5" ht="15" customHeight="1">
      <c r="A15" s="158"/>
      <c r="B15" s="767"/>
      <c r="C15" s="445"/>
      <c r="D15" s="519"/>
      <c r="E15" s="67"/>
    </row>
    <row r="16" spans="1:5" ht="15" customHeight="1">
      <c r="A16" s="158"/>
      <c r="B16" s="767"/>
      <c r="C16" s="390"/>
      <c r="D16" s="391"/>
      <c r="E16" s="67"/>
    </row>
    <row r="17" spans="1:5" ht="15" customHeight="1">
      <c r="A17" s="158"/>
      <c r="B17" s="767"/>
      <c r="C17" s="390"/>
      <c r="D17" s="391"/>
      <c r="E17" s="67"/>
    </row>
    <row r="18" spans="1:5" ht="15" customHeight="1">
      <c r="A18" s="158"/>
      <c r="B18" s="767"/>
      <c r="C18" s="390"/>
      <c r="D18" s="391"/>
      <c r="E18" s="67"/>
    </row>
    <row r="19" spans="1:5" ht="15" customHeight="1">
      <c r="A19" s="158"/>
      <c r="B19" s="767"/>
      <c r="C19" s="390"/>
      <c r="D19" s="391"/>
      <c r="E19" s="67"/>
    </row>
    <row r="20" spans="1:5" ht="15" customHeight="1">
      <c r="A20" s="158"/>
      <c r="B20" s="767"/>
      <c r="C20" s="390"/>
      <c r="D20" s="391"/>
      <c r="E20" s="67"/>
    </row>
    <row r="21" spans="1:5" ht="15" customHeight="1">
      <c r="A21" s="158"/>
      <c r="B21" s="767"/>
      <c r="C21" s="390"/>
      <c r="D21" s="391"/>
      <c r="E21" s="67"/>
    </row>
    <row r="22" spans="1:5" ht="15" customHeight="1">
      <c r="A22" s="158"/>
      <c r="B22" s="767"/>
      <c r="C22" s="390"/>
      <c r="D22" s="391"/>
      <c r="E22" s="67"/>
    </row>
    <row r="23" spans="1:5" ht="15" customHeight="1">
      <c r="A23" s="158"/>
      <c r="B23" s="767"/>
      <c r="C23" s="390"/>
      <c r="D23" s="391"/>
      <c r="E23" s="67"/>
    </row>
    <row r="24" spans="1:5" ht="15" customHeight="1">
      <c r="A24" s="158"/>
      <c r="B24" s="767"/>
      <c r="C24" s="390"/>
      <c r="D24" s="391"/>
      <c r="E24" s="67"/>
    </row>
    <row r="25" spans="1:5" ht="15" customHeight="1">
      <c r="A25" s="518" t="s">
        <v>1629</v>
      </c>
      <c r="B25" s="520"/>
      <c r="C25" s="798"/>
      <c r="D25" s="799"/>
      <c r="E25" s="67"/>
    </row>
    <row r="26" spans="1:5" ht="15" customHeight="1">
      <c r="A26" s="158"/>
      <c r="B26" s="767"/>
      <c r="C26" s="390"/>
      <c r="D26" s="391"/>
      <c r="E26" s="67"/>
    </row>
    <row r="27" spans="1:5" ht="15" customHeight="1">
      <c r="A27" s="158"/>
      <c r="B27" s="767"/>
      <c r="C27" s="390"/>
      <c r="D27" s="391"/>
      <c r="E27" s="67"/>
    </row>
    <row r="28" spans="1:5" ht="15" customHeight="1">
      <c r="A28" s="158"/>
      <c r="B28" s="767"/>
      <c r="C28" s="390"/>
      <c r="D28" s="391"/>
      <c r="E28" s="67"/>
    </row>
    <row r="29" spans="1:5" ht="15" customHeight="1">
      <c r="A29" s="158"/>
      <c r="B29" s="767"/>
      <c r="C29" s="390"/>
      <c r="D29" s="391"/>
      <c r="E29" s="67"/>
    </row>
    <row r="30" spans="1:5" ht="15" customHeight="1">
      <c r="A30" s="158"/>
      <c r="B30" s="767"/>
      <c r="C30" s="390"/>
      <c r="D30" s="391"/>
      <c r="E30" s="67"/>
    </row>
    <row r="31" spans="1:5" ht="15" customHeight="1">
      <c r="A31" s="158"/>
      <c r="B31" s="767"/>
      <c r="C31" s="390"/>
      <c r="D31" s="391"/>
      <c r="E31" s="67"/>
    </row>
    <row r="32" spans="1:5" ht="15" customHeight="1">
      <c r="A32" s="158"/>
      <c r="B32" s="767"/>
      <c r="C32" s="390"/>
      <c r="D32" s="391"/>
      <c r="E32" s="67"/>
    </row>
    <row r="33" spans="1:5" ht="15" customHeight="1">
      <c r="A33" s="158"/>
      <c r="B33" s="767"/>
      <c r="C33" s="390"/>
      <c r="D33" s="391"/>
      <c r="E33" s="67"/>
    </row>
    <row r="34" spans="1:5" ht="15" customHeight="1">
      <c r="A34" s="158"/>
      <c r="B34" s="767"/>
      <c r="C34" s="390"/>
      <c r="D34" s="391"/>
      <c r="E34" s="67"/>
    </row>
    <row r="35" spans="1:5" ht="15" customHeight="1">
      <c r="A35" s="158"/>
      <c r="B35" s="767"/>
      <c r="C35" s="390"/>
      <c r="D35" s="391"/>
      <c r="E35" s="67"/>
    </row>
    <row r="36" spans="1:5" ht="15" customHeight="1">
      <c r="A36" s="158"/>
      <c r="B36" s="767"/>
      <c r="C36" s="390"/>
      <c r="D36" s="391"/>
      <c r="E36" s="67"/>
    </row>
    <row r="37" spans="1:5" ht="15" customHeight="1">
      <c r="A37" s="158"/>
      <c r="B37" s="767"/>
      <c r="C37" s="390"/>
      <c r="D37" s="391"/>
      <c r="E37" s="67"/>
    </row>
    <row r="38" spans="1:5" ht="15" customHeight="1">
      <c r="A38" s="158"/>
      <c r="B38" s="767"/>
      <c r="C38" s="390"/>
      <c r="D38" s="391"/>
      <c r="E38" s="67"/>
    </row>
    <row r="39" spans="1:5" ht="15" customHeight="1">
      <c r="A39" s="158"/>
      <c r="B39" s="767"/>
      <c r="C39" s="390"/>
      <c r="D39" s="391"/>
      <c r="E39" s="67"/>
    </row>
    <row r="40" spans="1:5" ht="15" customHeight="1">
      <c r="A40" s="158"/>
      <c r="B40" s="767"/>
      <c r="C40" s="390"/>
      <c r="D40" s="391"/>
      <c r="E40" s="67"/>
    </row>
    <row r="41" spans="1:5" ht="15" customHeight="1">
      <c r="A41" s="158"/>
      <c r="B41" s="767"/>
      <c r="C41" s="390"/>
      <c r="D41" s="391"/>
      <c r="E41" s="67"/>
    </row>
    <row r="42" spans="1:5" ht="15" customHeight="1">
      <c r="A42" s="158"/>
      <c r="B42" s="767"/>
      <c r="C42" s="390"/>
      <c r="D42" s="391"/>
      <c r="E42" s="67"/>
    </row>
    <row r="43" spans="1:5" ht="15" customHeight="1">
      <c r="A43" s="158"/>
      <c r="B43" s="767"/>
      <c r="C43" s="390"/>
      <c r="D43" s="391"/>
      <c r="E43" s="67"/>
    </row>
    <row r="44" spans="1:5" ht="15" customHeight="1">
      <c r="A44" s="158"/>
      <c r="B44" s="767"/>
      <c r="C44" s="390"/>
      <c r="D44" s="391"/>
      <c r="E44" s="67"/>
    </row>
    <row r="45" spans="1:5" ht="15" customHeight="1">
      <c r="A45" s="158"/>
      <c r="B45" s="767"/>
      <c r="C45" s="390"/>
      <c r="D45" s="391"/>
      <c r="E45" s="67"/>
    </row>
    <row r="46" spans="1:5" ht="15" customHeight="1">
      <c r="A46" s="158"/>
      <c r="B46" s="767"/>
      <c r="C46" s="390"/>
      <c r="D46" s="391"/>
      <c r="E46" s="67"/>
    </row>
    <row r="47" spans="1:5" ht="15" customHeight="1">
      <c r="A47" s="158"/>
      <c r="B47" s="767"/>
      <c r="C47" s="390"/>
      <c r="D47" s="391"/>
      <c r="E47" s="67"/>
    </row>
    <row r="48" spans="1:5" ht="15" customHeight="1">
      <c r="A48" s="158"/>
      <c r="B48" s="767"/>
      <c r="C48" s="390"/>
      <c r="D48" s="391"/>
      <c r="E48" s="67"/>
    </row>
    <row r="49" spans="1:5" ht="15" customHeight="1">
      <c r="A49" s="158"/>
      <c r="B49" s="767"/>
      <c r="C49" s="390"/>
      <c r="D49" s="391"/>
      <c r="E49" s="67"/>
    </row>
    <row r="50" spans="1:5" ht="15" customHeight="1">
      <c r="A50" s="158"/>
      <c r="B50" s="767"/>
      <c r="C50" s="390"/>
      <c r="D50" s="391"/>
      <c r="E50" s="67"/>
    </row>
    <row r="51" spans="1:5" ht="15" customHeight="1">
      <c r="A51" s="158"/>
      <c r="B51" s="767"/>
      <c r="C51" s="390"/>
      <c r="D51" s="391"/>
      <c r="E51" s="67"/>
    </row>
    <row r="52" spans="1:5" ht="15" customHeight="1">
      <c r="A52" s="158"/>
      <c r="B52" s="767"/>
      <c r="C52" s="159"/>
      <c r="D52" s="391"/>
      <c r="E52" s="67"/>
    </row>
    <row r="53" spans="1:5" ht="15" customHeight="1" thickBot="1">
      <c r="A53" s="318"/>
      <c r="B53" s="773"/>
      <c r="C53" s="522"/>
      <c r="D53" s="523"/>
      <c r="E53" s="67"/>
    </row>
    <row r="54" spans="1:5" ht="15" customHeight="1">
      <c r="A54" s="67" t="s">
        <v>1752</v>
      </c>
      <c r="B54" s="722"/>
      <c r="C54" s="67"/>
      <c r="D54" s="67"/>
      <c r="E54" s="67"/>
    </row>
    <row r="55" spans="1:5" ht="15" customHeight="1">
      <c r="A55" s="1391">
        <v>66</v>
      </c>
      <c r="B55" s="727"/>
      <c r="C55" s="135"/>
      <c r="D55" s="135"/>
      <c r="E55" s="67"/>
    </row>
    <row r="56" spans="1:5" ht="18.95" customHeight="1">
      <c r="A56" s="67"/>
    </row>
    <row r="57" spans="1:5" ht="18.95" customHeight="1">
      <c r="A57" s="67"/>
    </row>
    <row r="58" spans="1:5" ht="18.95" customHeight="1">
      <c r="A58" s="67"/>
    </row>
    <row r="59" spans="1:5" ht="18.95" customHeight="1">
      <c r="A59" s="67"/>
    </row>
    <row r="60" spans="1:5" ht="18.95" customHeight="1">
      <c r="A60" s="67"/>
    </row>
    <row r="61" spans="1:5" ht="18.95" customHeight="1">
      <c r="A61" s="67"/>
    </row>
    <row r="62" spans="1:5" ht="18.95" customHeight="1">
      <c r="A62" s="67"/>
    </row>
    <row r="63" spans="1:5">
      <c r="A63" s="67"/>
    </row>
    <row r="64" spans="1:5">
      <c r="A64" s="67"/>
    </row>
    <row r="65" spans="1:1">
      <c r="A65" s="67"/>
    </row>
    <row r="66" spans="1:1">
      <c r="A66" s="67"/>
    </row>
    <row r="67" spans="1:1">
      <c r="A67" s="67"/>
    </row>
    <row r="68" spans="1:1">
      <c r="A68" s="67"/>
    </row>
    <row r="69" spans="1:1">
      <c r="A69" s="67"/>
    </row>
    <row r="70" spans="1:1">
      <c r="A70" s="67"/>
    </row>
    <row r="71" spans="1:1">
      <c r="A71" s="67"/>
    </row>
    <row r="72" spans="1:1">
      <c r="A72" s="67"/>
    </row>
  </sheetData>
  <printOptions horizontalCentered="1"/>
  <pageMargins left="0.5" right="0.5" top="0.5" bottom="0.5" header="0.5" footer="0.5"/>
  <pageSetup scale="64" orientation="landscape" r:id="rId1"/>
  <headerFooter alignWithMargins="0"/>
  <legacyDrawing r:id="rId2"/>
</worksheet>
</file>

<file path=xl/worksheets/sheet36.xml><?xml version="1.0" encoding="utf-8"?>
<worksheet xmlns="http://schemas.openxmlformats.org/spreadsheetml/2006/main" xmlns:r="http://schemas.openxmlformats.org/officeDocument/2006/relationships">
  <dimension ref="B1:K268"/>
  <sheetViews>
    <sheetView topLeftCell="A82" zoomScale="70" zoomScaleNormal="70" workbookViewId="0">
      <selection activeCell="E94" sqref="E94"/>
    </sheetView>
  </sheetViews>
  <sheetFormatPr defaultColWidth="9.77734375" defaultRowHeight="15"/>
  <cols>
    <col min="1" max="1" width="4.109375" customWidth="1"/>
    <col min="2" max="2" width="5.77734375" customWidth="1"/>
    <col min="3" max="3" width="7.77734375" customWidth="1"/>
    <col min="4" max="4" width="48" customWidth="1"/>
    <col min="5" max="5" width="19.33203125" customWidth="1"/>
    <col min="6" max="9" width="16.77734375" customWidth="1"/>
    <col min="10" max="10" width="5.77734375" customWidth="1"/>
  </cols>
  <sheetData>
    <row r="1" spans="2:11" ht="18" customHeight="1" thickBot="1">
      <c r="B1" s="1039" t="e">
        <v>#REF!</v>
      </c>
      <c r="C1" s="722"/>
      <c r="D1" s="722"/>
      <c r="E1" s="722"/>
      <c r="F1" s="722"/>
      <c r="G1" s="722"/>
      <c r="H1" s="722"/>
      <c r="I1" s="722"/>
      <c r="J1" s="722"/>
      <c r="K1" s="67"/>
    </row>
    <row r="2" spans="2:11" ht="18" customHeight="1">
      <c r="B2" s="723"/>
      <c r="C2" s="725"/>
      <c r="D2" s="725"/>
      <c r="E2" s="725"/>
      <c r="F2" s="725"/>
      <c r="G2" s="725"/>
      <c r="H2" s="725"/>
      <c r="I2" s="724"/>
      <c r="J2" s="726"/>
      <c r="K2" s="67"/>
    </row>
    <row r="3" spans="2:11" ht="18" customHeight="1">
      <c r="B3" s="518" t="s">
        <v>2173</v>
      </c>
      <c r="C3" s="1292"/>
      <c r="D3" s="1292"/>
      <c r="E3" s="1292"/>
      <c r="F3" s="1292"/>
      <c r="G3" s="1293"/>
      <c r="H3" s="1294"/>
      <c r="I3" s="1292"/>
      <c r="J3" s="728"/>
      <c r="K3" s="67"/>
    </row>
    <row r="4" spans="2:11" ht="18" customHeight="1" thickBot="1">
      <c r="B4" s="1295"/>
      <c r="C4" s="1296"/>
      <c r="D4" s="1296"/>
      <c r="E4" s="1296"/>
      <c r="F4" s="1296"/>
      <c r="G4" s="1296"/>
      <c r="H4" s="1296"/>
      <c r="I4" s="1296"/>
      <c r="J4" s="1297"/>
      <c r="K4" s="67"/>
    </row>
    <row r="5" spans="2:11" ht="18" customHeight="1">
      <c r="B5" s="735"/>
      <c r="C5" s="1290"/>
      <c r="D5" s="746"/>
      <c r="E5" s="746"/>
      <c r="F5" s="746"/>
      <c r="G5" s="729"/>
      <c r="H5" s="664" t="s">
        <v>1280</v>
      </c>
      <c r="I5" s="664" t="s">
        <v>861</v>
      </c>
      <c r="J5" s="729"/>
      <c r="K5" s="67"/>
    </row>
    <row r="6" spans="2:11" ht="18" customHeight="1">
      <c r="B6" s="663" t="s">
        <v>36</v>
      </c>
      <c r="C6" s="1290"/>
      <c r="D6" s="664" t="s">
        <v>625</v>
      </c>
      <c r="E6" s="664" t="s">
        <v>2175</v>
      </c>
      <c r="F6" s="664" t="s">
        <v>2176</v>
      </c>
      <c r="G6" s="667" t="s">
        <v>2177</v>
      </c>
      <c r="H6" s="664" t="s">
        <v>47</v>
      </c>
      <c r="I6" s="664" t="s">
        <v>47</v>
      </c>
      <c r="J6" s="667" t="s">
        <v>36</v>
      </c>
      <c r="K6" s="67"/>
    </row>
    <row r="7" spans="2:11" ht="18" customHeight="1">
      <c r="B7" s="663" t="s">
        <v>48</v>
      </c>
      <c r="C7" s="1290"/>
      <c r="D7" s="664" t="s">
        <v>530</v>
      </c>
      <c r="E7" s="664" t="s">
        <v>2178</v>
      </c>
      <c r="F7" s="664" t="s">
        <v>2179</v>
      </c>
      <c r="G7" s="667" t="s">
        <v>2180</v>
      </c>
      <c r="H7" s="664" t="s">
        <v>2918</v>
      </c>
      <c r="I7" s="664" t="s">
        <v>64</v>
      </c>
      <c r="J7" s="667" t="s">
        <v>48</v>
      </c>
      <c r="K7" s="67"/>
    </row>
    <row r="8" spans="2:11" ht="18" customHeight="1" thickBot="1">
      <c r="B8" s="1298"/>
      <c r="C8" s="773"/>
      <c r="D8" s="846"/>
      <c r="E8" s="846"/>
      <c r="F8" s="846"/>
      <c r="G8" s="774"/>
      <c r="H8" s="846"/>
      <c r="I8" s="846"/>
      <c r="J8" s="774"/>
      <c r="K8" s="67"/>
    </row>
    <row r="9" spans="2:11" ht="18" customHeight="1">
      <c r="B9" s="735"/>
      <c r="C9" s="1290"/>
      <c r="D9" s="817" t="s">
        <v>2181</v>
      </c>
      <c r="E9" s="746"/>
      <c r="F9" s="746"/>
      <c r="G9" s="763"/>
      <c r="H9" s="746"/>
      <c r="I9" s="746"/>
      <c r="J9" s="729"/>
      <c r="K9" s="67"/>
    </row>
    <row r="10" spans="2:11" ht="18" customHeight="1">
      <c r="B10" s="735"/>
      <c r="C10" s="801"/>
      <c r="D10" s="802" t="s">
        <v>2182</v>
      </c>
      <c r="E10" s="746"/>
      <c r="F10" s="746"/>
      <c r="G10" s="763"/>
      <c r="H10" s="746"/>
      <c r="I10" s="746"/>
      <c r="J10" s="729"/>
      <c r="K10" s="67"/>
    </row>
    <row r="11" spans="2:11" ht="18" customHeight="1">
      <c r="B11" s="1383">
        <v>1</v>
      </c>
      <c r="C11" s="722" t="s">
        <v>2183</v>
      </c>
      <c r="D11" s="746" t="s">
        <v>2184</v>
      </c>
      <c r="E11" s="684">
        <v>4694</v>
      </c>
      <c r="F11" s="684">
        <v>1346</v>
      </c>
      <c r="G11" s="877">
        <v>143305</v>
      </c>
      <c r="H11" s="803">
        <f>SUM(E11:G11)</f>
        <v>149345</v>
      </c>
      <c r="I11" s="684">
        <v>164456</v>
      </c>
      <c r="J11" s="1410">
        <v>1</v>
      </c>
      <c r="K11" s="67"/>
    </row>
    <row r="12" spans="2:11" ht="18" customHeight="1">
      <c r="B12" s="1383">
        <v>2</v>
      </c>
      <c r="C12" s="666" t="s">
        <v>1312</v>
      </c>
      <c r="D12" s="746" t="s">
        <v>2185</v>
      </c>
      <c r="E12" s="684">
        <v>4655</v>
      </c>
      <c r="F12" s="684">
        <v>1334</v>
      </c>
      <c r="G12" s="877">
        <v>128741</v>
      </c>
      <c r="H12" s="803">
        <f t="shared" ref="H12:H22" si="0">SUM(E12:G12)</f>
        <v>134730</v>
      </c>
      <c r="I12" s="684">
        <v>150091</v>
      </c>
      <c r="J12" s="1410">
        <v>2</v>
      </c>
      <c r="K12" s="67"/>
    </row>
    <row r="13" spans="2:11" ht="18" customHeight="1">
      <c r="B13" s="1383">
        <v>3</v>
      </c>
      <c r="C13" s="666" t="s">
        <v>1312</v>
      </c>
      <c r="D13" s="746" t="s">
        <v>2186</v>
      </c>
      <c r="E13" s="803">
        <f>E11-E12</f>
        <v>39</v>
      </c>
      <c r="F13" s="803">
        <f t="shared" ref="F13:G13" si="1">F11-F12</f>
        <v>12</v>
      </c>
      <c r="G13" s="803">
        <f t="shared" si="1"/>
        <v>14564</v>
      </c>
      <c r="H13" s="803">
        <f t="shared" si="0"/>
        <v>14615</v>
      </c>
      <c r="I13" s="803">
        <f>I11-I12</f>
        <v>14365</v>
      </c>
      <c r="J13" s="1410">
        <v>3</v>
      </c>
      <c r="K13" s="67"/>
    </row>
    <row r="14" spans="2:11" ht="18" customHeight="1">
      <c r="B14" s="1383">
        <v>4</v>
      </c>
      <c r="C14" s="722" t="s">
        <v>2187</v>
      </c>
      <c r="D14" s="746" t="s">
        <v>456</v>
      </c>
      <c r="E14" s="684">
        <v>0</v>
      </c>
      <c r="F14" s="684">
        <v>0</v>
      </c>
      <c r="G14" s="877">
        <v>0</v>
      </c>
      <c r="H14" s="803">
        <f t="shared" si="0"/>
        <v>0</v>
      </c>
      <c r="I14" s="684">
        <v>0</v>
      </c>
      <c r="J14" s="1410">
        <v>4</v>
      </c>
      <c r="K14" s="67"/>
    </row>
    <row r="15" spans="2:11" ht="18" customHeight="1">
      <c r="B15" s="1383">
        <v>5</v>
      </c>
      <c r="C15" s="666" t="s">
        <v>1312</v>
      </c>
      <c r="D15" s="746" t="s">
        <v>2185</v>
      </c>
      <c r="E15" s="684">
        <v>0</v>
      </c>
      <c r="F15" s="684">
        <v>0</v>
      </c>
      <c r="G15" s="877">
        <v>0</v>
      </c>
      <c r="H15" s="803">
        <f t="shared" si="0"/>
        <v>0</v>
      </c>
      <c r="I15" s="684">
        <v>0</v>
      </c>
      <c r="J15" s="1410">
        <v>5</v>
      </c>
      <c r="K15" s="67"/>
    </row>
    <row r="16" spans="2:11" ht="18" customHeight="1">
      <c r="B16" s="1383">
        <v>6</v>
      </c>
      <c r="C16" s="666" t="s">
        <v>1312</v>
      </c>
      <c r="D16" s="746" t="s">
        <v>2186</v>
      </c>
      <c r="E16" s="803">
        <f>E14-E15</f>
        <v>0</v>
      </c>
      <c r="F16" s="803">
        <f t="shared" ref="F16:G16" si="2">F14-F15</f>
        <v>0</v>
      </c>
      <c r="G16" s="803">
        <f t="shared" si="2"/>
        <v>0</v>
      </c>
      <c r="H16" s="803">
        <f t="shared" si="0"/>
        <v>0</v>
      </c>
      <c r="I16" s="803">
        <f>I14-I15</f>
        <v>0</v>
      </c>
      <c r="J16" s="1410">
        <v>6</v>
      </c>
      <c r="K16" s="67"/>
    </row>
    <row r="17" spans="2:11" ht="18" customHeight="1">
      <c r="B17" s="1383">
        <v>7</v>
      </c>
      <c r="C17" s="722" t="s">
        <v>2188</v>
      </c>
      <c r="D17" s="746" t="s">
        <v>458</v>
      </c>
      <c r="E17" s="684">
        <v>0</v>
      </c>
      <c r="F17" s="684">
        <v>0</v>
      </c>
      <c r="G17" s="877">
        <v>0</v>
      </c>
      <c r="H17" s="803">
        <f t="shared" si="0"/>
        <v>0</v>
      </c>
      <c r="I17" s="684">
        <v>0</v>
      </c>
      <c r="J17" s="1410">
        <v>7</v>
      </c>
      <c r="K17" s="67"/>
    </row>
    <row r="18" spans="2:11" ht="18" customHeight="1">
      <c r="B18" s="1383">
        <v>8</v>
      </c>
      <c r="C18" s="666" t="s">
        <v>1312</v>
      </c>
      <c r="D18" s="746" t="s">
        <v>2185</v>
      </c>
      <c r="E18" s="684">
        <v>0</v>
      </c>
      <c r="F18" s="684">
        <v>0</v>
      </c>
      <c r="G18" s="877">
        <v>0</v>
      </c>
      <c r="H18" s="803">
        <f t="shared" si="0"/>
        <v>0</v>
      </c>
      <c r="I18" s="684">
        <v>0</v>
      </c>
      <c r="J18" s="1410">
        <v>8</v>
      </c>
      <c r="K18" s="67"/>
    </row>
    <row r="19" spans="2:11" ht="18" customHeight="1">
      <c r="B19" s="1383">
        <v>9</v>
      </c>
      <c r="C19" s="666" t="s">
        <v>1312</v>
      </c>
      <c r="D19" s="746" t="s">
        <v>2186</v>
      </c>
      <c r="E19" s="803">
        <f>E17-E18</f>
        <v>0</v>
      </c>
      <c r="F19" s="803">
        <f t="shared" ref="F19:G19" si="3">F17-F18</f>
        <v>0</v>
      </c>
      <c r="G19" s="803">
        <f t="shared" si="3"/>
        <v>0</v>
      </c>
      <c r="H19" s="803">
        <f t="shared" si="0"/>
        <v>0</v>
      </c>
      <c r="I19" s="803">
        <f>I17-I18</f>
        <v>0</v>
      </c>
      <c r="J19" s="1410">
        <v>9</v>
      </c>
      <c r="K19" s="67"/>
    </row>
    <row r="20" spans="2:11" ht="18" customHeight="1">
      <c r="B20" s="1383">
        <v>10</v>
      </c>
      <c r="C20" s="722" t="s">
        <v>2189</v>
      </c>
      <c r="D20" s="746" t="s">
        <v>460</v>
      </c>
      <c r="E20" s="684">
        <v>0</v>
      </c>
      <c r="F20" s="684">
        <v>0</v>
      </c>
      <c r="G20" s="877">
        <v>0</v>
      </c>
      <c r="H20" s="803">
        <f t="shared" si="0"/>
        <v>0</v>
      </c>
      <c r="I20" s="684">
        <v>0</v>
      </c>
      <c r="J20" s="1410">
        <v>10</v>
      </c>
      <c r="K20" s="67"/>
    </row>
    <row r="21" spans="2:11" ht="18" customHeight="1">
      <c r="B21" s="1383">
        <v>11</v>
      </c>
      <c r="C21" s="722" t="s">
        <v>2190</v>
      </c>
      <c r="D21" s="746" t="s">
        <v>462</v>
      </c>
      <c r="E21" s="684">
        <v>0</v>
      </c>
      <c r="F21" s="684">
        <v>0</v>
      </c>
      <c r="G21" s="877">
        <v>13311</v>
      </c>
      <c r="H21" s="803">
        <f t="shared" si="0"/>
        <v>13311</v>
      </c>
      <c r="I21" s="684">
        <v>15565</v>
      </c>
      <c r="J21" s="1410">
        <v>11</v>
      </c>
      <c r="K21" s="67"/>
    </row>
    <row r="22" spans="2:11" ht="18" customHeight="1">
      <c r="B22" s="1383">
        <v>12</v>
      </c>
      <c r="C22" s="666" t="s">
        <v>1312</v>
      </c>
      <c r="D22" s="746" t="s">
        <v>2185</v>
      </c>
      <c r="E22" s="684">
        <v>0</v>
      </c>
      <c r="F22" s="684">
        <v>0</v>
      </c>
      <c r="G22" s="877">
        <v>13307</v>
      </c>
      <c r="H22" s="803">
        <f t="shared" si="0"/>
        <v>13307</v>
      </c>
      <c r="I22" s="684">
        <v>15500</v>
      </c>
      <c r="J22" s="1410">
        <v>12</v>
      </c>
      <c r="K22" s="67"/>
    </row>
    <row r="23" spans="2:11" ht="18" customHeight="1">
      <c r="B23" s="1383">
        <v>13</v>
      </c>
      <c r="C23" s="666" t="s">
        <v>1312</v>
      </c>
      <c r="D23" s="746" t="s">
        <v>2186</v>
      </c>
      <c r="E23" s="803">
        <f>E21-E22</f>
        <v>0</v>
      </c>
      <c r="F23" s="803">
        <f t="shared" ref="F23:G23" si="4">F21-F22</f>
        <v>0</v>
      </c>
      <c r="G23" s="803">
        <f t="shared" si="4"/>
        <v>4</v>
      </c>
      <c r="H23" s="803">
        <f>SUM(E23:G23)</f>
        <v>4</v>
      </c>
      <c r="I23" s="803">
        <f>I21-I22</f>
        <v>65</v>
      </c>
      <c r="J23" s="1410">
        <v>13</v>
      </c>
      <c r="K23" s="67"/>
    </row>
    <row r="24" spans="2:11" ht="18" customHeight="1">
      <c r="B24" s="1383">
        <v>14</v>
      </c>
      <c r="C24" s="722" t="s">
        <v>2191</v>
      </c>
      <c r="D24" s="804" t="s">
        <v>2182</v>
      </c>
      <c r="E24" s="806">
        <f>E13+E16+E19+E20+E23</f>
        <v>39</v>
      </c>
      <c r="F24" s="806">
        <f t="shared" ref="F24:G24" si="5">F13+F16+F19+F20+F23</f>
        <v>12</v>
      </c>
      <c r="G24" s="806">
        <f t="shared" si="5"/>
        <v>14568</v>
      </c>
      <c r="H24" s="806">
        <f>SUM(E24:G24)</f>
        <v>14619</v>
      </c>
      <c r="I24" s="805">
        <v>14430</v>
      </c>
      <c r="J24" s="1410">
        <v>14</v>
      </c>
      <c r="K24" s="67"/>
    </row>
    <row r="25" spans="2:11" ht="18" customHeight="1">
      <c r="B25" s="735"/>
      <c r="C25" s="722"/>
      <c r="D25" s="746"/>
      <c r="E25" s="807"/>
      <c r="F25" s="807"/>
      <c r="G25" s="824"/>
      <c r="H25" s="807"/>
      <c r="I25" s="807"/>
      <c r="J25" s="729"/>
      <c r="K25" s="67"/>
    </row>
    <row r="26" spans="2:11" ht="18" customHeight="1">
      <c r="B26" s="735"/>
      <c r="C26" s="801"/>
      <c r="D26" s="802" t="s">
        <v>2192</v>
      </c>
      <c r="E26" s="803"/>
      <c r="F26" s="803"/>
      <c r="G26" s="688"/>
      <c r="H26" s="803"/>
      <c r="I26" s="803"/>
      <c r="J26" s="729"/>
      <c r="K26" s="67"/>
    </row>
    <row r="27" spans="2:11" ht="18" customHeight="1">
      <c r="B27" s="1383">
        <v>15</v>
      </c>
      <c r="C27" s="722" t="s">
        <v>2193</v>
      </c>
      <c r="D27" s="746" t="s">
        <v>2194</v>
      </c>
      <c r="E27" s="684">
        <v>19561</v>
      </c>
      <c r="F27" s="684">
        <v>5790</v>
      </c>
      <c r="G27" s="1426">
        <v>68641</v>
      </c>
      <c r="H27" s="803">
        <f t="shared" ref="H27:H29" si="6">SUM(E27:G27)</f>
        <v>93992</v>
      </c>
      <c r="I27" s="684">
        <v>107416</v>
      </c>
      <c r="J27" s="1410">
        <v>15</v>
      </c>
      <c r="K27" s="67"/>
    </row>
    <row r="28" spans="2:11" ht="18" customHeight="1">
      <c r="B28" s="1383">
        <v>16</v>
      </c>
      <c r="C28" s="722" t="s">
        <v>2195</v>
      </c>
      <c r="D28" s="746" t="s">
        <v>2196</v>
      </c>
      <c r="E28" s="684">
        <v>0</v>
      </c>
      <c r="F28" s="684">
        <v>0</v>
      </c>
      <c r="G28" s="877">
        <v>2255</v>
      </c>
      <c r="H28" s="803">
        <f t="shared" si="6"/>
        <v>2255</v>
      </c>
      <c r="I28" s="684">
        <v>967</v>
      </c>
      <c r="J28" s="1410">
        <v>16</v>
      </c>
      <c r="K28" s="67"/>
    </row>
    <row r="29" spans="2:11" ht="18" customHeight="1">
      <c r="B29" s="1383">
        <v>17</v>
      </c>
      <c r="C29" s="722" t="s">
        <v>2197</v>
      </c>
      <c r="D29" s="746" t="s">
        <v>468</v>
      </c>
      <c r="E29" s="684">
        <v>0</v>
      </c>
      <c r="F29" s="684">
        <v>0</v>
      </c>
      <c r="G29" s="877">
        <v>22111</v>
      </c>
      <c r="H29" s="803">
        <f t="shared" si="6"/>
        <v>22111</v>
      </c>
      <c r="I29" s="684">
        <v>22008</v>
      </c>
      <c r="J29" s="1410">
        <v>17</v>
      </c>
      <c r="K29" s="67"/>
    </row>
    <row r="30" spans="2:11" ht="18" customHeight="1">
      <c r="B30" s="1383">
        <v>18</v>
      </c>
      <c r="C30" s="722" t="s">
        <v>2198</v>
      </c>
      <c r="D30" s="746" t="s">
        <v>2532</v>
      </c>
      <c r="E30" s="692">
        <v>32089</v>
      </c>
      <c r="F30" s="692">
        <v>9439</v>
      </c>
      <c r="G30" s="1300">
        <v>22282</v>
      </c>
      <c r="H30" s="803">
        <f>SUM(E30:G30)</f>
        <v>63810</v>
      </c>
      <c r="I30" s="692">
        <v>46584</v>
      </c>
      <c r="J30" s="1410">
        <v>18</v>
      </c>
      <c r="K30" s="67"/>
    </row>
    <row r="31" spans="2:11" ht="18" customHeight="1">
      <c r="B31" s="1383">
        <v>19</v>
      </c>
      <c r="C31" s="722" t="s">
        <v>2199</v>
      </c>
      <c r="D31" s="804" t="s">
        <v>2192</v>
      </c>
      <c r="E31" s="806">
        <f>SUM(E27:E30)</f>
        <v>51650</v>
      </c>
      <c r="F31" s="806">
        <f t="shared" ref="F31:G31" si="7">SUM(F27:F30)</f>
        <v>15229</v>
      </c>
      <c r="G31" s="806">
        <f t="shared" si="7"/>
        <v>115289</v>
      </c>
      <c r="H31" s="806">
        <f>SUM(E31:G31)</f>
        <v>182168</v>
      </c>
      <c r="I31" s="809">
        <f>SUM(I27:I30)</f>
        <v>176975</v>
      </c>
      <c r="J31" s="1410">
        <v>19</v>
      </c>
      <c r="K31" s="67"/>
    </row>
    <row r="32" spans="2:11" ht="18" customHeight="1">
      <c r="B32" s="735"/>
      <c r="C32" s="722"/>
      <c r="D32" s="746"/>
      <c r="E32" s="803"/>
      <c r="F32" s="803"/>
      <c r="G32" s="688"/>
      <c r="H32" s="807"/>
      <c r="I32" s="803"/>
      <c r="J32" s="729"/>
      <c r="K32" s="67"/>
    </row>
    <row r="33" spans="2:11" ht="18" customHeight="1">
      <c r="B33" s="735"/>
      <c r="C33" s="801"/>
      <c r="D33" s="802" t="s">
        <v>2200</v>
      </c>
      <c r="E33" s="803"/>
      <c r="F33" s="803"/>
      <c r="G33" s="688"/>
      <c r="H33" s="803"/>
      <c r="I33" s="803"/>
      <c r="J33" s="729"/>
      <c r="K33" s="67"/>
    </row>
    <row r="34" spans="2:11" ht="18" customHeight="1">
      <c r="B34" s="1383">
        <v>20</v>
      </c>
      <c r="C34" s="722" t="s">
        <v>2201</v>
      </c>
      <c r="D34" s="746" t="s">
        <v>2202</v>
      </c>
      <c r="E34" s="684">
        <v>0</v>
      </c>
      <c r="F34" s="684">
        <v>0</v>
      </c>
      <c r="G34" s="877">
        <v>0</v>
      </c>
      <c r="H34" s="803">
        <f t="shared" ref="H34:H36" si="8">SUM(E34:G34)</f>
        <v>0</v>
      </c>
      <c r="I34" s="684">
        <v>0</v>
      </c>
      <c r="J34" s="1410">
        <v>20</v>
      </c>
      <c r="K34" s="67"/>
    </row>
    <row r="35" spans="2:11" ht="18" customHeight="1">
      <c r="B35" s="1383">
        <v>21</v>
      </c>
      <c r="C35" s="722" t="s">
        <v>2203</v>
      </c>
      <c r="D35" s="746" t="s">
        <v>2204</v>
      </c>
      <c r="E35" s="684">
        <v>85523</v>
      </c>
      <c r="F35" s="684">
        <v>24713</v>
      </c>
      <c r="G35" s="877">
        <v>123492</v>
      </c>
      <c r="H35" s="803">
        <f t="shared" si="8"/>
        <v>233728</v>
      </c>
      <c r="I35" s="684">
        <v>306075</v>
      </c>
      <c r="J35" s="1410">
        <v>21</v>
      </c>
      <c r="K35" s="67"/>
    </row>
    <row r="36" spans="2:11" ht="18" customHeight="1">
      <c r="B36" s="1383">
        <v>22</v>
      </c>
      <c r="C36" s="722" t="s">
        <v>2205</v>
      </c>
      <c r="D36" s="746" t="s">
        <v>2206</v>
      </c>
      <c r="E36" s="692">
        <v>0</v>
      </c>
      <c r="F36" s="692">
        <v>0</v>
      </c>
      <c r="G36" s="1300">
        <v>0</v>
      </c>
      <c r="H36" s="803">
        <f t="shared" si="8"/>
        <v>0</v>
      </c>
      <c r="I36" s="692">
        <v>0</v>
      </c>
      <c r="J36" s="1410">
        <v>22</v>
      </c>
      <c r="K36" s="67"/>
    </row>
    <row r="37" spans="2:11" ht="18" customHeight="1">
      <c r="B37" s="1383">
        <v>23</v>
      </c>
      <c r="C37" s="722" t="s">
        <v>2207</v>
      </c>
      <c r="D37" s="804" t="s">
        <v>2200</v>
      </c>
      <c r="E37" s="806">
        <f>SUM(E34:E36)</f>
        <v>85523</v>
      </c>
      <c r="F37" s="806">
        <f t="shared" ref="F37:G37" si="9">SUM(F34:F36)</f>
        <v>24713</v>
      </c>
      <c r="G37" s="806">
        <f t="shared" si="9"/>
        <v>123492</v>
      </c>
      <c r="H37" s="806">
        <f>SUM(E37:G37)</f>
        <v>233728</v>
      </c>
      <c r="I37" s="809">
        <f>SUM(I34:I36)</f>
        <v>306075</v>
      </c>
      <c r="J37" s="1410">
        <v>23</v>
      </c>
      <c r="K37" s="67"/>
    </row>
    <row r="38" spans="2:11" ht="18" customHeight="1">
      <c r="B38" s="1383">
        <v>24</v>
      </c>
      <c r="C38" s="722" t="s">
        <v>2208</v>
      </c>
      <c r="D38" s="811" t="s">
        <v>2209</v>
      </c>
      <c r="E38" s="692">
        <v>0</v>
      </c>
      <c r="F38" s="692">
        <v>0</v>
      </c>
      <c r="G38" s="1300">
        <v>0</v>
      </c>
      <c r="H38" s="806">
        <f>SUM(E38:G38)</f>
        <v>0</v>
      </c>
      <c r="I38" s="692">
        <v>0</v>
      </c>
      <c r="J38" s="1410">
        <v>24</v>
      </c>
      <c r="K38" s="67"/>
    </row>
    <row r="39" spans="2:11" ht="18" customHeight="1">
      <c r="B39" s="735"/>
      <c r="C39" s="722"/>
      <c r="D39" s="804"/>
      <c r="E39" s="684"/>
      <c r="F39" s="684"/>
      <c r="G39" s="877"/>
      <c r="H39" s="807"/>
      <c r="I39" s="684"/>
      <c r="J39" s="729"/>
      <c r="K39" s="67"/>
    </row>
    <row r="40" spans="2:11" ht="18" customHeight="1">
      <c r="B40" s="735"/>
      <c r="C40" s="801"/>
      <c r="D40" s="802" t="s">
        <v>2210</v>
      </c>
      <c r="E40" s="803"/>
      <c r="F40" s="803"/>
      <c r="G40" s="688"/>
      <c r="H40" s="803"/>
      <c r="I40" s="803"/>
      <c r="J40" s="729"/>
      <c r="K40" s="67"/>
    </row>
    <row r="41" spans="2:11" ht="18" customHeight="1">
      <c r="B41" s="1383">
        <v>25</v>
      </c>
      <c r="C41" s="722" t="s">
        <v>2211</v>
      </c>
      <c r="D41" s="746" t="s">
        <v>707</v>
      </c>
      <c r="E41" s="684">
        <v>0</v>
      </c>
      <c r="F41" s="684">
        <v>0</v>
      </c>
      <c r="G41" s="877">
        <v>0</v>
      </c>
      <c r="H41" s="803">
        <f t="shared" ref="H41:H42" si="10">SUM(E41:G41)</f>
        <v>0</v>
      </c>
      <c r="I41" s="684">
        <v>0</v>
      </c>
      <c r="J41" s="1410">
        <v>25</v>
      </c>
      <c r="K41" s="67"/>
    </row>
    <row r="42" spans="2:11" ht="18" customHeight="1">
      <c r="B42" s="1383">
        <v>26</v>
      </c>
      <c r="C42" s="722" t="s">
        <v>2212</v>
      </c>
      <c r="D42" s="746" t="s">
        <v>711</v>
      </c>
      <c r="E42" s="692">
        <v>121175</v>
      </c>
      <c r="F42" s="692">
        <v>35513</v>
      </c>
      <c r="G42" s="1300">
        <v>54672</v>
      </c>
      <c r="H42" s="803">
        <f t="shared" si="10"/>
        <v>211360</v>
      </c>
      <c r="I42" s="692">
        <v>199095</v>
      </c>
      <c r="J42" s="1410">
        <v>26</v>
      </c>
      <c r="K42" s="67"/>
    </row>
    <row r="43" spans="2:11" ht="18" customHeight="1">
      <c r="B43" s="1383">
        <v>27</v>
      </c>
      <c r="C43" s="722" t="s">
        <v>2213</v>
      </c>
      <c r="D43" s="804" t="s">
        <v>2210</v>
      </c>
      <c r="E43" s="806">
        <f>SUM(E41:E42)</f>
        <v>121175</v>
      </c>
      <c r="F43" s="806">
        <f t="shared" ref="F43:G43" si="11">SUM(F41:F42)</f>
        <v>35513</v>
      </c>
      <c r="G43" s="806">
        <f t="shared" si="11"/>
        <v>54672</v>
      </c>
      <c r="H43" s="806">
        <f>SUM(E43:G43)</f>
        <v>211360</v>
      </c>
      <c r="I43" s="809">
        <f>SUM(I41:I42)</f>
        <v>199095</v>
      </c>
      <c r="J43" s="1410">
        <v>27</v>
      </c>
      <c r="K43" s="67"/>
    </row>
    <row r="44" spans="2:11" ht="18" customHeight="1">
      <c r="B44" s="735"/>
      <c r="C44" s="722"/>
      <c r="D44" s="746"/>
      <c r="E44" s="803"/>
      <c r="F44" s="803"/>
      <c r="G44" s="688"/>
      <c r="H44" s="807"/>
      <c r="I44" s="803"/>
      <c r="J44" s="729"/>
      <c r="K44" s="67"/>
    </row>
    <row r="45" spans="2:11" ht="18" customHeight="1">
      <c r="B45" s="735"/>
      <c r="C45" s="801"/>
      <c r="D45" s="802" t="s">
        <v>2214</v>
      </c>
      <c r="E45" s="803"/>
      <c r="F45" s="803"/>
      <c r="G45" s="688"/>
      <c r="H45" s="803"/>
      <c r="I45" s="803"/>
      <c r="J45" s="729"/>
      <c r="K45" s="67"/>
    </row>
    <row r="46" spans="2:11" ht="18" customHeight="1">
      <c r="B46" s="1383">
        <v>28</v>
      </c>
      <c r="C46" s="722" t="s">
        <v>2215</v>
      </c>
      <c r="D46" s="746" t="s">
        <v>716</v>
      </c>
      <c r="E46" s="684">
        <v>7857</v>
      </c>
      <c r="F46" s="684">
        <v>2495</v>
      </c>
      <c r="G46" s="877">
        <v>29170</v>
      </c>
      <c r="H46" s="803">
        <f t="shared" ref="H46:H50" si="12">SUM(E46:G46)</f>
        <v>39522</v>
      </c>
      <c r="I46" s="684">
        <v>69490</v>
      </c>
      <c r="J46" s="1410">
        <v>28</v>
      </c>
      <c r="K46" s="67"/>
    </row>
    <row r="47" spans="2:11" ht="18" customHeight="1">
      <c r="B47" s="1383">
        <v>29</v>
      </c>
      <c r="C47" s="722" t="s">
        <v>2216</v>
      </c>
      <c r="D47" s="746" t="s">
        <v>718</v>
      </c>
      <c r="E47" s="684">
        <v>16199</v>
      </c>
      <c r="F47" s="684">
        <v>4683</v>
      </c>
      <c r="G47" s="877">
        <v>2663</v>
      </c>
      <c r="H47" s="803">
        <f t="shared" si="12"/>
        <v>23545</v>
      </c>
      <c r="I47" s="684">
        <v>37087</v>
      </c>
      <c r="J47" s="1410">
        <v>29</v>
      </c>
      <c r="K47" s="67"/>
    </row>
    <row r="48" spans="2:11" ht="18" customHeight="1">
      <c r="B48" s="1383">
        <v>30</v>
      </c>
      <c r="C48" s="722" t="s">
        <v>2217</v>
      </c>
      <c r="D48" s="746" t="s">
        <v>2218</v>
      </c>
      <c r="E48" s="684">
        <v>0</v>
      </c>
      <c r="F48" s="684">
        <v>0</v>
      </c>
      <c r="G48" s="877">
        <v>0</v>
      </c>
      <c r="H48" s="803">
        <f t="shared" si="12"/>
        <v>0</v>
      </c>
      <c r="I48" s="684">
        <v>0</v>
      </c>
      <c r="J48" s="1410">
        <v>30</v>
      </c>
      <c r="K48" s="67"/>
    </row>
    <row r="49" spans="2:11" ht="18" customHeight="1">
      <c r="B49" s="1383">
        <v>31</v>
      </c>
      <c r="C49" s="722" t="s">
        <v>2219</v>
      </c>
      <c r="D49" s="746" t="s">
        <v>2220</v>
      </c>
      <c r="E49" s="684">
        <v>0</v>
      </c>
      <c r="F49" s="684">
        <v>0</v>
      </c>
      <c r="G49" s="877">
        <v>0</v>
      </c>
      <c r="H49" s="803">
        <f t="shared" si="12"/>
        <v>0</v>
      </c>
      <c r="I49" s="684">
        <v>0</v>
      </c>
      <c r="J49" s="1410">
        <v>31</v>
      </c>
      <c r="K49" s="67"/>
    </row>
    <row r="50" spans="2:11" ht="18" customHeight="1">
      <c r="B50" s="1383">
        <v>32</v>
      </c>
      <c r="C50" s="722" t="s">
        <v>2221</v>
      </c>
      <c r="D50" s="746" t="s">
        <v>724</v>
      </c>
      <c r="E50" s="692">
        <v>0</v>
      </c>
      <c r="F50" s="692">
        <v>0</v>
      </c>
      <c r="G50" s="1300">
        <v>0</v>
      </c>
      <c r="H50" s="809">
        <f t="shared" si="12"/>
        <v>0</v>
      </c>
      <c r="I50" s="692">
        <v>0</v>
      </c>
      <c r="J50" s="1410">
        <v>32</v>
      </c>
      <c r="K50" s="67"/>
    </row>
    <row r="51" spans="2:11" ht="18" customHeight="1" thickBot="1">
      <c r="B51" s="1384">
        <v>33</v>
      </c>
      <c r="C51" s="773" t="s">
        <v>2222</v>
      </c>
      <c r="D51" s="812" t="s">
        <v>2214</v>
      </c>
      <c r="E51" s="813">
        <f t="shared" ref="E51:G51" si="13">SUM(E46:E50)</f>
        <v>24056</v>
      </c>
      <c r="F51" s="813">
        <f t="shared" si="13"/>
        <v>7178</v>
      </c>
      <c r="G51" s="813">
        <f t="shared" si="13"/>
        <v>31833</v>
      </c>
      <c r="H51" s="813">
        <f>SUM(E51:G51)</f>
        <v>63067</v>
      </c>
      <c r="I51" s="813">
        <f>SUM(I46:I50)</f>
        <v>106577</v>
      </c>
      <c r="J51" s="1411">
        <v>33</v>
      </c>
      <c r="K51" s="67"/>
    </row>
    <row r="52" spans="2:11" ht="18" customHeight="1">
      <c r="B52" s="722"/>
      <c r="C52" s="722"/>
      <c r="D52" s="722"/>
      <c r="E52" s="722"/>
      <c r="F52" s="722"/>
      <c r="G52" s="722"/>
      <c r="H52" s="722"/>
      <c r="I52" s="775"/>
      <c r="J52" s="722"/>
      <c r="K52" s="67"/>
    </row>
    <row r="53" spans="2:11" ht="18" customHeight="1">
      <c r="B53" s="727"/>
      <c r="C53" s="727"/>
      <c r="D53" s="727"/>
      <c r="E53" s="727"/>
      <c r="F53" s="727"/>
      <c r="G53" s="727"/>
      <c r="H53" s="727"/>
      <c r="I53" s="727"/>
      <c r="J53" s="727"/>
      <c r="K53" s="67"/>
    </row>
    <row r="54" spans="2:11" ht="18" customHeight="1" thickBot="1">
      <c r="B54" s="1039"/>
      <c r="C54" s="722"/>
      <c r="D54" s="722"/>
      <c r="E54" s="722"/>
      <c r="F54" s="722"/>
      <c r="G54" s="722"/>
      <c r="H54" s="722"/>
      <c r="I54" s="722"/>
      <c r="J54" s="722"/>
      <c r="K54" s="67"/>
    </row>
    <row r="55" spans="2:11" ht="18" customHeight="1">
      <c r="B55" s="723"/>
      <c r="C55" s="725"/>
      <c r="D55" s="725"/>
      <c r="E55" s="725"/>
      <c r="F55" s="725"/>
      <c r="G55" s="725"/>
      <c r="H55" s="725"/>
      <c r="I55" s="725"/>
      <c r="J55" s="726"/>
      <c r="K55" s="67"/>
    </row>
    <row r="56" spans="2:11" ht="18" customHeight="1">
      <c r="B56" s="518" t="s">
        <v>2174</v>
      </c>
      <c r="C56" s="1292"/>
      <c r="D56" s="1292"/>
      <c r="E56" s="1292"/>
      <c r="F56" s="1292"/>
      <c r="G56" s="728"/>
      <c r="H56" s="1292"/>
      <c r="I56" s="1292"/>
      <c r="J56" s="728"/>
      <c r="K56" s="67"/>
    </row>
    <row r="57" spans="2:11" ht="18" customHeight="1">
      <c r="B57" s="168"/>
      <c r="C57" s="1290"/>
      <c r="D57" s="1290"/>
      <c r="E57" s="1290"/>
      <c r="F57" s="1290"/>
      <c r="G57" s="1290"/>
      <c r="H57" s="762"/>
      <c r="I57" s="1292"/>
      <c r="J57" s="728"/>
      <c r="K57" s="67"/>
    </row>
    <row r="58" spans="2:11" ht="18" customHeight="1">
      <c r="B58" s="766"/>
      <c r="C58" s="757"/>
      <c r="D58" s="731"/>
      <c r="E58" s="741"/>
      <c r="F58" s="731"/>
      <c r="G58" s="761"/>
      <c r="H58" s="733" t="s">
        <v>1280</v>
      </c>
      <c r="I58" s="733" t="s">
        <v>861</v>
      </c>
      <c r="J58" s="742"/>
      <c r="K58" s="67"/>
    </row>
    <row r="59" spans="2:11" ht="18" customHeight="1">
      <c r="B59" s="663" t="s">
        <v>36</v>
      </c>
      <c r="C59" s="1290"/>
      <c r="D59" s="1301" t="s">
        <v>625</v>
      </c>
      <c r="E59" s="816" t="s">
        <v>2175</v>
      </c>
      <c r="F59" s="816" t="s">
        <v>2176</v>
      </c>
      <c r="G59" s="668" t="s">
        <v>2177</v>
      </c>
      <c r="H59" s="664" t="s">
        <v>47</v>
      </c>
      <c r="I59" s="664" t="s">
        <v>47</v>
      </c>
      <c r="J59" s="667" t="s">
        <v>36</v>
      </c>
      <c r="K59" s="67"/>
    </row>
    <row r="60" spans="2:11" ht="18" customHeight="1">
      <c r="B60" s="663" t="s">
        <v>48</v>
      </c>
      <c r="C60" s="1290"/>
      <c r="D60" s="664" t="s">
        <v>530</v>
      </c>
      <c r="E60" s="665" t="s">
        <v>2178</v>
      </c>
      <c r="F60" s="664" t="s">
        <v>2179</v>
      </c>
      <c r="G60" s="668" t="s">
        <v>62</v>
      </c>
      <c r="H60" s="664" t="s">
        <v>2918</v>
      </c>
      <c r="I60" s="664" t="s">
        <v>64</v>
      </c>
      <c r="J60" s="667" t="s">
        <v>48</v>
      </c>
      <c r="K60" s="67"/>
    </row>
    <row r="61" spans="2:11" ht="18" customHeight="1" thickBot="1">
      <c r="B61" s="1298"/>
      <c r="C61" s="773"/>
      <c r="D61" s="846"/>
      <c r="E61" s="1302"/>
      <c r="F61" s="846"/>
      <c r="G61" s="1325"/>
      <c r="H61" s="846"/>
      <c r="I61" s="846"/>
      <c r="J61" s="774"/>
      <c r="K61" s="67"/>
    </row>
    <row r="62" spans="2:11" ht="18" customHeight="1">
      <c r="B62" s="735"/>
      <c r="C62" s="1290"/>
      <c r="D62" s="664" t="s">
        <v>1697</v>
      </c>
      <c r="E62" s="746"/>
      <c r="F62" s="746"/>
      <c r="G62" s="763"/>
      <c r="H62" s="746"/>
      <c r="I62" s="746"/>
      <c r="J62" s="729"/>
      <c r="K62" s="67"/>
    </row>
    <row r="63" spans="2:11" ht="18" customHeight="1">
      <c r="B63" s="735"/>
      <c r="C63" s="801"/>
      <c r="D63" s="802" t="s">
        <v>1698</v>
      </c>
      <c r="E63" s="746"/>
      <c r="F63" s="746"/>
      <c r="G63" s="763"/>
      <c r="H63" s="746"/>
      <c r="I63" s="746"/>
      <c r="J63" s="729"/>
      <c r="K63" s="67"/>
    </row>
    <row r="64" spans="2:11" ht="18" customHeight="1">
      <c r="B64" s="1383">
        <v>34</v>
      </c>
      <c r="C64" s="722" t="s">
        <v>1699</v>
      </c>
      <c r="D64" s="746" t="s">
        <v>727</v>
      </c>
      <c r="E64" s="684">
        <v>77156</v>
      </c>
      <c r="F64" s="684">
        <v>22615</v>
      </c>
      <c r="G64" s="877">
        <v>30061</v>
      </c>
      <c r="H64" s="803">
        <f t="shared" ref="H64:H72" si="14">SUM(E64:G64)</f>
        <v>129832</v>
      </c>
      <c r="I64" s="684">
        <v>90564</v>
      </c>
      <c r="J64" s="1410">
        <v>34</v>
      </c>
      <c r="K64" s="67"/>
    </row>
    <row r="65" spans="2:11" ht="18" customHeight="1">
      <c r="B65" s="1383">
        <v>35</v>
      </c>
      <c r="C65" s="722" t="s">
        <v>1700</v>
      </c>
      <c r="D65" s="746" t="s">
        <v>729</v>
      </c>
      <c r="E65" s="684">
        <v>72763</v>
      </c>
      <c r="F65" s="684">
        <v>20829</v>
      </c>
      <c r="G65" s="877">
        <v>52278</v>
      </c>
      <c r="H65" s="803">
        <f t="shared" si="14"/>
        <v>145870</v>
      </c>
      <c r="I65" s="684">
        <v>194213</v>
      </c>
      <c r="J65" s="1410">
        <v>35</v>
      </c>
      <c r="K65" s="67"/>
    </row>
    <row r="66" spans="2:11" ht="18" customHeight="1">
      <c r="B66" s="1383">
        <v>36</v>
      </c>
      <c r="C66" s="722" t="s">
        <v>1701</v>
      </c>
      <c r="D66" s="746" t="s">
        <v>731</v>
      </c>
      <c r="E66" s="684">
        <v>0</v>
      </c>
      <c r="F66" s="684">
        <v>0</v>
      </c>
      <c r="G66" s="877">
        <v>0</v>
      </c>
      <c r="H66" s="803">
        <f t="shared" si="14"/>
        <v>0</v>
      </c>
      <c r="I66" s="684">
        <v>0</v>
      </c>
      <c r="J66" s="1410">
        <v>36</v>
      </c>
      <c r="K66" s="67"/>
    </row>
    <row r="67" spans="2:11" ht="18" customHeight="1">
      <c r="B67" s="1383">
        <v>37</v>
      </c>
      <c r="C67" s="722" t="s">
        <v>1702</v>
      </c>
      <c r="D67" s="746" t="s">
        <v>733</v>
      </c>
      <c r="E67" s="684">
        <v>2643</v>
      </c>
      <c r="F67" s="684">
        <v>779</v>
      </c>
      <c r="G67" s="877">
        <v>2203</v>
      </c>
      <c r="H67" s="803">
        <f t="shared" si="14"/>
        <v>5625</v>
      </c>
      <c r="I67" s="684">
        <v>8546</v>
      </c>
      <c r="J67" s="1410">
        <v>37</v>
      </c>
      <c r="K67" s="67"/>
    </row>
    <row r="68" spans="2:11" ht="18" customHeight="1">
      <c r="B68" s="1383">
        <v>38</v>
      </c>
      <c r="C68" s="722" t="s">
        <v>1703</v>
      </c>
      <c r="D68" s="746" t="s">
        <v>735</v>
      </c>
      <c r="E68" s="684">
        <v>0</v>
      </c>
      <c r="F68" s="684">
        <v>0</v>
      </c>
      <c r="G68" s="877">
        <v>0</v>
      </c>
      <c r="H68" s="803">
        <f t="shared" si="14"/>
        <v>0</v>
      </c>
      <c r="I68" s="684">
        <v>0</v>
      </c>
      <c r="J68" s="1410">
        <v>38</v>
      </c>
      <c r="K68" s="67"/>
    </row>
    <row r="69" spans="2:11" ht="18" customHeight="1">
      <c r="B69" s="1383">
        <v>39</v>
      </c>
      <c r="C69" s="722" t="s">
        <v>1704</v>
      </c>
      <c r="D69" s="746" t="s">
        <v>737</v>
      </c>
      <c r="E69" s="684">
        <v>0</v>
      </c>
      <c r="F69" s="684">
        <v>0</v>
      </c>
      <c r="G69" s="877">
        <v>0</v>
      </c>
      <c r="H69" s="803">
        <f t="shared" si="14"/>
        <v>0</v>
      </c>
      <c r="I69" s="684">
        <v>0</v>
      </c>
      <c r="J69" s="1410">
        <v>39</v>
      </c>
      <c r="K69" s="67"/>
    </row>
    <row r="70" spans="2:11" ht="18" customHeight="1">
      <c r="B70" s="1383">
        <v>40</v>
      </c>
      <c r="C70" s="722" t="s">
        <v>1705</v>
      </c>
      <c r="D70" s="746" t="s">
        <v>739</v>
      </c>
      <c r="E70" s="684">
        <v>0</v>
      </c>
      <c r="F70" s="684">
        <v>0</v>
      </c>
      <c r="G70" s="877">
        <v>0</v>
      </c>
      <c r="H70" s="803">
        <f t="shared" si="14"/>
        <v>0</v>
      </c>
      <c r="I70" s="684">
        <v>0</v>
      </c>
      <c r="J70" s="1410">
        <v>40</v>
      </c>
      <c r="K70" s="67"/>
    </row>
    <row r="71" spans="2:11" ht="18" customHeight="1">
      <c r="B71" s="1383">
        <v>41</v>
      </c>
      <c r="C71" s="722" t="s">
        <v>1706</v>
      </c>
      <c r="D71" s="746" t="s">
        <v>741</v>
      </c>
      <c r="E71" s="684">
        <v>0</v>
      </c>
      <c r="F71" s="684">
        <v>0</v>
      </c>
      <c r="G71" s="877">
        <v>0</v>
      </c>
      <c r="H71" s="803">
        <f t="shared" si="14"/>
        <v>0</v>
      </c>
      <c r="I71" s="684">
        <v>0</v>
      </c>
      <c r="J71" s="1410">
        <v>41</v>
      </c>
      <c r="K71" s="67"/>
    </row>
    <row r="72" spans="2:11" ht="18" customHeight="1">
      <c r="B72" s="1383">
        <v>42</v>
      </c>
      <c r="C72" s="722" t="s">
        <v>1707</v>
      </c>
      <c r="D72" s="746" t="s">
        <v>1622</v>
      </c>
      <c r="E72" s="684">
        <v>0</v>
      </c>
      <c r="F72" s="684">
        <v>0</v>
      </c>
      <c r="G72" s="877">
        <v>367</v>
      </c>
      <c r="H72" s="803">
        <f t="shared" si="14"/>
        <v>367</v>
      </c>
      <c r="I72" s="684">
        <v>8502</v>
      </c>
      <c r="J72" s="1410">
        <v>42</v>
      </c>
      <c r="K72" s="67"/>
    </row>
    <row r="73" spans="2:11" ht="18" customHeight="1">
      <c r="B73" s="1383">
        <v>43</v>
      </c>
      <c r="C73" s="722" t="s">
        <v>1708</v>
      </c>
      <c r="D73" s="804" t="s">
        <v>1698</v>
      </c>
      <c r="E73" s="807">
        <f>SUM(E64:E72)</f>
        <v>152562</v>
      </c>
      <c r="F73" s="807">
        <f t="shared" ref="F73:G73" si="15">SUM(F64:F72)</f>
        <v>44223</v>
      </c>
      <c r="G73" s="824">
        <f t="shared" si="15"/>
        <v>84909</v>
      </c>
      <c r="H73" s="805">
        <f>SUM(E73:G73)</f>
        <v>281694</v>
      </c>
      <c r="I73" s="807">
        <f>SUM(I64:I72)</f>
        <v>301825</v>
      </c>
      <c r="J73" s="1410">
        <v>43</v>
      </c>
      <c r="K73" s="67"/>
    </row>
    <row r="74" spans="2:11" ht="18" customHeight="1">
      <c r="B74" s="1383">
        <v>44</v>
      </c>
      <c r="C74" s="722" t="s">
        <v>795</v>
      </c>
      <c r="D74" s="664" t="s">
        <v>1709</v>
      </c>
      <c r="E74" s="805">
        <f t="shared" ref="E74:H74" si="16">E24+E31+E37+E38+E43+E51+E73</f>
        <v>435005</v>
      </c>
      <c r="F74" s="805">
        <f t="shared" si="16"/>
        <v>126868</v>
      </c>
      <c r="G74" s="805">
        <f t="shared" si="16"/>
        <v>424763</v>
      </c>
      <c r="H74" s="805">
        <f t="shared" si="16"/>
        <v>986636</v>
      </c>
      <c r="I74" s="805">
        <f>I24+I31+I37+I38+I43+I51+I73</f>
        <v>1104977</v>
      </c>
      <c r="J74" s="1410">
        <v>44</v>
      </c>
      <c r="K74" s="67"/>
    </row>
    <row r="75" spans="2:11" ht="18" customHeight="1">
      <c r="B75" s="735"/>
      <c r="C75" s="722"/>
      <c r="D75" s="746"/>
      <c r="E75" s="807"/>
      <c r="F75" s="807"/>
      <c r="G75" s="824"/>
      <c r="H75" s="807"/>
      <c r="I75" s="807"/>
      <c r="J75" s="729"/>
      <c r="K75" s="67"/>
    </row>
    <row r="76" spans="2:11" ht="18" customHeight="1">
      <c r="B76" s="663" t="s">
        <v>795</v>
      </c>
      <c r="C76" s="666" t="s">
        <v>1312</v>
      </c>
      <c r="D76" s="817" t="s">
        <v>1710</v>
      </c>
      <c r="E76" s="803"/>
      <c r="F76" s="803"/>
      <c r="G76" s="688"/>
      <c r="H76" s="803"/>
      <c r="I76" s="803"/>
      <c r="J76" s="667" t="s">
        <v>795</v>
      </c>
      <c r="K76" s="67"/>
    </row>
    <row r="77" spans="2:11" ht="18" customHeight="1">
      <c r="B77" s="735"/>
      <c r="C77" s="801"/>
      <c r="D77" s="802" t="s">
        <v>1711</v>
      </c>
      <c r="E77" s="803"/>
      <c r="F77" s="803"/>
      <c r="G77" s="688"/>
      <c r="H77" s="803"/>
      <c r="I77" s="803"/>
      <c r="J77" s="729"/>
      <c r="K77" s="67"/>
    </row>
    <row r="78" spans="2:11" ht="18" customHeight="1">
      <c r="B78" s="1383">
        <v>45</v>
      </c>
      <c r="C78" s="722" t="s">
        <v>2582</v>
      </c>
      <c r="D78" s="746" t="s">
        <v>2583</v>
      </c>
      <c r="E78" s="684">
        <v>0</v>
      </c>
      <c r="F78" s="684">
        <v>0</v>
      </c>
      <c r="G78" s="877">
        <v>0</v>
      </c>
      <c r="H78" s="803">
        <f t="shared" ref="H78:H81" si="17">SUM(E78:G78)</f>
        <v>0</v>
      </c>
      <c r="I78" s="684">
        <v>0</v>
      </c>
      <c r="J78" s="1410">
        <v>45</v>
      </c>
      <c r="K78" s="67"/>
    </row>
    <row r="79" spans="2:11" ht="18" customHeight="1">
      <c r="B79" s="1383">
        <v>46</v>
      </c>
      <c r="C79" s="722" t="s">
        <v>2584</v>
      </c>
      <c r="D79" s="746" t="s">
        <v>2585</v>
      </c>
      <c r="E79" s="684">
        <v>6552</v>
      </c>
      <c r="F79" s="684">
        <v>2118</v>
      </c>
      <c r="G79" s="877">
        <v>853</v>
      </c>
      <c r="H79" s="803">
        <f t="shared" si="17"/>
        <v>9523</v>
      </c>
      <c r="I79" s="684">
        <v>6443</v>
      </c>
      <c r="J79" s="1410">
        <v>46</v>
      </c>
      <c r="K79" s="67"/>
    </row>
    <row r="80" spans="2:11" ht="18" customHeight="1">
      <c r="B80" s="1383">
        <v>47</v>
      </c>
      <c r="C80" s="722" t="s">
        <v>1312</v>
      </c>
      <c r="D80" s="746" t="s">
        <v>2185</v>
      </c>
      <c r="E80" s="684">
        <v>5867</v>
      </c>
      <c r="F80" s="684">
        <v>0</v>
      </c>
      <c r="G80" s="877">
        <v>0</v>
      </c>
      <c r="H80" s="803">
        <f t="shared" si="17"/>
        <v>5867</v>
      </c>
      <c r="I80" s="684">
        <v>3576</v>
      </c>
      <c r="J80" s="1410">
        <v>47</v>
      </c>
      <c r="K80" s="67"/>
    </row>
    <row r="81" spans="2:11" ht="18" customHeight="1">
      <c r="B81" s="1383">
        <v>48</v>
      </c>
      <c r="C81" s="722" t="s">
        <v>795</v>
      </c>
      <c r="D81" s="746" t="s">
        <v>2186</v>
      </c>
      <c r="E81" s="803">
        <f>E79-E80</f>
        <v>685</v>
      </c>
      <c r="F81" s="803">
        <f>F79-F80</f>
        <v>2118</v>
      </c>
      <c r="G81" s="688">
        <f>G79-G80</f>
        <v>853</v>
      </c>
      <c r="H81" s="803">
        <f t="shared" si="17"/>
        <v>3656</v>
      </c>
      <c r="I81" s="803">
        <f>I79-I80</f>
        <v>2867</v>
      </c>
      <c r="J81" s="1410">
        <v>48</v>
      </c>
      <c r="K81" s="67"/>
    </row>
    <row r="82" spans="2:11" ht="18" customHeight="1">
      <c r="B82" s="1383">
        <v>49</v>
      </c>
      <c r="C82" s="722" t="s">
        <v>2586</v>
      </c>
      <c r="D82" s="804" t="s">
        <v>2587</v>
      </c>
      <c r="E82" s="805">
        <f>E78+E81</f>
        <v>685</v>
      </c>
      <c r="F82" s="805">
        <f>F78+F81</f>
        <v>2118</v>
      </c>
      <c r="G82" s="1299">
        <f>G78+G81</f>
        <v>853</v>
      </c>
      <c r="H82" s="805">
        <f>SUM(E82:G82)</f>
        <v>3656</v>
      </c>
      <c r="I82" s="805">
        <f>I78+I81</f>
        <v>2867</v>
      </c>
      <c r="J82" s="1410">
        <v>49</v>
      </c>
      <c r="K82" s="67"/>
    </row>
    <row r="83" spans="2:11" ht="18" customHeight="1">
      <c r="B83" s="735"/>
      <c r="C83" s="722"/>
      <c r="D83" s="746"/>
      <c r="E83" s="807"/>
      <c r="F83" s="807"/>
      <c r="G83" s="824"/>
      <c r="H83" s="807"/>
      <c r="I83" s="807"/>
      <c r="J83" s="729"/>
      <c r="K83" s="67"/>
    </row>
    <row r="84" spans="2:11" ht="18" customHeight="1">
      <c r="B84" s="735"/>
      <c r="C84" s="801"/>
      <c r="D84" s="802" t="s">
        <v>2588</v>
      </c>
      <c r="E84" s="803"/>
      <c r="F84" s="803"/>
      <c r="G84" s="688"/>
      <c r="H84" s="803"/>
      <c r="I84" s="803"/>
      <c r="J84" s="729"/>
      <c r="K84" s="67"/>
    </row>
    <row r="85" spans="2:11" ht="18" customHeight="1">
      <c r="B85" s="1383">
        <v>50</v>
      </c>
      <c r="C85" s="722" t="s">
        <v>2589</v>
      </c>
      <c r="D85" s="746" t="s">
        <v>2590</v>
      </c>
      <c r="E85" s="684">
        <v>863</v>
      </c>
      <c r="F85" s="684">
        <v>257</v>
      </c>
      <c r="G85" s="877">
        <v>87555</v>
      </c>
      <c r="H85" s="803">
        <f>SUM(E85:G85)</f>
        <v>88675</v>
      </c>
      <c r="I85" s="684">
        <v>82574</v>
      </c>
      <c r="J85" s="1410">
        <v>50</v>
      </c>
      <c r="K85" s="67"/>
    </row>
    <row r="86" spans="2:11" ht="18" customHeight="1">
      <c r="B86" s="1383">
        <v>51</v>
      </c>
      <c r="C86" s="722" t="s">
        <v>2591</v>
      </c>
      <c r="D86" s="746" t="s">
        <v>2592</v>
      </c>
      <c r="E86" s="684">
        <v>25867</v>
      </c>
      <c r="F86" s="684">
        <v>7613</v>
      </c>
      <c r="G86" s="877">
        <v>1983</v>
      </c>
      <c r="H86" s="803">
        <f t="shared" ref="H86:H92" si="18">SUM(E86:G86)</f>
        <v>35463</v>
      </c>
      <c r="I86" s="684">
        <v>59076</v>
      </c>
      <c r="J86" s="1410">
        <v>51</v>
      </c>
      <c r="K86" s="67"/>
    </row>
    <row r="87" spans="2:11" ht="18" customHeight="1">
      <c r="B87" s="1383">
        <v>52</v>
      </c>
      <c r="C87" s="722" t="s">
        <v>2593</v>
      </c>
      <c r="D87" s="746" t="s">
        <v>2594</v>
      </c>
      <c r="E87" s="684">
        <v>34323</v>
      </c>
      <c r="F87" s="684">
        <v>10258</v>
      </c>
      <c r="G87" s="877">
        <v>23381</v>
      </c>
      <c r="H87" s="803">
        <f t="shared" si="18"/>
        <v>67962</v>
      </c>
      <c r="I87" s="684">
        <v>93517</v>
      </c>
      <c r="J87" s="1410">
        <v>52</v>
      </c>
      <c r="K87" s="67"/>
    </row>
    <row r="88" spans="2:11" ht="18" customHeight="1">
      <c r="B88" s="1383">
        <v>53</v>
      </c>
      <c r="C88" s="722" t="s">
        <v>2595</v>
      </c>
      <c r="D88" s="746" t="s">
        <v>2596</v>
      </c>
      <c r="E88" s="684">
        <v>107733</v>
      </c>
      <c r="F88" s="684">
        <v>41245</v>
      </c>
      <c r="G88" s="877">
        <v>0</v>
      </c>
      <c r="H88" s="803">
        <f t="shared" si="18"/>
        <v>148978</v>
      </c>
      <c r="I88" s="684">
        <v>168051</v>
      </c>
      <c r="J88" s="1410">
        <v>53</v>
      </c>
      <c r="K88" s="67"/>
    </row>
    <row r="89" spans="2:11" ht="18" customHeight="1">
      <c r="B89" s="1383">
        <v>54</v>
      </c>
      <c r="C89" s="722" t="s">
        <v>1312</v>
      </c>
      <c r="D89" s="746" t="s">
        <v>2185</v>
      </c>
      <c r="E89" s="684">
        <v>107733</v>
      </c>
      <c r="F89" s="684">
        <v>41245</v>
      </c>
      <c r="G89" s="877">
        <v>0</v>
      </c>
      <c r="H89" s="803">
        <f t="shared" si="18"/>
        <v>148978</v>
      </c>
      <c r="I89" s="684">
        <v>168051</v>
      </c>
      <c r="J89" s="1410">
        <v>54</v>
      </c>
      <c r="K89" s="67"/>
    </row>
    <row r="90" spans="2:11" ht="18" customHeight="1">
      <c r="B90" s="1383">
        <v>55</v>
      </c>
      <c r="C90" s="722" t="s">
        <v>795</v>
      </c>
      <c r="D90" s="746" t="s">
        <v>2186</v>
      </c>
      <c r="E90" s="803">
        <f>E88-E89</f>
        <v>0</v>
      </c>
      <c r="F90" s="803">
        <f>F88-F89</f>
        <v>0</v>
      </c>
      <c r="G90" s="688">
        <f>G88-G89</f>
        <v>0</v>
      </c>
      <c r="H90" s="803">
        <f t="shared" si="18"/>
        <v>0</v>
      </c>
      <c r="I90" s="803">
        <v>0</v>
      </c>
      <c r="J90" s="1410">
        <v>55</v>
      </c>
      <c r="K90" s="67"/>
    </row>
    <row r="91" spans="2:11" ht="18" customHeight="1">
      <c r="B91" s="1383">
        <v>56</v>
      </c>
      <c r="C91" s="722" t="s">
        <v>2597</v>
      </c>
      <c r="D91" s="746" t="s">
        <v>2598</v>
      </c>
      <c r="E91" s="684">
        <v>6752</v>
      </c>
      <c r="F91" s="684">
        <v>2081</v>
      </c>
      <c r="G91" s="877">
        <v>0</v>
      </c>
      <c r="H91" s="803">
        <f t="shared" si="18"/>
        <v>8833</v>
      </c>
      <c r="I91" s="684">
        <v>740</v>
      </c>
      <c r="J91" s="1410">
        <v>56</v>
      </c>
      <c r="K91" s="67"/>
    </row>
    <row r="92" spans="2:11" ht="18" customHeight="1">
      <c r="B92" s="1383">
        <v>57</v>
      </c>
      <c r="C92" s="722" t="s">
        <v>795</v>
      </c>
      <c r="D92" s="746" t="s">
        <v>2185</v>
      </c>
      <c r="E92" s="684">
        <v>6752</v>
      </c>
      <c r="F92" s="684">
        <v>2081</v>
      </c>
      <c r="G92" s="877">
        <v>0</v>
      </c>
      <c r="H92" s="803">
        <f t="shared" si="18"/>
        <v>8833</v>
      </c>
      <c r="I92" s="684">
        <v>740</v>
      </c>
      <c r="J92" s="1410">
        <v>57</v>
      </c>
      <c r="K92" s="67"/>
    </row>
    <row r="93" spans="2:11" ht="18" customHeight="1">
      <c r="B93" s="1383">
        <v>58</v>
      </c>
      <c r="C93" s="722" t="s">
        <v>1312</v>
      </c>
      <c r="D93" s="746" t="s">
        <v>2186</v>
      </c>
      <c r="E93" s="803">
        <f>E91-E92</f>
        <v>0</v>
      </c>
      <c r="F93" s="803">
        <f t="shared" ref="F93:G93" si="19">F91-F92</f>
        <v>0</v>
      </c>
      <c r="G93" s="803">
        <f t="shared" si="19"/>
        <v>0</v>
      </c>
      <c r="H93" s="803">
        <f>SUM(E93:G93)</f>
        <v>0</v>
      </c>
      <c r="I93" s="803">
        <v>0</v>
      </c>
      <c r="J93" s="1410">
        <v>58</v>
      </c>
      <c r="K93" s="67"/>
    </row>
    <row r="94" spans="2:11" ht="18" customHeight="1">
      <c r="B94" s="1383">
        <v>59</v>
      </c>
      <c r="C94" s="722" t="s">
        <v>2599</v>
      </c>
      <c r="D94" s="804" t="s">
        <v>2600</v>
      </c>
      <c r="E94" s="807">
        <f>SUM(E85:E87)+E90+E93</f>
        <v>61053</v>
      </c>
      <c r="F94" s="807">
        <f t="shared" ref="F94:G94" si="20">SUM(F85:F87)+F90+F93</f>
        <v>18128</v>
      </c>
      <c r="G94" s="807">
        <f t="shared" si="20"/>
        <v>112919</v>
      </c>
      <c r="H94" s="805">
        <f>SUM(E94:G94)</f>
        <v>192100</v>
      </c>
      <c r="I94" s="807">
        <v>235167</v>
      </c>
      <c r="J94" s="1410">
        <v>59</v>
      </c>
      <c r="K94" s="67"/>
    </row>
    <row r="95" spans="2:11" ht="18" customHeight="1">
      <c r="B95" s="1383">
        <v>60</v>
      </c>
      <c r="C95" s="722" t="s">
        <v>2601</v>
      </c>
      <c r="D95" s="804" t="s">
        <v>2602</v>
      </c>
      <c r="E95" s="818">
        <v>0</v>
      </c>
      <c r="F95" s="818">
        <v>0</v>
      </c>
      <c r="G95" s="1323">
        <v>157708</v>
      </c>
      <c r="H95" s="805">
        <f>SUM(E95:G95)</f>
        <v>157708</v>
      </c>
      <c r="I95" s="818">
        <v>126067</v>
      </c>
      <c r="J95" s="1410">
        <v>60</v>
      </c>
      <c r="K95" s="67"/>
    </row>
    <row r="96" spans="2:11" ht="18" customHeight="1">
      <c r="B96" s="735"/>
      <c r="C96" s="722"/>
      <c r="D96" s="746"/>
      <c r="E96" s="807"/>
      <c r="F96" s="807"/>
      <c r="G96" s="824"/>
      <c r="H96" s="807"/>
      <c r="I96" s="819"/>
      <c r="J96" s="729"/>
      <c r="K96" s="67"/>
    </row>
    <row r="97" spans="2:11" ht="18" customHeight="1">
      <c r="B97" s="735"/>
      <c r="C97" s="801"/>
      <c r="D97" s="802" t="s">
        <v>2603</v>
      </c>
      <c r="E97" s="803" t="s">
        <v>795</v>
      </c>
      <c r="F97" s="803" t="s">
        <v>795</v>
      </c>
      <c r="G97" s="688" t="s">
        <v>795</v>
      </c>
      <c r="H97" s="803" t="s">
        <v>795</v>
      </c>
      <c r="I97" s="803"/>
      <c r="J97" s="729"/>
      <c r="K97" s="67"/>
    </row>
    <row r="98" spans="2:11" ht="18" customHeight="1">
      <c r="B98" s="1383">
        <v>61</v>
      </c>
      <c r="C98" s="722" t="s">
        <v>2604</v>
      </c>
      <c r="D98" s="746" t="s">
        <v>2605</v>
      </c>
      <c r="E98" s="1013"/>
      <c r="F98" s="1013"/>
      <c r="G98" s="688">
        <v>743842</v>
      </c>
      <c r="H98" s="803">
        <f>G98</f>
        <v>743842</v>
      </c>
      <c r="I98" s="684">
        <v>1315179</v>
      </c>
      <c r="J98" s="1410">
        <v>61</v>
      </c>
      <c r="K98" s="67"/>
    </row>
    <row r="99" spans="2:11" ht="18" customHeight="1">
      <c r="B99" s="1383">
        <v>62</v>
      </c>
      <c r="C99" s="722" t="s">
        <v>2606</v>
      </c>
      <c r="D99" s="746" t="s">
        <v>2607</v>
      </c>
      <c r="E99" s="1013"/>
      <c r="F99" s="1013"/>
      <c r="G99" s="688">
        <v>0</v>
      </c>
      <c r="H99" s="803">
        <f t="shared" ref="H99:H102" si="21">G99</f>
        <v>0</v>
      </c>
      <c r="I99" s="684">
        <v>0</v>
      </c>
      <c r="J99" s="1410">
        <v>62</v>
      </c>
      <c r="K99" s="67"/>
    </row>
    <row r="100" spans="2:11" ht="18" customHeight="1">
      <c r="B100" s="1383">
        <v>63</v>
      </c>
      <c r="C100" s="722" t="s">
        <v>2608</v>
      </c>
      <c r="D100" s="746" t="s">
        <v>2609</v>
      </c>
      <c r="E100" s="1013"/>
      <c r="F100" s="1013"/>
      <c r="G100" s="688">
        <v>0</v>
      </c>
      <c r="H100" s="803">
        <f t="shared" si="21"/>
        <v>0</v>
      </c>
      <c r="I100" s="684">
        <v>0</v>
      </c>
      <c r="J100" s="1410">
        <v>63</v>
      </c>
      <c r="K100" s="67"/>
    </row>
    <row r="101" spans="2:11" ht="18" customHeight="1">
      <c r="B101" s="1383">
        <v>64</v>
      </c>
      <c r="C101" s="722" t="s">
        <v>2610</v>
      </c>
      <c r="D101" s="746" t="s">
        <v>2611</v>
      </c>
      <c r="E101" s="1013"/>
      <c r="F101" s="1013"/>
      <c r="G101" s="688">
        <v>0</v>
      </c>
      <c r="H101" s="803">
        <f t="shared" si="21"/>
        <v>0</v>
      </c>
      <c r="I101" s="684">
        <v>0</v>
      </c>
      <c r="J101" s="1410">
        <v>64</v>
      </c>
      <c r="K101" s="67"/>
    </row>
    <row r="102" spans="2:11" ht="18" customHeight="1">
      <c r="B102" s="1383">
        <v>65</v>
      </c>
      <c r="C102" s="722" t="s">
        <v>2612</v>
      </c>
      <c r="D102" s="746" t="s">
        <v>2613</v>
      </c>
      <c r="E102" s="1013"/>
      <c r="F102" s="1013"/>
      <c r="G102" s="1430">
        <v>-80126</v>
      </c>
      <c r="H102" s="1431">
        <f t="shared" si="21"/>
        <v>-80126</v>
      </c>
      <c r="I102" s="684">
        <v>-52997</v>
      </c>
      <c r="J102" s="1410">
        <v>65</v>
      </c>
      <c r="K102" s="67"/>
    </row>
    <row r="103" spans="2:11" ht="18" customHeight="1">
      <c r="B103" s="1383">
        <v>66</v>
      </c>
      <c r="C103" s="722" t="s">
        <v>2614</v>
      </c>
      <c r="D103" s="804" t="s">
        <v>2603</v>
      </c>
      <c r="E103" s="1014"/>
      <c r="F103" s="1014"/>
      <c r="G103" s="824">
        <f>SUM(G98:G102)</f>
        <v>663716</v>
      </c>
      <c r="H103" s="807">
        <f>SUM(H98:H102)</f>
        <v>663716</v>
      </c>
      <c r="I103" s="807">
        <f>SUM(I98:I102)</f>
        <v>1262182</v>
      </c>
      <c r="J103" s="1410">
        <v>66</v>
      </c>
      <c r="K103" s="67"/>
    </row>
    <row r="104" spans="2:11" ht="18" customHeight="1" thickBot="1">
      <c r="B104" s="1384">
        <v>67</v>
      </c>
      <c r="C104" s="773" t="s">
        <v>795</v>
      </c>
      <c r="D104" s="768" t="s">
        <v>2615</v>
      </c>
      <c r="E104" s="815">
        <f>+E82+E94+E95</f>
        <v>61738</v>
      </c>
      <c r="F104" s="815">
        <f t="shared" ref="F104" si="22">+F82+F94+F95</f>
        <v>20246</v>
      </c>
      <c r="G104" s="1322">
        <f>+G82+G94+G95+G103</f>
        <v>935196</v>
      </c>
      <c r="H104" s="815">
        <f>H82+H94+H95+H103</f>
        <v>1017180</v>
      </c>
      <c r="I104" s="815">
        <f>I82+I94+I95+I103</f>
        <v>1626283</v>
      </c>
      <c r="J104" s="1411">
        <v>67</v>
      </c>
      <c r="K104" s="67"/>
    </row>
    <row r="105" spans="2:11" ht="18" customHeight="1">
      <c r="B105" s="722"/>
      <c r="C105" s="722"/>
      <c r="D105" s="722"/>
      <c r="E105" s="820"/>
      <c r="F105" s="820"/>
      <c r="G105" s="820"/>
      <c r="H105" s="820"/>
      <c r="I105" s="775"/>
      <c r="J105" s="722"/>
      <c r="K105" s="67"/>
    </row>
    <row r="106" spans="2:11" ht="18" customHeight="1">
      <c r="B106" s="727"/>
      <c r="C106" s="727"/>
      <c r="D106" s="727"/>
      <c r="E106" s="821"/>
      <c r="F106" s="821"/>
      <c r="G106" s="821"/>
      <c r="H106" s="821"/>
      <c r="I106" s="821"/>
      <c r="J106" s="727"/>
      <c r="K106" s="67"/>
    </row>
    <row r="107" spans="2:11" ht="18" customHeight="1" thickBot="1">
      <c r="B107" s="1039"/>
      <c r="C107" s="722"/>
      <c r="D107" s="722"/>
      <c r="E107" s="722"/>
      <c r="F107" s="722"/>
      <c r="G107" s="722"/>
      <c r="H107" s="722"/>
      <c r="I107" s="722"/>
      <c r="J107" s="722"/>
      <c r="K107" s="67"/>
    </row>
    <row r="108" spans="2:11" ht="18" customHeight="1">
      <c r="B108" s="723"/>
      <c r="C108" s="725"/>
      <c r="D108" s="725"/>
      <c r="E108" s="725"/>
      <c r="F108" s="725"/>
      <c r="G108" s="725"/>
      <c r="H108" s="725"/>
      <c r="I108" s="725"/>
      <c r="J108" s="726"/>
      <c r="K108" s="67"/>
    </row>
    <row r="109" spans="2:11" ht="18" customHeight="1">
      <c r="B109" s="518" t="s">
        <v>2174</v>
      </c>
      <c r="C109" s="1292"/>
      <c r="D109" s="1292"/>
      <c r="E109" s="1292"/>
      <c r="F109" s="1292"/>
      <c r="G109" s="728"/>
      <c r="H109" s="1292"/>
      <c r="I109" s="1292"/>
      <c r="J109" s="728"/>
      <c r="K109" s="67"/>
    </row>
    <row r="110" spans="2:11" ht="18" customHeight="1" thickBot="1">
      <c r="B110" s="779"/>
      <c r="C110" s="773"/>
      <c r="D110" s="773"/>
      <c r="E110" s="773"/>
      <c r="F110" s="773"/>
      <c r="G110" s="773"/>
      <c r="H110" s="1296"/>
      <c r="I110" s="1296"/>
      <c r="J110" s="1297"/>
      <c r="K110" s="67"/>
    </row>
    <row r="111" spans="2:11" ht="18" customHeight="1">
      <c r="B111" s="735"/>
      <c r="C111" s="1290"/>
      <c r="D111" s="746"/>
      <c r="E111" s="746"/>
      <c r="F111" s="746"/>
      <c r="G111" s="1326"/>
      <c r="H111" s="664" t="s">
        <v>1280</v>
      </c>
      <c r="I111" s="664" t="s">
        <v>861</v>
      </c>
      <c r="J111" s="729"/>
      <c r="K111" s="67"/>
    </row>
    <row r="112" spans="2:11" ht="18" customHeight="1">
      <c r="B112" s="663" t="s">
        <v>36</v>
      </c>
      <c r="C112" s="1290"/>
      <c r="D112" s="664" t="s">
        <v>625</v>
      </c>
      <c r="E112" s="664" t="s">
        <v>2175</v>
      </c>
      <c r="F112" s="664" t="s">
        <v>2176</v>
      </c>
      <c r="G112" s="668" t="s">
        <v>2177</v>
      </c>
      <c r="H112" s="664" t="s">
        <v>47</v>
      </c>
      <c r="I112" s="664" t="s">
        <v>47</v>
      </c>
      <c r="J112" s="667" t="s">
        <v>36</v>
      </c>
      <c r="K112" s="67"/>
    </row>
    <row r="113" spans="2:11" ht="18" customHeight="1">
      <c r="B113" s="663" t="s">
        <v>48</v>
      </c>
      <c r="C113" s="1290"/>
      <c r="D113" s="664" t="s">
        <v>530</v>
      </c>
      <c r="E113" s="664" t="s">
        <v>2178</v>
      </c>
      <c r="F113" s="664" t="s">
        <v>2179</v>
      </c>
      <c r="G113" s="668" t="s">
        <v>2180</v>
      </c>
      <c r="H113" s="664" t="s">
        <v>2918</v>
      </c>
      <c r="I113" s="664" t="s">
        <v>64</v>
      </c>
      <c r="J113" s="667" t="s">
        <v>48</v>
      </c>
      <c r="K113" s="67"/>
    </row>
    <row r="114" spans="2:11" ht="18" customHeight="1" thickBot="1">
      <c r="B114" s="1298"/>
      <c r="C114" s="773"/>
      <c r="D114" s="846"/>
      <c r="E114" s="846"/>
      <c r="F114" s="846"/>
      <c r="G114" s="1325"/>
      <c r="H114" s="846"/>
      <c r="I114" s="846"/>
      <c r="J114" s="774"/>
      <c r="K114" s="67"/>
    </row>
    <row r="115" spans="2:11" ht="18" customHeight="1">
      <c r="B115" s="735"/>
      <c r="C115" s="722"/>
      <c r="D115" s="817" t="s">
        <v>1881</v>
      </c>
      <c r="E115" s="746"/>
      <c r="F115" s="746"/>
      <c r="G115" s="763" t="s">
        <v>1979</v>
      </c>
      <c r="H115" s="746" t="s">
        <v>1979</v>
      </c>
      <c r="I115" s="746" t="s">
        <v>1979</v>
      </c>
      <c r="J115" s="729"/>
      <c r="K115" s="67"/>
    </row>
    <row r="116" spans="2:11" ht="18" customHeight="1">
      <c r="B116" s="735"/>
      <c r="C116" s="801"/>
      <c r="D116" s="802" t="s">
        <v>1316</v>
      </c>
      <c r="E116" s="746"/>
      <c r="F116" s="746"/>
      <c r="G116" s="763"/>
      <c r="H116" s="746"/>
      <c r="I116" s="746"/>
      <c r="J116" s="729"/>
      <c r="K116" s="67"/>
    </row>
    <row r="117" spans="2:11" ht="18" customHeight="1">
      <c r="B117" s="1383">
        <v>68</v>
      </c>
      <c r="C117" s="722" t="s">
        <v>2617</v>
      </c>
      <c r="D117" s="746" t="s">
        <v>2618</v>
      </c>
      <c r="E117" s="684">
        <v>0</v>
      </c>
      <c r="F117" s="684">
        <v>0</v>
      </c>
      <c r="G117" s="763">
        <v>0</v>
      </c>
      <c r="H117" s="803">
        <f>SUM(E117:G117)</f>
        <v>0</v>
      </c>
      <c r="I117" s="684">
        <v>10</v>
      </c>
      <c r="J117" s="1410">
        <v>68</v>
      </c>
      <c r="K117" s="67"/>
    </row>
    <row r="118" spans="2:11" ht="18" customHeight="1">
      <c r="B118" s="1383">
        <v>69</v>
      </c>
      <c r="C118" s="722" t="s">
        <v>2619</v>
      </c>
      <c r="D118" s="746" t="s">
        <v>2620</v>
      </c>
      <c r="E118" s="684">
        <v>10667</v>
      </c>
      <c r="F118" s="684">
        <v>3134</v>
      </c>
      <c r="G118" s="763">
        <v>200</v>
      </c>
      <c r="H118" s="803">
        <f t="shared" ref="H118:H119" si="23">SUM(E118:G118)</f>
        <v>14001</v>
      </c>
      <c r="I118" s="684">
        <v>19487</v>
      </c>
      <c r="J118" s="1410">
        <v>69</v>
      </c>
      <c r="K118" s="67"/>
    </row>
    <row r="119" spans="2:11" ht="18" customHeight="1">
      <c r="B119" s="1383">
        <v>70</v>
      </c>
      <c r="C119" s="722" t="s">
        <v>2621</v>
      </c>
      <c r="D119" s="746" t="s">
        <v>2622</v>
      </c>
      <c r="E119" s="684">
        <v>6251</v>
      </c>
      <c r="F119" s="684">
        <v>1836</v>
      </c>
      <c r="G119" s="763">
        <v>21</v>
      </c>
      <c r="H119" s="803">
        <f t="shared" si="23"/>
        <v>8108</v>
      </c>
      <c r="I119" s="684">
        <v>8556</v>
      </c>
      <c r="J119" s="1410">
        <v>70</v>
      </c>
      <c r="K119" s="67"/>
    </row>
    <row r="120" spans="2:11" ht="18" customHeight="1">
      <c r="B120" s="1383">
        <v>71</v>
      </c>
      <c r="C120" s="722" t="s">
        <v>2623</v>
      </c>
      <c r="D120" s="804" t="s">
        <v>1316</v>
      </c>
      <c r="E120" s="822">
        <f>SUM(E117:E119)</f>
        <v>16918</v>
      </c>
      <c r="F120" s="822">
        <f t="shared" ref="F120:G120" si="24">SUM(F117:F119)</f>
        <v>4970</v>
      </c>
      <c r="G120" s="1299">
        <f t="shared" si="24"/>
        <v>221</v>
      </c>
      <c r="H120" s="805">
        <f>SUM(E120:G120)</f>
        <v>22109</v>
      </c>
      <c r="I120" s="805">
        <f>SUM(I117:I119)</f>
        <v>28053</v>
      </c>
      <c r="J120" s="1410">
        <v>71</v>
      </c>
      <c r="K120" s="67"/>
    </row>
    <row r="121" spans="2:11" ht="18" customHeight="1">
      <c r="B121" s="735"/>
      <c r="C121" s="722"/>
      <c r="D121" s="746"/>
      <c r="E121" s="823"/>
      <c r="F121" s="807"/>
      <c r="G121" s="824"/>
      <c r="H121" s="807"/>
      <c r="I121" s="807"/>
      <c r="J121" s="729"/>
      <c r="K121" s="67"/>
    </row>
    <row r="122" spans="2:11" ht="18" customHeight="1">
      <c r="B122" s="735" t="s">
        <v>795</v>
      </c>
      <c r="C122" s="801"/>
      <c r="D122" s="802" t="s">
        <v>2624</v>
      </c>
      <c r="E122" s="803"/>
      <c r="F122" s="803"/>
      <c r="G122" s="688"/>
      <c r="H122" s="803"/>
      <c r="I122" s="803"/>
      <c r="J122" s="729" t="s">
        <v>795</v>
      </c>
      <c r="K122" s="67"/>
    </row>
    <row r="123" spans="2:11" ht="18" customHeight="1">
      <c r="B123" s="1383">
        <v>72</v>
      </c>
      <c r="C123" s="722" t="s">
        <v>2625</v>
      </c>
      <c r="D123" s="746" t="s">
        <v>2626</v>
      </c>
      <c r="E123" s="684">
        <v>0</v>
      </c>
      <c r="F123" s="684">
        <v>0</v>
      </c>
      <c r="G123" s="688">
        <v>8119</v>
      </c>
      <c r="H123" s="803">
        <f>SUM(E123:G123)</f>
        <v>8119</v>
      </c>
      <c r="I123" s="684">
        <v>37148</v>
      </c>
      <c r="J123" s="1410">
        <v>72</v>
      </c>
      <c r="K123" s="67"/>
    </row>
    <row r="124" spans="2:11" ht="18" customHeight="1">
      <c r="B124" s="1383">
        <v>73</v>
      </c>
      <c r="C124" s="722" t="s">
        <v>2627</v>
      </c>
      <c r="D124" s="746" t="s">
        <v>2628</v>
      </c>
      <c r="E124" s="684">
        <v>0</v>
      </c>
      <c r="F124" s="684">
        <v>0</v>
      </c>
      <c r="G124" s="688">
        <v>0</v>
      </c>
      <c r="H124" s="803">
        <f t="shared" ref="H124:H128" si="25">SUM(E124:G124)</f>
        <v>0</v>
      </c>
      <c r="I124" s="684">
        <v>0</v>
      </c>
      <c r="J124" s="1410">
        <v>73</v>
      </c>
      <c r="K124" s="67"/>
    </row>
    <row r="125" spans="2:11" ht="18" customHeight="1">
      <c r="B125" s="1383">
        <v>74</v>
      </c>
      <c r="C125" s="722" t="s">
        <v>2629</v>
      </c>
      <c r="D125" s="746" t="s">
        <v>2630</v>
      </c>
      <c r="E125" s="684">
        <v>7061</v>
      </c>
      <c r="F125" s="684">
        <v>2075</v>
      </c>
      <c r="G125" s="688">
        <v>24539</v>
      </c>
      <c r="H125" s="803">
        <f t="shared" si="25"/>
        <v>33675</v>
      </c>
      <c r="I125" s="684">
        <v>39934</v>
      </c>
      <c r="J125" s="1410">
        <v>74</v>
      </c>
      <c r="K125" s="67"/>
    </row>
    <row r="126" spans="2:11" ht="18" customHeight="1">
      <c r="B126" s="1383">
        <v>75</v>
      </c>
      <c r="C126" s="722" t="s">
        <v>2631</v>
      </c>
      <c r="D126" s="746" t="s">
        <v>2632</v>
      </c>
      <c r="E126" s="1195">
        <v>47045</v>
      </c>
      <c r="F126" s="684">
        <v>13823</v>
      </c>
      <c r="G126" s="688">
        <v>416</v>
      </c>
      <c r="H126" s="803">
        <f t="shared" si="25"/>
        <v>61284</v>
      </c>
      <c r="I126" s="684">
        <v>63955</v>
      </c>
      <c r="J126" s="1410">
        <v>75</v>
      </c>
      <c r="K126" s="67"/>
    </row>
    <row r="127" spans="2:11" ht="18" customHeight="1">
      <c r="B127" s="1383">
        <v>76</v>
      </c>
      <c r="C127" s="722" t="s">
        <v>2633</v>
      </c>
      <c r="D127" s="746" t="s">
        <v>2634</v>
      </c>
      <c r="E127" s="684">
        <v>115338</v>
      </c>
      <c r="F127" s="684">
        <v>33941</v>
      </c>
      <c r="G127" s="688">
        <v>40317</v>
      </c>
      <c r="H127" s="803">
        <f t="shared" si="25"/>
        <v>189596</v>
      </c>
      <c r="I127" s="684">
        <v>198945</v>
      </c>
      <c r="J127" s="1410">
        <v>76</v>
      </c>
      <c r="K127" s="67"/>
    </row>
    <row r="128" spans="2:11" ht="18" customHeight="1">
      <c r="B128" s="1383">
        <v>77</v>
      </c>
      <c r="C128" s="722" t="s">
        <v>2635</v>
      </c>
      <c r="D128" s="746" t="s">
        <v>2636</v>
      </c>
      <c r="E128" s="684">
        <v>0</v>
      </c>
      <c r="F128" s="684">
        <v>0</v>
      </c>
      <c r="G128" s="696">
        <v>0</v>
      </c>
      <c r="H128" s="803">
        <f t="shared" si="25"/>
        <v>0</v>
      </c>
      <c r="I128" s="684">
        <v>0</v>
      </c>
      <c r="J128" s="1410">
        <v>77</v>
      </c>
      <c r="K128" s="67"/>
    </row>
    <row r="129" spans="2:11" ht="18" customHeight="1">
      <c r="B129" s="1383">
        <v>78</v>
      </c>
      <c r="C129" s="722" t="s">
        <v>2637</v>
      </c>
      <c r="D129" s="804" t="s">
        <v>2624</v>
      </c>
      <c r="E129" s="805">
        <f>SUM(E123:E128)</f>
        <v>169444</v>
      </c>
      <c r="F129" s="805">
        <f t="shared" ref="F129:G129" si="26">SUM(F123:F128)</f>
        <v>49839</v>
      </c>
      <c r="G129" s="1299">
        <f t="shared" si="26"/>
        <v>73391</v>
      </c>
      <c r="H129" s="805">
        <f>SUM(E129:G129)</f>
        <v>292674</v>
      </c>
      <c r="I129" s="805">
        <f>SUM(I123:I128)</f>
        <v>339982</v>
      </c>
      <c r="J129" s="1410">
        <v>78</v>
      </c>
      <c r="K129" s="67"/>
    </row>
    <row r="130" spans="2:11" ht="18" customHeight="1">
      <c r="B130" s="1383">
        <v>79</v>
      </c>
      <c r="C130" s="722" t="s">
        <v>795</v>
      </c>
      <c r="D130" s="664" t="s">
        <v>2638</v>
      </c>
      <c r="E130" s="822">
        <f>+E120+E129</f>
        <v>186362</v>
      </c>
      <c r="F130" s="805">
        <f>+F120+F129</f>
        <v>54809</v>
      </c>
      <c r="G130" s="1299">
        <f>+G120+G129</f>
        <v>73612</v>
      </c>
      <c r="H130" s="805">
        <f>+H120+H129</f>
        <v>314783</v>
      </c>
      <c r="I130" s="805">
        <f>+I120+I129</f>
        <v>368035</v>
      </c>
      <c r="J130" s="1410">
        <v>79</v>
      </c>
      <c r="K130" s="67"/>
    </row>
    <row r="131" spans="2:11" ht="18" customHeight="1">
      <c r="B131" s="735"/>
      <c r="C131" s="722"/>
      <c r="D131" s="746"/>
      <c r="E131" s="823"/>
      <c r="F131" s="807"/>
      <c r="G131" s="824"/>
      <c r="H131" s="807"/>
      <c r="I131" s="807"/>
      <c r="J131" s="729"/>
      <c r="K131" s="67"/>
    </row>
    <row r="132" spans="2:11" ht="18" customHeight="1">
      <c r="B132" s="735" t="s">
        <v>795</v>
      </c>
      <c r="C132" s="722" t="s">
        <v>1312</v>
      </c>
      <c r="D132" s="817" t="s">
        <v>2639</v>
      </c>
      <c r="E132" s="803"/>
      <c r="F132" s="803"/>
      <c r="G132" s="688" t="s">
        <v>795</v>
      </c>
      <c r="H132" s="803"/>
      <c r="I132" s="803"/>
      <c r="J132" s="729" t="s">
        <v>795</v>
      </c>
      <c r="K132" s="67"/>
    </row>
    <row r="133" spans="2:11" ht="18" customHeight="1">
      <c r="B133" s="735"/>
      <c r="C133" s="722"/>
      <c r="D133" s="802" t="s">
        <v>2640</v>
      </c>
      <c r="E133" s="803"/>
      <c r="F133" s="803"/>
      <c r="G133" s="688" t="s">
        <v>795</v>
      </c>
      <c r="H133" s="803"/>
      <c r="I133" s="803"/>
      <c r="J133" s="729"/>
      <c r="K133" s="67"/>
    </row>
    <row r="134" spans="2:11" ht="18" customHeight="1">
      <c r="B134" s="1383">
        <v>80</v>
      </c>
      <c r="C134" s="722" t="s">
        <v>2641</v>
      </c>
      <c r="D134" s="746" t="s">
        <v>2642</v>
      </c>
      <c r="E134" s="684">
        <v>122232</v>
      </c>
      <c r="F134" s="684">
        <v>53758</v>
      </c>
      <c r="G134" s="877">
        <v>19895</v>
      </c>
      <c r="H134" s="803">
        <f>SUM(E134:G134)</f>
        <v>195885</v>
      </c>
      <c r="I134" s="684">
        <v>333559</v>
      </c>
      <c r="J134" s="1410">
        <v>80</v>
      </c>
      <c r="K134" s="67"/>
    </row>
    <row r="135" spans="2:11" ht="18" customHeight="1">
      <c r="B135" s="1383">
        <v>81</v>
      </c>
      <c r="C135" s="722" t="s">
        <v>2643</v>
      </c>
      <c r="D135" s="746" t="s">
        <v>2644</v>
      </c>
      <c r="E135" s="684">
        <v>82942</v>
      </c>
      <c r="F135" s="684">
        <v>27217</v>
      </c>
      <c r="G135" s="877">
        <v>38</v>
      </c>
      <c r="H135" s="803">
        <f>SUM(E135:G135)</f>
        <v>110197</v>
      </c>
      <c r="I135" s="684">
        <v>103845</v>
      </c>
      <c r="J135" s="1410">
        <v>81</v>
      </c>
      <c r="K135" s="67"/>
    </row>
    <row r="136" spans="2:11" ht="18" customHeight="1">
      <c r="B136" s="1383">
        <v>82</v>
      </c>
      <c r="C136" s="722" t="s">
        <v>2645</v>
      </c>
      <c r="D136" s="804" t="s">
        <v>2640</v>
      </c>
      <c r="E136" s="822">
        <f>SUM(E134:E135)</f>
        <v>205174</v>
      </c>
      <c r="F136" s="822">
        <f>SUM(F134:F135)</f>
        <v>80975</v>
      </c>
      <c r="G136" s="1299">
        <f>SUM(G134:G135)</f>
        <v>19933</v>
      </c>
      <c r="H136" s="805">
        <f>SUM(E136:G136)</f>
        <v>306082</v>
      </c>
      <c r="I136" s="822">
        <f>SUM(I134:I135)</f>
        <v>437404</v>
      </c>
      <c r="J136" s="1410">
        <v>82</v>
      </c>
      <c r="K136" s="67"/>
    </row>
    <row r="137" spans="2:11" ht="18" customHeight="1">
      <c r="B137" s="735"/>
      <c r="C137" s="722"/>
      <c r="D137" s="746"/>
      <c r="E137" s="823"/>
      <c r="F137" s="807"/>
      <c r="G137" s="824"/>
      <c r="H137" s="807"/>
      <c r="I137" s="823"/>
      <c r="J137" s="729"/>
      <c r="K137" s="67"/>
    </row>
    <row r="138" spans="2:11" ht="18" customHeight="1">
      <c r="B138" s="735" t="s">
        <v>795</v>
      </c>
      <c r="C138" s="722"/>
      <c r="D138" s="802" t="s">
        <v>2646</v>
      </c>
      <c r="E138" s="803"/>
      <c r="F138" s="803"/>
      <c r="G138" s="688"/>
      <c r="H138" s="803"/>
      <c r="I138" s="803"/>
      <c r="J138" s="729" t="s">
        <v>795</v>
      </c>
      <c r="K138" s="67"/>
    </row>
    <row r="139" spans="2:11" ht="18" customHeight="1">
      <c r="B139" s="1383">
        <v>83</v>
      </c>
      <c r="C139" s="722" t="s">
        <v>2647</v>
      </c>
      <c r="D139" s="746" t="s">
        <v>2648</v>
      </c>
      <c r="E139" s="684">
        <v>194946</v>
      </c>
      <c r="F139" s="684">
        <v>57539</v>
      </c>
      <c r="G139" s="877">
        <v>136131</v>
      </c>
      <c r="H139" s="803">
        <f>SUM(E139:G139)</f>
        <v>388616</v>
      </c>
      <c r="I139" s="684">
        <v>392987</v>
      </c>
      <c r="J139" s="1410">
        <v>83</v>
      </c>
      <c r="K139" s="67"/>
    </row>
    <row r="140" spans="2:11" ht="18" customHeight="1">
      <c r="B140" s="1383">
        <v>84</v>
      </c>
      <c r="C140" s="722" t="s">
        <v>2649</v>
      </c>
      <c r="D140" s="746" t="s">
        <v>2650</v>
      </c>
      <c r="E140" s="684">
        <v>54157</v>
      </c>
      <c r="F140" s="684">
        <v>18500</v>
      </c>
      <c r="G140" s="877">
        <v>7743</v>
      </c>
      <c r="H140" s="803">
        <f t="shared" ref="H140:H145" si="27">SUM(E140:G140)</f>
        <v>80400</v>
      </c>
      <c r="I140" s="684">
        <v>113058</v>
      </c>
      <c r="J140" s="1410">
        <v>84</v>
      </c>
      <c r="K140" s="67"/>
    </row>
    <row r="141" spans="2:11" ht="18" customHeight="1">
      <c r="B141" s="1383">
        <v>85</v>
      </c>
      <c r="C141" s="722" t="s">
        <v>2651</v>
      </c>
      <c r="D141" s="746" t="s">
        <v>2652</v>
      </c>
      <c r="E141" s="684">
        <v>13119</v>
      </c>
      <c r="F141" s="684">
        <v>4811</v>
      </c>
      <c r="G141" s="877">
        <v>1267</v>
      </c>
      <c r="H141" s="803">
        <f t="shared" si="27"/>
        <v>19197</v>
      </c>
      <c r="I141" s="684">
        <v>21414</v>
      </c>
      <c r="J141" s="1410">
        <v>85</v>
      </c>
      <c r="K141" s="67"/>
    </row>
    <row r="142" spans="2:11" ht="18" customHeight="1">
      <c r="B142" s="1383">
        <v>86</v>
      </c>
      <c r="C142" s="722" t="s">
        <v>2653</v>
      </c>
      <c r="D142" s="746" t="s">
        <v>2654</v>
      </c>
      <c r="E142" s="684">
        <v>86169</v>
      </c>
      <c r="F142" s="684">
        <v>25538</v>
      </c>
      <c r="G142" s="877">
        <v>250</v>
      </c>
      <c r="H142" s="803">
        <f t="shared" si="27"/>
        <v>111957</v>
      </c>
      <c r="I142" s="684">
        <v>129346</v>
      </c>
      <c r="J142" s="1410">
        <v>86</v>
      </c>
      <c r="K142" s="67"/>
    </row>
    <row r="143" spans="2:11" ht="18" customHeight="1">
      <c r="B143" s="1383">
        <v>87</v>
      </c>
      <c r="C143" s="722" t="s">
        <v>2655</v>
      </c>
      <c r="D143" s="746" t="s">
        <v>2656</v>
      </c>
      <c r="E143" s="684">
        <v>0</v>
      </c>
      <c r="F143" s="684">
        <v>0</v>
      </c>
      <c r="G143" s="877">
        <v>7813</v>
      </c>
      <c r="H143" s="803">
        <f t="shared" si="27"/>
        <v>7813</v>
      </c>
      <c r="I143" s="684">
        <v>3205</v>
      </c>
      <c r="J143" s="1410">
        <v>87</v>
      </c>
      <c r="K143" s="67"/>
    </row>
    <row r="144" spans="2:11" ht="18" customHeight="1">
      <c r="B144" s="1383">
        <v>88</v>
      </c>
      <c r="C144" s="722" t="s">
        <v>2657</v>
      </c>
      <c r="D144" s="746" t="s">
        <v>2658</v>
      </c>
      <c r="E144" s="684">
        <v>1486</v>
      </c>
      <c r="F144" s="684">
        <v>439</v>
      </c>
      <c r="G144" s="877">
        <v>94</v>
      </c>
      <c r="H144" s="803">
        <f t="shared" si="27"/>
        <v>2019</v>
      </c>
      <c r="I144" s="684">
        <v>2857</v>
      </c>
      <c r="J144" s="1410">
        <v>88</v>
      </c>
      <c r="K144" s="67"/>
    </row>
    <row r="145" spans="2:11" ht="18" customHeight="1">
      <c r="B145" s="1383">
        <v>89</v>
      </c>
      <c r="C145" s="722" t="s">
        <v>2659</v>
      </c>
      <c r="D145" s="746" t="s">
        <v>2660</v>
      </c>
      <c r="E145" s="684">
        <v>0</v>
      </c>
      <c r="F145" s="684">
        <v>0</v>
      </c>
      <c r="G145" s="877">
        <v>0</v>
      </c>
      <c r="H145" s="803">
        <f t="shared" si="27"/>
        <v>0</v>
      </c>
      <c r="I145" s="684">
        <v>0</v>
      </c>
      <c r="J145" s="1410">
        <v>89</v>
      </c>
      <c r="K145" s="67"/>
    </row>
    <row r="146" spans="2:11" ht="18" customHeight="1">
      <c r="B146" s="1383">
        <v>90</v>
      </c>
      <c r="C146" s="722" t="s">
        <v>2661</v>
      </c>
      <c r="D146" s="746" t="s">
        <v>2662</v>
      </c>
      <c r="E146" s="684">
        <v>40900</v>
      </c>
      <c r="F146" s="684">
        <v>11700</v>
      </c>
      <c r="G146" s="877">
        <v>113162</v>
      </c>
      <c r="H146" s="803">
        <f>SUM(E146:G146)</f>
        <v>165762</v>
      </c>
      <c r="I146" s="684">
        <v>107542</v>
      </c>
      <c r="J146" s="1410">
        <v>90</v>
      </c>
      <c r="K146" s="67"/>
    </row>
    <row r="147" spans="2:11" ht="18" customHeight="1">
      <c r="B147" s="1383">
        <v>91</v>
      </c>
      <c r="C147" s="722" t="s">
        <v>2663</v>
      </c>
      <c r="D147" s="804" t="s">
        <v>2646</v>
      </c>
      <c r="E147" s="822">
        <f>SUM(E139:E146)</f>
        <v>390777</v>
      </c>
      <c r="F147" s="805">
        <f>SUM(F139:F146)</f>
        <v>118527</v>
      </c>
      <c r="G147" s="1299">
        <f>SUM(G139:G146)</f>
        <v>266460</v>
      </c>
      <c r="H147" s="805">
        <f>SUM(E147:G147)</f>
        <v>775764</v>
      </c>
      <c r="I147" s="822">
        <f>SUM(I139:I146)</f>
        <v>770409</v>
      </c>
      <c r="J147" s="1410">
        <v>91</v>
      </c>
      <c r="K147" s="67"/>
    </row>
    <row r="148" spans="2:11" ht="18" customHeight="1">
      <c r="B148" s="1383">
        <v>92</v>
      </c>
      <c r="C148" s="722" t="s">
        <v>2664</v>
      </c>
      <c r="D148" s="746" t="s">
        <v>2665</v>
      </c>
      <c r="E148" s="1013"/>
      <c r="F148" s="1013"/>
      <c r="G148" s="1324">
        <v>0</v>
      </c>
      <c r="H148" s="805">
        <f>G148</f>
        <v>0</v>
      </c>
      <c r="I148" s="818">
        <v>0</v>
      </c>
      <c r="J148" s="1410">
        <v>92</v>
      </c>
      <c r="K148" s="67"/>
    </row>
    <row r="149" spans="2:11" ht="18" customHeight="1">
      <c r="B149" s="1383">
        <v>93</v>
      </c>
      <c r="C149" s="722" t="s">
        <v>795</v>
      </c>
      <c r="D149" s="664" t="s">
        <v>2666</v>
      </c>
      <c r="E149" s="822">
        <f>E136+E147</f>
        <v>595951</v>
      </c>
      <c r="F149" s="805">
        <f>+F136+F147</f>
        <v>199502</v>
      </c>
      <c r="G149" s="1327">
        <f>G136+G147+G148</f>
        <v>286393</v>
      </c>
      <c r="H149" s="1328">
        <f t="shared" ref="H149:I149" si="28">H136+H147+H148</f>
        <v>1081846</v>
      </c>
      <c r="I149" s="1329">
        <f t="shared" si="28"/>
        <v>1207813</v>
      </c>
      <c r="J149" s="1410">
        <v>93</v>
      </c>
      <c r="K149" s="67"/>
    </row>
    <row r="150" spans="2:11" ht="18" customHeight="1" thickBot="1">
      <c r="B150" s="1384">
        <v>94</v>
      </c>
      <c r="C150" s="773" t="s">
        <v>795</v>
      </c>
      <c r="D150" s="768" t="s">
        <v>2667</v>
      </c>
      <c r="E150" s="701">
        <f>+E74+E104+E130+E149</f>
        <v>1279056</v>
      </c>
      <c r="F150" s="701">
        <f t="shared" ref="F150:G150" si="29">+F74+F104+F130+F149</f>
        <v>401425</v>
      </c>
      <c r="G150" s="705">
        <f t="shared" si="29"/>
        <v>1719964</v>
      </c>
      <c r="H150" s="701">
        <f t="shared" ref="H150" si="30">+H74+H104+H130+H149</f>
        <v>3400445</v>
      </c>
      <c r="I150" s="701">
        <f t="shared" ref="I150" si="31">+I74+I104+I130+I149</f>
        <v>4307108</v>
      </c>
      <c r="J150" s="1411">
        <v>94</v>
      </c>
      <c r="K150" s="67"/>
    </row>
    <row r="151" spans="2:11" ht="18" customHeight="1">
      <c r="B151" s="722"/>
      <c r="C151" s="722"/>
      <c r="D151" s="722"/>
      <c r="E151" s="722"/>
      <c r="F151" s="722"/>
      <c r="G151" s="722"/>
      <c r="H151" s="722"/>
      <c r="I151" s="727"/>
      <c r="J151" s="722"/>
      <c r="K151" s="67"/>
    </row>
    <row r="152" spans="2:11" ht="18" customHeight="1">
      <c r="B152" s="727"/>
      <c r="C152" s="727"/>
      <c r="D152" s="727"/>
      <c r="E152" s="821"/>
      <c r="F152" s="821"/>
      <c r="G152" s="821"/>
      <c r="H152" s="821"/>
      <c r="I152" s="821"/>
      <c r="J152" s="727"/>
      <c r="K152" s="67"/>
    </row>
    <row r="189" spans="2:11" ht="18">
      <c r="B189" s="722"/>
      <c r="C189" s="722"/>
      <c r="D189" s="722"/>
      <c r="E189" s="722"/>
      <c r="F189" s="722"/>
      <c r="G189" s="722"/>
      <c r="H189" s="722"/>
      <c r="I189" s="722"/>
      <c r="J189" s="722"/>
      <c r="K189" s="67"/>
    </row>
    <row r="190" spans="2:11" ht="18">
      <c r="B190" s="722"/>
      <c r="C190" s="722"/>
      <c r="D190" s="722"/>
      <c r="E190" s="722"/>
      <c r="F190" s="722"/>
      <c r="G190" s="722"/>
      <c r="H190" s="722"/>
      <c r="I190" s="722"/>
      <c r="J190" s="722"/>
      <c r="K190" s="67"/>
    </row>
    <row r="191" spans="2:11" ht="18">
      <c r="B191" s="722"/>
      <c r="C191" s="722"/>
      <c r="D191" s="722"/>
      <c r="E191" s="722"/>
      <c r="F191" s="722"/>
      <c r="G191" s="722"/>
      <c r="H191" s="722"/>
      <c r="I191" s="722"/>
      <c r="J191" s="722"/>
      <c r="K191" s="67"/>
    </row>
    <row r="192" spans="2:11" ht="18">
      <c r="B192" s="722"/>
      <c r="C192" s="722"/>
      <c r="D192" s="722"/>
      <c r="E192" s="722"/>
      <c r="F192" s="722"/>
      <c r="G192" s="722"/>
      <c r="H192" s="722"/>
      <c r="I192" s="722"/>
      <c r="J192" s="722"/>
      <c r="K192" s="67"/>
    </row>
    <row r="193" spans="2:11" ht="18">
      <c r="B193" s="722"/>
      <c r="C193" s="722"/>
      <c r="D193" s="722"/>
      <c r="E193" s="722"/>
      <c r="F193" s="722"/>
      <c r="G193" s="722"/>
      <c r="H193" s="722"/>
      <c r="I193" s="722"/>
      <c r="J193" s="722"/>
      <c r="K193" s="67"/>
    </row>
    <row r="194" spans="2:11" ht="18">
      <c r="B194" s="722"/>
      <c r="C194" s="722"/>
      <c r="D194" s="722"/>
      <c r="E194" s="722"/>
      <c r="F194" s="722"/>
      <c r="G194" s="722"/>
      <c r="H194" s="722"/>
      <c r="I194" s="722"/>
      <c r="J194" s="722"/>
      <c r="K194" s="67"/>
    </row>
    <row r="195" spans="2:11" ht="18">
      <c r="B195" s="722"/>
      <c r="C195" s="722"/>
      <c r="D195" s="722"/>
      <c r="E195" s="722"/>
      <c r="F195" s="722"/>
      <c r="G195" s="722"/>
      <c r="H195" s="722"/>
      <c r="I195" s="722"/>
      <c r="J195" s="722"/>
      <c r="K195" s="67"/>
    </row>
    <row r="196" spans="2:11" ht="18">
      <c r="B196" s="722"/>
      <c r="C196" s="722"/>
      <c r="D196" s="722"/>
      <c r="E196" s="722"/>
      <c r="F196" s="722"/>
      <c r="G196" s="722"/>
      <c r="H196" s="722"/>
      <c r="I196" s="722"/>
      <c r="J196" s="722"/>
      <c r="K196" s="67"/>
    </row>
    <row r="197" spans="2:11" ht="18">
      <c r="B197" s="722"/>
      <c r="C197" s="722"/>
      <c r="D197" s="722"/>
      <c r="E197" s="722"/>
      <c r="F197" s="722"/>
      <c r="G197" s="722"/>
      <c r="H197" s="722"/>
      <c r="I197" s="722"/>
      <c r="J197" s="722"/>
      <c r="K197" s="67"/>
    </row>
    <row r="198" spans="2:11" ht="18">
      <c r="B198" s="722"/>
      <c r="C198" s="722"/>
      <c r="D198" s="722"/>
      <c r="E198" s="722"/>
      <c r="F198" s="722"/>
      <c r="G198" s="722"/>
      <c r="H198" s="722"/>
      <c r="I198" s="722"/>
      <c r="J198" s="722"/>
      <c r="K198" s="67"/>
    </row>
    <row r="199" spans="2:11" ht="18">
      <c r="B199" s="722"/>
      <c r="C199" s="722"/>
      <c r="D199" s="722"/>
      <c r="E199" s="722"/>
      <c r="F199" s="722"/>
      <c r="G199" s="722"/>
      <c r="H199" s="722"/>
      <c r="I199" s="722"/>
      <c r="J199" s="722"/>
      <c r="K199" s="67"/>
    </row>
    <row r="200" spans="2:11" ht="18">
      <c r="B200" s="722"/>
      <c r="C200" s="722"/>
      <c r="D200" s="722"/>
      <c r="E200" s="722"/>
      <c r="F200" s="722"/>
      <c r="G200" s="722"/>
      <c r="H200" s="722"/>
      <c r="I200" s="722"/>
      <c r="J200" s="722"/>
      <c r="K200" s="67"/>
    </row>
    <row r="201" spans="2:11" ht="18">
      <c r="B201" s="722"/>
      <c r="C201" s="722"/>
      <c r="D201" s="722"/>
      <c r="E201" s="722"/>
      <c r="F201" s="722"/>
      <c r="G201" s="722"/>
      <c r="H201" s="722"/>
      <c r="I201" s="722"/>
      <c r="J201" s="722"/>
      <c r="K201" s="67"/>
    </row>
    <row r="202" spans="2:11" ht="18">
      <c r="B202" s="722"/>
      <c r="C202" s="722"/>
      <c r="D202" s="722"/>
      <c r="E202" s="722"/>
      <c r="F202" s="722"/>
      <c r="G202" s="722"/>
      <c r="H202" s="722"/>
      <c r="I202" s="722"/>
      <c r="J202" s="722"/>
      <c r="K202" s="67"/>
    </row>
    <row r="203" spans="2:11" ht="18">
      <c r="B203" s="722"/>
      <c r="C203" s="722"/>
      <c r="D203" s="722"/>
      <c r="E203" s="722"/>
      <c r="F203" s="722"/>
      <c r="G203" s="722"/>
      <c r="H203" s="722"/>
      <c r="I203" s="722"/>
      <c r="J203" s="722"/>
      <c r="K203" s="67"/>
    </row>
    <row r="204" spans="2:11" ht="18">
      <c r="B204" s="722"/>
      <c r="C204" s="722"/>
      <c r="D204" s="722"/>
      <c r="E204" s="722"/>
      <c r="F204" s="722"/>
      <c r="G204" s="722"/>
      <c r="H204" s="722"/>
      <c r="I204" s="722"/>
      <c r="J204" s="722"/>
      <c r="K204" s="67"/>
    </row>
    <row r="205" spans="2:11" ht="18">
      <c r="B205" s="722"/>
      <c r="C205" s="722"/>
      <c r="D205" s="722"/>
      <c r="E205" s="722"/>
      <c r="F205" s="722"/>
      <c r="G205" s="722"/>
      <c r="H205" s="722"/>
      <c r="I205" s="722"/>
      <c r="J205" s="722"/>
      <c r="K205" s="67"/>
    </row>
    <row r="206" spans="2:11" ht="18">
      <c r="B206" s="722"/>
      <c r="C206" s="722"/>
      <c r="D206" s="722"/>
      <c r="E206" s="722"/>
      <c r="F206" s="722"/>
      <c r="G206" s="722"/>
      <c r="H206" s="722"/>
      <c r="I206" s="722"/>
      <c r="J206" s="722"/>
      <c r="K206" s="67"/>
    </row>
    <row r="207" spans="2:11" ht="18">
      <c r="B207" s="722"/>
      <c r="C207" s="722"/>
      <c r="D207" s="722"/>
      <c r="E207" s="722"/>
      <c r="F207" s="722"/>
      <c r="G207" s="722"/>
      <c r="H207" s="722"/>
      <c r="I207" s="722"/>
      <c r="J207" s="722"/>
      <c r="K207" s="67"/>
    </row>
    <row r="208" spans="2:11" ht="18">
      <c r="B208" s="722"/>
      <c r="C208" s="722"/>
      <c r="D208" s="722"/>
      <c r="E208" s="722"/>
      <c r="F208" s="722"/>
      <c r="G208" s="722"/>
      <c r="H208" s="722"/>
      <c r="I208" s="722"/>
      <c r="J208" s="722"/>
      <c r="K208" s="67"/>
    </row>
    <row r="209" spans="2:11" ht="18">
      <c r="B209" s="722"/>
      <c r="C209" s="722"/>
      <c r="D209" s="722"/>
      <c r="E209" s="722"/>
      <c r="F209" s="722"/>
      <c r="G209" s="722"/>
      <c r="H209" s="722"/>
      <c r="I209" s="722"/>
      <c r="J209" s="722"/>
      <c r="K209" s="67"/>
    </row>
    <row r="210" spans="2:11" ht="18">
      <c r="B210" s="722"/>
      <c r="C210" s="722"/>
      <c r="D210" s="722"/>
      <c r="E210" s="722"/>
      <c r="F210" s="722"/>
      <c r="G210" s="722"/>
      <c r="H210" s="722"/>
      <c r="I210" s="722"/>
      <c r="J210" s="722"/>
      <c r="K210" s="67"/>
    </row>
    <row r="211" spans="2:11" ht="18">
      <c r="B211" s="722"/>
      <c r="C211" s="722"/>
      <c r="D211" s="722"/>
      <c r="E211" s="722"/>
      <c r="F211" s="722"/>
      <c r="G211" s="722"/>
      <c r="H211" s="722"/>
      <c r="I211" s="722"/>
      <c r="J211" s="722"/>
      <c r="K211" s="67"/>
    </row>
    <row r="212" spans="2:11" ht="18">
      <c r="B212" s="722"/>
      <c r="C212" s="722"/>
      <c r="D212" s="722"/>
      <c r="E212" s="722"/>
      <c r="F212" s="722"/>
      <c r="G212" s="722"/>
      <c r="H212" s="722"/>
      <c r="I212" s="722"/>
      <c r="J212" s="722"/>
      <c r="K212" s="67"/>
    </row>
    <row r="213" spans="2:11" ht="18">
      <c r="B213" s="722"/>
      <c r="C213" s="722"/>
      <c r="D213" s="722"/>
      <c r="E213" s="722"/>
      <c r="F213" s="722"/>
      <c r="G213" s="722"/>
      <c r="H213" s="722"/>
      <c r="I213" s="722"/>
      <c r="J213" s="722"/>
      <c r="K213" s="67"/>
    </row>
    <row r="214" spans="2:11" ht="18">
      <c r="B214" s="722"/>
      <c r="C214" s="722"/>
      <c r="D214" s="722"/>
      <c r="E214" s="722"/>
      <c r="F214" s="722"/>
      <c r="G214" s="722"/>
      <c r="H214" s="722"/>
      <c r="I214" s="722"/>
      <c r="J214" s="722"/>
      <c r="K214" s="67"/>
    </row>
    <row r="215" spans="2:11" ht="18">
      <c r="B215" s="722"/>
      <c r="C215" s="722"/>
      <c r="D215" s="722"/>
      <c r="E215" s="722"/>
      <c r="F215" s="722"/>
      <c r="G215" s="722"/>
      <c r="H215" s="722"/>
      <c r="I215" s="722"/>
      <c r="J215" s="722"/>
      <c r="K215" s="67"/>
    </row>
    <row r="216" spans="2:11" ht="18">
      <c r="B216" s="722"/>
      <c r="C216" s="722"/>
      <c r="D216" s="722"/>
      <c r="E216" s="722"/>
      <c r="F216" s="722"/>
      <c r="G216" s="722"/>
      <c r="H216" s="722"/>
      <c r="I216" s="722"/>
      <c r="J216" s="722"/>
      <c r="K216" s="67"/>
    </row>
    <row r="217" spans="2:11" ht="18">
      <c r="B217" s="722"/>
      <c r="C217" s="722"/>
      <c r="D217" s="722"/>
      <c r="E217" s="722"/>
      <c r="F217" s="722"/>
      <c r="G217" s="722"/>
      <c r="H217" s="722"/>
      <c r="I217" s="722"/>
      <c r="J217" s="722"/>
      <c r="K217" s="67"/>
    </row>
    <row r="218" spans="2:11" ht="18">
      <c r="B218" s="722"/>
      <c r="C218" s="722"/>
      <c r="D218" s="722"/>
      <c r="E218" s="722"/>
      <c r="F218" s="722"/>
      <c r="G218" s="722"/>
      <c r="H218" s="722"/>
      <c r="I218" s="722"/>
      <c r="J218" s="722"/>
      <c r="K218" s="67"/>
    </row>
    <row r="219" spans="2:11" ht="18">
      <c r="B219" s="722"/>
      <c r="C219" s="722"/>
      <c r="D219" s="722"/>
      <c r="E219" s="722"/>
      <c r="F219" s="722"/>
      <c r="G219" s="722"/>
      <c r="H219" s="722"/>
      <c r="I219" s="722"/>
      <c r="J219" s="722"/>
      <c r="K219" s="67"/>
    </row>
    <row r="220" spans="2:11" ht="18">
      <c r="B220" s="722"/>
      <c r="C220" s="722"/>
      <c r="D220" s="722"/>
      <c r="E220" s="722"/>
      <c r="F220" s="722"/>
      <c r="G220" s="722"/>
      <c r="H220" s="722"/>
      <c r="I220" s="722"/>
      <c r="J220" s="722"/>
      <c r="K220" s="67"/>
    </row>
    <row r="221" spans="2:11" ht="18">
      <c r="B221" s="722"/>
      <c r="C221" s="722"/>
      <c r="D221" s="722"/>
      <c r="E221" s="722"/>
      <c r="F221" s="722"/>
      <c r="G221" s="722"/>
      <c r="H221" s="722"/>
      <c r="I221" s="722"/>
      <c r="J221" s="722"/>
      <c r="K221" s="67"/>
    </row>
    <row r="222" spans="2:11" ht="18">
      <c r="B222" s="722"/>
      <c r="C222" s="722"/>
      <c r="D222" s="722"/>
      <c r="E222" s="722"/>
      <c r="F222" s="722"/>
      <c r="G222" s="722"/>
      <c r="H222" s="722"/>
      <c r="I222" s="722"/>
      <c r="J222" s="722"/>
      <c r="K222" s="67"/>
    </row>
    <row r="223" spans="2:11" ht="18">
      <c r="B223" s="722"/>
      <c r="C223" s="722"/>
      <c r="D223" s="722"/>
      <c r="E223" s="722"/>
      <c r="F223" s="722"/>
      <c r="G223" s="722"/>
      <c r="H223" s="722"/>
      <c r="I223" s="722"/>
      <c r="J223" s="722"/>
      <c r="K223" s="67"/>
    </row>
    <row r="224" spans="2:11" ht="18">
      <c r="B224" s="722"/>
      <c r="C224" s="722"/>
      <c r="D224" s="722"/>
      <c r="E224" s="722"/>
      <c r="F224" s="722"/>
      <c r="G224" s="722"/>
      <c r="H224" s="722"/>
      <c r="I224" s="722"/>
      <c r="J224" s="722"/>
      <c r="K224" s="67"/>
    </row>
    <row r="225" spans="2:11" ht="18">
      <c r="B225" s="722"/>
      <c r="C225" s="722"/>
      <c r="D225" s="722"/>
      <c r="E225" s="722"/>
      <c r="F225" s="722"/>
      <c r="G225" s="722"/>
      <c r="H225" s="722"/>
      <c r="I225" s="722"/>
      <c r="J225" s="722"/>
      <c r="K225" s="67"/>
    </row>
    <row r="226" spans="2:11" ht="18">
      <c r="B226" s="722"/>
      <c r="C226" s="722"/>
      <c r="D226" s="722"/>
      <c r="E226" s="722"/>
      <c r="F226" s="722"/>
      <c r="G226" s="722"/>
      <c r="H226" s="722"/>
      <c r="I226" s="722"/>
      <c r="J226" s="722"/>
      <c r="K226" s="67"/>
    </row>
    <row r="227" spans="2:11" ht="18">
      <c r="B227" s="722"/>
      <c r="C227" s="722"/>
      <c r="D227" s="722"/>
      <c r="E227" s="722"/>
      <c r="F227" s="722"/>
      <c r="G227" s="722"/>
      <c r="H227" s="722"/>
      <c r="I227" s="722"/>
      <c r="J227" s="722"/>
      <c r="K227" s="67"/>
    </row>
    <row r="228" spans="2:11" ht="18">
      <c r="B228" s="722"/>
      <c r="C228" s="722"/>
      <c r="D228" s="722"/>
      <c r="E228" s="722"/>
      <c r="F228" s="722"/>
      <c r="G228" s="722"/>
      <c r="H228" s="722"/>
      <c r="I228" s="722"/>
      <c r="J228" s="722"/>
      <c r="K228" s="67"/>
    </row>
    <row r="229" spans="2:11" ht="18">
      <c r="B229" s="722"/>
      <c r="C229" s="722"/>
      <c r="D229" s="722"/>
      <c r="E229" s="722"/>
      <c r="F229" s="722"/>
      <c r="G229" s="722"/>
      <c r="H229" s="722"/>
      <c r="I229" s="722"/>
      <c r="J229" s="722"/>
      <c r="K229" s="67"/>
    </row>
    <row r="230" spans="2:11" ht="18">
      <c r="B230" s="722"/>
      <c r="C230" s="722"/>
      <c r="D230" s="722"/>
      <c r="E230" s="722"/>
      <c r="F230" s="722"/>
      <c r="G230" s="722"/>
      <c r="H230" s="722"/>
      <c r="I230" s="722"/>
      <c r="J230" s="722"/>
      <c r="K230" s="67"/>
    </row>
    <row r="231" spans="2:11" ht="18">
      <c r="B231" s="722"/>
      <c r="C231" s="722"/>
      <c r="D231" s="722"/>
      <c r="E231" s="722"/>
      <c r="F231" s="722"/>
      <c r="G231" s="722"/>
      <c r="H231" s="722"/>
      <c r="I231" s="722"/>
      <c r="J231" s="722"/>
      <c r="K231" s="67"/>
    </row>
    <row r="232" spans="2:11" ht="18">
      <c r="B232" s="722"/>
      <c r="C232" s="722"/>
      <c r="D232" s="722"/>
      <c r="E232" s="722"/>
      <c r="F232" s="722"/>
      <c r="G232" s="722"/>
      <c r="H232" s="722"/>
      <c r="I232" s="722"/>
      <c r="J232" s="722"/>
      <c r="K232" s="67"/>
    </row>
    <row r="233" spans="2:11" ht="18">
      <c r="B233" s="722"/>
      <c r="C233" s="722"/>
      <c r="D233" s="722"/>
      <c r="E233" s="722"/>
      <c r="F233" s="722"/>
      <c r="G233" s="722"/>
      <c r="H233" s="722"/>
      <c r="I233" s="722"/>
      <c r="J233" s="722"/>
      <c r="K233" s="67"/>
    </row>
    <row r="234" spans="2:11" ht="18">
      <c r="B234" s="722"/>
      <c r="C234" s="722"/>
      <c r="D234" s="722"/>
      <c r="E234" s="722"/>
      <c r="F234" s="722"/>
      <c r="G234" s="722"/>
      <c r="H234" s="722"/>
      <c r="I234" s="722"/>
      <c r="J234" s="722"/>
      <c r="K234" s="67"/>
    </row>
    <row r="235" spans="2:11" ht="18">
      <c r="B235" s="722"/>
      <c r="C235" s="722"/>
      <c r="D235" s="722"/>
      <c r="E235" s="722"/>
      <c r="F235" s="722"/>
      <c r="G235" s="722"/>
      <c r="H235" s="722"/>
      <c r="I235" s="722"/>
      <c r="J235" s="722"/>
      <c r="K235" s="67"/>
    </row>
    <row r="236" spans="2:11" ht="18">
      <c r="B236" s="722"/>
      <c r="C236" s="722"/>
      <c r="D236" s="722"/>
      <c r="E236" s="722"/>
      <c r="F236" s="722"/>
      <c r="G236" s="722"/>
      <c r="H236" s="722"/>
      <c r="I236" s="722"/>
      <c r="J236" s="722"/>
      <c r="K236" s="67"/>
    </row>
    <row r="237" spans="2:11" ht="18">
      <c r="B237" s="722"/>
      <c r="C237" s="722"/>
      <c r="D237" s="722"/>
      <c r="E237" s="722"/>
      <c r="F237" s="722"/>
      <c r="G237" s="722"/>
      <c r="H237" s="722"/>
      <c r="I237" s="722"/>
      <c r="J237" s="722"/>
      <c r="K237" s="67"/>
    </row>
    <row r="238" spans="2:11" ht="18">
      <c r="B238" s="722"/>
      <c r="C238" s="722"/>
      <c r="D238" s="722"/>
      <c r="E238" s="722"/>
      <c r="F238" s="722"/>
      <c r="G238" s="722"/>
      <c r="H238" s="722"/>
      <c r="I238" s="722"/>
      <c r="J238" s="722"/>
      <c r="K238" s="67"/>
    </row>
    <row r="239" spans="2:11" ht="18">
      <c r="B239" s="722"/>
      <c r="C239" s="722"/>
      <c r="D239" s="722"/>
      <c r="E239" s="722"/>
      <c r="F239" s="722"/>
      <c r="G239" s="722"/>
      <c r="H239" s="722"/>
      <c r="I239" s="722"/>
      <c r="J239" s="722"/>
      <c r="K239" s="67"/>
    </row>
    <row r="240" spans="2:11" ht="18">
      <c r="B240" s="722"/>
      <c r="C240" s="722"/>
      <c r="D240" s="722"/>
      <c r="E240" s="722"/>
      <c r="F240" s="722"/>
      <c r="G240" s="722"/>
      <c r="H240" s="722"/>
      <c r="I240" s="722"/>
      <c r="J240" s="722"/>
      <c r="K240" s="67"/>
    </row>
    <row r="241" spans="2:11" ht="18">
      <c r="B241" s="722"/>
      <c r="C241" s="722"/>
      <c r="D241" s="722"/>
      <c r="E241" s="722"/>
      <c r="F241" s="722"/>
      <c r="G241" s="722"/>
      <c r="H241" s="722"/>
      <c r="I241" s="722"/>
      <c r="J241" s="722"/>
      <c r="K241" s="67"/>
    </row>
    <row r="242" spans="2:11" ht="18">
      <c r="B242" s="722"/>
      <c r="C242" s="722"/>
      <c r="D242" s="722"/>
      <c r="E242" s="722"/>
      <c r="F242" s="722"/>
      <c r="G242" s="722"/>
      <c r="H242" s="722"/>
      <c r="I242" s="722"/>
      <c r="J242" s="722"/>
      <c r="K242" s="67"/>
    </row>
    <row r="243" spans="2:11" ht="18">
      <c r="B243" s="722"/>
      <c r="C243" s="722"/>
      <c r="D243" s="722"/>
      <c r="E243" s="722"/>
      <c r="F243" s="722"/>
      <c r="G243" s="722"/>
      <c r="H243" s="722"/>
      <c r="I243" s="722"/>
      <c r="J243" s="722"/>
      <c r="K243" s="67"/>
    </row>
    <row r="244" spans="2:11" ht="18">
      <c r="B244" s="722"/>
      <c r="C244" s="722"/>
      <c r="D244" s="722"/>
      <c r="E244" s="722"/>
      <c r="F244" s="722"/>
      <c r="G244" s="722"/>
      <c r="H244" s="722"/>
      <c r="I244" s="722"/>
      <c r="J244" s="722"/>
      <c r="K244" s="67"/>
    </row>
    <row r="245" spans="2:11" ht="18">
      <c r="B245" s="722"/>
      <c r="C245" s="722"/>
      <c r="D245" s="722"/>
      <c r="E245" s="722"/>
      <c r="F245" s="722"/>
      <c r="G245" s="722"/>
      <c r="H245" s="722"/>
      <c r="I245" s="722"/>
      <c r="J245" s="722"/>
      <c r="K245" s="67"/>
    </row>
    <row r="246" spans="2:11" ht="18">
      <c r="B246" s="722"/>
      <c r="C246" s="722"/>
      <c r="D246" s="722"/>
      <c r="E246" s="722"/>
      <c r="F246" s="722"/>
      <c r="G246" s="722"/>
      <c r="H246" s="722"/>
      <c r="I246" s="722"/>
      <c r="J246" s="722"/>
      <c r="K246" s="67"/>
    </row>
    <row r="247" spans="2:11" ht="18">
      <c r="B247" s="722"/>
      <c r="C247" s="722"/>
      <c r="D247" s="722"/>
      <c r="E247" s="722"/>
      <c r="F247" s="722"/>
      <c r="G247" s="722"/>
      <c r="H247" s="722"/>
      <c r="I247" s="722"/>
      <c r="J247" s="722"/>
      <c r="K247" s="67"/>
    </row>
    <row r="248" spans="2:11" ht="18">
      <c r="B248" s="722"/>
      <c r="C248" s="722"/>
      <c r="D248" s="722"/>
      <c r="E248" s="722"/>
      <c r="F248" s="722"/>
      <c r="G248" s="722"/>
      <c r="H248" s="722"/>
      <c r="I248" s="722"/>
      <c r="J248" s="722"/>
      <c r="K248" s="67"/>
    </row>
    <row r="249" spans="2:11" ht="18">
      <c r="B249" s="722"/>
      <c r="C249" s="722"/>
      <c r="D249" s="722"/>
      <c r="E249" s="722"/>
      <c r="F249" s="722"/>
      <c r="G249" s="722"/>
      <c r="H249" s="722"/>
      <c r="I249" s="722"/>
      <c r="J249" s="722"/>
      <c r="K249" s="67"/>
    </row>
    <row r="250" spans="2:11" ht="18">
      <c r="B250" s="722"/>
      <c r="C250" s="722"/>
      <c r="D250" s="722"/>
      <c r="E250" s="722"/>
      <c r="F250" s="722"/>
      <c r="G250" s="722"/>
      <c r="H250" s="722"/>
      <c r="I250" s="722"/>
      <c r="J250" s="722"/>
      <c r="K250" s="67"/>
    </row>
    <row r="251" spans="2:11" ht="18">
      <c r="B251" s="722"/>
      <c r="C251" s="722"/>
      <c r="D251" s="722"/>
      <c r="E251" s="722"/>
      <c r="F251" s="722"/>
      <c r="G251" s="722"/>
      <c r="H251" s="722"/>
      <c r="I251" s="722"/>
      <c r="J251" s="722"/>
      <c r="K251" s="67"/>
    </row>
    <row r="252" spans="2:11" ht="18">
      <c r="B252" s="722"/>
      <c r="C252" s="722"/>
      <c r="D252" s="722"/>
      <c r="E252" s="722"/>
      <c r="F252" s="722"/>
      <c r="G252" s="722"/>
      <c r="H252" s="722"/>
      <c r="I252" s="722"/>
      <c r="J252" s="722"/>
      <c r="K252" s="67"/>
    </row>
    <row r="253" spans="2:11" ht="18">
      <c r="B253" s="722"/>
      <c r="C253" s="722"/>
      <c r="D253" s="722"/>
      <c r="E253" s="722"/>
      <c r="F253" s="722"/>
      <c r="G253" s="722"/>
      <c r="H253" s="722"/>
      <c r="I253" s="722"/>
      <c r="J253" s="722"/>
      <c r="K253" s="67"/>
    </row>
    <row r="254" spans="2:11" ht="18">
      <c r="B254" s="722"/>
      <c r="C254" s="722"/>
      <c r="D254" s="722"/>
      <c r="E254" s="722"/>
      <c r="F254" s="722"/>
      <c r="G254" s="722"/>
      <c r="H254" s="722"/>
      <c r="I254" s="722"/>
      <c r="J254" s="722"/>
      <c r="K254" s="67"/>
    </row>
    <row r="255" spans="2:11" ht="18">
      <c r="B255" s="722"/>
      <c r="C255" s="722"/>
      <c r="D255" s="722"/>
      <c r="E255" s="722"/>
      <c r="F255" s="722"/>
      <c r="G255" s="722"/>
      <c r="H255" s="722"/>
      <c r="I255" s="722"/>
      <c r="J255" s="722"/>
      <c r="K255" s="67"/>
    </row>
    <row r="256" spans="2:11" ht="18">
      <c r="B256" s="722"/>
      <c r="C256" s="722"/>
      <c r="D256" s="722"/>
      <c r="E256" s="722"/>
      <c r="F256" s="722"/>
      <c r="G256" s="722"/>
      <c r="H256" s="722"/>
      <c r="I256" s="722"/>
      <c r="J256" s="722"/>
      <c r="K256" s="67"/>
    </row>
    <row r="257" spans="2:11" ht="18">
      <c r="B257" s="722"/>
      <c r="C257" s="722"/>
      <c r="D257" s="722"/>
      <c r="E257" s="722"/>
      <c r="F257" s="722"/>
      <c r="G257" s="722"/>
      <c r="H257" s="722"/>
      <c r="I257" s="722"/>
      <c r="J257" s="722"/>
      <c r="K257" s="67"/>
    </row>
    <row r="258" spans="2:11" ht="18">
      <c r="B258" s="722"/>
      <c r="C258" s="722"/>
      <c r="D258" s="722"/>
      <c r="E258" s="722"/>
      <c r="F258" s="722"/>
      <c r="G258" s="722"/>
      <c r="H258" s="722"/>
      <c r="I258" s="722"/>
      <c r="J258" s="722"/>
      <c r="K258" s="67"/>
    </row>
    <row r="259" spans="2:11" ht="18">
      <c r="B259" s="722"/>
      <c r="C259" s="722"/>
      <c r="D259" s="722"/>
      <c r="E259" s="722"/>
      <c r="F259" s="722"/>
      <c r="G259" s="722"/>
      <c r="H259" s="722"/>
      <c r="I259" s="722"/>
      <c r="J259" s="722"/>
      <c r="K259" s="67"/>
    </row>
    <row r="260" spans="2:11" ht="18">
      <c r="B260" s="722"/>
      <c r="C260" s="722"/>
      <c r="D260" s="722"/>
      <c r="E260" s="722"/>
      <c r="F260" s="722"/>
      <c r="G260" s="722"/>
      <c r="H260" s="722"/>
      <c r="I260" s="722"/>
      <c r="J260" s="722"/>
      <c r="K260" s="67"/>
    </row>
    <row r="261" spans="2:11" ht="18">
      <c r="B261" s="722"/>
      <c r="C261" s="722"/>
      <c r="D261" s="722"/>
      <c r="E261" s="722"/>
      <c r="F261" s="722"/>
      <c r="G261" s="722"/>
      <c r="H261" s="722"/>
      <c r="I261" s="722"/>
      <c r="J261" s="722"/>
      <c r="K261" s="67"/>
    </row>
    <row r="262" spans="2:11" ht="18">
      <c r="B262" s="722"/>
      <c r="C262" s="722"/>
      <c r="D262" s="722"/>
      <c r="E262" s="722"/>
      <c r="F262" s="722"/>
      <c r="G262" s="722"/>
      <c r="H262" s="722"/>
      <c r="I262" s="722"/>
      <c r="J262" s="722"/>
      <c r="K262" s="67"/>
    </row>
    <row r="263" spans="2:11" ht="18">
      <c r="B263" s="722"/>
      <c r="C263" s="722"/>
      <c r="D263" s="722"/>
      <c r="E263" s="722"/>
      <c r="F263" s="722"/>
      <c r="G263" s="722"/>
      <c r="H263" s="722"/>
      <c r="I263" s="722"/>
      <c r="J263" s="722"/>
      <c r="K263" s="67"/>
    </row>
    <row r="264" spans="2:11" ht="18">
      <c r="B264" s="722"/>
      <c r="C264" s="722"/>
      <c r="D264" s="722"/>
      <c r="E264" s="722"/>
      <c r="F264" s="722"/>
      <c r="G264" s="722"/>
      <c r="H264" s="722"/>
      <c r="I264" s="722"/>
      <c r="J264" s="722"/>
      <c r="K264" s="67"/>
    </row>
    <row r="265" spans="2:11" ht="18">
      <c r="B265" s="722"/>
      <c r="C265" s="722"/>
      <c r="D265" s="722"/>
      <c r="E265" s="722"/>
      <c r="F265" s="722"/>
      <c r="G265" s="722"/>
      <c r="H265" s="722"/>
      <c r="I265" s="722"/>
      <c r="J265" s="722"/>
      <c r="K265" s="67"/>
    </row>
    <row r="266" spans="2:11" ht="18">
      <c r="B266" s="722"/>
      <c r="C266" s="722"/>
      <c r="D266" s="722"/>
      <c r="E266" s="722"/>
      <c r="F266" s="722"/>
      <c r="G266" s="722"/>
      <c r="H266" s="722"/>
      <c r="I266" s="722"/>
      <c r="J266" s="722"/>
      <c r="K266" s="67"/>
    </row>
    <row r="267" spans="2:11" ht="18">
      <c r="B267" s="722"/>
      <c r="C267" s="722"/>
      <c r="D267" s="722"/>
      <c r="E267" s="722"/>
      <c r="F267" s="722"/>
      <c r="G267" s="722"/>
      <c r="H267" s="722"/>
      <c r="I267" s="722"/>
      <c r="J267" s="722"/>
      <c r="K267" s="67"/>
    </row>
    <row r="268" spans="2:11" ht="18">
      <c r="B268" s="722"/>
      <c r="C268" s="722"/>
      <c r="D268" s="722"/>
      <c r="E268" s="722"/>
      <c r="F268" s="722"/>
      <c r="G268" s="722"/>
      <c r="H268" s="722"/>
      <c r="I268" s="722"/>
      <c r="J268" s="722"/>
      <c r="K268" s="67"/>
    </row>
  </sheetData>
  <pageMargins left="0.7" right="0.7" top="0.75" bottom="0.75" header="0.3" footer="0.3"/>
  <ignoredErrors>
    <ignoredError sqref="C11 C14 C17 C20:C21 C24 C27:C31 C34:C38 C41:C43 C46:C51 C64:C73 C78:C79 C82 C85:C88 C91 C94:C95 C98:C103 C117:C120 C123:C129 C134:C136 C139:C148" numberStoredAsText="1"/>
    <ignoredError sqref="H51 H73 H81:H82 H120 H129 H136 H147" formula="1"/>
    <ignoredError sqref="G149:I149" unlockedFormula="1"/>
  </ignoredErrors>
</worksheet>
</file>

<file path=xl/worksheets/sheet37.xml><?xml version="1.0" encoding="utf-8"?>
<worksheet xmlns="http://schemas.openxmlformats.org/spreadsheetml/2006/main" xmlns:r="http://schemas.openxmlformats.org/officeDocument/2006/relationships">
  <sheetPr transitionEvaluation="1"/>
  <dimension ref="A1:S98"/>
  <sheetViews>
    <sheetView defaultGridColor="0" topLeftCell="A31" colorId="22" zoomScale="75" zoomScaleNormal="75" workbookViewId="0">
      <selection activeCell="H52" sqref="H52"/>
    </sheetView>
  </sheetViews>
  <sheetFormatPr defaultColWidth="9.77734375" defaultRowHeight="15"/>
  <cols>
    <col min="1" max="1" width="2.77734375" customWidth="1"/>
    <col min="2" max="2" width="4.77734375" customWidth="1"/>
    <col min="3" max="3" width="1.77734375" customWidth="1"/>
    <col min="4" max="4" width="30.33203125" customWidth="1"/>
    <col min="5" max="5" width="14.77734375" customWidth="1"/>
    <col min="6" max="10" width="12.77734375" customWidth="1"/>
    <col min="11" max="11" width="2.77734375" customWidth="1"/>
    <col min="12" max="12" width="5.77734375" customWidth="1"/>
    <col min="13" max="13" width="30.77734375" customWidth="1"/>
    <col min="14" max="18" width="14.77734375" customWidth="1"/>
  </cols>
  <sheetData>
    <row r="1" spans="1:19" ht="16.5" thickBot="1">
      <c r="A1" s="153" t="str">
        <f>'Data Sheet'!A54</f>
        <v>Annual Report of THE MIDDLEBURGH TELEPHONE COMPANY                                                                                           For the period ending DECEMBER 31, 2013</v>
      </c>
      <c r="B1" s="67"/>
      <c r="C1" s="825"/>
      <c r="D1" s="825"/>
      <c r="E1" s="825"/>
      <c r="F1" s="825"/>
      <c r="G1" s="825"/>
      <c r="H1" s="783"/>
      <c r="I1" s="825"/>
      <c r="J1" s="825"/>
      <c r="K1" s="153" t="str">
        <f>'Data Sheet'!A54</f>
        <v>Annual Report of THE MIDDLEBURGH TELEPHONE COMPANY                                                                                           For the period ending DECEMBER 31, 2013</v>
      </c>
      <c r="L1" s="67"/>
      <c r="M1" s="825"/>
      <c r="N1" s="825"/>
      <c r="O1" s="825"/>
      <c r="P1" s="783"/>
      <c r="Q1" s="825"/>
      <c r="R1" s="825"/>
      <c r="S1" s="67"/>
    </row>
    <row r="2" spans="1:19" ht="15.75">
      <c r="A2" s="826"/>
      <c r="B2" s="827"/>
      <c r="C2" s="827"/>
      <c r="D2" s="827"/>
      <c r="E2" s="827"/>
      <c r="F2" s="827"/>
      <c r="G2" s="827"/>
      <c r="H2" s="827"/>
      <c r="I2" s="827"/>
      <c r="J2" s="828" t="s">
        <v>795</v>
      </c>
      <c r="K2" s="68"/>
      <c r="L2" s="827"/>
      <c r="M2" s="827"/>
      <c r="N2" s="827"/>
      <c r="O2" s="827"/>
      <c r="P2" s="827"/>
      <c r="Q2" s="827"/>
      <c r="R2" s="828" t="s">
        <v>795</v>
      </c>
      <c r="S2" s="67"/>
    </row>
    <row r="3" spans="1:19" ht="15.75">
      <c r="A3" s="781"/>
      <c r="B3" s="825"/>
      <c r="C3" s="825"/>
      <c r="D3" s="825"/>
      <c r="E3" s="825"/>
      <c r="F3" s="825"/>
      <c r="G3" s="825"/>
      <c r="H3" s="825"/>
      <c r="I3" s="825"/>
      <c r="J3" s="829"/>
      <c r="K3" s="74"/>
      <c r="L3" s="825"/>
      <c r="M3" s="825"/>
      <c r="N3" s="825"/>
      <c r="O3" s="825"/>
      <c r="P3" s="825"/>
      <c r="Q3" s="825"/>
      <c r="R3" s="829" t="s">
        <v>795</v>
      </c>
      <c r="S3" s="67"/>
    </row>
    <row r="4" spans="1:19" ht="18">
      <c r="A4" s="1018"/>
      <c r="B4" s="1" t="s">
        <v>2668</v>
      </c>
      <c r="C4" s="402"/>
      <c r="D4" s="402"/>
      <c r="E4" s="402"/>
      <c r="F4" s="402"/>
      <c r="G4" s="402"/>
      <c r="H4" s="402"/>
      <c r="I4" s="402"/>
      <c r="J4" s="418"/>
      <c r="K4" s="74"/>
      <c r="L4" s="524" t="s">
        <v>2669</v>
      </c>
      <c r="M4" s="524"/>
      <c r="N4" s="524"/>
      <c r="O4" s="524"/>
      <c r="P4" s="524"/>
      <c r="Q4" s="524"/>
      <c r="R4" s="830"/>
      <c r="S4" s="67"/>
    </row>
    <row r="5" spans="1:19">
      <c r="A5" s="74"/>
      <c r="B5" s="67"/>
      <c r="C5" s="67"/>
      <c r="D5" s="67"/>
      <c r="E5" s="67"/>
      <c r="F5" s="67"/>
      <c r="G5" s="108"/>
      <c r="H5" s="108"/>
      <c r="I5" s="108"/>
      <c r="J5" s="75"/>
      <c r="K5" s="74"/>
      <c r="L5" s="67"/>
      <c r="M5" s="67"/>
      <c r="N5" s="67"/>
      <c r="O5" s="67"/>
      <c r="P5" s="108"/>
      <c r="Q5" s="108"/>
      <c r="R5" s="75"/>
      <c r="S5" s="67"/>
    </row>
    <row r="6" spans="1:19">
      <c r="A6" s="74"/>
      <c r="B6" s="1405">
        <v>1</v>
      </c>
      <c r="C6" s="67"/>
      <c r="D6" s="990" t="s">
        <v>2670</v>
      </c>
      <c r="J6" s="979"/>
      <c r="K6" s="74"/>
      <c r="L6" s="1405">
        <v>4</v>
      </c>
      <c r="M6" s="990" t="s">
        <v>2671</v>
      </c>
      <c r="R6" s="979"/>
      <c r="S6" s="67"/>
    </row>
    <row r="7" spans="1:19">
      <c r="A7" s="74"/>
      <c r="B7" s="67"/>
      <c r="C7" s="67"/>
      <c r="D7" s="990" t="s">
        <v>796</v>
      </c>
      <c r="J7" s="979"/>
      <c r="K7" s="74"/>
      <c r="L7" s="67"/>
      <c r="M7" s="990" t="s">
        <v>797</v>
      </c>
      <c r="R7" s="979"/>
      <c r="S7" s="67"/>
    </row>
    <row r="8" spans="1:19">
      <c r="A8" s="74"/>
      <c r="B8" s="67"/>
      <c r="C8" s="67"/>
      <c r="D8" s="990"/>
      <c r="J8" s="979"/>
      <c r="K8" s="74"/>
      <c r="L8" s="67"/>
      <c r="M8" s="990"/>
      <c r="R8" s="979"/>
      <c r="S8" s="67"/>
    </row>
    <row r="9" spans="1:19">
      <c r="A9" s="74"/>
      <c r="B9" s="1405">
        <v>2</v>
      </c>
      <c r="C9" s="67"/>
      <c r="D9" s="990" t="s">
        <v>798</v>
      </c>
      <c r="J9" s="979"/>
      <c r="K9" s="74"/>
      <c r="L9" s="1405">
        <v>5</v>
      </c>
      <c r="M9" s="990" t="s">
        <v>799</v>
      </c>
      <c r="R9" s="979"/>
      <c r="S9" s="67"/>
    </row>
    <row r="10" spans="1:19">
      <c r="A10" s="74"/>
      <c r="B10" s="67"/>
      <c r="C10" s="67"/>
      <c r="D10" s="990" t="s">
        <v>800</v>
      </c>
      <c r="J10" s="979"/>
      <c r="K10" s="74"/>
      <c r="L10" s="67"/>
      <c r="M10" s="990" t="s">
        <v>801</v>
      </c>
      <c r="R10" s="979"/>
      <c r="S10" s="67"/>
    </row>
    <row r="11" spans="1:19">
      <c r="A11" s="74"/>
      <c r="B11" s="67"/>
      <c r="C11" s="67"/>
      <c r="D11" s="990"/>
      <c r="J11" s="979"/>
      <c r="K11" s="74"/>
      <c r="L11" s="67"/>
      <c r="M11" s="990"/>
      <c r="R11" s="979"/>
      <c r="S11" s="67"/>
    </row>
    <row r="12" spans="1:19">
      <c r="A12" s="74"/>
      <c r="B12" s="1405">
        <v>3</v>
      </c>
      <c r="C12" s="67"/>
      <c r="D12" s="990" t="s">
        <v>802</v>
      </c>
      <c r="J12" s="979"/>
      <c r="K12" s="74"/>
      <c r="L12" s="1405">
        <v>6</v>
      </c>
      <c r="M12" s="990" t="s">
        <v>803</v>
      </c>
      <c r="R12" s="979"/>
      <c r="S12" s="67"/>
    </row>
    <row r="13" spans="1:19">
      <c r="A13" s="74"/>
      <c r="B13" s="67"/>
      <c r="C13" s="67"/>
      <c r="D13" s="67"/>
      <c r="E13" s="67"/>
      <c r="F13" s="67"/>
      <c r="G13" s="67"/>
      <c r="H13" s="67"/>
      <c r="I13" s="67"/>
      <c r="J13" s="218"/>
      <c r="K13" s="74"/>
      <c r="L13" s="67"/>
      <c r="M13" s="990" t="s">
        <v>804</v>
      </c>
      <c r="R13" s="991"/>
      <c r="S13" s="67"/>
    </row>
    <row r="14" spans="1:19">
      <c r="A14" s="584"/>
      <c r="B14" s="180"/>
      <c r="C14" s="181"/>
      <c r="D14" s="180"/>
      <c r="E14" s="603"/>
      <c r="F14" s="180"/>
      <c r="G14" s="603"/>
      <c r="H14" s="180"/>
      <c r="I14" s="603"/>
      <c r="J14" s="304"/>
      <c r="K14" s="584"/>
      <c r="L14" s="180"/>
      <c r="M14" s="603"/>
      <c r="N14" s="180"/>
      <c r="O14" s="603"/>
      <c r="P14" s="180"/>
      <c r="Q14" s="181"/>
      <c r="R14" s="304"/>
      <c r="S14" s="67"/>
    </row>
    <row r="15" spans="1:19">
      <c r="A15" s="74"/>
      <c r="B15" s="67"/>
      <c r="C15" s="176"/>
      <c r="D15" s="67"/>
      <c r="E15" s="602" t="s">
        <v>805</v>
      </c>
      <c r="F15" s="67"/>
      <c r="G15" s="90" t="s">
        <v>795</v>
      </c>
      <c r="H15" s="67" t="s">
        <v>795</v>
      </c>
      <c r="I15" s="602" t="s">
        <v>1642</v>
      </c>
      <c r="J15" s="141" t="s">
        <v>1642</v>
      </c>
      <c r="K15" s="74"/>
      <c r="L15" s="67"/>
      <c r="M15" s="90"/>
      <c r="N15" s="67" t="s">
        <v>795</v>
      </c>
      <c r="O15" s="602" t="s">
        <v>1642</v>
      </c>
      <c r="P15" s="67" t="s">
        <v>795</v>
      </c>
      <c r="Q15" s="248" t="s">
        <v>46</v>
      </c>
      <c r="R15" s="249"/>
      <c r="S15" s="67"/>
    </row>
    <row r="16" spans="1:19">
      <c r="A16" s="74"/>
      <c r="B16" s="96" t="s">
        <v>36</v>
      </c>
      <c r="C16" s="176"/>
      <c r="D16" s="96" t="s">
        <v>806</v>
      </c>
      <c r="E16" s="602" t="s">
        <v>807</v>
      </c>
      <c r="F16" s="96" t="s">
        <v>1642</v>
      </c>
      <c r="G16" s="602" t="s">
        <v>1642</v>
      </c>
      <c r="H16" s="96" t="s">
        <v>1642</v>
      </c>
      <c r="I16" s="1408">
        <v>7240</v>
      </c>
      <c r="J16" s="1409">
        <v>7240</v>
      </c>
      <c r="K16" s="74"/>
      <c r="L16" s="96" t="s">
        <v>36</v>
      </c>
      <c r="M16" s="602" t="s">
        <v>806</v>
      </c>
      <c r="N16" s="96" t="s">
        <v>1642</v>
      </c>
      <c r="O16" s="1408">
        <v>2003</v>
      </c>
      <c r="P16" s="96" t="s">
        <v>1642</v>
      </c>
      <c r="Q16" s="602" t="s">
        <v>1642</v>
      </c>
      <c r="R16" s="75" t="s">
        <v>795</v>
      </c>
      <c r="S16" s="67"/>
    </row>
    <row r="17" spans="1:19">
      <c r="A17" s="74"/>
      <c r="B17" s="96" t="s">
        <v>48</v>
      </c>
      <c r="C17" s="176"/>
      <c r="D17" s="67"/>
      <c r="E17" s="602" t="s">
        <v>808</v>
      </c>
      <c r="F17" s="1405">
        <v>7220</v>
      </c>
      <c r="G17" s="1408">
        <v>7420</v>
      </c>
      <c r="H17" s="1405">
        <v>7630</v>
      </c>
      <c r="I17" s="602" t="s">
        <v>1974</v>
      </c>
      <c r="J17" s="141" t="s">
        <v>809</v>
      </c>
      <c r="K17" s="74"/>
      <c r="L17" s="96" t="s">
        <v>48</v>
      </c>
      <c r="M17" s="90"/>
      <c r="N17" s="1405">
        <v>7440</v>
      </c>
      <c r="O17" s="1408">
        <v>2004</v>
      </c>
      <c r="P17" s="1405">
        <v>2001</v>
      </c>
      <c r="Q17" s="602" t="s">
        <v>628</v>
      </c>
      <c r="R17" s="141" t="s">
        <v>1962</v>
      </c>
      <c r="S17" s="67"/>
    </row>
    <row r="18" spans="1:19">
      <c r="A18" s="216"/>
      <c r="B18" s="217"/>
      <c r="C18" s="179"/>
      <c r="D18" s="83" t="s">
        <v>530</v>
      </c>
      <c r="E18" s="82" t="s">
        <v>531</v>
      </c>
      <c r="F18" s="83" t="s">
        <v>532</v>
      </c>
      <c r="G18" s="82" t="s">
        <v>62</v>
      </c>
      <c r="H18" s="83" t="s">
        <v>63</v>
      </c>
      <c r="I18" s="82" t="s">
        <v>64</v>
      </c>
      <c r="J18" s="292" t="s">
        <v>65</v>
      </c>
      <c r="K18" s="216"/>
      <c r="L18" s="217"/>
      <c r="M18" s="82" t="s">
        <v>530</v>
      </c>
      <c r="N18" s="83" t="s">
        <v>66</v>
      </c>
      <c r="O18" s="82" t="s">
        <v>67</v>
      </c>
      <c r="P18" s="83" t="s">
        <v>68</v>
      </c>
      <c r="Q18" s="82" t="s">
        <v>69</v>
      </c>
      <c r="R18" s="292" t="s">
        <v>70</v>
      </c>
      <c r="S18" s="67"/>
    </row>
    <row r="19" spans="1:19">
      <c r="A19" s="74"/>
      <c r="B19" s="67"/>
      <c r="C19" s="176"/>
      <c r="D19" s="67"/>
      <c r="E19" s="90"/>
      <c r="F19" s="67"/>
      <c r="G19" s="90"/>
      <c r="H19" s="67"/>
      <c r="I19" s="90"/>
      <c r="J19" s="75"/>
      <c r="K19" s="74"/>
      <c r="L19" s="67"/>
      <c r="M19" s="90"/>
      <c r="N19" s="67"/>
      <c r="O19" s="90"/>
      <c r="P19" s="67"/>
      <c r="Q19" s="90"/>
      <c r="R19" s="75"/>
      <c r="S19" s="67"/>
    </row>
    <row r="20" spans="1:19">
      <c r="A20" s="74"/>
      <c r="B20" s="67"/>
      <c r="C20" s="176"/>
      <c r="D20" s="67" t="s">
        <v>810</v>
      </c>
      <c r="E20" s="90"/>
      <c r="F20" s="67"/>
      <c r="G20" s="90"/>
      <c r="H20" s="67"/>
      <c r="I20" s="90"/>
      <c r="J20" s="75"/>
      <c r="K20" s="74"/>
      <c r="L20" s="67"/>
      <c r="M20" s="90" t="s">
        <v>810</v>
      </c>
      <c r="N20" s="67"/>
      <c r="O20" s="90"/>
      <c r="P20" s="67"/>
      <c r="Q20" s="90"/>
      <c r="R20" s="75"/>
      <c r="S20" s="67"/>
    </row>
    <row r="21" spans="1:19">
      <c r="A21" s="74"/>
      <c r="B21" s="67"/>
      <c r="C21" s="176"/>
      <c r="D21" s="67"/>
      <c r="E21" s="90"/>
      <c r="F21" s="67"/>
      <c r="G21" s="90"/>
      <c r="H21" s="67"/>
      <c r="I21" s="90"/>
      <c r="J21" s="75"/>
      <c r="K21" s="74"/>
      <c r="L21" s="67"/>
      <c r="M21" s="90"/>
      <c r="N21" s="67"/>
      <c r="O21" s="90"/>
      <c r="P21" s="67"/>
      <c r="Q21" s="90"/>
      <c r="R21" s="75"/>
      <c r="S21" s="67"/>
    </row>
    <row r="22" spans="1:19">
      <c r="A22" s="74"/>
      <c r="B22" s="1405">
        <v>1</v>
      </c>
      <c r="C22" s="176"/>
      <c r="D22" s="67" t="s">
        <v>336</v>
      </c>
      <c r="E22" s="515"/>
      <c r="F22" s="201"/>
      <c r="G22" s="515"/>
      <c r="H22" s="548"/>
      <c r="I22" s="513"/>
      <c r="J22" s="296"/>
      <c r="K22" s="74"/>
      <c r="L22" s="1405">
        <v>1</v>
      </c>
      <c r="M22" s="90" t="s">
        <v>336</v>
      </c>
      <c r="N22" s="548"/>
      <c r="O22" s="513"/>
      <c r="P22" s="548"/>
      <c r="Q22" s="513"/>
      <c r="R22" s="296"/>
      <c r="S22" s="67"/>
    </row>
    <row r="23" spans="1:19">
      <c r="A23" s="74"/>
      <c r="B23" s="1405">
        <v>2</v>
      </c>
      <c r="C23" s="176"/>
      <c r="D23" s="67" t="s">
        <v>811</v>
      </c>
      <c r="E23" s="515">
        <v>142897</v>
      </c>
      <c r="F23" s="201"/>
      <c r="G23" s="515"/>
      <c r="H23" s="201"/>
      <c r="I23" s="515"/>
      <c r="J23" s="199"/>
      <c r="K23" s="74"/>
      <c r="L23" s="1405">
        <v>2</v>
      </c>
      <c r="M23" s="90" t="s">
        <v>811</v>
      </c>
      <c r="N23" s="201"/>
      <c r="O23" s="513"/>
      <c r="P23" s="548"/>
      <c r="Q23" s="1428">
        <v>6570</v>
      </c>
      <c r="R23" s="296">
        <v>142897</v>
      </c>
      <c r="S23" s="67"/>
    </row>
    <row r="24" spans="1:19">
      <c r="A24" s="74"/>
      <c r="B24" s="1405">
        <v>3</v>
      </c>
      <c r="C24" s="176"/>
      <c r="D24" s="67" t="s">
        <v>812</v>
      </c>
      <c r="E24" s="515">
        <v>3255</v>
      </c>
      <c r="F24" s="201"/>
      <c r="G24" s="515"/>
      <c r="H24" s="201"/>
      <c r="I24" s="515"/>
      <c r="J24" s="199"/>
      <c r="K24" s="74"/>
      <c r="L24" s="1405">
        <v>3</v>
      </c>
      <c r="M24" s="90" t="s">
        <v>812</v>
      </c>
      <c r="N24" s="201"/>
      <c r="O24" s="515"/>
      <c r="P24" s="201"/>
      <c r="Q24" s="1428">
        <v>6570</v>
      </c>
      <c r="R24" s="199">
        <v>3255</v>
      </c>
      <c r="S24" s="67"/>
    </row>
    <row r="25" spans="1:19">
      <c r="A25" s="74"/>
      <c r="B25" s="1405">
        <v>4</v>
      </c>
      <c r="C25" s="176"/>
      <c r="D25" s="67" t="s">
        <v>3050</v>
      </c>
      <c r="E25" s="515">
        <v>3182</v>
      </c>
      <c r="F25" s="201"/>
      <c r="G25" s="515"/>
      <c r="H25" s="201"/>
      <c r="I25" s="515">
        <v>0</v>
      </c>
      <c r="J25" s="199">
        <v>3182</v>
      </c>
      <c r="K25" s="74"/>
      <c r="L25" s="1405">
        <v>4</v>
      </c>
      <c r="M25" s="90" t="s">
        <v>46</v>
      </c>
      <c r="N25" s="201"/>
      <c r="O25" s="515"/>
      <c r="P25" s="201"/>
      <c r="Q25" s="515"/>
      <c r="R25" s="199"/>
      <c r="S25" s="67"/>
    </row>
    <row r="26" spans="1:19">
      <c r="A26" s="74"/>
      <c r="B26" s="1405">
        <v>5</v>
      </c>
      <c r="C26" s="176"/>
      <c r="D26" s="67"/>
      <c r="E26" s="831"/>
      <c r="F26" s="210"/>
      <c r="G26" s="831"/>
      <c r="H26" s="210"/>
      <c r="I26" s="831"/>
      <c r="J26" s="208"/>
      <c r="K26" s="74"/>
      <c r="L26" s="1405">
        <v>5</v>
      </c>
      <c r="M26" s="90"/>
      <c r="N26" s="210"/>
      <c r="O26" s="831"/>
      <c r="P26" s="210"/>
      <c r="Q26" s="515"/>
      <c r="R26" s="208"/>
      <c r="S26" s="67"/>
    </row>
    <row r="27" spans="1:19">
      <c r="A27" s="74"/>
      <c r="B27" s="1405">
        <v>6</v>
      </c>
      <c r="C27" s="176"/>
      <c r="D27" s="67" t="s">
        <v>813</v>
      </c>
      <c r="E27" s="832">
        <f t="shared" ref="E27:J27" si="0">SUM(E22:E26)</f>
        <v>149334</v>
      </c>
      <c r="F27" s="833">
        <f t="shared" si="0"/>
        <v>0</v>
      </c>
      <c r="G27" s="832">
        <f t="shared" si="0"/>
        <v>0</v>
      </c>
      <c r="H27" s="833">
        <f t="shared" si="0"/>
        <v>0</v>
      </c>
      <c r="I27" s="832">
        <f t="shared" si="0"/>
        <v>0</v>
      </c>
      <c r="J27" s="834">
        <f t="shared" si="0"/>
        <v>3182</v>
      </c>
      <c r="K27" s="74"/>
      <c r="L27" s="1405">
        <v>6</v>
      </c>
      <c r="M27" s="90" t="s">
        <v>813</v>
      </c>
      <c r="N27" s="833">
        <f>SUM(N22:N26)</f>
        <v>0</v>
      </c>
      <c r="O27" s="832">
        <f>SUM(O22:O26)</f>
        <v>0</v>
      </c>
      <c r="P27" s="833">
        <f>SUM(P22:P26)</f>
        <v>0</v>
      </c>
      <c r="Q27" s="835" t="s">
        <v>814</v>
      </c>
      <c r="R27" s="834">
        <f>SUM(R22:R26)</f>
        <v>146152</v>
      </c>
      <c r="S27" s="261"/>
    </row>
    <row r="28" spans="1:19">
      <c r="A28" s="74"/>
      <c r="B28" s="67"/>
      <c r="C28" s="176"/>
      <c r="D28" s="67"/>
      <c r="E28" s="753"/>
      <c r="F28" s="261"/>
      <c r="G28" s="753"/>
      <c r="H28" s="261"/>
      <c r="I28" s="753"/>
      <c r="J28" s="262"/>
      <c r="K28" s="74"/>
      <c r="L28" s="67"/>
      <c r="M28" s="90"/>
      <c r="N28" s="261"/>
      <c r="O28" s="753"/>
      <c r="P28" s="261"/>
      <c r="Q28" s="753"/>
      <c r="R28" s="262"/>
      <c r="S28" s="67"/>
    </row>
    <row r="29" spans="1:19">
      <c r="A29" s="74"/>
      <c r="B29" s="67"/>
      <c r="C29" s="176"/>
      <c r="D29" s="67" t="s">
        <v>815</v>
      </c>
      <c r="E29" s="753"/>
      <c r="F29" s="261"/>
      <c r="G29" s="753"/>
      <c r="H29" s="261"/>
      <c r="I29" s="753"/>
      <c r="J29" s="262"/>
      <c r="K29" s="74"/>
      <c r="L29" s="67"/>
      <c r="M29" s="90" t="s">
        <v>815</v>
      </c>
      <c r="N29" s="261"/>
      <c r="O29" s="753"/>
      <c r="P29" s="261"/>
      <c r="Q29" s="753"/>
      <c r="R29" s="262"/>
      <c r="S29" s="67"/>
    </row>
    <row r="30" spans="1:19">
      <c r="A30" s="74"/>
      <c r="B30" s="67"/>
      <c r="C30" s="176"/>
      <c r="D30" s="67"/>
      <c r="E30" s="90"/>
      <c r="F30" s="67"/>
      <c r="G30" s="90"/>
      <c r="H30" s="67"/>
      <c r="I30" s="90"/>
      <c r="J30" s="75"/>
      <c r="K30" s="74"/>
      <c r="L30" s="67"/>
      <c r="M30" s="90"/>
      <c r="N30" s="67"/>
      <c r="O30" s="90"/>
      <c r="P30" s="67"/>
      <c r="Q30" s="90"/>
      <c r="R30" s="75"/>
      <c r="S30" s="67"/>
    </row>
    <row r="31" spans="1:19">
      <c r="A31" s="74"/>
      <c r="B31" s="1405">
        <v>7</v>
      </c>
      <c r="C31" s="176"/>
      <c r="D31" s="67" t="s">
        <v>816</v>
      </c>
      <c r="E31" s="513" t="s">
        <v>795</v>
      </c>
      <c r="F31" s="548"/>
      <c r="G31" s="513"/>
      <c r="H31" s="548"/>
      <c r="I31" s="1087"/>
      <c r="J31" s="1089"/>
      <c r="K31" s="74"/>
      <c r="L31" s="1405">
        <v>7</v>
      </c>
      <c r="M31" s="90" t="s">
        <v>816</v>
      </c>
      <c r="N31" s="201"/>
      <c r="O31" s="515"/>
      <c r="P31" s="201"/>
      <c r="Q31" s="515"/>
      <c r="R31" s="296"/>
      <c r="S31" s="67"/>
    </row>
    <row r="32" spans="1:19">
      <c r="A32" s="74"/>
      <c r="B32" s="1405">
        <v>8</v>
      </c>
      <c r="C32" s="176"/>
      <c r="D32" s="67" t="s">
        <v>817</v>
      </c>
      <c r="E32" s="515">
        <v>52277</v>
      </c>
      <c r="F32" s="201"/>
      <c r="G32" s="515"/>
      <c r="H32" s="201"/>
      <c r="I32" s="1092">
        <v>30938</v>
      </c>
      <c r="J32" s="1094">
        <v>21339</v>
      </c>
      <c r="K32" s="74"/>
      <c r="L32" s="1405">
        <v>8</v>
      </c>
      <c r="M32" s="90" t="s">
        <v>817</v>
      </c>
      <c r="N32" s="201"/>
      <c r="O32" s="515"/>
      <c r="P32" s="201"/>
      <c r="Q32" s="515"/>
      <c r="R32" s="199"/>
      <c r="S32" s="67"/>
    </row>
    <row r="33" spans="1:19">
      <c r="A33" s="74"/>
      <c r="B33" s="1405">
        <v>9</v>
      </c>
      <c r="C33" s="176"/>
      <c r="D33" s="67" t="s">
        <v>818</v>
      </c>
      <c r="E33" s="515">
        <v>14232</v>
      </c>
      <c r="F33" s="201"/>
      <c r="G33" s="515"/>
      <c r="H33" s="201"/>
      <c r="I33" s="1092">
        <v>8422</v>
      </c>
      <c r="J33" s="1094">
        <v>5810</v>
      </c>
      <c r="K33" s="74"/>
      <c r="L33" s="1405">
        <v>9</v>
      </c>
      <c r="M33" s="90" t="s">
        <v>818</v>
      </c>
      <c r="N33" s="201"/>
      <c r="O33" s="515"/>
      <c r="P33" s="201"/>
      <c r="Q33" s="515"/>
      <c r="R33" s="199"/>
      <c r="S33" s="67"/>
    </row>
    <row r="34" spans="1:19">
      <c r="A34" s="74"/>
      <c r="B34" s="1405">
        <v>10</v>
      </c>
      <c r="C34" s="176"/>
      <c r="D34" s="67" t="s">
        <v>819</v>
      </c>
      <c r="E34" s="515">
        <v>10804</v>
      </c>
      <c r="F34" s="201"/>
      <c r="G34" s="515"/>
      <c r="H34" s="201"/>
      <c r="I34" s="1092">
        <v>6394</v>
      </c>
      <c r="J34" s="1094">
        <v>4410</v>
      </c>
      <c r="K34" s="74"/>
      <c r="L34" s="1405">
        <v>10</v>
      </c>
      <c r="M34" s="90" t="s">
        <v>819</v>
      </c>
      <c r="N34" s="201"/>
      <c r="O34" s="515"/>
      <c r="P34" s="201"/>
      <c r="Q34" s="515"/>
      <c r="R34" s="199"/>
      <c r="S34" s="67"/>
    </row>
    <row r="35" spans="1:19">
      <c r="A35" s="74"/>
      <c r="B35" s="1405">
        <v>11</v>
      </c>
      <c r="C35" s="176"/>
      <c r="D35" s="67" t="s">
        <v>820</v>
      </c>
      <c r="E35" s="515"/>
      <c r="F35" s="201"/>
      <c r="G35" s="515"/>
      <c r="H35" s="201"/>
      <c r="I35" s="515"/>
      <c r="J35" s="199"/>
      <c r="K35" s="74"/>
      <c r="L35" s="1405">
        <v>11</v>
      </c>
      <c r="M35" s="90" t="s">
        <v>820</v>
      </c>
      <c r="N35" s="201"/>
      <c r="O35" s="515"/>
      <c r="P35" s="201"/>
      <c r="Q35" s="515"/>
      <c r="R35" s="199"/>
      <c r="S35" s="67"/>
    </row>
    <row r="36" spans="1:19">
      <c r="A36" s="74"/>
      <c r="B36" s="1405">
        <v>12</v>
      </c>
      <c r="C36" s="176"/>
      <c r="D36" s="67" t="s">
        <v>821</v>
      </c>
      <c r="E36" s="515" t="s">
        <v>795</v>
      </c>
      <c r="F36" s="201"/>
      <c r="G36" s="515"/>
      <c r="H36" s="201"/>
      <c r="I36" s="515"/>
      <c r="J36" s="199"/>
      <c r="K36" s="74"/>
      <c r="L36" s="1405">
        <v>12</v>
      </c>
      <c r="M36" s="90" t="s">
        <v>821</v>
      </c>
      <c r="N36" s="201"/>
      <c r="O36" s="515"/>
      <c r="P36" s="201"/>
      <c r="Q36" s="1429" t="s">
        <v>795</v>
      </c>
      <c r="R36" s="199" t="s">
        <v>795</v>
      </c>
      <c r="S36" s="67"/>
    </row>
    <row r="37" spans="1:19">
      <c r="A37" s="74"/>
      <c r="B37" s="1405">
        <v>13</v>
      </c>
      <c r="C37" s="176"/>
      <c r="D37" s="67" t="s">
        <v>822</v>
      </c>
      <c r="E37" s="515"/>
      <c r="F37" s="201"/>
      <c r="G37" s="515"/>
      <c r="H37" s="201"/>
      <c r="I37" s="515"/>
      <c r="J37" s="199"/>
      <c r="K37" s="74"/>
      <c r="L37" s="1405">
        <v>13</v>
      </c>
      <c r="M37" s="90" t="s">
        <v>823</v>
      </c>
      <c r="N37" s="201"/>
      <c r="O37" s="515"/>
      <c r="P37" s="201"/>
      <c r="Q37" s="515"/>
      <c r="R37" s="199"/>
      <c r="S37" s="67"/>
    </row>
    <row r="38" spans="1:19">
      <c r="A38" s="74"/>
      <c r="B38" s="1405">
        <v>14</v>
      </c>
      <c r="C38" s="176"/>
      <c r="D38" s="67" t="s">
        <v>824</v>
      </c>
      <c r="E38" s="515"/>
      <c r="F38" s="201"/>
      <c r="G38" s="515"/>
      <c r="H38" s="201"/>
      <c r="I38" s="515"/>
      <c r="J38" s="199"/>
      <c r="K38" s="74"/>
      <c r="L38" s="1405">
        <v>14</v>
      </c>
      <c r="M38" s="90" t="s">
        <v>825</v>
      </c>
      <c r="N38" s="201"/>
      <c r="O38" s="515"/>
      <c r="P38" s="201"/>
      <c r="Q38" s="515"/>
      <c r="R38" s="199"/>
      <c r="S38" s="67"/>
    </row>
    <row r="39" spans="1:19">
      <c r="A39" s="74"/>
      <c r="B39" s="1405">
        <v>15</v>
      </c>
      <c r="C39" s="176"/>
      <c r="D39" s="67" t="s">
        <v>826</v>
      </c>
      <c r="E39" s="515"/>
      <c r="F39" s="201"/>
      <c r="G39" s="515"/>
      <c r="H39" s="201"/>
      <c r="I39" s="515"/>
      <c r="J39" s="199"/>
      <c r="K39" s="74"/>
      <c r="L39" s="1405">
        <v>15</v>
      </c>
      <c r="M39" s="90" t="s">
        <v>826</v>
      </c>
      <c r="N39" s="201"/>
      <c r="O39" s="515"/>
      <c r="P39" s="201"/>
      <c r="Q39" s="515"/>
      <c r="R39" s="199"/>
      <c r="S39" s="67"/>
    </row>
    <row r="40" spans="1:19">
      <c r="A40" s="74"/>
      <c r="B40" s="1405">
        <v>16</v>
      </c>
      <c r="C40" s="176"/>
      <c r="D40" s="67" t="s">
        <v>827</v>
      </c>
      <c r="E40" s="515">
        <v>5389</v>
      </c>
      <c r="F40" s="201"/>
      <c r="G40" s="515"/>
      <c r="H40" s="201"/>
      <c r="I40" s="515"/>
      <c r="J40" s="199"/>
      <c r="K40" s="74"/>
      <c r="L40" s="1405">
        <v>16</v>
      </c>
      <c r="M40" s="90" t="s">
        <v>827</v>
      </c>
      <c r="N40" s="201"/>
      <c r="O40" s="515"/>
      <c r="P40" s="201"/>
      <c r="Q40" s="1428">
        <v>6570</v>
      </c>
      <c r="R40" s="199">
        <v>5389</v>
      </c>
      <c r="S40" s="67"/>
    </row>
    <row r="41" spans="1:19">
      <c r="A41" s="74"/>
      <c r="B41" s="1405">
        <v>17</v>
      </c>
      <c r="C41" s="176"/>
      <c r="D41" s="67" t="s">
        <v>828</v>
      </c>
      <c r="E41" s="515">
        <v>5089</v>
      </c>
      <c r="F41" s="201"/>
      <c r="G41" s="515"/>
      <c r="H41" s="201"/>
      <c r="I41" s="515"/>
      <c r="J41" s="199"/>
      <c r="K41" s="74"/>
      <c r="L41" s="1405">
        <v>17</v>
      </c>
      <c r="M41" s="90" t="s">
        <v>828</v>
      </c>
      <c r="N41" s="201"/>
      <c r="O41" s="515"/>
      <c r="P41" s="201"/>
      <c r="Q41" s="1428">
        <v>6570</v>
      </c>
      <c r="R41" s="199">
        <v>5089</v>
      </c>
      <c r="S41" s="67"/>
    </row>
    <row r="42" spans="1:19">
      <c r="A42" s="74"/>
      <c r="B42" s="1405">
        <v>18</v>
      </c>
      <c r="C42" s="176"/>
      <c r="D42" s="67" t="s">
        <v>829</v>
      </c>
      <c r="E42" s="515"/>
      <c r="F42" s="201"/>
      <c r="G42" s="515"/>
      <c r="H42" s="201"/>
      <c r="I42" s="515"/>
      <c r="J42" s="199"/>
      <c r="K42" s="74"/>
      <c r="L42" s="1405">
        <v>18</v>
      </c>
      <c r="M42" s="90" t="s">
        <v>829</v>
      </c>
      <c r="N42" s="201"/>
      <c r="O42" s="515"/>
      <c r="P42" s="201"/>
      <c r="Q42" s="515"/>
      <c r="R42" s="199"/>
      <c r="S42" s="67"/>
    </row>
    <row r="43" spans="1:19">
      <c r="A43" s="74"/>
      <c r="B43" s="67"/>
      <c r="C43" s="176"/>
      <c r="D43" s="67" t="s">
        <v>3051</v>
      </c>
      <c r="E43" s="515">
        <v>2958</v>
      </c>
      <c r="F43" s="201"/>
      <c r="G43" s="515"/>
      <c r="H43" s="201"/>
      <c r="I43" s="515">
        <v>2958</v>
      </c>
      <c r="J43" s="199">
        <v>0</v>
      </c>
      <c r="K43" s="74"/>
      <c r="L43" s="67"/>
      <c r="M43" s="90"/>
      <c r="N43" s="201"/>
      <c r="O43" s="515"/>
      <c r="P43" s="201"/>
      <c r="Q43" s="515"/>
      <c r="R43" s="199"/>
      <c r="S43" s="67"/>
    </row>
    <row r="44" spans="1:19">
      <c r="A44" s="74"/>
      <c r="B44" s="1405">
        <v>19</v>
      </c>
      <c r="C44" s="176"/>
      <c r="D44" s="67" t="s">
        <v>3052</v>
      </c>
      <c r="E44" s="831">
        <v>128</v>
      </c>
      <c r="F44" s="210"/>
      <c r="G44" s="831"/>
      <c r="H44" s="210"/>
      <c r="I44" s="1443">
        <v>76</v>
      </c>
      <c r="J44" s="1444">
        <v>52</v>
      </c>
      <c r="K44" s="74"/>
      <c r="L44" s="1405">
        <v>19</v>
      </c>
      <c r="M44" s="90" t="s">
        <v>46</v>
      </c>
      <c r="N44" s="210"/>
      <c r="O44" s="831"/>
      <c r="P44" s="210"/>
      <c r="Q44" s="515"/>
      <c r="R44" s="208"/>
      <c r="S44" s="67"/>
    </row>
    <row r="45" spans="1:19">
      <c r="A45" s="74"/>
      <c r="B45" s="1405">
        <v>20</v>
      </c>
      <c r="C45" s="176"/>
      <c r="D45" s="67" t="s">
        <v>813</v>
      </c>
      <c r="E45" s="832">
        <f t="shared" ref="E45:J45" si="1">SUM(E31:E44)</f>
        <v>90877</v>
      </c>
      <c r="F45" s="833">
        <f t="shared" si="1"/>
        <v>0</v>
      </c>
      <c r="G45" s="832">
        <f t="shared" si="1"/>
        <v>0</v>
      </c>
      <c r="H45" s="833">
        <f t="shared" si="1"/>
        <v>0</v>
      </c>
      <c r="I45" s="832">
        <f t="shared" si="1"/>
        <v>48788</v>
      </c>
      <c r="J45" s="834">
        <f t="shared" si="1"/>
        <v>31611</v>
      </c>
      <c r="K45" s="74"/>
      <c r="L45" s="1405">
        <v>20</v>
      </c>
      <c r="M45" s="90" t="s">
        <v>813</v>
      </c>
      <c r="N45" s="833">
        <f>SUM(N31:N44)</f>
        <v>0</v>
      </c>
      <c r="O45" s="832">
        <f>SUM(O31:O44)</f>
        <v>0</v>
      </c>
      <c r="P45" s="833">
        <f>SUM(P31:P44)</f>
        <v>0</v>
      </c>
      <c r="Q45" s="835" t="s">
        <v>814</v>
      </c>
      <c r="R45" s="834">
        <f>SUM(R31:R44)</f>
        <v>10478</v>
      </c>
      <c r="S45" s="67"/>
    </row>
    <row r="46" spans="1:19">
      <c r="A46" s="74"/>
      <c r="B46" s="67" t="s">
        <v>795</v>
      </c>
      <c r="C46" s="176"/>
      <c r="D46" s="67"/>
      <c r="E46" s="753"/>
      <c r="F46" s="261"/>
      <c r="G46" s="753"/>
      <c r="H46" s="261"/>
      <c r="I46" s="753"/>
      <c r="J46" s="262"/>
      <c r="K46" s="74"/>
      <c r="L46" s="67" t="s">
        <v>795</v>
      </c>
      <c r="M46" s="90"/>
      <c r="N46" s="261"/>
      <c r="O46" s="753"/>
      <c r="P46" s="261"/>
      <c r="Q46" s="753"/>
      <c r="R46" s="262"/>
      <c r="S46" s="67"/>
    </row>
    <row r="47" spans="1:19">
      <c r="A47" s="74"/>
      <c r="B47" s="1405">
        <v>21</v>
      </c>
      <c r="C47" s="176"/>
      <c r="D47" s="67" t="s">
        <v>830</v>
      </c>
      <c r="E47" s="515"/>
      <c r="F47" s="201"/>
      <c r="G47" s="515"/>
      <c r="H47" s="201"/>
      <c r="I47" s="515"/>
      <c r="J47" s="199"/>
      <c r="K47" s="74"/>
      <c r="L47" s="1405">
        <v>21</v>
      </c>
      <c r="M47" s="90" t="s">
        <v>830</v>
      </c>
      <c r="N47" s="201"/>
      <c r="O47" s="515"/>
      <c r="P47" s="201"/>
      <c r="Q47" s="515"/>
      <c r="R47" s="199"/>
      <c r="S47" s="67"/>
    </row>
    <row r="48" spans="1:19">
      <c r="A48" s="74"/>
      <c r="B48" s="67"/>
      <c r="C48" s="176"/>
      <c r="D48" s="67"/>
      <c r="E48" s="90"/>
      <c r="F48" s="67"/>
      <c r="G48" s="90"/>
      <c r="H48" s="67"/>
      <c r="I48" s="90"/>
      <c r="J48" s="75"/>
      <c r="K48" s="74"/>
      <c r="L48" s="67"/>
      <c r="M48" s="90"/>
      <c r="N48" s="67"/>
      <c r="O48" s="90"/>
      <c r="P48" s="67"/>
      <c r="Q48" s="90"/>
      <c r="R48" s="75"/>
      <c r="S48" s="67"/>
    </row>
    <row r="49" spans="1:19">
      <c r="A49" s="74"/>
      <c r="B49" s="1405">
        <v>22</v>
      </c>
      <c r="C49" s="176"/>
      <c r="D49" s="67" t="s">
        <v>831</v>
      </c>
      <c r="E49" s="513">
        <v>234115</v>
      </c>
      <c r="F49" s="548"/>
      <c r="G49" s="513"/>
      <c r="H49" s="548"/>
      <c r="I49" s="1087">
        <v>138549</v>
      </c>
      <c r="J49" s="1089">
        <v>95566</v>
      </c>
      <c r="K49" s="74"/>
      <c r="L49" s="1405">
        <v>22</v>
      </c>
      <c r="M49" s="90" t="s">
        <v>831</v>
      </c>
      <c r="N49" s="201"/>
      <c r="O49" s="515"/>
      <c r="P49" s="201"/>
      <c r="Q49" s="515"/>
      <c r="R49" s="296"/>
      <c r="S49" s="67"/>
    </row>
    <row r="50" spans="1:19">
      <c r="A50" s="74"/>
      <c r="B50" s="1405">
        <v>23</v>
      </c>
      <c r="C50" s="176"/>
      <c r="D50" s="67" t="s">
        <v>832</v>
      </c>
      <c r="E50" s="515"/>
      <c r="F50" s="201"/>
      <c r="G50" s="515"/>
      <c r="H50" s="201"/>
      <c r="I50" s="515"/>
      <c r="J50" s="199"/>
      <c r="K50" s="74"/>
      <c r="L50" s="1405">
        <v>23</v>
      </c>
      <c r="M50" s="90" t="s">
        <v>832</v>
      </c>
      <c r="N50" s="201"/>
      <c r="O50" s="515"/>
      <c r="P50" s="201"/>
      <c r="Q50" s="515"/>
      <c r="R50" s="199"/>
      <c r="S50" s="67"/>
    </row>
    <row r="51" spans="1:19">
      <c r="A51" s="74"/>
      <c r="B51" s="1405">
        <v>24</v>
      </c>
      <c r="C51" s="176"/>
      <c r="D51" s="67" t="s">
        <v>833</v>
      </c>
      <c r="E51" s="515">
        <v>2319</v>
      </c>
      <c r="F51" s="201"/>
      <c r="G51" s="515"/>
      <c r="H51" s="201"/>
      <c r="I51" s="1092">
        <v>1372</v>
      </c>
      <c r="J51" s="1094">
        <v>947</v>
      </c>
      <c r="K51" s="74"/>
      <c r="L51" s="1405">
        <v>24</v>
      </c>
      <c r="M51" s="90" t="s">
        <v>833</v>
      </c>
      <c r="N51" s="201"/>
      <c r="O51" s="515"/>
      <c r="P51" s="201"/>
      <c r="Q51" s="515"/>
      <c r="R51" s="199"/>
      <c r="S51" s="67"/>
    </row>
    <row r="52" spans="1:19">
      <c r="A52" s="74"/>
      <c r="B52" s="1405">
        <v>25</v>
      </c>
      <c r="C52" s="176"/>
      <c r="D52" s="67" t="s">
        <v>834</v>
      </c>
      <c r="E52" s="515"/>
      <c r="F52" s="201"/>
      <c r="G52" s="515"/>
      <c r="H52" s="201"/>
      <c r="I52" s="515"/>
      <c r="J52" s="199"/>
      <c r="K52" s="74"/>
      <c r="L52" s="1405">
        <v>25</v>
      </c>
      <c r="M52" s="90" t="s">
        <v>834</v>
      </c>
      <c r="N52" s="201"/>
      <c r="O52" s="515"/>
      <c r="P52" s="201"/>
      <c r="Q52" s="515"/>
      <c r="R52" s="199"/>
      <c r="S52" s="67"/>
    </row>
    <row r="53" spans="1:19">
      <c r="A53" s="74"/>
      <c r="B53" s="1405">
        <v>26</v>
      </c>
      <c r="C53" s="176"/>
      <c r="D53" s="67" t="s">
        <v>2184</v>
      </c>
      <c r="E53" s="515"/>
      <c r="F53" s="201"/>
      <c r="G53" s="515"/>
      <c r="H53" s="201"/>
      <c r="I53" s="515"/>
      <c r="J53" s="199"/>
      <c r="K53" s="74"/>
      <c r="L53" s="1405">
        <v>26</v>
      </c>
      <c r="M53" s="90" t="s">
        <v>2184</v>
      </c>
      <c r="N53" s="201"/>
      <c r="O53" s="515"/>
      <c r="P53" s="201"/>
      <c r="Q53" s="515"/>
      <c r="R53" s="199"/>
      <c r="S53" s="67"/>
    </row>
    <row r="54" spans="1:19">
      <c r="A54" s="74"/>
      <c r="B54" s="1405">
        <v>27</v>
      </c>
      <c r="C54" s="176"/>
      <c r="D54" s="67" t="s">
        <v>46</v>
      </c>
      <c r="E54" s="515"/>
      <c r="F54" s="201"/>
      <c r="G54" s="515"/>
      <c r="H54" s="201"/>
      <c r="I54" s="515"/>
      <c r="J54" s="199"/>
      <c r="K54" s="74"/>
      <c r="L54" s="1405">
        <v>27</v>
      </c>
      <c r="M54" s="90" t="s">
        <v>46</v>
      </c>
      <c r="N54" s="201"/>
      <c r="O54" s="515"/>
      <c r="P54" s="201"/>
      <c r="Q54" s="515"/>
      <c r="R54" s="199"/>
      <c r="S54" s="67"/>
    </row>
    <row r="55" spans="1:19">
      <c r="A55" s="74"/>
      <c r="B55" s="1405">
        <v>28</v>
      </c>
      <c r="C55" s="176"/>
      <c r="D55" s="67"/>
      <c r="E55" s="831"/>
      <c r="F55" s="210"/>
      <c r="G55" s="831"/>
      <c r="H55" s="210"/>
      <c r="I55" s="831"/>
      <c r="J55" s="208"/>
      <c r="K55" s="74"/>
      <c r="L55" s="1405">
        <v>28</v>
      </c>
      <c r="M55" s="90"/>
      <c r="N55" s="210"/>
      <c r="O55" s="831"/>
      <c r="P55" s="210"/>
      <c r="Q55" s="515"/>
      <c r="R55" s="208"/>
      <c r="S55" s="67"/>
    </row>
    <row r="56" spans="1:19">
      <c r="A56" s="74"/>
      <c r="B56" s="1405">
        <v>29</v>
      </c>
      <c r="C56" s="176"/>
      <c r="D56" s="67" t="s">
        <v>813</v>
      </c>
      <c r="E56" s="832">
        <f t="shared" ref="E56:J56" si="2">SUM(E49:E55)</f>
        <v>236434</v>
      </c>
      <c r="F56" s="836">
        <f t="shared" si="2"/>
        <v>0</v>
      </c>
      <c r="G56" s="836">
        <f t="shared" si="2"/>
        <v>0</v>
      </c>
      <c r="H56" s="836">
        <f t="shared" si="2"/>
        <v>0</v>
      </c>
      <c r="I56" s="836">
        <f t="shared" si="2"/>
        <v>139921</v>
      </c>
      <c r="J56" s="834">
        <f t="shared" si="2"/>
        <v>96513</v>
      </c>
      <c r="K56" s="74"/>
      <c r="L56" s="1405">
        <v>29</v>
      </c>
      <c r="M56" s="90" t="s">
        <v>813</v>
      </c>
      <c r="N56" s="833">
        <f>SUM(N49:N55)</f>
        <v>0</v>
      </c>
      <c r="O56" s="832">
        <f>SUM(O49:O55)</f>
        <v>0</v>
      </c>
      <c r="P56" s="833">
        <f>SUM(P49:P55)</f>
        <v>0</v>
      </c>
      <c r="Q56" s="837" t="s">
        <v>814</v>
      </c>
      <c r="R56" s="834">
        <f>SUM(R49:R55)</f>
        <v>0</v>
      </c>
      <c r="S56" s="67"/>
    </row>
    <row r="57" spans="1:19">
      <c r="A57" s="74"/>
      <c r="B57" s="67"/>
      <c r="C57" s="176"/>
      <c r="D57" s="67"/>
      <c r="E57" s="753"/>
      <c r="F57" s="261"/>
      <c r="G57" s="753"/>
      <c r="H57" s="261"/>
      <c r="I57" s="753"/>
      <c r="J57" s="262"/>
      <c r="K57" s="74"/>
      <c r="L57" s="67"/>
      <c r="M57" s="90"/>
      <c r="N57" s="261"/>
      <c r="O57" s="753"/>
      <c r="P57" s="261"/>
      <c r="Q57" s="753"/>
      <c r="R57" s="262"/>
      <c r="S57" s="67"/>
    </row>
    <row r="58" spans="1:19">
      <c r="A58" s="74"/>
      <c r="B58" s="1405">
        <v>30</v>
      </c>
      <c r="C58" s="176"/>
      <c r="D58" s="7" t="s">
        <v>835</v>
      </c>
      <c r="E58" s="513"/>
      <c r="F58" s="548"/>
      <c r="G58" s="513"/>
      <c r="H58" s="548"/>
      <c r="I58" s="513"/>
      <c r="J58" s="296"/>
      <c r="K58" s="74"/>
      <c r="L58" s="1405">
        <v>30</v>
      </c>
      <c r="M58" s="510" t="s">
        <v>835</v>
      </c>
      <c r="N58" s="201"/>
      <c r="O58" s="515"/>
      <c r="P58" s="201"/>
      <c r="Q58" s="515"/>
      <c r="R58" s="199"/>
      <c r="S58" s="67"/>
    </row>
    <row r="59" spans="1:19">
      <c r="A59" s="74"/>
      <c r="B59" s="1405">
        <v>31</v>
      </c>
      <c r="C59" s="176"/>
      <c r="D59" s="67"/>
      <c r="E59" s="515"/>
      <c r="F59" s="201"/>
      <c r="G59" s="515"/>
      <c r="H59" s="201"/>
      <c r="I59" s="515"/>
      <c r="J59" s="199"/>
      <c r="K59" s="74"/>
      <c r="L59" s="1405">
        <v>31</v>
      </c>
      <c r="M59" s="90"/>
      <c r="N59" s="201"/>
      <c r="O59" s="515"/>
      <c r="P59" s="201"/>
      <c r="Q59" s="515"/>
      <c r="R59" s="199"/>
      <c r="S59" s="67"/>
    </row>
    <row r="60" spans="1:19">
      <c r="A60" s="74"/>
      <c r="B60" s="1405">
        <v>32</v>
      </c>
      <c r="C60" s="176"/>
      <c r="D60" s="67"/>
      <c r="E60" s="831"/>
      <c r="F60" s="210"/>
      <c r="G60" s="831"/>
      <c r="H60" s="210"/>
      <c r="I60" s="831"/>
      <c r="J60" s="208"/>
      <c r="K60" s="74"/>
      <c r="L60" s="1405">
        <v>32</v>
      </c>
      <c r="M60" s="90"/>
      <c r="N60" s="210"/>
      <c r="O60" s="831"/>
      <c r="P60" s="210"/>
      <c r="Q60" s="515"/>
      <c r="R60" s="208"/>
      <c r="S60" s="67"/>
    </row>
    <row r="61" spans="1:19">
      <c r="A61" s="74"/>
      <c r="B61" s="67" t="s">
        <v>795</v>
      </c>
      <c r="C61" s="176"/>
      <c r="D61" s="67"/>
      <c r="E61" s="753"/>
      <c r="F61" s="261"/>
      <c r="G61" s="753"/>
      <c r="H61" s="261"/>
      <c r="I61" s="753"/>
      <c r="J61" s="262"/>
      <c r="K61" s="74"/>
      <c r="L61" s="67" t="s">
        <v>795</v>
      </c>
      <c r="M61" s="90"/>
      <c r="N61" s="261"/>
      <c r="O61" s="753"/>
      <c r="P61" s="261"/>
      <c r="Q61" s="753"/>
      <c r="R61" s="262"/>
      <c r="S61" s="67"/>
    </row>
    <row r="62" spans="1:19" ht="15.75" thickBot="1">
      <c r="A62" s="163"/>
      <c r="B62" s="1407">
        <v>33</v>
      </c>
      <c r="C62" s="545"/>
      <c r="D62" s="104" t="s">
        <v>836</v>
      </c>
      <c r="E62" s="838">
        <f t="shared" ref="E62:J62" si="3">E27+E45+E56+E58+E59+E60</f>
        <v>476645</v>
      </c>
      <c r="F62" s="754">
        <f t="shared" si="3"/>
        <v>0</v>
      </c>
      <c r="G62" s="838">
        <f t="shared" si="3"/>
        <v>0</v>
      </c>
      <c r="H62" s="754">
        <f t="shared" si="3"/>
        <v>0</v>
      </c>
      <c r="I62" s="838">
        <f t="shared" si="3"/>
        <v>188709</v>
      </c>
      <c r="J62" s="303">
        <f t="shared" si="3"/>
        <v>131306</v>
      </c>
      <c r="K62" s="163"/>
      <c r="L62" s="1407">
        <v>33</v>
      </c>
      <c r="M62" s="103" t="s">
        <v>836</v>
      </c>
      <c r="N62" s="754">
        <f>N27+N45+N56+N58+N59+N60</f>
        <v>0</v>
      </c>
      <c r="O62" s="838">
        <f>O27+O45+O56+O58+O59+O60</f>
        <v>0</v>
      </c>
      <c r="P62" s="754">
        <f>P27+P45+P56+P58+P59+P60</f>
        <v>0</v>
      </c>
      <c r="Q62" s="839" t="s">
        <v>837</v>
      </c>
      <c r="R62" s="303">
        <f>R27+R45+R56+R58+R59+R60</f>
        <v>156630</v>
      </c>
      <c r="S62" s="67"/>
    </row>
    <row r="63" spans="1:19">
      <c r="A63" s="67"/>
      <c r="B63" s="67" t="s">
        <v>525</v>
      </c>
      <c r="C63" s="67"/>
      <c r="D63" s="67"/>
      <c r="E63" s="67"/>
      <c r="F63" s="67"/>
      <c r="G63" s="67"/>
      <c r="H63" s="67"/>
      <c r="I63" s="67"/>
      <c r="J63" s="67"/>
      <c r="K63" s="67"/>
      <c r="L63" s="67" t="s">
        <v>795</v>
      </c>
      <c r="M63" s="67"/>
      <c r="N63" s="67"/>
      <c r="O63" s="67"/>
      <c r="P63" s="67"/>
      <c r="Q63" s="67"/>
      <c r="R63" s="166" t="s">
        <v>525</v>
      </c>
      <c r="S63" s="67"/>
    </row>
    <row r="64" spans="1:19">
      <c r="A64" s="1391">
        <v>73</v>
      </c>
      <c r="B64" s="135"/>
      <c r="C64" s="135"/>
      <c r="D64" s="135"/>
      <c r="E64" s="135"/>
      <c r="F64" s="135"/>
      <c r="G64" s="135"/>
      <c r="H64" s="135"/>
      <c r="I64" s="135"/>
      <c r="J64" s="135"/>
      <c r="K64" s="67"/>
      <c r="L64" s="1391">
        <v>74</v>
      </c>
      <c r="M64" s="135"/>
      <c r="N64" s="135"/>
      <c r="O64" s="135"/>
      <c r="P64" s="135"/>
      <c r="Q64" s="135"/>
      <c r="R64" s="135"/>
      <c r="S64" s="67"/>
    </row>
    <row r="65" spans="1:1">
      <c r="A65" s="67"/>
    </row>
    <row r="66" spans="1:1">
      <c r="A66" s="67"/>
    </row>
    <row r="67" spans="1:1">
      <c r="A67" s="67"/>
    </row>
    <row r="68" spans="1:1">
      <c r="A68" s="67"/>
    </row>
    <row r="69" spans="1:1">
      <c r="A69" s="67"/>
    </row>
    <row r="70" spans="1:1">
      <c r="A70" s="67"/>
    </row>
    <row r="71" spans="1:1">
      <c r="A71" s="67"/>
    </row>
    <row r="72" spans="1:1">
      <c r="A72" s="67"/>
    </row>
    <row r="73" spans="1:1">
      <c r="A73" s="67"/>
    </row>
    <row r="74" spans="1:1">
      <c r="A74" s="67"/>
    </row>
    <row r="75" spans="1:1">
      <c r="A75" s="67"/>
    </row>
    <row r="76" spans="1:1">
      <c r="A76" s="67"/>
    </row>
    <row r="77" spans="1:1">
      <c r="A77" s="67"/>
    </row>
    <row r="78" spans="1:1">
      <c r="A78" s="67"/>
    </row>
    <row r="79" spans="1:1">
      <c r="A79" s="67"/>
    </row>
    <row r="80" spans="1:1">
      <c r="A80" s="67"/>
    </row>
    <row r="81" spans="1:1">
      <c r="A81" s="67"/>
    </row>
    <row r="82" spans="1:1">
      <c r="A82" s="67"/>
    </row>
    <row r="83" spans="1:1">
      <c r="A83" s="67"/>
    </row>
    <row r="84" spans="1:1">
      <c r="A84" s="67"/>
    </row>
    <row r="85" spans="1:1">
      <c r="A85" s="67"/>
    </row>
    <row r="86" spans="1:1">
      <c r="A86" s="67"/>
    </row>
    <row r="87" spans="1:1">
      <c r="A87" s="67"/>
    </row>
    <row r="88" spans="1:1">
      <c r="A88" s="67"/>
    </row>
    <row r="89" spans="1:1">
      <c r="A89" s="67"/>
    </row>
    <row r="90" spans="1:1">
      <c r="A90" s="67"/>
    </row>
    <row r="91" spans="1:1">
      <c r="A91" s="67"/>
    </row>
    <row r="92" spans="1:1">
      <c r="A92" s="67"/>
    </row>
    <row r="93" spans="1:1">
      <c r="A93" s="67"/>
    </row>
    <row r="94" spans="1:1">
      <c r="A94" s="67"/>
    </row>
    <row r="95" spans="1:1">
      <c r="A95" s="67"/>
    </row>
    <row r="96" spans="1:1">
      <c r="A96" s="67"/>
    </row>
    <row r="97" spans="1:1">
      <c r="A97" s="67"/>
    </row>
    <row r="98" spans="1:1">
      <c r="A98" s="67"/>
    </row>
  </sheetData>
  <printOptions horizontalCentered="1" verticalCentered="1"/>
  <pageMargins left="0.5" right="0.5" top="0.5" bottom="0.5" header="0" footer="0"/>
  <pageSetup scale="65" fitToWidth="2" orientation="portrait" r:id="rId1"/>
  <headerFooter alignWithMargins="0"/>
  <colBreaks count="1" manualBreakCount="1">
    <brk id="10" max="63" man="1"/>
  </colBreaks>
  <legacyDrawing r:id="rId2"/>
</worksheet>
</file>

<file path=xl/worksheets/sheet38.xml><?xml version="1.0" encoding="utf-8"?>
<worksheet xmlns="http://schemas.openxmlformats.org/spreadsheetml/2006/main" xmlns:r="http://schemas.openxmlformats.org/officeDocument/2006/relationships">
  <sheetPr transitionEvaluation="1">
    <pageSetUpPr fitToPage="1"/>
  </sheetPr>
  <dimension ref="A1:AN265"/>
  <sheetViews>
    <sheetView defaultGridColor="0" colorId="22" zoomScale="75" zoomScaleNormal="75" workbookViewId="0">
      <selection activeCell="A24" sqref="A24"/>
    </sheetView>
  </sheetViews>
  <sheetFormatPr defaultColWidth="9.77734375" defaultRowHeight="15"/>
  <cols>
    <col min="2" max="2" width="70.77734375" customWidth="1"/>
    <col min="3" max="3" width="14.77734375" customWidth="1"/>
    <col min="4" max="4" width="20.44140625" customWidth="1"/>
  </cols>
  <sheetData>
    <row r="1" spans="1:40" ht="18.75" thickBot="1">
      <c r="A1" s="153" t="str">
        <f>'Data Sheet'!A54</f>
        <v>Annual Report of THE MIDDLEBURGH TELEPHONE COMPANY                                                                                           For the period ending DECEMBER 31, 2013</v>
      </c>
      <c r="B1" s="722"/>
      <c r="C1" s="722"/>
      <c r="D1" s="722"/>
      <c r="E1" s="722"/>
      <c r="F1" s="722"/>
      <c r="G1" s="722"/>
      <c r="H1" s="722"/>
      <c r="I1" s="722"/>
      <c r="J1" s="722"/>
      <c r="K1" s="722"/>
      <c r="L1" s="722"/>
      <c r="M1" s="722"/>
      <c r="N1" s="722"/>
      <c r="O1" s="722"/>
      <c r="P1" s="722"/>
      <c r="Q1" s="722"/>
      <c r="R1" s="722"/>
      <c r="S1" s="722"/>
      <c r="T1" s="722"/>
      <c r="U1" s="722"/>
      <c r="V1" s="722"/>
      <c r="W1" s="722"/>
      <c r="X1" s="722"/>
      <c r="Y1" s="722"/>
      <c r="Z1" s="722"/>
      <c r="AA1" s="722"/>
      <c r="AB1" s="722"/>
      <c r="AC1" s="722"/>
      <c r="AD1" s="722"/>
      <c r="AE1" s="722"/>
      <c r="AF1" s="722"/>
      <c r="AG1" s="722"/>
      <c r="AH1" s="722"/>
      <c r="AI1" s="722"/>
      <c r="AJ1" s="722"/>
      <c r="AK1" s="722"/>
      <c r="AL1" s="722"/>
      <c r="AM1" s="722"/>
      <c r="AN1" s="722"/>
    </row>
    <row r="2" spans="1:40" ht="18">
      <c r="A2" s="755"/>
      <c r="B2" s="725"/>
      <c r="C2" s="725"/>
      <c r="D2" s="726"/>
      <c r="E2" s="722"/>
      <c r="F2" s="722"/>
      <c r="G2" s="722"/>
      <c r="H2" s="722"/>
      <c r="I2" s="722"/>
      <c r="J2" s="722"/>
      <c r="K2" s="722"/>
      <c r="L2" s="722"/>
      <c r="M2" s="722"/>
      <c r="N2" s="722"/>
      <c r="O2" s="722"/>
      <c r="P2" s="722"/>
      <c r="Q2" s="722"/>
      <c r="R2" s="722"/>
      <c r="S2" s="722"/>
      <c r="T2" s="722"/>
      <c r="U2" s="722"/>
      <c r="V2" s="722"/>
      <c r="W2" s="722"/>
      <c r="X2" s="722"/>
      <c r="Y2" s="722"/>
      <c r="Z2" s="722"/>
      <c r="AA2" s="722"/>
      <c r="AB2" s="722"/>
      <c r="AC2" s="722"/>
      <c r="AD2" s="722"/>
      <c r="AE2" s="722"/>
      <c r="AF2" s="722"/>
      <c r="AG2" s="722"/>
      <c r="AH2" s="722"/>
      <c r="AI2" s="722"/>
      <c r="AJ2" s="722"/>
      <c r="AK2" s="722"/>
      <c r="AL2" s="722"/>
      <c r="AM2" s="722"/>
      <c r="AN2" s="722"/>
    </row>
    <row r="3" spans="1:40" ht="18">
      <c r="A3" s="518" t="s">
        <v>838</v>
      </c>
      <c r="B3" s="727"/>
      <c r="C3" s="727"/>
      <c r="D3" s="728"/>
      <c r="E3" s="722"/>
      <c r="F3" s="722"/>
      <c r="G3" s="722"/>
      <c r="H3" s="722"/>
      <c r="I3" s="722"/>
      <c r="J3" s="722"/>
      <c r="K3" s="722"/>
      <c r="L3" s="722"/>
      <c r="M3" s="722"/>
      <c r="N3" s="722"/>
      <c r="O3" s="722"/>
      <c r="P3" s="722"/>
      <c r="Q3" s="722"/>
      <c r="R3" s="722"/>
      <c r="S3" s="722"/>
      <c r="T3" s="722"/>
      <c r="U3" s="722"/>
      <c r="V3" s="722"/>
      <c r="W3" s="722"/>
      <c r="X3" s="722"/>
      <c r="Y3" s="722"/>
      <c r="Z3" s="722"/>
      <c r="AA3" s="722"/>
      <c r="AB3" s="722"/>
      <c r="AC3" s="722"/>
      <c r="AD3" s="722"/>
      <c r="AE3" s="722"/>
      <c r="AF3" s="722"/>
      <c r="AG3" s="722"/>
      <c r="AH3" s="722"/>
      <c r="AI3" s="722"/>
      <c r="AJ3" s="722"/>
      <c r="AK3" s="722"/>
      <c r="AL3" s="722"/>
      <c r="AM3" s="722"/>
      <c r="AN3" s="722"/>
    </row>
    <row r="4" spans="1:40" ht="18">
      <c r="A4" s="168"/>
      <c r="B4" s="722"/>
      <c r="C4" s="722"/>
      <c r="D4" s="729"/>
      <c r="E4" s="722"/>
      <c r="F4" s="722"/>
      <c r="G4" s="722"/>
      <c r="H4" s="722"/>
      <c r="I4" s="722"/>
      <c r="J4" s="722"/>
      <c r="K4" s="722"/>
      <c r="L4" s="722"/>
      <c r="M4" s="722"/>
      <c r="N4" s="722"/>
      <c r="O4" s="722"/>
      <c r="P4" s="722"/>
      <c r="Q4" s="722"/>
      <c r="R4" s="722"/>
      <c r="S4" s="722"/>
      <c r="T4" s="722"/>
      <c r="U4" s="722"/>
      <c r="V4" s="722"/>
      <c r="W4" s="722"/>
      <c r="X4" s="722"/>
      <c r="Y4" s="722"/>
      <c r="Z4" s="722"/>
      <c r="AA4" s="722"/>
      <c r="AB4" s="722"/>
      <c r="AC4" s="722"/>
      <c r="AD4" s="722"/>
      <c r="AE4" s="722"/>
      <c r="AF4" s="722"/>
      <c r="AG4" s="722"/>
      <c r="AH4" s="722"/>
      <c r="AI4" s="722"/>
      <c r="AJ4" s="722"/>
      <c r="AK4" s="722"/>
      <c r="AL4" s="722"/>
      <c r="AM4" s="722"/>
      <c r="AN4" s="722"/>
    </row>
    <row r="5" spans="1:40" ht="18">
      <c r="A5" s="1386">
        <v>1</v>
      </c>
      <c r="B5" s="722" t="s">
        <v>839</v>
      </c>
      <c r="C5" s="722"/>
      <c r="D5" s="729"/>
      <c r="E5" s="722"/>
      <c r="F5" s="722"/>
      <c r="G5" s="722"/>
      <c r="H5" s="722"/>
      <c r="I5" s="722"/>
      <c r="J5" s="722"/>
      <c r="K5" s="722"/>
      <c r="L5" s="722"/>
      <c r="M5" s="722"/>
      <c r="N5" s="722"/>
      <c r="O5" s="722"/>
      <c r="P5" s="722"/>
      <c r="Q5" s="722"/>
      <c r="R5" s="722"/>
      <c r="S5" s="722"/>
      <c r="T5" s="722"/>
      <c r="U5" s="722"/>
      <c r="V5" s="722"/>
      <c r="W5" s="722"/>
      <c r="X5" s="722"/>
      <c r="Y5" s="722"/>
      <c r="Z5" s="722"/>
      <c r="AA5" s="722"/>
      <c r="AB5" s="722"/>
      <c r="AC5" s="722"/>
      <c r="AD5" s="722"/>
      <c r="AE5" s="722"/>
      <c r="AF5" s="722"/>
      <c r="AG5" s="722"/>
      <c r="AH5" s="722"/>
      <c r="AI5" s="722"/>
      <c r="AJ5" s="722"/>
      <c r="AK5" s="722"/>
      <c r="AL5" s="722"/>
      <c r="AM5" s="722"/>
      <c r="AN5" s="722"/>
    </row>
    <row r="6" spans="1:40" ht="18">
      <c r="A6" s="168"/>
      <c r="B6" s="722" t="s">
        <v>840</v>
      </c>
      <c r="C6" s="722"/>
      <c r="D6" s="729"/>
      <c r="E6" s="722"/>
      <c r="F6" s="722"/>
      <c r="G6" s="722"/>
      <c r="H6" s="722"/>
      <c r="I6" s="722"/>
      <c r="J6" s="722"/>
      <c r="K6" s="722"/>
      <c r="L6" s="722"/>
      <c r="M6" s="722"/>
      <c r="N6" s="722"/>
      <c r="O6" s="722"/>
      <c r="P6" s="722"/>
      <c r="Q6" s="722"/>
      <c r="R6" s="722"/>
      <c r="S6" s="722"/>
      <c r="T6" s="722"/>
      <c r="U6" s="722"/>
      <c r="V6" s="722"/>
      <c r="W6" s="722"/>
      <c r="X6" s="722"/>
      <c r="Y6" s="722"/>
      <c r="Z6" s="722"/>
      <c r="AA6" s="722"/>
      <c r="AB6" s="722"/>
      <c r="AC6" s="722"/>
      <c r="AD6" s="722"/>
      <c r="AE6" s="722"/>
      <c r="AF6" s="722"/>
      <c r="AG6" s="722"/>
      <c r="AH6" s="722"/>
      <c r="AI6" s="722"/>
      <c r="AJ6" s="722"/>
      <c r="AK6" s="722"/>
      <c r="AL6" s="722"/>
      <c r="AM6" s="722"/>
      <c r="AN6" s="722"/>
    </row>
    <row r="7" spans="1:40" ht="18">
      <c r="A7" s="168"/>
      <c r="B7" s="722" t="s">
        <v>841</v>
      </c>
      <c r="C7" s="722"/>
      <c r="D7" s="729"/>
      <c r="E7" s="722"/>
      <c r="F7" s="722"/>
      <c r="G7" s="722"/>
      <c r="H7" s="722"/>
      <c r="I7" s="722"/>
      <c r="J7" s="722"/>
      <c r="K7" s="722"/>
      <c r="L7" s="722"/>
      <c r="M7" s="722"/>
      <c r="N7" s="722"/>
      <c r="O7" s="722"/>
      <c r="P7" s="722"/>
      <c r="Q7" s="722"/>
      <c r="R7" s="722"/>
      <c r="S7" s="722"/>
      <c r="T7" s="722"/>
      <c r="U7" s="722"/>
      <c r="V7" s="722"/>
      <c r="W7" s="722"/>
      <c r="X7" s="722"/>
      <c r="Y7" s="722"/>
      <c r="Z7" s="722"/>
      <c r="AA7" s="722"/>
      <c r="AB7" s="722"/>
      <c r="AC7" s="722"/>
      <c r="AD7" s="722"/>
      <c r="AE7" s="722"/>
      <c r="AF7" s="722"/>
      <c r="AG7" s="722"/>
      <c r="AH7" s="722"/>
      <c r="AI7" s="722"/>
      <c r="AJ7" s="722"/>
      <c r="AK7" s="722"/>
      <c r="AL7" s="722"/>
      <c r="AM7" s="722"/>
      <c r="AN7" s="722"/>
    </row>
    <row r="8" spans="1:40" ht="18">
      <c r="A8" s="168"/>
      <c r="B8" s="722" t="s">
        <v>842</v>
      </c>
      <c r="C8" s="722"/>
      <c r="D8" s="729"/>
      <c r="E8" s="722"/>
      <c r="F8" s="722"/>
      <c r="G8" s="722"/>
      <c r="H8" s="722"/>
      <c r="I8" s="722"/>
      <c r="J8" s="722"/>
      <c r="K8" s="722"/>
      <c r="L8" s="722"/>
      <c r="M8" s="722"/>
      <c r="N8" s="722"/>
      <c r="O8" s="722"/>
      <c r="P8" s="722"/>
      <c r="Q8" s="722"/>
      <c r="R8" s="722"/>
      <c r="S8" s="722"/>
      <c r="T8" s="722"/>
      <c r="U8" s="722"/>
      <c r="V8" s="722"/>
      <c r="W8" s="722"/>
      <c r="X8" s="722"/>
      <c r="Y8" s="722"/>
      <c r="Z8" s="722"/>
      <c r="AA8" s="722"/>
      <c r="AB8" s="722"/>
      <c r="AC8" s="722"/>
      <c r="AD8" s="722"/>
      <c r="AE8" s="722"/>
      <c r="AF8" s="722"/>
      <c r="AG8" s="722"/>
      <c r="AH8" s="722"/>
      <c r="AI8" s="722"/>
      <c r="AJ8" s="722"/>
      <c r="AK8" s="722"/>
      <c r="AL8" s="722"/>
      <c r="AM8" s="722"/>
      <c r="AN8" s="722"/>
    </row>
    <row r="9" spans="1:40" ht="18">
      <c r="A9" s="168"/>
      <c r="B9" s="722" t="s">
        <v>843</v>
      </c>
      <c r="C9" s="722"/>
      <c r="D9" s="729"/>
      <c r="E9" s="722"/>
      <c r="F9" s="722"/>
      <c r="G9" s="722"/>
      <c r="H9" s="722"/>
      <c r="I9" s="722"/>
      <c r="J9" s="722"/>
      <c r="K9" s="722"/>
      <c r="L9" s="722"/>
      <c r="M9" s="722"/>
      <c r="N9" s="722"/>
      <c r="O9" s="722"/>
      <c r="P9" s="722"/>
      <c r="Q9" s="722"/>
      <c r="R9" s="722"/>
      <c r="S9" s="722"/>
      <c r="T9" s="722"/>
      <c r="U9" s="722"/>
      <c r="V9" s="722"/>
      <c r="W9" s="722"/>
      <c r="X9" s="722"/>
      <c r="Y9" s="722"/>
      <c r="Z9" s="722"/>
      <c r="AA9" s="722"/>
      <c r="AB9" s="722"/>
      <c r="AC9" s="722"/>
      <c r="AD9" s="722"/>
      <c r="AE9" s="722"/>
      <c r="AF9" s="722"/>
      <c r="AG9" s="722"/>
      <c r="AH9" s="722"/>
      <c r="AI9" s="722"/>
      <c r="AJ9" s="722"/>
      <c r="AK9" s="722"/>
      <c r="AL9" s="722"/>
      <c r="AM9" s="722"/>
      <c r="AN9" s="722"/>
    </row>
    <row r="10" spans="1:40" ht="18">
      <c r="A10" s="168"/>
      <c r="B10" s="722" t="s">
        <v>844</v>
      </c>
      <c r="C10" s="722"/>
      <c r="D10" s="729"/>
      <c r="E10" s="722"/>
      <c r="F10" s="722"/>
      <c r="G10" s="722"/>
      <c r="H10" s="722"/>
      <c r="I10" s="722"/>
      <c r="J10" s="722"/>
      <c r="K10" s="722"/>
      <c r="L10" s="722"/>
      <c r="M10" s="722"/>
      <c r="N10" s="722"/>
      <c r="O10" s="722"/>
      <c r="P10" s="722"/>
      <c r="Q10" s="722"/>
      <c r="R10" s="722"/>
      <c r="S10" s="722"/>
      <c r="T10" s="722"/>
      <c r="U10" s="722"/>
      <c r="V10" s="722"/>
      <c r="W10" s="722"/>
      <c r="X10" s="722"/>
      <c r="Y10" s="722"/>
      <c r="Z10" s="722"/>
      <c r="AA10" s="722"/>
      <c r="AB10" s="722"/>
      <c r="AC10" s="722"/>
      <c r="AD10" s="722"/>
      <c r="AE10" s="722"/>
      <c r="AF10" s="722"/>
      <c r="AG10" s="722"/>
      <c r="AH10" s="722"/>
      <c r="AI10" s="722"/>
      <c r="AJ10" s="722"/>
      <c r="AK10" s="722"/>
      <c r="AL10" s="722"/>
      <c r="AM10" s="722"/>
      <c r="AN10" s="722"/>
    </row>
    <row r="11" spans="1:40" ht="18">
      <c r="A11" s="1386">
        <v>2</v>
      </c>
      <c r="B11" s="722" t="s">
        <v>845</v>
      </c>
      <c r="C11" s="722"/>
      <c r="D11" s="729"/>
      <c r="E11" s="722"/>
      <c r="F11" s="722"/>
      <c r="G11" s="722"/>
      <c r="H11" s="722"/>
      <c r="I11" s="722"/>
      <c r="J11" s="722"/>
      <c r="K11" s="722"/>
      <c r="L11" s="722"/>
      <c r="M11" s="722"/>
      <c r="N11" s="722"/>
      <c r="O11" s="722"/>
      <c r="P11" s="722"/>
      <c r="Q11" s="722"/>
      <c r="R11" s="722"/>
      <c r="S11" s="722"/>
      <c r="T11" s="722"/>
      <c r="U11" s="722"/>
      <c r="V11" s="722"/>
      <c r="W11" s="722"/>
      <c r="X11" s="722"/>
      <c r="Y11" s="722"/>
      <c r="Z11" s="722"/>
      <c r="AA11" s="722"/>
      <c r="AB11" s="722"/>
      <c r="AC11" s="722"/>
      <c r="AD11" s="722"/>
      <c r="AE11" s="722"/>
      <c r="AF11" s="722"/>
      <c r="AG11" s="722"/>
      <c r="AH11" s="722"/>
      <c r="AI11" s="722"/>
      <c r="AJ11" s="722"/>
      <c r="AK11" s="722"/>
      <c r="AL11" s="722"/>
      <c r="AM11" s="722"/>
      <c r="AN11" s="722"/>
    </row>
    <row r="12" spans="1:40" ht="18">
      <c r="A12" s="168"/>
      <c r="B12" s="722" t="s">
        <v>846</v>
      </c>
      <c r="C12" s="722"/>
      <c r="D12" s="729"/>
      <c r="E12" s="722"/>
      <c r="F12" s="722"/>
      <c r="G12" s="722"/>
      <c r="H12" s="722"/>
      <c r="I12" s="722"/>
      <c r="J12" s="722"/>
      <c r="K12" s="722"/>
      <c r="L12" s="722"/>
      <c r="M12" s="722"/>
      <c r="N12" s="722"/>
      <c r="O12" s="722"/>
      <c r="P12" s="722"/>
      <c r="Q12" s="722"/>
      <c r="R12" s="722"/>
      <c r="S12" s="722"/>
      <c r="T12" s="722"/>
      <c r="U12" s="722"/>
      <c r="V12" s="722"/>
      <c r="W12" s="722"/>
      <c r="X12" s="722"/>
      <c r="Y12" s="722"/>
      <c r="Z12" s="722"/>
      <c r="AA12" s="722"/>
      <c r="AB12" s="722"/>
      <c r="AC12" s="722"/>
      <c r="AD12" s="722"/>
      <c r="AE12" s="722"/>
      <c r="AF12" s="722"/>
      <c r="AG12" s="722"/>
      <c r="AH12" s="722"/>
      <c r="AI12" s="722"/>
      <c r="AJ12" s="722"/>
      <c r="AK12" s="722"/>
      <c r="AL12" s="722"/>
      <c r="AM12" s="722"/>
      <c r="AN12" s="722"/>
    </row>
    <row r="13" spans="1:40" ht="18">
      <c r="A13" s="1386">
        <v>3</v>
      </c>
      <c r="B13" s="722" t="s">
        <v>847</v>
      </c>
      <c r="C13" s="722"/>
      <c r="D13" s="729"/>
      <c r="E13" s="722"/>
      <c r="F13" s="722"/>
      <c r="G13" s="722"/>
      <c r="H13" s="722"/>
      <c r="I13" s="722"/>
      <c r="J13" s="722"/>
      <c r="K13" s="722"/>
      <c r="L13" s="722"/>
      <c r="M13" s="722"/>
      <c r="N13" s="722"/>
      <c r="O13" s="722"/>
      <c r="P13" s="722"/>
      <c r="Q13" s="722"/>
      <c r="R13" s="722"/>
      <c r="S13" s="722"/>
      <c r="T13" s="722"/>
      <c r="U13" s="722"/>
      <c r="V13" s="722"/>
      <c r="W13" s="722"/>
      <c r="X13" s="722"/>
      <c r="Y13" s="722"/>
      <c r="Z13" s="722"/>
      <c r="AA13" s="722"/>
      <c r="AB13" s="722"/>
      <c r="AC13" s="722"/>
      <c r="AD13" s="722"/>
      <c r="AE13" s="722"/>
      <c r="AF13" s="722"/>
      <c r="AG13" s="722"/>
      <c r="AH13" s="722"/>
      <c r="AI13" s="722"/>
      <c r="AJ13" s="722"/>
      <c r="AK13" s="722"/>
      <c r="AL13" s="722"/>
      <c r="AM13" s="722"/>
      <c r="AN13" s="722"/>
    </row>
    <row r="14" spans="1:40" ht="18">
      <c r="A14" s="168"/>
      <c r="B14" s="722" t="s">
        <v>848</v>
      </c>
      <c r="C14" s="722"/>
      <c r="D14" s="729"/>
      <c r="E14" s="722"/>
      <c r="F14" s="722"/>
      <c r="G14" s="722"/>
      <c r="H14" s="722"/>
      <c r="I14" s="722"/>
      <c r="J14" s="722"/>
      <c r="K14" s="722"/>
      <c r="L14" s="722"/>
      <c r="M14" s="722"/>
      <c r="N14" s="722"/>
      <c r="O14" s="722"/>
      <c r="P14" s="722"/>
      <c r="Q14" s="722"/>
      <c r="R14" s="722"/>
      <c r="S14" s="722"/>
      <c r="T14" s="722"/>
      <c r="U14" s="722"/>
      <c r="V14" s="722"/>
      <c r="W14" s="722"/>
      <c r="X14" s="722"/>
      <c r="Y14" s="722"/>
      <c r="Z14" s="722"/>
      <c r="AA14" s="722"/>
      <c r="AB14" s="722"/>
      <c r="AC14" s="722"/>
      <c r="AD14" s="722"/>
      <c r="AE14" s="722"/>
      <c r="AF14" s="722"/>
      <c r="AG14" s="722"/>
      <c r="AH14" s="722"/>
      <c r="AI14" s="722"/>
      <c r="AJ14" s="722"/>
      <c r="AK14" s="722"/>
      <c r="AL14" s="722"/>
      <c r="AM14" s="722"/>
      <c r="AN14" s="722"/>
    </row>
    <row r="15" spans="1:40" ht="18">
      <c r="A15" s="1386">
        <v>4</v>
      </c>
      <c r="B15" s="722" t="s">
        <v>849</v>
      </c>
      <c r="C15" s="722"/>
      <c r="D15" s="729"/>
      <c r="E15" s="722"/>
      <c r="F15" s="722"/>
      <c r="G15" s="722"/>
      <c r="H15" s="722"/>
      <c r="I15" s="722"/>
      <c r="J15" s="722"/>
      <c r="K15" s="722"/>
      <c r="L15" s="722"/>
      <c r="M15" s="722"/>
      <c r="N15" s="722"/>
      <c r="O15" s="722"/>
      <c r="P15" s="722"/>
      <c r="Q15" s="722"/>
      <c r="R15" s="722"/>
      <c r="S15" s="722"/>
      <c r="T15" s="722"/>
      <c r="U15" s="722"/>
      <c r="V15" s="722"/>
      <c r="W15" s="722"/>
      <c r="X15" s="722"/>
      <c r="Y15" s="722"/>
      <c r="Z15" s="722"/>
      <c r="AA15" s="722"/>
      <c r="AB15" s="722"/>
      <c r="AC15" s="722"/>
      <c r="AD15" s="722"/>
      <c r="AE15" s="722"/>
      <c r="AF15" s="722"/>
      <c r="AG15" s="722"/>
      <c r="AH15" s="722"/>
      <c r="AI15" s="722"/>
      <c r="AJ15" s="722"/>
      <c r="AK15" s="722"/>
      <c r="AL15" s="722"/>
      <c r="AM15" s="722"/>
      <c r="AN15" s="722"/>
    </row>
    <row r="16" spans="1:40" ht="18">
      <c r="A16" s="168"/>
      <c r="B16" s="722" t="s">
        <v>850</v>
      </c>
      <c r="C16" s="722"/>
      <c r="D16" s="729"/>
      <c r="E16" s="722"/>
      <c r="F16" s="722"/>
      <c r="G16" s="722"/>
      <c r="H16" s="722"/>
      <c r="I16" s="722"/>
      <c r="J16" s="722"/>
      <c r="K16" s="722"/>
      <c r="L16" s="722"/>
      <c r="M16" s="722"/>
      <c r="N16" s="722"/>
      <c r="O16" s="722"/>
      <c r="P16" s="722"/>
      <c r="Q16" s="722"/>
      <c r="R16" s="722"/>
      <c r="S16" s="722"/>
      <c r="T16" s="722"/>
      <c r="U16" s="722"/>
      <c r="V16" s="722"/>
      <c r="W16" s="722"/>
      <c r="X16" s="722"/>
      <c r="Y16" s="722"/>
      <c r="Z16" s="722"/>
      <c r="AA16" s="722"/>
      <c r="AB16" s="722"/>
      <c r="AC16" s="722"/>
      <c r="AD16" s="722"/>
      <c r="AE16" s="722"/>
      <c r="AF16" s="722"/>
      <c r="AG16" s="722"/>
      <c r="AH16" s="722"/>
      <c r="AI16" s="722"/>
      <c r="AJ16" s="722"/>
      <c r="AK16" s="722"/>
      <c r="AL16" s="722"/>
      <c r="AM16" s="722"/>
      <c r="AN16" s="722"/>
    </row>
    <row r="17" spans="1:40" ht="18">
      <c r="A17" s="168"/>
      <c r="B17" s="722"/>
      <c r="C17" s="722"/>
      <c r="D17" s="729"/>
      <c r="E17" s="722"/>
      <c r="F17" s="722"/>
      <c r="G17" s="722"/>
      <c r="H17" s="722"/>
      <c r="I17" s="722"/>
      <c r="J17" s="722"/>
      <c r="K17" s="722"/>
      <c r="L17" s="722"/>
      <c r="M17" s="722"/>
      <c r="N17" s="722"/>
      <c r="O17" s="722"/>
      <c r="P17" s="722"/>
      <c r="Q17" s="722"/>
      <c r="R17" s="722"/>
      <c r="S17" s="722"/>
      <c r="T17" s="722"/>
      <c r="U17" s="722"/>
      <c r="V17" s="722"/>
      <c r="W17" s="722"/>
      <c r="X17" s="722"/>
      <c r="Y17" s="722"/>
      <c r="Z17" s="722"/>
      <c r="AA17" s="722"/>
      <c r="AB17" s="722"/>
      <c r="AC17" s="722"/>
      <c r="AD17" s="722"/>
      <c r="AE17" s="722"/>
      <c r="AF17" s="722"/>
      <c r="AG17" s="722"/>
      <c r="AH17" s="722"/>
      <c r="AI17" s="722"/>
      <c r="AJ17" s="722"/>
      <c r="AK17" s="722"/>
      <c r="AL17" s="722"/>
      <c r="AM17" s="722"/>
      <c r="AN17" s="722"/>
    </row>
    <row r="18" spans="1:40" ht="18">
      <c r="A18" s="730" t="s">
        <v>36</v>
      </c>
      <c r="B18" s="840" t="s">
        <v>2156</v>
      </c>
      <c r="C18" s="733"/>
      <c r="D18" s="734" t="s">
        <v>1962</v>
      </c>
      <c r="E18" s="722"/>
      <c r="F18" s="722"/>
      <c r="G18" s="722"/>
      <c r="H18" s="722"/>
      <c r="I18" s="722"/>
      <c r="J18" s="722"/>
      <c r="K18" s="722"/>
      <c r="L18" s="722"/>
      <c r="M18" s="722"/>
      <c r="N18" s="722"/>
      <c r="O18" s="722"/>
      <c r="P18" s="722"/>
      <c r="Q18" s="722"/>
      <c r="R18" s="722"/>
      <c r="S18" s="722"/>
      <c r="T18" s="722"/>
      <c r="U18" s="722"/>
      <c r="V18" s="722"/>
      <c r="W18" s="722"/>
      <c r="X18" s="722"/>
      <c r="Y18" s="722"/>
      <c r="Z18" s="722"/>
      <c r="AA18" s="722"/>
      <c r="AB18" s="722"/>
      <c r="AC18" s="722"/>
      <c r="AD18" s="722"/>
      <c r="AE18" s="722"/>
      <c r="AF18" s="722"/>
      <c r="AG18" s="722"/>
      <c r="AH18" s="722"/>
      <c r="AI18" s="722"/>
      <c r="AJ18" s="722"/>
      <c r="AK18" s="722"/>
      <c r="AL18" s="722"/>
      <c r="AM18" s="722"/>
      <c r="AN18" s="722"/>
    </row>
    <row r="19" spans="1:40" ht="18">
      <c r="A19" s="764" t="s">
        <v>48</v>
      </c>
      <c r="B19" s="841" t="s">
        <v>530</v>
      </c>
      <c r="C19" s="765"/>
      <c r="D19" s="842" t="s">
        <v>531</v>
      </c>
      <c r="E19" s="722"/>
      <c r="F19" s="722"/>
      <c r="G19" s="722"/>
      <c r="H19" s="722"/>
      <c r="I19" s="722"/>
      <c r="J19" s="722"/>
      <c r="K19" s="722"/>
      <c r="L19" s="722"/>
      <c r="M19" s="722"/>
      <c r="N19" s="722"/>
      <c r="O19" s="722"/>
      <c r="P19" s="722"/>
      <c r="Q19" s="722"/>
      <c r="R19" s="722"/>
      <c r="S19" s="722"/>
      <c r="T19" s="722"/>
      <c r="U19" s="722"/>
      <c r="V19" s="722"/>
      <c r="W19" s="722"/>
      <c r="X19" s="722"/>
      <c r="Y19" s="722"/>
      <c r="Z19" s="722"/>
      <c r="AA19" s="722"/>
      <c r="AB19" s="722"/>
      <c r="AC19" s="722"/>
      <c r="AD19" s="722"/>
      <c r="AE19" s="722"/>
      <c r="AF19" s="722"/>
      <c r="AG19" s="722"/>
      <c r="AH19" s="722"/>
      <c r="AI19" s="722"/>
      <c r="AJ19" s="722"/>
      <c r="AK19" s="722"/>
      <c r="AL19" s="722"/>
      <c r="AM19" s="722"/>
      <c r="AN19" s="722"/>
    </row>
    <row r="20" spans="1:40" ht="18">
      <c r="A20" s="1383">
        <v>1</v>
      </c>
      <c r="B20" s="843" t="s">
        <v>2933</v>
      </c>
      <c r="C20" s="676"/>
      <c r="D20" s="681"/>
      <c r="E20" s="722"/>
      <c r="F20" s="722"/>
      <c r="G20" s="722"/>
      <c r="H20" s="722"/>
      <c r="I20" s="722"/>
      <c r="J20" s="722"/>
      <c r="K20" s="722"/>
      <c r="L20" s="722"/>
      <c r="M20" s="722"/>
      <c r="N20" s="722"/>
      <c r="O20" s="722"/>
      <c r="P20" s="722"/>
      <c r="Q20" s="722"/>
      <c r="R20" s="722"/>
      <c r="S20" s="722"/>
      <c r="T20" s="722"/>
      <c r="U20" s="722"/>
      <c r="V20" s="722"/>
      <c r="W20" s="722"/>
      <c r="X20" s="722"/>
      <c r="Y20" s="722"/>
      <c r="Z20" s="722"/>
      <c r="AA20" s="722"/>
      <c r="AB20" s="722"/>
      <c r="AC20" s="722"/>
      <c r="AD20" s="722"/>
      <c r="AE20" s="722"/>
      <c r="AF20" s="722"/>
      <c r="AG20" s="722"/>
      <c r="AH20" s="722"/>
      <c r="AI20" s="722"/>
      <c r="AJ20" s="722"/>
      <c r="AK20" s="722"/>
      <c r="AL20" s="722"/>
      <c r="AM20" s="722"/>
      <c r="AN20" s="722"/>
    </row>
    <row r="21" spans="1:40" ht="18">
      <c r="A21" s="1383">
        <v>2</v>
      </c>
      <c r="B21" s="844"/>
      <c r="C21" s="676"/>
      <c r="D21" s="772"/>
      <c r="E21" s="722"/>
      <c r="F21" s="722"/>
      <c r="G21" s="722"/>
      <c r="H21" s="722"/>
      <c r="I21" s="722"/>
      <c r="J21" s="722"/>
      <c r="K21" s="722"/>
      <c r="L21" s="722"/>
      <c r="M21" s="722"/>
      <c r="N21" s="722"/>
      <c r="O21" s="722"/>
      <c r="P21" s="722"/>
      <c r="Q21" s="722"/>
      <c r="R21" s="722"/>
      <c r="S21" s="722"/>
      <c r="T21" s="722"/>
      <c r="U21" s="722"/>
      <c r="V21" s="722"/>
      <c r="W21" s="722"/>
      <c r="X21" s="722"/>
      <c r="Y21" s="722"/>
      <c r="Z21" s="722"/>
      <c r="AA21" s="722"/>
      <c r="AB21" s="722"/>
      <c r="AC21" s="722"/>
      <c r="AD21" s="722"/>
      <c r="AE21" s="722"/>
      <c r="AF21" s="722"/>
      <c r="AG21" s="722"/>
      <c r="AH21" s="722"/>
      <c r="AI21" s="722"/>
      <c r="AJ21" s="722"/>
      <c r="AK21" s="722"/>
      <c r="AL21" s="722"/>
      <c r="AM21" s="722"/>
      <c r="AN21" s="722"/>
    </row>
    <row r="22" spans="1:40" ht="18">
      <c r="A22" s="1383">
        <v>3</v>
      </c>
      <c r="B22" s="843"/>
      <c r="C22" s="676"/>
      <c r="D22" s="772"/>
      <c r="E22" s="722"/>
      <c r="F22" s="722"/>
      <c r="G22" s="722"/>
      <c r="H22" s="722"/>
      <c r="I22" s="722"/>
      <c r="J22" s="722"/>
      <c r="K22" s="722"/>
      <c r="L22" s="722"/>
      <c r="M22" s="722"/>
      <c r="N22" s="722"/>
      <c r="O22" s="722"/>
      <c r="P22" s="722"/>
      <c r="Q22" s="722"/>
      <c r="R22" s="722"/>
      <c r="S22" s="722"/>
      <c r="T22" s="722"/>
      <c r="U22" s="722"/>
      <c r="V22" s="722"/>
      <c r="W22" s="722"/>
      <c r="X22" s="722"/>
      <c r="Y22" s="722"/>
      <c r="Z22" s="722"/>
      <c r="AA22" s="722"/>
      <c r="AB22" s="722"/>
      <c r="AC22" s="722"/>
      <c r="AD22" s="722"/>
      <c r="AE22" s="722"/>
      <c r="AF22" s="722"/>
      <c r="AG22" s="722"/>
      <c r="AH22" s="722"/>
      <c r="AI22" s="722"/>
      <c r="AJ22" s="722"/>
      <c r="AK22" s="722"/>
      <c r="AL22" s="722"/>
      <c r="AM22" s="722"/>
      <c r="AN22" s="722"/>
    </row>
    <row r="23" spans="1:40" ht="18">
      <c r="A23" s="1383">
        <v>4</v>
      </c>
      <c r="B23" s="843"/>
      <c r="C23" s="676"/>
      <c r="D23" s="772"/>
      <c r="E23" s="722"/>
      <c r="F23" s="722"/>
      <c r="G23" s="722"/>
      <c r="H23" s="722"/>
      <c r="I23" s="722"/>
      <c r="J23" s="722"/>
      <c r="K23" s="722"/>
      <c r="L23" s="722"/>
      <c r="M23" s="722"/>
      <c r="N23" s="722"/>
      <c r="O23" s="722"/>
      <c r="P23" s="722"/>
      <c r="Q23" s="722"/>
      <c r="R23" s="722"/>
      <c r="S23" s="722"/>
      <c r="T23" s="722"/>
      <c r="U23" s="722"/>
      <c r="V23" s="722"/>
      <c r="W23" s="722"/>
      <c r="X23" s="722"/>
      <c r="Y23" s="722"/>
      <c r="Z23" s="722"/>
      <c r="AA23" s="722"/>
      <c r="AB23" s="722"/>
      <c r="AC23" s="722"/>
      <c r="AD23" s="722"/>
      <c r="AE23" s="722"/>
      <c r="AF23" s="722"/>
      <c r="AG23" s="722"/>
      <c r="AH23" s="722"/>
      <c r="AI23" s="722"/>
      <c r="AJ23" s="722"/>
      <c r="AK23" s="722"/>
      <c r="AL23" s="722"/>
      <c r="AM23" s="722"/>
      <c r="AN23" s="722"/>
    </row>
    <row r="24" spans="1:40" ht="18">
      <c r="A24" s="1383">
        <v>5</v>
      </c>
      <c r="B24" s="843"/>
      <c r="C24" s="676"/>
      <c r="D24" s="772"/>
      <c r="E24" s="722"/>
      <c r="F24" s="722"/>
      <c r="G24" s="722"/>
      <c r="H24" s="722"/>
      <c r="I24" s="722"/>
      <c r="J24" s="722"/>
      <c r="K24" s="722"/>
      <c r="L24" s="722"/>
      <c r="M24" s="722"/>
      <c r="N24" s="722"/>
      <c r="O24" s="722"/>
      <c r="P24" s="722"/>
      <c r="Q24" s="722"/>
      <c r="R24" s="722"/>
      <c r="S24" s="722"/>
      <c r="T24" s="722"/>
      <c r="U24" s="722"/>
      <c r="V24" s="722"/>
      <c r="W24" s="722"/>
      <c r="X24" s="722"/>
      <c r="Y24" s="722"/>
      <c r="Z24" s="722"/>
      <c r="AA24" s="722"/>
      <c r="AB24" s="722"/>
      <c r="AC24" s="722"/>
      <c r="AD24" s="722"/>
      <c r="AE24" s="722"/>
      <c r="AF24" s="722"/>
      <c r="AG24" s="722"/>
      <c r="AH24" s="722"/>
      <c r="AI24" s="722"/>
      <c r="AJ24" s="722"/>
      <c r="AK24" s="722"/>
      <c r="AL24" s="722"/>
      <c r="AM24" s="722"/>
      <c r="AN24" s="722"/>
    </row>
    <row r="25" spans="1:40" ht="18">
      <c r="A25" s="1383">
        <v>6</v>
      </c>
      <c r="B25" s="843"/>
      <c r="C25" s="676"/>
      <c r="D25" s="772"/>
      <c r="E25" s="722"/>
      <c r="F25" s="722"/>
      <c r="G25" s="722"/>
      <c r="H25" s="722"/>
      <c r="I25" s="722"/>
      <c r="J25" s="722"/>
      <c r="K25" s="722"/>
      <c r="L25" s="722"/>
      <c r="M25" s="722"/>
      <c r="N25" s="722"/>
      <c r="O25" s="722"/>
      <c r="P25" s="722"/>
      <c r="Q25" s="722"/>
      <c r="R25" s="722"/>
      <c r="S25" s="722"/>
      <c r="T25" s="722"/>
      <c r="U25" s="722"/>
      <c r="V25" s="722"/>
      <c r="W25" s="722"/>
      <c r="X25" s="722"/>
      <c r="Y25" s="722"/>
      <c r="Z25" s="722"/>
      <c r="AA25" s="722"/>
      <c r="AB25" s="722"/>
      <c r="AC25" s="722"/>
      <c r="AD25" s="722"/>
      <c r="AE25" s="722"/>
      <c r="AF25" s="722"/>
      <c r="AG25" s="722"/>
      <c r="AH25" s="722"/>
      <c r="AI25" s="722"/>
      <c r="AJ25" s="722"/>
      <c r="AK25" s="722"/>
      <c r="AL25" s="722"/>
      <c r="AM25" s="722"/>
      <c r="AN25" s="722"/>
    </row>
    <row r="26" spans="1:40" ht="18">
      <c r="A26" s="1383">
        <v>7</v>
      </c>
      <c r="B26" s="843"/>
      <c r="C26" s="676"/>
      <c r="D26" s="772"/>
      <c r="E26" s="722"/>
      <c r="F26" s="722"/>
      <c r="G26" s="722"/>
      <c r="H26" s="722"/>
      <c r="I26" s="722"/>
      <c r="J26" s="722"/>
      <c r="K26" s="722"/>
      <c r="L26" s="722"/>
      <c r="M26" s="722"/>
      <c r="N26" s="722"/>
      <c r="O26" s="722"/>
      <c r="P26" s="722"/>
      <c r="Q26" s="722"/>
      <c r="R26" s="722"/>
      <c r="S26" s="722"/>
      <c r="T26" s="722"/>
      <c r="U26" s="722"/>
      <c r="V26" s="722"/>
      <c r="W26" s="722"/>
      <c r="X26" s="722"/>
      <c r="Y26" s="722"/>
      <c r="Z26" s="722"/>
      <c r="AA26" s="722"/>
      <c r="AB26" s="722"/>
      <c r="AC26" s="722"/>
      <c r="AD26" s="722"/>
      <c r="AE26" s="722"/>
      <c r="AF26" s="722"/>
      <c r="AG26" s="722"/>
      <c r="AH26" s="722"/>
      <c r="AI26" s="722"/>
      <c r="AJ26" s="722"/>
      <c r="AK26" s="722"/>
      <c r="AL26" s="722"/>
      <c r="AM26" s="722"/>
      <c r="AN26" s="722"/>
    </row>
    <row r="27" spans="1:40" ht="18">
      <c r="A27" s="1383">
        <v>8</v>
      </c>
      <c r="B27" s="843"/>
      <c r="C27" s="676"/>
      <c r="D27" s="772"/>
      <c r="E27" s="722"/>
      <c r="F27" s="722"/>
      <c r="G27" s="722"/>
      <c r="H27" s="722"/>
      <c r="I27" s="722"/>
      <c r="J27" s="722"/>
      <c r="K27" s="722"/>
      <c r="L27" s="722"/>
      <c r="M27" s="722"/>
      <c r="N27" s="722"/>
      <c r="O27" s="722"/>
      <c r="P27" s="722"/>
      <c r="Q27" s="722"/>
      <c r="R27" s="722"/>
      <c r="S27" s="722"/>
      <c r="T27" s="722"/>
      <c r="U27" s="722"/>
      <c r="V27" s="722"/>
      <c r="W27" s="722"/>
      <c r="X27" s="722"/>
      <c r="Y27" s="722"/>
      <c r="Z27" s="722"/>
      <c r="AA27" s="722"/>
      <c r="AB27" s="722"/>
      <c r="AC27" s="722"/>
      <c r="AD27" s="722"/>
      <c r="AE27" s="722"/>
      <c r="AF27" s="722"/>
      <c r="AG27" s="722"/>
      <c r="AH27" s="722"/>
      <c r="AI27" s="722"/>
      <c r="AJ27" s="722"/>
      <c r="AK27" s="722"/>
      <c r="AL27" s="722"/>
      <c r="AM27" s="722"/>
      <c r="AN27" s="722"/>
    </row>
    <row r="28" spans="1:40" ht="18">
      <c r="A28" s="1383">
        <v>9</v>
      </c>
      <c r="B28" s="843"/>
      <c r="C28" s="676"/>
      <c r="D28" s="772"/>
      <c r="E28" s="722"/>
      <c r="F28" s="722"/>
      <c r="G28" s="722"/>
      <c r="H28" s="722"/>
      <c r="I28" s="722"/>
      <c r="J28" s="722"/>
      <c r="K28" s="722"/>
      <c r="L28" s="722"/>
      <c r="M28" s="722"/>
      <c r="N28" s="722"/>
      <c r="O28" s="722"/>
      <c r="P28" s="722"/>
      <c r="Q28" s="722"/>
      <c r="R28" s="722"/>
      <c r="S28" s="722"/>
      <c r="T28" s="722"/>
      <c r="U28" s="722"/>
      <c r="V28" s="722"/>
      <c r="W28" s="722"/>
      <c r="X28" s="722"/>
      <c r="Y28" s="722"/>
      <c r="Z28" s="722"/>
      <c r="AA28" s="722"/>
      <c r="AB28" s="722"/>
      <c r="AC28" s="722"/>
      <c r="AD28" s="722"/>
      <c r="AE28" s="722"/>
      <c r="AF28" s="722"/>
      <c r="AG28" s="722"/>
      <c r="AH28" s="722"/>
      <c r="AI28" s="722"/>
      <c r="AJ28" s="722"/>
      <c r="AK28" s="722"/>
      <c r="AL28" s="722"/>
      <c r="AM28" s="722"/>
      <c r="AN28" s="722"/>
    </row>
    <row r="29" spans="1:40" ht="18">
      <c r="A29" s="1383">
        <v>10</v>
      </c>
      <c r="B29" s="843"/>
      <c r="C29" s="676"/>
      <c r="D29" s="772"/>
      <c r="E29" s="722"/>
      <c r="F29" s="722"/>
      <c r="G29" s="722"/>
      <c r="H29" s="722"/>
      <c r="I29" s="722"/>
      <c r="J29" s="722"/>
      <c r="K29" s="722"/>
      <c r="L29" s="722"/>
      <c r="M29" s="722"/>
      <c r="N29" s="722"/>
      <c r="O29" s="722"/>
      <c r="P29" s="722"/>
      <c r="Q29" s="722"/>
      <c r="R29" s="722"/>
      <c r="S29" s="722"/>
      <c r="T29" s="722"/>
      <c r="U29" s="722"/>
      <c r="V29" s="722"/>
      <c r="W29" s="722"/>
      <c r="X29" s="722"/>
      <c r="Y29" s="722"/>
      <c r="Z29" s="722"/>
      <c r="AA29" s="722"/>
      <c r="AB29" s="722"/>
      <c r="AC29" s="722"/>
      <c r="AD29" s="722"/>
      <c r="AE29" s="722"/>
      <c r="AF29" s="722"/>
      <c r="AG29" s="722"/>
      <c r="AH29" s="722"/>
      <c r="AI29" s="722"/>
      <c r="AJ29" s="722"/>
      <c r="AK29" s="722"/>
      <c r="AL29" s="722"/>
      <c r="AM29" s="722"/>
      <c r="AN29" s="722"/>
    </row>
    <row r="30" spans="1:40" ht="18">
      <c r="A30" s="1383">
        <v>11</v>
      </c>
      <c r="B30" s="843"/>
      <c r="C30" s="676"/>
      <c r="D30" s="772"/>
      <c r="E30" s="722"/>
      <c r="F30" s="722"/>
      <c r="G30" s="722"/>
      <c r="H30" s="722"/>
      <c r="I30" s="722"/>
      <c r="J30" s="722"/>
      <c r="K30" s="722"/>
      <c r="L30" s="722"/>
      <c r="M30" s="722"/>
      <c r="N30" s="722"/>
      <c r="O30" s="722"/>
      <c r="P30" s="722"/>
      <c r="Q30" s="722"/>
      <c r="R30" s="722"/>
      <c r="S30" s="722"/>
      <c r="T30" s="722"/>
      <c r="U30" s="722"/>
      <c r="V30" s="722"/>
      <c r="W30" s="722"/>
      <c r="X30" s="722"/>
      <c r="Y30" s="722"/>
      <c r="Z30" s="722"/>
      <c r="AA30" s="722"/>
      <c r="AB30" s="722"/>
      <c r="AC30" s="722"/>
      <c r="AD30" s="722"/>
      <c r="AE30" s="722"/>
      <c r="AF30" s="722"/>
      <c r="AG30" s="722"/>
      <c r="AH30" s="722"/>
      <c r="AI30" s="722"/>
      <c r="AJ30" s="722"/>
      <c r="AK30" s="722"/>
      <c r="AL30" s="722"/>
      <c r="AM30" s="722"/>
      <c r="AN30" s="722"/>
    </row>
    <row r="31" spans="1:40" ht="18">
      <c r="A31" s="1383">
        <v>12</v>
      </c>
      <c r="B31" s="843"/>
      <c r="C31" s="676"/>
      <c r="D31" s="772"/>
      <c r="E31" s="722"/>
      <c r="F31" s="722"/>
      <c r="G31" s="722"/>
      <c r="H31" s="722"/>
      <c r="I31" s="722"/>
      <c r="J31" s="722"/>
      <c r="K31" s="722"/>
      <c r="L31" s="722"/>
      <c r="M31" s="722"/>
      <c r="N31" s="722"/>
      <c r="O31" s="722"/>
      <c r="P31" s="722"/>
      <c r="Q31" s="722"/>
      <c r="R31" s="722"/>
      <c r="S31" s="722"/>
      <c r="T31" s="722"/>
      <c r="U31" s="722"/>
      <c r="V31" s="722"/>
      <c r="W31" s="722"/>
      <c r="X31" s="722"/>
      <c r="Y31" s="722"/>
      <c r="Z31" s="722"/>
      <c r="AA31" s="722"/>
      <c r="AB31" s="722"/>
      <c r="AC31" s="722"/>
      <c r="AD31" s="722"/>
      <c r="AE31" s="722"/>
      <c r="AF31" s="722"/>
      <c r="AG31" s="722"/>
      <c r="AH31" s="722"/>
      <c r="AI31" s="722"/>
      <c r="AJ31" s="722"/>
      <c r="AK31" s="722"/>
      <c r="AL31" s="722"/>
      <c r="AM31" s="722"/>
      <c r="AN31" s="722"/>
    </row>
    <row r="32" spans="1:40" ht="18">
      <c r="A32" s="1383">
        <v>13</v>
      </c>
      <c r="B32" s="843"/>
      <c r="C32" s="676"/>
      <c r="D32" s="772"/>
      <c r="E32" s="722"/>
      <c r="F32" s="722"/>
      <c r="G32" s="722"/>
      <c r="H32" s="722"/>
      <c r="I32" s="722"/>
      <c r="J32" s="722"/>
      <c r="K32" s="722"/>
      <c r="L32" s="722"/>
      <c r="M32" s="722"/>
      <c r="N32" s="722"/>
      <c r="O32" s="722"/>
      <c r="P32" s="722"/>
      <c r="Q32" s="722"/>
      <c r="R32" s="722"/>
      <c r="S32" s="722"/>
      <c r="T32" s="722"/>
      <c r="U32" s="722"/>
      <c r="V32" s="722"/>
      <c r="W32" s="722"/>
      <c r="X32" s="722"/>
      <c r="Y32" s="722"/>
      <c r="Z32" s="722"/>
      <c r="AA32" s="722"/>
      <c r="AB32" s="722"/>
      <c r="AC32" s="722"/>
      <c r="AD32" s="722"/>
      <c r="AE32" s="722"/>
      <c r="AF32" s="722"/>
      <c r="AG32" s="722"/>
      <c r="AH32" s="722"/>
      <c r="AI32" s="722"/>
      <c r="AJ32" s="722"/>
      <c r="AK32" s="722"/>
      <c r="AL32" s="722"/>
      <c r="AM32" s="722"/>
      <c r="AN32" s="722"/>
    </row>
    <row r="33" spans="1:40" ht="18">
      <c r="A33" s="1383">
        <v>14</v>
      </c>
      <c r="B33" s="843"/>
      <c r="C33" s="676"/>
      <c r="D33" s="772"/>
      <c r="E33" s="722"/>
      <c r="F33" s="722"/>
      <c r="G33" s="722"/>
      <c r="H33" s="722"/>
      <c r="I33" s="722"/>
      <c r="J33" s="722"/>
      <c r="K33" s="722"/>
      <c r="L33" s="722"/>
      <c r="M33" s="722"/>
      <c r="N33" s="722"/>
      <c r="O33" s="722"/>
      <c r="P33" s="722"/>
      <c r="Q33" s="722"/>
      <c r="R33" s="722"/>
      <c r="S33" s="722"/>
      <c r="T33" s="722"/>
      <c r="U33" s="722"/>
      <c r="V33" s="722"/>
      <c r="W33" s="722"/>
      <c r="X33" s="722"/>
      <c r="Y33" s="722"/>
      <c r="Z33" s="722"/>
      <c r="AA33" s="722"/>
      <c r="AB33" s="722"/>
      <c r="AC33" s="722"/>
      <c r="AD33" s="722"/>
      <c r="AE33" s="722"/>
      <c r="AF33" s="722"/>
      <c r="AG33" s="722"/>
      <c r="AH33" s="722"/>
      <c r="AI33" s="722"/>
      <c r="AJ33" s="722"/>
      <c r="AK33" s="722"/>
      <c r="AL33" s="722"/>
      <c r="AM33" s="722"/>
      <c r="AN33" s="722"/>
    </row>
    <row r="34" spans="1:40" ht="18">
      <c r="A34" s="1383">
        <v>15</v>
      </c>
      <c r="B34" s="843"/>
      <c r="C34" s="676"/>
      <c r="D34" s="772"/>
      <c r="E34" s="722"/>
      <c r="F34" s="722"/>
      <c r="G34" s="722"/>
      <c r="H34" s="722"/>
      <c r="I34" s="722"/>
      <c r="J34" s="722"/>
      <c r="K34" s="722"/>
      <c r="L34" s="722"/>
      <c r="M34" s="722"/>
      <c r="N34" s="722"/>
      <c r="O34" s="722"/>
      <c r="P34" s="722"/>
      <c r="Q34" s="722"/>
      <c r="R34" s="722"/>
      <c r="S34" s="722"/>
      <c r="T34" s="722"/>
      <c r="U34" s="722"/>
      <c r="V34" s="722"/>
      <c r="W34" s="722"/>
      <c r="X34" s="722"/>
      <c r="Y34" s="722"/>
      <c r="Z34" s="722"/>
      <c r="AA34" s="722"/>
      <c r="AB34" s="722"/>
      <c r="AC34" s="722"/>
      <c r="AD34" s="722"/>
      <c r="AE34" s="722"/>
      <c r="AF34" s="722"/>
      <c r="AG34" s="722"/>
      <c r="AH34" s="722"/>
      <c r="AI34" s="722"/>
      <c r="AJ34" s="722"/>
      <c r="AK34" s="722"/>
      <c r="AL34" s="722"/>
      <c r="AM34" s="722"/>
      <c r="AN34" s="722"/>
    </row>
    <row r="35" spans="1:40" ht="18">
      <c r="A35" s="1383">
        <v>16</v>
      </c>
      <c r="B35" s="843"/>
      <c r="C35" s="676"/>
      <c r="D35" s="772"/>
      <c r="E35" s="722"/>
      <c r="F35" s="722"/>
      <c r="G35" s="722"/>
      <c r="H35" s="722"/>
      <c r="I35" s="722"/>
      <c r="J35" s="722"/>
      <c r="K35" s="722"/>
      <c r="L35" s="722"/>
      <c r="M35" s="722"/>
      <c r="N35" s="722"/>
      <c r="O35" s="722"/>
      <c r="P35" s="722"/>
      <c r="Q35" s="722"/>
      <c r="R35" s="722"/>
      <c r="S35" s="722"/>
      <c r="T35" s="722"/>
      <c r="U35" s="722"/>
      <c r="V35" s="722"/>
      <c r="W35" s="722"/>
      <c r="X35" s="722"/>
      <c r="Y35" s="722"/>
      <c r="Z35" s="722"/>
      <c r="AA35" s="722"/>
      <c r="AB35" s="722"/>
      <c r="AC35" s="722"/>
      <c r="AD35" s="722"/>
      <c r="AE35" s="722"/>
      <c r="AF35" s="722"/>
      <c r="AG35" s="722"/>
      <c r="AH35" s="722"/>
      <c r="AI35" s="722"/>
      <c r="AJ35" s="722"/>
      <c r="AK35" s="722"/>
      <c r="AL35" s="722"/>
      <c r="AM35" s="722"/>
      <c r="AN35" s="722"/>
    </row>
    <row r="36" spans="1:40" ht="18">
      <c r="A36" s="1383">
        <v>17</v>
      </c>
      <c r="B36" s="843"/>
      <c r="C36" s="676"/>
      <c r="D36" s="772"/>
      <c r="E36" s="722"/>
      <c r="F36" s="722"/>
      <c r="G36" s="722"/>
      <c r="H36" s="722"/>
      <c r="I36" s="722"/>
      <c r="J36" s="722"/>
      <c r="K36" s="722"/>
      <c r="L36" s="722"/>
      <c r="M36" s="722"/>
      <c r="N36" s="722"/>
      <c r="O36" s="722"/>
      <c r="P36" s="722"/>
      <c r="Q36" s="722"/>
      <c r="R36" s="722"/>
      <c r="S36" s="722"/>
      <c r="T36" s="722"/>
      <c r="U36" s="722"/>
      <c r="V36" s="722"/>
      <c r="W36" s="722"/>
      <c r="X36" s="722"/>
      <c r="Y36" s="722"/>
      <c r="Z36" s="722"/>
      <c r="AA36" s="722"/>
      <c r="AB36" s="722"/>
      <c r="AC36" s="722"/>
      <c r="AD36" s="722"/>
      <c r="AE36" s="722"/>
      <c r="AF36" s="722"/>
      <c r="AG36" s="722"/>
      <c r="AH36" s="722"/>
      <c r="AI36" s="722"/>
      <c r="AJ36" s="722"/>
      <c r="AK36" s="722"/>
      <c r="AL36" s="722"/>
      <c r="AM36" s="722"/>
      <c r="AN36" s="722"/>
    </row>
    <row r="37" spans="1:40" ht="18">
      <c r="A37" s="1383">
        <v>18</v>
      </c>
      <c r="B37" s="843"/>
      <c r="C37" s="676"/>
      <c r="D37" s="772"/>
      <c r="E37" s="722"/>
      <c r="F37" s="722"/>
      <c r="G37" s="722"/>
      <c r="H37" s="722"/>
      <c r="I37" s="722"/>
      <c r="J37" s="722"/>
      <c r="K37" s="722"/>
      <c r="L37" s="722"/>
      <c r="M37" s="722"/>
      <c r="N37" s="722"/>
      <c r="O37" s="722"/>
      <c r="P37" s="722"/>
      <c r="Q37" s="722"/>
      <c r="R37" s="722"/>
      <c r="S37" s="722"/>
      <c r="T37" s="722"/>
      <c r="U37" s="722"/>
      <c r="V37" s="722"/>
      <c r="W37" s="722"/>
      <c r="X37" s="722"/>
      <c r="Y37" s="722"/>
      <c r="Z37" s="722"/>
      <c r="AA37" s="722"/>
      <c r="AB37" s="722"/>
      <c r="AC37" s="722"/>
      <c r="AD37" s="722"/>
      <c r="AE37" s="722"/>
      <c r="AF37" s="722"/>
      <c r="AG37" s="722"/>
      <c r="AH37" s="722"/>
      <c r="AI37" s="722"/>
      <c r="AJ37" s="722"/>
      <c r="AK37" s="722"/>
      <c r="AL37" s="722"/>
      <c r="AM37" s="722"/>
      <c r="AN37" s="722"/>
    </row>
    <row r="38" spans="1:40" ht="18">
      <c r="A38" s="1383">
        <v>19</v>
      </c>
      <c r="B38" s="843"/>
      <c r="C38" s="676"/>
      <c r="D38" s="772"/>
      <c r="E38" s="722"/>
      <c r="F38" s="722"/>
      <c r="G38" s="722"/>
      <c r="H38" s="722"/>
      <c r="I38" s="722"/>
      <c r="J38" s="722"/>
      <c r="K38" s="722"/>
      <c r="L38" s="722"/>
      <c r="M38" s="722"/>
      <c r="N38" s="722"/>
      <c r="O38" s="722"/>
      <c r="P38" s="722"/>
      <c r="Q38" s="722"/>
      <c r="R38" s="722"/>
      <c r="S38" s="722"/>
      <c r="T38" s="722"/>
      <c r="U38" s="722"/>
      <c r="V38" s="722"/>
      <c r="W38" s="722"/>
      <c r="X38" s="722"/>
      <c r="Y38" s="722"/>
      <c r="Z38" s="722"/>
      <c r="AA38" s="722"/>
      <c r="AB38" s="722"/>
      <c r="AC38" s="722"/>
      <c r="AD38" s="722"/>
      <c r="AE38" s="722"/>
      <c r="AF38" s="722"/>
      <c r="AG38" s="722"/>
      <c r="AH38" s="722"/>
      <c r="AI38" s="722"/>
      <c r="AJ38" s="722"/>
      <c r="AK38" s="722"/>
      <c r="AL38" s="722"/>
      <c r="AM38" s="722"/>
      <c r="AN38" s="722"/>
    </row>
    <row r="39" spans="1:40" ht="18">
      <c r="A39" s="1383">
        <v>20</v>
      </c>
      <c r="B39" s="843"/>
      <c r="C39" s="676"/>
      <c r="D39" s="772"/>
      <c r="E39" s="722"/>
      <c r="F39" s="722"/>
      <c r="G39" s="722"/>
      <c r="H39" s="722"/>
      <c r="I39" s="722"/>
      <c r="J39" s="722"/>
      <c r="K39" s="722"/>
      <c r="L39" s="722"/>
      <c r="M39" s="722"/>
      <c r="N39" s="722"/>
      <c r="O39" s="722"/>
      <c r="P39" s="722"/>
      <c r="Q39" s="722"/>
      <c r="R39" s="722"/>
      <c r="S39" s="722"/>
      <c r="T39" s="722"/>
      <c r="U39" s="722"/>
      <c r="V39" s="722"/>
      <c r="W39" s="722"/>
      <c r="X39" s="722"/>
      <c r="Y39" s="722"/>
      <c r="Z39" s="722"/>
      <c r="AA39" s="722"/>
      <c r="AB39" s="722"/>
      <c r="AC39" s="722"/>
      <c r="AD39" s="722"/>
      <c r="AE39" s="722"/>
      <c r="AF39" s="722"/>
      <c r="AG39" s="722"/>
      <c r="AH39" s="722"/>
      <c r="AI39" s="722"/>
      <c r="AJ39" s="722"/>
      <c r="AK39" s="722"/>
      <c r="AL39" s="722"/>
      <c r="AM39" s="722"/>
      <c r="AN39" s="722"/>
    </row>
    <row r="40" spans="1:40" ht="18">
      <c r="A40" s="1383">
        <v>21</v>
      </c>
      <c r="B40" s="843"/>
      <c r="C40" s="676"/>
      <c r="D40" s="772"/>
      <c r="E40" s="722"/>
      <c r="F40" s="722"/>
      <c r="G40" s="722"/>
      <c r="H40" s="722"/>
      <c r="I40" s="722"/>
      <c r="J40" s="722"/>
      <c r="K40" s="722"/>
      <c r="L40" s="722"/>
      <c r="M40" s="722"/>
      <c r="N40" s="722"/>
      <c r="O40" s="722"/>
      <c r="P40" s="722"/>
      <c r="Q40" s="722"/>
      <c r="R40" s="722"/>
      <c r="S40" s="722"/>
      <c r="T40" s="722"/>
      <c r="U40" s="722"/>
      <c r="V40" s="722"/>
      <c r="W40" s="722"/>
      <c r="X40" s="722"/>
      <c r="Y40" s="722"/>
      <c r="Z40" s="722"/>
      <c r="AA40" s="722"/>
      <c r="AB40" s="722"/>
      <c r="AC40" s="722"/>
      <c r="AD40" s="722"/>
      <c r="AE40" s="722"/>
      <c r="AF40" s="722"/>
      <c r="AG40" s="722"/>
      <c r="AH40" s="722"/>
      <c r="AI40" s="722"/>
      <c r="AJ40" s="722"/>
      <c r="AK40" s="722"/>
      <c r="AL40" s="722"/>
      <c r="AM40" s="722"/>
      <c r="AN40" s="722"/>
    </row>
    <row r="41" spans="1:40" ht="18">
      <c r="A41" s="1383">
        <v>22</v>
      </c>
      <c r="B41" s="843"/>
      <c r="C41" s="676"/>
      <c r="D41" s="772"/>
      <c r="E41" s="722"/>
      <c r="F41" s="722"/>
      <c r="G41" s="722"/>
      <c r="H41" s="722"/>
      <c r="I41" s="722"/>
      <c r="J41" s="722"/>
      <c r="K41" s="722"/>
      <c r="L41" s="722"/>
      <c r="M41" s="722"/>
      <c r="N41" s="722"/>
      <c r="O41" s="722"/>
      <c r="P41" s="722"/>
      <c r="Q41" s="722"/>
      <c r="R41" s="722"/>
      <c r="S41" s="722"/>
      <c r="T41" s="722"/>
      <c r="U41" s="722"/>
      <c r="V41" s="722"/>
      <c r="W41" s="722"/>
      <c r="X41" s="722"/>
      <c r="Y41" s="722"/>
      <c r="Z41" s="722"/>
      <c r="AA41" s="722"/>
      <c r="AB41" s="722"/>
      <c r="AC41" s="722"/>
      <c r="AD41" s="722"/>
      <c r="AE41" s="722"/>
      <c r="AF41" s="722"/>
      <c r="AG41" s="722"/>
      <c r="AH41" s="722"/>
      <c r="AI41" s="722"/>
      <c r="AJ41" s="722"/>
      <c r="AK41" s="722"/>
      <c r="AL41" s="722"/>
      <c r="AM41" s="722"/>
      <c r="AN41" s="722"/>
    </row>
    <row r="42" spans="1:40" ht="18">
      <c r="A42" s="1383">
        <v>23</v>
      </c>
      <c r="B42" s="843"/>
      <c r="C42" s="676"/>
      <c r="D42" s="772"/>
      <c r="E42" s="722"/>
      <c r="F42" s="722"/>
      <c r="G42" s="722"/>
      <c r="H42" s="722"/>
      <c r="I42" s="722"/>
      <c r="J42" s="722"/>
      <c r="K42" s="722"/>
      <c r="L42" s="722"/>
      <c r="M42" s="722"/>
      <c r="N42" s="722"/>
      <c r="O42" s="722"/>
      <c r="P42" s="722"/>
      <c r="Q42" s="722"/>
      <c r="R42" s="722"/>
      <c r="S42" s="722"/>
      <c r="T42" s="722"/>
      <c r="U42" s="722"/>
      <c r="V42" s="722"/>
      <c r="W42" s="722"/>
      <c r="X42" s="722"/>
      <c r="Y42" s="722"/>
      <c r="Z42" s="722"/>
      <c r="AA42" s="722"/>
      <c r="AB42" s="722"/>
      <c r="AC42" s="722"/>
      <c r="AD42" s="722"/>
      <c r="AE42" s="722"/>
      <c r="AF42" s="722"/>
      <c r="AG42" s="722"/>
      <c r="AH42" s="722"/>
      <c r="AI42" s="722"/>
      <c r="AJ42" s="722"/>
      <c r="AK42" s="722"/>
      <c r="AL42" s="722"/>
      <c r="AM42" s="722"/>
      <c r="AN42" s="722"/>
    </row>
    <row r="43" spans="1:40" ht="18">
      <c r="A43" s="1383">
        <v>24</v>
      </c>
      <c r="B43" s="843"/>
      <c r="C43" s="676"/>
      <c r="D43" s="772"/>
      <c r="E43" s="722"/>
      <c r="F43" s="722"/>
      <c r="G43" s="722"/>
      <c r="H43" s="722"/>
      <c r="I43" s="722"/>
      <c r="J43" s="722"/>
      <c r="K43" s="722"/>
      <c r="L43" s="722"/>
      <c r="M43" s="722"/>
      <c r="N43" s="722"/>
      <c r="O43" s="722"/>
      <c r="P43" s="722"/>
      <c r="Q43" s="722"/>
      <c r="R43" s="722"/>
      <c r="S43" s="722"/>
      <c r="T43" s="722"/>
      <c r="U43" s="722"/>
      <c r="V43" s="722"/>
      <c r="W43" s="722"/>
      <c r="X43" s="722"/>
      <c r="Y43" s="722"/>
      <c r="Z43" s="722"/>
      <c r="AA43" s="722"/>
      <c r="AB43" s="722"/>
      <c r="AC43" s="722"/>
      <c r="AD43" s="722"/>
      <c r="AE43" s="722"/>
      <c r="AF43" s="722"/>
      <c r="AG43" s="722"/>
      <c r="AH43" s="722"/>
      <c r="AI43" s="722"/>
      <c r="AJ43" s="722"/>
      <c r="AK43" s="722"/>
      <c r="AL43" s="722"/>
      <c r="AM43" s="722"/>
      <c r="AN43" s="722"/>
    </row>
    <row r="44" spans="1:40" ht="18">
      <c r="A44" s="1383">
        <v>25</v>
      </c>
      <c r="B44" s="843"/>
      <c r="C44" s="676"/>
      <c r="D44" s="772"/>
      <c r="E44" s="722"/>
      <c r="F44" s="722"/>
      <c r="G44" s="722"/>
      <c r="H44" s="722"/>
      <c r="I44" s="722"/>
      <c r="J44" s="722"/>
      <c r="K44" s="722"/>
      <c r="L44" s="722"/>
      <c r="M44" s="722"/>
      <c r="N44" s="722"/>
      <c r="O44" s="722"/>
      <c r="P44" s="722"/>
      <c r="Q44" s="722"/>
      <c r="R44" s="722"/>
      <c r="S44" s="722"/>
      <c r="T44" s="722"/>
      <c r="U44" s="722"/>
      <c r="V44" s="722"/>
      <c r="W44" s="722"/>
      <c r="X44" s="722"/>
      <c r="Y44" s="722"/>
      <c r="Z44" s="722"/>
      <c r="AA44" s="722"/>
      <c r="AB44" s="722"/>
      <c r="AC44" s="722"/>
      <c r="AD44" s="722"/>
      <c r="AE44" s="722"/>
      <c r="AF44" s="722"/>
      <c r="AG44" s="722"/>
      <c r="AH44" s="722"/>
      <c r="AI44" s="722"/>
      <c r="AJ44" s="722"/>
      <c r="AK44" s="722"/>
      <c r="AL44" s="722"/>
      <c r="AM44" s="722"/>
      <c r="AN44" s="722"/>
    </row>
    <row r="45" spans="1:40" ht="18">
      <c r="A45" s="1383">
        <v>26</v>
      </c>
      <c r="B45" s="843"/>
      <c r="C45" s="676"/>
      <c r="D45" s="772"/>
      <c r="E45" s="722"/>
      <c r="F45" s="722"/>
      <c r="G45" s="722"/>
      <c r="H45" s="722"/>
      <c r="I45" s="722"/>
      <c r="J45" s="722"/>
      <c r="K45" s="722"/>
      <c r="L45" s="722"/>
      <c r="M45" s="722"/>
      <c r="N45" s="722"/>
      <c r="O45" s="722"/>
      <c r="P45" s="722"/>
      <c r="Q45" s="722"/>
      <c r="R45" s="722"/>
      <c r="S45" s="722"/>
      <c r="T45" s="722"/>
      <c r="U45" s="722"/>
      <c r="V45" s="722"/>
      <c r="W45" s="722"/>
      <c r="X45" s="722"/>
      <c r="Y45" s="722"/>
      <c r="Z45" s="722"/>
      <c r="AA45" s="722"/>
      <c r="AB45" s="722"/>
      <c r="AC45" s="722"/>
      <c r="AD45" s="722"/>
      <c r="AE45" s="722"/>
      <c r="AF45" s="722"/>
      <c r="AG45" s="722"/>
      <c r="AH45" s="722"/>
      <c r="AI45" s="722"/>
      <c r="AJ45" s="722"/>
      <c r="AK45" s="722"/>
      <c r="AL45" s="722"/>
      <c r="AM45" s="722"/>
      <c r="AN45" s="722"/>
    </row>
    <row r="46" spans="1:40" ht="18">
      <c r="A46" s="1383">
        <v>27</v>
      </c>
      <c r="B46" s="843"/>
      <c r="C46" s="676"/>
      <c r="D46" s="772"/>
      <c r="E46" s="722"/>
      <c r="F46" s="722"/>
      <c r="G46" s="722"/>
      <c r="H46" s="722"/>
      <c r="I46" s="722"/>
      <c r="J46" s="722"/>
      <c r="K46" s="722"/>
      <c r="L46" s="722"/>
      <c r="M46" s="722"/>
      <c r="N46" s="722"/>
      <c r="O46" s="722"/>
      <c r="P46" s="722"/>
      <c r="Q46" s="722"/>
      <c r="R46" s="722"/>
      <c r="S46" s="722"/>
      <c r="T46" s="722"/>
      <c r="U46" s="722"/>
      <c r="V46" s="722"/>
      <c r="W46" s="722"/>
      <c r="X46" s="722"/>
      <c r="Y46" s="722"/>
      <c r="Z46" s="722"/>
      <c r="AA46" s="722"/>
      <c r="AB46" s="722"/>
      <c r="AC46" s="722"/>
      <c r="AD46" s="722"/>
      <c r="AE46" s="722"/>
      <c r="AF46" s="722"/>
      <c r="AG46" s="722"/>
      <c r="AH46" s="722"/>
      <c r="AI46" s="722"/>
      <c r="AJ46" s="722"/>
      <c r="AK46" s="722"/>
      <c r="AL46" s="722"/>
      <c r="AM46" s="722"/>
      <c r="AN46" s="722"/>
    </row>
    <row r="47" spans="1:40" ht="18">
      <c r="A47" s="1383">
        <v>28</v>
      </c>
      <c r="B47" s="843"/>
      <c r="C47" s="676"/>
      <c r="D47" s="772"/>
      <c r="E47" s="722"/>
      <c r="F47" s="722"/>
      <c r="G47" s="722"/>
      <c r="H47" s="722"/>
      <c r="I47" s="722"/>
      <c r="J47" s="722"/>
      <c r="K47" s="722"/>
      <c r="L47" s="722"/>
      <c r="M47" s="722"/>
      <c r="N47" s="722"/>
      <c r="O47" s="722"/>
      <c r="P47" s="722"/>
      <c r="Q47" s="722"/>
      <c r="R47" s="722"/>
      <c r="S47" s="722"/>
      <c r="T47" s="722"/>
      <c r="U47" s="722"/>
      <c r="V47" s="722"/>
      <c r="W47" s="722"/>
      <c r="X47" s="722"/>
      <c r="Y47" s="722"/>
      <c r="Z47" s="722"/>
      <c r="AA47" s="722"/>
      <c r="AB47" s="722"/>
      <c r="AC47" s="722"/>
      <c r="AD47" s="722"/>
      <c r="AE47" s="722"/>
      <c r="AF47" s="722"/>
      <c r="AG47" s="722"/>
      <c r="AH47" s="722"/>
      <c r="AI47" s="722"/>
      <c r="AJ47" s="722"/>
      <c r="AK47" s="722"/>
      <c r="AL47" s="722"/>
      <c r="AM47" s="722"/>
      <c r="AN47" s="722"/>
    </row>
    <row r="48" spans="1:40" ht="18">
      <c r="A48" s="1383">
        <v>29</v>
      </c>
      <c r="B48" s="843"/>
      <c r="C48" s="676"/>
      <c r="D48" s="772"/>
      <c r="E48" s="722"/>
      <c r="F48" s="722"/>
      <c r="G48" s="722"/>
      <c r="H48" s="722"/>
      <c r="I48" s="722"/>
      <c r="J48" s="722"/>
      <c r="K48" s="722"/>
      <c r="L48" s="722"/>
      <c r="M48" s="722"/>
      <c r="N48" s="722"/>
      <c r="O48" s="722"/>
      <c r="P48" s="722"/>
      <c r="Q48" s="722"/>
      <c r="R48" s="722"/>
      <c r="S48" s="722"/>
      <c r="T48" s="722"/>
      <c r="U48" s="722"/>
      <c r="V48" s="722"/>
      <c r="W48" s="722"/>
      <c r="X48" s="722"/>
      <c r="Y48" s="722"/>
      <c r="Z48" s="722"/>
      <c r="AA48" s="722"/>
      <c r="AB48" s="722"/>
      <c r="AC48" s="722"/>
      <c r="AD48" s="722"/>
      <c r="AE48" s="722"/>
      <c r="AF48" s="722"/>
      <c r="AG48" s="722"/>
      <c r="AH48" s="722"/>
      <c r="AI48" s="722"/>
      <c r="AJ48" s="722"/>
      <c r="AK48" s="722"/>
      <c r="AL48" s="722"/>
      <c r="AM48" s="722"/>
      <c r="AN48" s="722"/>
    </row>
    <row r="49" spans="1:40" ht="18">
      <c r="A49" s="1383">
        <v>30</v>
      </c>
      <c r="B49" s="843"/>
      <c r="C49" s="676"/>
      <c r="D49" s="772"/>
      <c r="E49" s="722"/>
      <c r="F49" s="722"/>
      <c r="G49" s="722"/>
      <c r="H49" s="722"/>
      <c r="I49" s="722"/>
      <c r="J49" s="722"/>
      <c r="K49" s="722"/>
      <c r="L49" s="722"/>
      <c r="M49" s="722"/>
      <c r="N49" s="722"/>
      <c r="O49" s="722"/>
      <c r="P49" s="722"/>
      <c r="Q49" s="722"/>
      <c r="R49" s="722"/>
      <c r="S49" s="722"/>
      <c r="T49" s="722"/>
      <c r="U49" s="722"/>
      <c r="V49" s="722"/>
      <c r="W49" s="722"/>
      <c r="X49" s="722"/>
      <c r="Y49" s="722"/>
      <c r="Z49" s="722"/>
      <c r="AA49" s="722"/>
      <c r="AB49" s="722"/>
      <c r="AC49" s="722"/>
      <c r="AD49" s="722"/>
      <c r="AE49" s="722"/>
      <c r="AF49" s="722"/>
      <c r="AG49" s="722"/>
      <c r="AH49" s="722"/>
      <c r="AI49" s="722"/>
      <c r="AJ49" s="722"/>
      <c r="AK49" s="722"/>
      <c r="AL49" s="722"/>
      <c r="AM49" s="722"/>
      <c r="AN49" s="722"/>
    </row>
    <row r="50" spans="1:40" ht="18">
      <c r="A50" s="1383">
        <v>31</v>
      </c>
      <c r="B50" s="843"/>
      <c r="C50" s="676"/>
      <c r="D50" s="772"/>
      <c r="E50" s="722"/>
      <c r="F50" s="722"/>
      <c r="G50" s="722"/>
      <c r="H50" s="722"/>
      <c r="I50" s="722"/>
      <c r="J50" s="722"/>
      <c r="K50" s="722"/>
      <c r="L50" s="722"/>
      <c r="M50" s="722"/>
      <c r="N50" s="722"/>
      <c r="O50" s="722"/>
      <c r="P50" s="722"/>
      <c r="Q50" s="722"/>
      <c r="R50" s="722"/>
      <c r="S50" s="722"/>
      <c r="T50" s="722"/>
      <c r="U50" s="722"/>
      <c r="V50" s="722"/>
      <c r="W50" s="722"/>
      <c r="X50" s="722"/>
      <c r="Y50" s="722"/>
      <c r="Z50" s="722"/>
      <c r="AA50" s="722"/>
      <c r="AB50" s="722"/>
      <c r="AC50" s="722"/>
      <c r="AD50" s="722"/>
      <c r="AE50" s="722"/>
      <c r="AF50" s="722"/>
      <c r="AG50" s="722"/>
      <c r="AH50" s="722"/>
      <c r="AI50" s="722"/>
      <c r="AJ50" s="722"/>
      <c r="AK50" s="722"/>
      <c r="AL50" s="722"/>
      <c r="AM50" s="722"/>
      <c r="AN50" s="722"/>
    </row>
    <row r="51" spans="1:40" ht="18">
      <c r="A51" s="1383">
        <v>32</v>
      </c>
      <c r="B51" s="843"/>
      <c r="C51" s="676"/>
      <c r="D51" s="772"/>
      <c r="E51" s="722"/>
      <c r="F51" s="722"/>
      <c r="G51" s="722"/>
      <c r="H51" s="722"/>
      <c r="I51" s="722"/>
      <c r="J51" s="722"/>
      <c r="K51" s="722"/>
      <c r="L51" s="722"/>
      <c r="M51" s="722"/>
      <c r="N51" s="722"/>
      <c r="O51" s="722"/>
      <c r="P51" s="722"/>
      <c r="Q51" s="722"/>
      <c r="R51" s="722"/>
      <c r="S51" s="722"/>
      <c r="T51" s="722"/>
      <c r="U51" s="722"/>
      <c r="V51" s="722"/>
      <c r="W51" s="722"/>
      <c r="X51" s="722"/>
      <c r="Y51" s="722"/>
      <c r="Z51" s="722"/>
      <c r="AA51" s="722"/>
      <c r="AB51" s="722"/>
      <c r="AC51" s="722"/>
      <c r="AD51" s="722"/>
      <c r="AE51" s="722"/>
      <c r="AF51" s="722"/>
      <c r="AG51" s="722"/>
      <c r="AH51" s="722"/>
      <c r="AI51" s="722"/>
      <c r="AJ51" s="722"/>
      <c r="AK51" s="722"/>
      <c r="AL51" s="722"/>
      <c r="AM51" s="722"/>
      <c r="AN51" s="722"/>
    </row>
    <row r="52" spans="1:40" ht="18">
      <c r="A52" s="1383">
        <v>33</v>
      </c>
      <c r="B52" s="843"/>
      <c r="C52" s="676"/>
      <c r="D52" s="772"/>
      <c r="E52" s="722"/>
      <c r="F52" s="722"/>
      <c r="G52" s="722"/>
      <c r="H52" s="722"/>
      <c r="I52" s="722"/>
      <c r="J52" s="722"/>
      <c r="K52" s="722"/>
      <c r="L52" s="722"/>
      <c r="M52" s="722"/>
      <c r="N52" s="722"/>
      <c r="O52" s="722"/>
      <c r="P52" s="722"/>
      <c r="Q52" s="722"/>
      <c r="R52" s="722"/>
      <c r="S52" s="722"/>
      <c r="T52" s="722"/>
      <c r="U52" s="722"/>
      <c r="V52" s="722"/>
      <c r="W52" s="722"/>
      <c r="X52" s="722"/>
      <c r="Y52" s="722"/>
      <c r="Z52" s="722"/>
      <c r="AA52" s="722"/>
      <c r="AB52" s="722"/>
      <c r="AC52" s="722"/>
      <c r="AD52" s="722"/>
      <c r="AE52" s="722"/>
      <c r="AF52" s="722"/>
      <c r="AG52" s="722"/>
      <c r="AH52" s="722"/>
      <c r="AI52" s="722"/>
      <c r="AJ52" s="722"/>
      <c r="AK52" s="722"/>
      <c r="AL52" s="722"/>
      <c r="AM52" s="722"/>
      <c r="AN52" s="722"/>
    </row>
    <row r="53" spans="1:40" ht="18">
      <c r="A53" s="1383">
        <v>34</v>
      </c>
      <c r="B53" s="843"/>
      <c r="C53" s="676"/>
      <c r="D53" s="772"/>
      <c r="E53" s="722"/>
      <c r="F53" s="722"/>
      <c r="G53" s="722"/>
      <c r="H53" s="722"/>
      <c r="I53" s="722"/>
      <c r="J53" s="722"/>
      <c r="K53" s="722"/>
      <c r="L53" s="722"/>
      <c r="M53" s="722"/>
      <c r="N53" s="722"/>
      <c r="O53" s="722"/>
      <c r="P53" s="722"/>
      <c r="Q53" s="722"/>
      <c r="R53" s="722"/>
      <c r="S53" s="722"/>
      <c r="T53" s="722"/>
      <c r="U53" s="722"/>
      <c r="V53" s="722"/>
      <c r="W53" s="722"/>
      <c r="X53" s="722"/>
      <c r="Y53" s="722"/>
      <c r="Z53" s="722"/>
      <c r="AA53" s="722"/>
      <c r="AB53" s="722"/>
      <c r="AC53" s="722"/>
      <c r="AD53" s="722"/>
      <c r="AE53" s="722"/>
      <c r="AF53" s="722"/>
      <c r="AG53" s="722"/>
      <c r="AH53" s="722"/>
      <c r="AI53" s="722"/>
      <c r="AJ53" s="722"/>
      <c r="AK53" s="722"/>
      <c r="AL53" s="722"/>
      <c r="AM53" s="722"/>
      <c r="AN53" s="722"/>
    </row>
    <row r="54" spans="1:40" ht="18.75" thickBot="1">
      <c r="A54" s="1384">
        <v>35</v>
      </c>
      <c r="B54" s="845" t="s">
        <v>2386</v>
      </c>
      <c r="C54" s="846"/>
      <c r="D54" s="847">
        <f>SUM(D20:D53)</f>
        <v>0</v>
      </c>
      <c r="E54" s="722"/>
      <c r="F54" s="722"/>
      <c r="G54" s="722"/>
      <c r="H54" s="722"/>
      <c r="I54" s="722"/>
      <c r="J54" s="722"/>
      <c r="K54" s="722"/>
      <c r="L54" s="722"/>
      <c r="M54" s="722"/>
      <c r="N54" s="722"/>
      <c r="O54" s="722"/>
      <c r="P54" s="722"/>
      <c r="Q54" s="722"/>
      <c r="R54" s="722"/>
      <c r="S54" s="722"/>
      <c r="T54" s="722"/>
      <c r="U54" s="722"/>
      <c r="V54" s="722"/>
      <c r="W54" s="722"/>
      <c r="X54" s="722"/>
      <c r="Y54" s="722"/>
      <c r="Z54" s="722"/>
      <c r="AA54" s="722"/>
      <c r="AB54" s="722"/>
      <c r="AC54" s="722"/>
      <c r="AD54" s="722"/>
      <c r="AE54" s="722"/>
      <c r="AF54" s="722"/>
      <c r="AG54" s="722"/>
      <c r="AH54" s="722"/>
      <c r="AI54" s="722"/>
      <c r="AJ54" s="722"/>
      <c r="AK54" s="722"/>
      <c r="AL54" s="722"/>
      <c r="AM54" s="722"/>
      <c r="AN54" s="722"/>
    </row>
    <row r="55" spans="1:40" ht="18">
      <c r="A55" s="775" t="s">
        <v>2684</v>
      </c>
      <c r="B55" s="722"/>
      <c r="C55" s="722"/>
      <c r="D55" s="722"/>
      <c r="E55" s="722"/>
      <c r="F55" s="722"/>
      <c r="G55" s="722"/>
      <c r="H55" s="722"/>
      <c r="I55" s="722"/>
      <c r="J55" s="722"/>
      <c r="K55" s="722"/>
      <c r="L55" s="722"/>
      <c r="M55" s="722"/>
      <c r="N55" s="722"/>
      <c r="O55" s="722"/>
      <c r="P55" s="722"/>
      <c r="Q55" s="722"/>
      <c r="R55" s="722"/>
      <c r="S55" s="722"/>
      <c r="T55" s="722"/>
      <c r="U55" s="722"/>
      <c r="V55" s="722"/>
      <c r="W55" s="722"/>
      <c r="X55" s="722"/>
      <c r="Y55" s="722"/>
      <c r="Z55" s="722"/>
      <c r="AA55" s="722"/>
      <c r="AB55" s="722"/>
      <c r="AC55" s="722"/>
      <c r="AD55" s="722"/>
      <c r="AE55" s="722"/>
      <c r="AF55" s="722"/>
      <c r="AG55" s="722"/>
      <c r="AH55" s="722"/>
      <c r="AI55" s="722"/>
      <c r="AJ55" s="722"/>
      <c r="AK55" s="722"/>
      <c r="AL55" s="722"/>
      <c r="AM55" s="722"/>
      <c r="AN55" s="722"/>
    </row>
    <row r="56" spans="1:40" ht="18">
      <c r="A56" s="1385">
        <v>75</v>
      </c>
      <c r="B56" s="727"/>
      <c r="C56" s="727"/>
      <c r="D56" s="727"/>
      <c r="E56" s="722"/>
      <c r="F56" s="722"/>
      <c r="G56" s="722"/>
      <c r="H56" s="722"/>
      <c r="I56" s="722"/>
      <c r="J56" s="722"/>
      <c r="K56" s="722"/>
      <c r="L56" s="722"/>
      <c r="M56" s="722"/>
      <c r="N56" s="722"/>
      <c r="O56" s="722"/>
      <c r="P56" s="722"/>
      <c r="Q56" s="722"/>
      <c r="R56" s="722"/>
      <c r="S56" s="722"/>
      <c r="T56" s="722"/>
      <c r="U56" s="722"/>
      <c r="V56" s="722"/>
      <c r="W56" s="722"/>
      <c r="X56" s="722"/>
      <c r="Y56" s="722"/>
      <c r="Z56" s="722"/>
      <c r="AA56" s="722"/>
      <c r="AB56" s="722"/>
      <c r="AC56" s="722"/>
      <c r="AD56" s="722"/>
      <c r="AE56" s="722"/>
      <c r="AF56" s="722"/>
      <c r="AG56" s="722"/>
      <c r="AH56" s="722"/>
      <c r="AI56" s="722"/>
      <c r="AJ56" s="722"/>
      <c r="AK56" s="722"/>
      <c r="AL56" s="722"/>
      <c r="AM56" s="722"/>
      <c r="AN56" s="722"/>
    </row>
    <row r="57" spans="1:40" ht="18">
      <c r="A57" s="722"/>
      <c r="B57" s="722"/>
      <c r="C57" s="722"/>
      <c r="D57" s="722"/>
      <c r="E57" s="722"/>
      <c r="F57" s="722"/>
      <c r="G57" s="722"/>
      <c r="H57" s="722"/>
      <c r="I57" s="722"/>
      <c r="J57" s="722"/>
      <c r="K57" s="722"/>
      <c r="L57" s="722"/>
      <c r="M57" s="722"/>
      <c r="N57" s="722"/>
      <c r="O57" s="722"/>
      <c r="P57" s="722"/>
      <c r="Q57" s="722"/>
      <c r="R57" s="722"/>
      <c r="S57" s="722"/>
      <c r="T57" s="722"/>
      <c r="U57" s="722"/>
      <c r="V57" s="722"/>
      <c r="W57" s="722"/>
      <c r="X57" s="722"/>
      <c r="Y57" s="722"/>
      <c r="Z57" s="722"/>
      <c r="AA57" s="722"/>
      <c r="AB57" s="722"/>
      <c r="AC57" s="722"/>
      <c r="AD57" s="722"/>
      <c r="AE57" s="722"/>
      <c r="AF57" s="722"/>
      <c r="AG57" s="722"/>
      <c r="AH57" s="722"/>
      <c r="AI57" s="722"/>
      <c r="AJ57" s="722"/>
    </row>
    <row r="58" spans="1:40" ht="18">
      <c r="A58" s="722"/>
      <c r="B58" s="722"/>
      <c r="C58" s="722"/>
      <c r="D58" s="722"/>
      <c r="E58" s="722"/>
      <c r="F58" s="722"/>
      <c r="G58" s="722"/>
      <c r="H58" s="722"/>
      <c r="I58" s="722"/>
      <c r="J58" s="722"/>
      <c r="K58" s="722"/>
      <c r="L58" s="722"/>
      <c r="M58" s="722"/>
      <c r="N58" s="722"/>
      <c r="O58" s="722"/>
      <c r="P58" s="722"/>
      <c r="Q58" s="722"/>
      <c r="R58" s="722"/>
      <c r="S58" s="722"/>
      <c r="T58" s="722"/>
      <c r="U58" s="722"/>
      <c r="V58" s="722"/>
      <c r="W58" s="722"/>
      <c r="X58" s="722"/>
      <c r="Y58" s="722"/>
      <c r="Z58" s="722"/>
      <c r="AA58" s="722"/>
      <c r="AB58" s="722"/>
      <c r="AC58" s="722"/>
      <c r="AD58" s="722"/>
      <c r="AE58" s="722"/>
      <c r="AF58" s="722"/>
      <c r="AG58" s="722"/>
      <c r="AH58" s="722"/>
      <c r="AI58" s="722"/>
      <c r="AJ58" s="722"/>
    </row>
    <row r="59" spans="1:40" ht="18">
      <c r="A59" s="722"/>
      <c r="B59" s="722"/>
      <c r="C59" s="722"/>
      <c r="D59" s="722"/>
      <c r="E59" s="722"/>
      <c r="F59" s="722"/>
      <c r="G59" s="722"/>
      <c r="H59" s="722"/>
      <c r="I59" s="722"/>
      <c r="J59" s="722"/>
      <c r="K59" s="722"/>
      <c r="L59" s="722"/>
      <c r="M59" s="722"/>
      <c r="N59" s="722"/>
      <c r="O59" s="722"/>
      <c r="P59" s="722"/>
      <c r="Q59" s="722"/>
      <c r="R59" s="722"/>
      <c r="S59" s="722"/>
      <c r="T59" s="722"/>
      <c r="U59" s="722"/>
      <c r="V59" s="722"/>
      <c r="W59" s="722"/>
      <c r="X59" s="722"/>
      <c r="Y59" s="722"/>
      <c r="Z59" s="722"/>
      <c r="AA59" s="722"/>
      <c r="AB59" s="722"/>
      <c r="AC59" s="722"/>
      <c r="AD59" s="722"/>
      <c r="AE59" s="722"/>
      <c r="AF59" s="722"/>
      <c r="AG59" s="722"/>
      <c r="AH59" s="722"/>
      <c r="AI59" s="722"/>
      <c r="AJ59" s="722"/>
    </row>
    <row r="60" spans="1:40" ht="18">
      <c r="A60" s="722"/>
      <c r="B60" s="722"/>
      <c r="C60" s="722"/>
      <c r="D60" s="722"/>
      <c r="E60" s="722"/>
      <c r="F60" s="722"/>
      <c r="G60" s="722"/>
      <c r="H60" s="722"/>
      <c r="I60" s="722"/>
      <c r="J60" s="722"/>
      <c r="K60" s="722"/>
      <c r="L60" s="722"/>
      <c r="M60" s="722"/>
      <c r="N60" s="722"/>
      <c r="O60" s="722"/>
      <c r="P60" s="722"/>
      <c r="Q60" s="722"/>
      <c r="R60" s="722"/>
      <c r="S60" s="722"/>
      <c r="T60" s="722"/>
      <c r="U60" s="722"/>
      <c r="V60" s="722"/>
      <c r="W60" s="722"/>
      <c r="X60" s="722"/>
      <c r="Y60" s="722"/>
      <c r="Z60" s="722"/>
      <c r="AA60" s="722"/>
      <c r="AB60" s="722"/>
      <c r="AC60" s="722"/>
      <c r="AD60" s="722"/>
      <c r="AE60" s="722"/>
      <c r="AF60" s="722"/>
      <c r="AG60" s="722"/>
      <c r="AH60" s="722"/>
      <c r="AI60" s="722"/>
      <c r="AJ60" s="722"/>
    </row>
    <row r="61" spans="1:40" ht="18">
      <c r="A61" s="722"/>
      <c r="B61" s="722"/>
      <c r="C61" s="722"/>
      <c r="D61" s="722"/>
      <c r="E61" s="722"/>
      <c r="F61" s="722"/>
      <c r="G61" s="722"/>
      <c r="H61" s="722"/>
      <c r="I61" s="722"/>
      <c r="J61" s="722"/>
      <c r="K61" s="722"/>
      <c r="L61" s="722"/>
      <c r="M61" s="722"/>
      <c r="N61" s="722"/>
      <c r="O61" s="722"/>
      <c r="P61" s="722"/>
      <c r="Q61" s="722"/>
      <c r="R61" s="722"/>
      <c r="S61" s="722"/>
      <c r="T61" s="722"/>
      <c r="U61" s="722"/>
      <c r="V61" s="722"/>
      <c r="W61" s="722"/>
      <c r="X61" s="722"/>
      <c r="Y61" s="722"/>
      <c r="Z61" s="722"/>
      <c r="AA61" s="722"/>
      <c r="AB61" s="722"/>
      <c r="AC61" s="722"/>
      <c r="AD61" s="722"/>
      <c r="AE61" s="722"/>
      <c r="AF61" s="722"/>
      <c r="AG61" s="722"/>
      <c r="AH61" s="722"/>
      <c r="AI61" s="722"/>
      <c r="AJ61" s="722"/>
    </row>
    <row r="62" spans="1:40" ht="18">
      <c r="A62" s="722"/>
      <c r="B62" s="722"/>
      <c r="C62" s="722"/>
      <c r="D62" s="722"/>
      <c r="E62" s="722"/>
      <c r="F62" s="722"/>
      <c r="G62" s="722"/>
      <c r="H62" s="722"/>
      <c r="I62" s="722"/>
      <c r="J62" s="722"/>
      <c r="K62" s="722"/>
      <c r="L62" s="722"/>
      <c r="M62" s="722"/>
      <c r="N62" s="722"/>
      <c r="O62" s="722"/>
      <c r="P62" s="722"/>
      <c r="Q62" s="722"/>
      <c r="R62" s="722"/>
      <c r="S62" s="722"/>
      <c r="T62" s="722"/>
      <c r="U62" s="722"/>
      <c r="V62" s="722"/>
      <c r="W62" s="722"/>
      <c r="X62" s="722"/>
      <c r="Y62" s="722"/>
      <c r="Z62" s="722"/>
      <c r="AA62" s="722"/>
      <c r="AB62" s="722"/>
      <c r="AC62" s="722"/>
      <c r="AD62" s="722"/>
      <c r="AE62" s="722"/>
      <c r="AF62" s="722"/>
      <c r="AG62" s="722"/>
      <c r="AH62" s="722"/>
      <c r="AI62" s="722"/>
      <c r="AJ62" s="722"/>
    </row>
    <row r="63" spans="1:40" ht="18">
      <c r="A63" s="722"/>
      <c r="B63" s="722"/>
      <c r="C63" s="722"/>
      <c r="D63" s="722"/>
      <c r="E63" s="722"/>
      <c r="F63" s="722"/>
      <c r="G63" s="722"/>
      <c r="H63" s="722"/>
      <c r="I63" s="722"/>
      <c r="J63" s="722"/>
      <c r="K63" s="722"/>
      <c r="L63" s="722"/>
      <c r="M63" s="722"/>
      <c r="N63" s="722"/>
      <c r="O63" s="722"/>
      <c r="P63" s="722"/>
      <c r="Q63" s="722"/>
      <c r="R63" s="722"/>
      <c r="S63" s="722"/>
      <c r="T63" s="722"/>
      <c r="U63" s="722"/>
      <c r="V63" s="722"/>
      <c r="W63" s="722"/>
      <c r="X63" s="722"/>
      <c r="Y63" s="722"/>
      <c r="Z63" s="722"/>
      <c r="AA63" s="722"/>
      <c r="AB63" s="722"/>
      <c r="AC63" s="722"/>
      <c r="AD63" s="722"/>
      <c r="AE63" s="722"/>
      <c r="AF63" s="722"/>
      <c r="AG63" s="722"/>
      <c r="AH63" s="722"/>
      <c r="AI63" s="722"/>
      <c r="AJ63" s="722"/>
    </row>
    <row r="64" spans="1:40" ht="18">
      <c r="A64" s="722"/>
      <c r="B64" s="722"/>
      <c r="C64" s="722"/>
      <c r="D64" s="722"/>
      <c r="E64" s="722"/>
      <c r="F64" s="722"/>
      <c r="G64" s="722"/>
      <c r="H64" s="722"/>
      <c r="I64" s="722"/>
      <c r="J64" s="722"/>
      <c r="K64" s="722"/>
      <c r="L64" s="722"/>
      <c r="M64" s="722"/>
      <c r="N64" s="722"/>
      <c r="O64" s="722"/>
      <c r="P64" s="722"/>
      <c r="Q64" s="722"/>
      <c r="R64" s="722"/>
      <c r="S64" s="722"/>
      <c r="T64" s="722"/>
      <c r="U64" s="722"/>
      <c r="V64" s="722"/>
      <c r="W64" s="722"/>
      <c r="X64" s="722"/>
      <c r="Y64" s="722"/>
      <c r="Z64" s="722"/>
      <c r="AA64" s="722"/>
      <c r="AB64" s="722"/>
      <c r="AC64" s="722"/>
      <c r="AD64" s="722"/>
      <c r="AE64" s="722"/>
      <c r="AF64" s="722"/>
      <c r="AG64" s="722"/>
      <c r="AH64" s="722"/>
      <c r="AI64" s="722"/>
      <c r="AJ64" s="722"/>
    </row>
    <row r="65" spans="1:40" ht="18">
      <c r="A65" s="722"/>
      <c r="B65" s="722"/>
      <c r="C65" s="722"/>
      <c r="D65" s="722"/>
      <c r="E65" s="722"/>
      <c r="F65" s="722"/>
      <c r="G65" s="722"/>
      <c r="H65" s="722"/>
      <c r="I65" s="722"/>
      <c r="J65" s="722"/>
      <c r="K65" s="722"/>
      <c r="L65" s="722"/>
      <c r="M65" s="722"/>
      <c r="N65" s="722"/>
      <c r="O65" s="722"/>
      <c r="P65" s="722"/>
      <c r="Q65" s="722"/>
      <c r="R65" s="722"/>
      <c r="S65" s="722"/>
      <c r="T65" s="722"/>
      <c r="U65" s="722"/>
      <c r="V65" s="722"/>
      <c r="W65" s="722"/>
      <c r="X65" s="722"/>
      <c r="Y65" s="722"/>
      <c r="Z65" s="722"/>
      <c r="AA65" s="722"/>
      <c r="AB65" s="722"/>
      <c r="AC65" s="722"/>
      <c r="AD65" s="722"/>
      <c r="AE65" s="722"/>
      <c r="AF65" s="722"/>
      <c r="AG65" s="722"/>
      <c r="AH65" s="722"/>
      <c r="AI65" s="722"/>
      <c r="AJ65" s="722"/>
    </row>
    <row r="66" spans="1:40" ht="18">
      <c r="A66" s="722"/>
      <c r="B66" s="722"/>
      <c r="C66" s="722"/>
      <c r="D66" s="722"/>
      <c r="E66" s="722"/>
      <c r="F66" s="722"/>
      <c r="G66" s="722"/>
      <c r="H66" s="722"/>
      <c r="I66" s="722"/>
      <c r="J66" s="722"/>
      <c r="K66" s="722"/>
      <c r="L66" s="722"/>
      <c r="M66" s="722"/>
      <c r="N66" s="722"/>
      <c r="O66" s="722"/>
      <c r="P66" s="722"/>
      <c r="Q66" s="722"/>
      <c r="R66" s="722"/>
      <c r="S66" s="722"/>
      <c r="T66" s="722"/>
      <c r="U66" s="722"/>
      <c r="V66" s="722"/>
      <c r="W66" s="722"/>
      <c r="X66" s="722"/>
      <c r="Y66" s="722"/>
      <c r="Z66" s="722"/>
      <c r="AA66" s="722"/>
      <c r="AB66" s="722"/>
      <c r="AC66" s="722"/>
      <c r="AD66" s="722"/>
      <c r="AE66" s="722"/>
      <c r="AF66" s="722"/>
      <c r="AG66" s="722"/>
      <c r="AH66" s="722"/>
      <c r="AI66" s="722"/>
      <c r="AJ66" s="722"/>
    </row>
    <row r="67" spans="1:40" ht="18">
      <c r="A67" s="722"/>
      <c r="B67" s="722"/>
      <c r="C67" s="722"/>
      <c r="D67" s="722"/>
      <c r="E67" s="722"/>
      <c r="F67" s="722"/>
      <c r="G67" s="722"/>
      <c r="H67" s="722"/>
      <c r="I67" s="722"/>
      <c r="J67" s="722"/>
      <c r="K67" s="722"/>
      <c r="L67" s="722"/>
      <c r="M67" s="722"/>
      <c r="N67" s="722"/>
      <c r="O67" s="722"/>
      <c r="P67" s="722"/>
      <c r="Q67" s="722"/>
      <c r="R67" s="722"/>
      <c r="S67" s="722"/>
      <c r="T67" s="722"/>
      <c r="U67" s="722"/>
      <c r="V67" s="722"/>
      <c r="W67" s="722"/>
      <c r="X67" s="722"/>
      <c r="Y67" s="722"/>
      <c r="Z67" s="722"/>
      <c r="AA67" s="722"/>
      <c r="AB67" s="722"/>
      <c r="AC67" s="722"/>
      <c r="AD67" s="722"/>
      <c r="AE67" s="722"/>
      <c r="AF67" s="722"/>
      <c r="AG67" s="722"/>
      <c r="AH67" s="722"/>
      <c r="AI67" s="722"/>
      <c r="AJ67" s="722"/>
    </row>
    <row r="68" spans="1:40" ht="18">
      <c r="A68" s="722"/>
      <c r="B68" s="722"/>
      <c r="C68" s="722"/>
      <c r="D68" s="722"/>
      <c r="E68" s="722"/>
      <c r="F68" s="722"/>
      <c r="G68" s="722"/>
      <c r="H68" s="722"/>
      <c r="I68" s="722"/>
      <c r="J68" s="722"/>
      <c r="K68" s="722"/>
      <c r="L68" s="722"/>
      <c r="M68" s="722"/>
      <c r="N68" s="722"/>
      <c r="O68" s="722"/>
      <c r="P68" s="722"/>
      <c r="Q68" s="722"/>
      <c r="R68" s="722"/>
      <c r="S68" s="722"/>
      <c r="T68" s="722"/>
      <c r="U68" s="722"/>
      <c r="V68" s="722"/>
      <c r="W68" s="722"/>
      <c r="X68" s="722"/>
      <c r="Y68" s="722"/>
      <c r="Z68" s="722"/>
      <c r="AA68" s="722"/>
      <c r="AB68" s="722"/>
      <c r="AC68" s="722"/>
      <c r="AD68" s="722"/>
      <c r="AE68" s="722"/>
      <c r="AF68" s="722"/>
      <c r="AG68" s="722"/>
      <c r="AH68" s="722"/>
      <c r="AI68" s="722"/>
      <c r="AJ68" s="722"/>
    </row>
    <row r="69" spans="1:40" ht="18">
      <c r="A69" s="722"/>
      <c r="B69" s="722"/>
      <c r="C69" s="722"/>
      <c r="D69" s="722"/>
      <c r="E69" s="722"/>
      <c r="F69" s="722"/>
      <c r="G69" s="722"/>
      <c r="H69" s="722"/>
      <c r="I69" s="722"/>
      <c r="J69" s="722"/>
      <c r="K69" s="722"/>
      <c r="L69" s="722"/>
      <c r="M69" s="722"/>
      <c r="N69" s="722"/>
      <c r="O69" s="722"/>
      <c r="P69" s="722"/>
      <c r="Q69" s="722"/>
      <c r="R69" s="722"/>
      <c r="S69" s="722"/>
      <c r="T69" s="722"/>
      <c r="U69" s="722"/>
      <c r="V69" s="722"/>
      <c r="W69" s="722"/>
      <c r="X69" s="722"/>
      <c r="Y69" s="722"/>
      <c r="Z69" s="722"/>
      <c r="AA69" s="722"/>
      <c r="AB69" s="722"/>
      <c r="AC69" s="722"/>
      <c r="AD69" s="722"/>
      <c r="AE69" s="722"/>
      <c r="AF69" s="722"/>
      <c r="AG69" s="722"/>
      <c r="AH69" s="722"/>
      <c r="AI69" s="722"/>
      <c r="AJ69" s="722"/>
    </row>
    <row r="70" spans="1:40" ht="18">
      <c r="A70" s="722"/>
      <c r="B70" s="722"/>
      <c r="C70" s="722"/>
      <c r="D70" s="722"/>
      <c r="E70" s="722"/>
      <c r="F70" s="722"/>
      <c r="G70" s="722"/>
      <c r="H70" s="722"/>
      <c r="I70" s="722"/>
      <c r="J70" s="722"/>
      <c r="K70" s="722"/>
      <c r="L70" s="722"/>
      <c r="M70" s="722"/>
      <c r="N70" s="722"/>
      <c r="O70" s="722"/>
      <c r="P70" s="722"/>
      <c r="Q70" s="722"/>
      <c r="R70" s="722"/>
      <c r="S70" s="722"/>
      <c r="T70" s="722"/>
      <c r="U70" s="722"/>
      <c r="V70" s="722"/>
      <c r="W70" s="722"/>
      <c r="X70" s="722"/>
      <c r="Y70" s="722"/>
      <c r="Z70" s="722"/>
      <c r="AA70" s="722"/>
      <c r="AB70" s="722"/>
      <c r="AC70" s="722"/>
      <c r="AD70" s="722"/>
      <c r="AE70" s="722"/>
      <c r="AF70" s="722"/>
      <c r="AG70" s="722"/>
      <c r="AH70" s="722"/>
      <c r="AI70" s="722"/>
      <c r="AJ70" s="722"/>
    </row>
    <row r="71" spans="1:40" ht="18">
      <c r="A71" s="722"/>
      <c r="B71" s="722"/>
      <c r="C71" s="722"/>
      <c r="D71" s="722"/>
      <c r="E71" s="722"/>
      <c r="F71" s="722"/>
      <c r="G71" s="722"/>
      <c r="H71" s="722"/>
      <c r="I71" s="722"/>
      <c r="J71" s="722"/>
      <c r="K71" s="722"/>
      <c r="L71" s="722"/>
      <c r="M71" s="722"/>
      <c r="N71" s="722"/>
      <c r="O71" s="722"/>
      <c r="P71" s="722"/>
      <c r="Q71" s="722"/>
      <c r="R71" s="722"/>
      <c r="S71" s="722"/>
      <c r="T71" s="722"/>
      <c r="U71" s="722"/>
      <c r="V71" s="722"/>
      <c r="W71" s="722"/>
      <c r="X71" s="722"/>
      <c r="Y71" s="722"/>
      <c r="Z71" s="722"/>
      <c r="AA71" s="722"/>
      <c r="AB71" s="722"/>
      <c r="AC71" s="722"/>
      <c r="AD71" s="722"/>
      <c r="AE71" s="722"/>
      <c r="AF71" s="722"/>
      <c r="AG71" s="722"/>
      <c r="AH71" s="722"/>
      <c r="AI71" s="722"/>
      <c r="AJ71" s="722"/>
    </row>
    <row r="72" spans="1:40" ht="18">
      <c r="A72" s="722"/>
      <c r="B72" s="722"/>
      <c r="C72" s="722"/>
      <c r="D72" s="722"/>
      <c r="E72" s="722"/>
      <c r="F72" s="722"/>
      <c r="G72" s="722"/>
      <c r="H72" s="722"/>
      <c r="I72" s="722"/>
      <c r="J72" s="722"/>
      <c r="K72" s="722"/>
      <c r="L72" s="722"/>
      <c r="M72" s="722"/>
      <c r="N72" s="722"/>
      <c r="O72" s="722"/>
      <c r="P72" s="722"/>
      <c r="Q72" s="722"/>
      <c r="R72" s="722"/>
      <c r="S72" s="722"/>
      <c r="T72" s="722"/>
      <c r="U72" s="722"/>
      <c r="V72" s="722"/>
      <c r="W72" s="722"/>
      <c r="X72" s="722"/>
      <c r="Y72" s="722"/>
      <c r="Z72" s="722"/>
      <c r="AA72" s="722"/>
      <c r="AB72" s="722"/>
      <c r="AC72" s="722"/>
      <c r="AD72" s="722"/>
      <c r="AE72" s="722"/>
      <c r="AF72" s="722"/>
      <c r="AG72" s="722"/>
      <c r="AH72" s="722"/>
      <c r="AI72" s="722"/>
      <c r="AJ72" s="722"/>
    </row>
    <row r="73" spans="1:40" ht="18">
      <c r="A73" s="722"/>
      <c r="B73" s="722"/>
      <c r="C73" s="722"/>
      <c r="D73" s="722"/>
      <c r="E73" s="722"/>
      <c r="F73" s="722"/>
      <c r="G73" s="722"/>
      <c r="H73" s="722"/>
      <c r="I73" s="722"/>
      <c r="J73" s="722"/>
      <c r="K73" s="722"/>
      <c r="L73" s="722"/>
      <c r="M73" s="722"/>
      <c r="N73" s="722"/>
      <c r="O73" s="722"/>
      <c r="P73" s="722"/>
      <c r="Q73" s="722"/>
      <c r="R73" s="722"/>
      <c r="S73" s="722"/>
      <c r="T73" s="722"/>
      <c r="U73" s="722"/>
      <c r="V73" s="722"/>
      <c r="W73" s="722"/>
      <c r="X73" s="722"/>
      <c r="Y73" s="722"/>
      <c r="Z73" s="722"/>
      <c r="AA73" s="722"/>
      <c r="AB73" s="722"/>
      <c r="AC73" s="722"/>
      <c r="AD73" s="722"/>
      <c r="AE73" s="722"/>
      <c r="AF73" s="722"/>
      <c r="AG73" s="722"/>
      <c r="AH73" s="722"/>
      <c r="AI73" s="722"/>
      <c r="AJ73" s="722"/>
    </row>
    <row r="74" spans="1:40" ht="18">
      <c r="A74" s="722"/>
      <c r="B74" s="722"/>
      <c r="C74" s="722"/>
      <c r="D74" s="722"/>
      <c r="E74" s="722"/>
      <c r="F74" s="722"/>
      <c r="G74" s="722"/>
      <c r="H74" s="722"/>
      <c r="I74" s="722"/>
      <c r="J74" s="722"/>
      <c r="K74" s="722"/>
      <c r="L74" s="722"/>
      <c r="M74" s="722"/>
      <c r="N74" s="722"/>
      <c r="O74" s="722"/>
      <c r="P74" s="722"/>
      <c r="Q74" s="722"/>
      <c r="R74" s="722"/>
      <c r="S74" s="722"/>
      <c r="T74" s="722"/>
      <c r="U74" s="722"/>
      <c r="V74" s="722"/>
      <c r="W74" s="722"/>
      <c r="X74" s="722"/>
      <c r="Y74" s="722"/>
      <c r="Z74" s="722"/>
      <c r="AA74" s="722"/>
      <c r="AB74" s="722"/>
      <c r="AC74" s="722"/>
      <c r="AD74" s="722"/>
      <c r="AE74" s="722"/>
      <c r="AF74" s="722"/>
      <c r="AG74" s="722"/>
      <c r="AH74" s="722"/>
      <c r="AI74" s="722"/>
      <c r="AJ74" s="722"/>
    </row>
    <row r="75" spans="1:40" ht="18">
      <c r="A75" s="722"/>
      <c r="B75" s="722"/>
      <c r="C75" s="722"/>
      <c r="D75" s="722"/>
      <c r="E75" s="722"/>
      <c r="F75" s="722"/>
      <c r="G75" s="722"/>
      <c r="H75" s="722"/>
      <c r="I75" s="722"/>
      <c r="J75" s="722"/>
      <c r="K75" s="722"/>
      <c r="L75" s="722"/>
      <c r="M75" s="722"/>
      <c r="N75" s="722"/>
      <c r="O75" s="722"/>
      <c r="P75" s="722"/>
      <c r="Q75" s="722"/>
      <c r="R75" s="722"/>
      <c r="S75" s="722"/>
      <c r="T75" s="722"/>
      <c r="U75" s="722"/>
      <c r="V75" s="722"/>
      <c r="W75" s="722"/>
      <c r="X75" s="722"/>
      <c r="Y75" s="722"/>
      <c r="Z75" s="722"/>
      <c r="AA75" s="722"/>
      <c r="AB75" s="722"/>
      <c r="AC75" s="722"/>
      <c r="AD75" s="722"/>
      <c r="AE75" s="722"/>
      <c r="AF75" s="722"/>
      <c r="AG75" s="722"/>
      <c r="AH75" s="722"/>
      <c r="AI75" s="722"/>
      <c r="AJ75" s="722"/>
      <c r="AK75" s="722"/>
      <c r="AL75" s="722"/>
      <c r="AM75" s="722"/>
      <c r="AN75" s="722"/>
    </row>
    <row r="76" spans="1:40" ht="18">
      <c r="A76" s="722"/>
      <c r="B76" s="722"/>
      <c r="C76" s="722"/>
      <c r="D76" s="722"/>
      <c r="E76" s="722"/>
      <c r="F76" s="722"/>
      <c r="G76" s="722"/>
      <c r="H76" s="722"/>
      <c r="I76" s="722"/>
      <c r="J76" s="722"/>
      <c r="K76" s="722"/>
      <c r="L76" s="722"/>
      <c r="M76" s="722"/>
      <c r="N76" s="722"/>
      <c r="O76" s="722"/>
      <c r="P76" s="722"/>
      <c r="Q76" s="722"/>
      <c r="R76" s="722"/>
      <c r="S76" s="722"/>
      <c r="T76" s="722"/>
      <c r="U76" s="722"/>
      <c r="V76" s="722"/>
      <c r="W76" s="722"/>
      <c r="X76" s="722"/>
      <c r="Y76" s="722"/>
      <c r="Z76" s="722"/>
      <c r="AA76" s="722"/>
      <c r="AB76" s="722"/>
      <c r="AC76" s="722"/>
      <c r="AD76" s="722"/>
      <c r="AE76" s="722"/>
      <c r="AF76" s="722"/>
      <c r="AG76" s="722"/>
      <c r="AH76" s="722"/>
      <c r="AI76" s="722"/>
      <c r="AJ76" s="722"/>
      <c r="AK76" s="722"/>
      <c r="AL76" s="722"/>
      <c r="AM76" s="722"/>
      <c r="AN76" s="722"/>
    </row>
    <row r="77" spans="1:40" ht="18">
      <c r="A77" s="722"/>
      <c r="B77" s="722"/>
      <c r="C77" s="722"/>
      <c r="D77" s="722"/>
      <c r="E77" s="722"/>
      <c r="F77" s="722"/>
      <c r="G77" s="722"/>
      <c r="H77" s="722"/>
      <c r="I77" s="722"/>
      <c r="J77" s="722"/>
      <c r="K77" s="722"/>
      <c r="L77" s="722"/>
      <c r="M77" s="722"/>
      <c r="N77" s="722"/>
      <c r="O77" s="722"/>
      <c r="P77" s="722"/>
      <c r="Q77" s="722"/>
      <c r="R77" s="722"/>
      <c r="S77" s="722"/>
      <c r="T77" s="722"/>
      <c r="U77" s="722"/>
      <c r="V77" s="722"/>
      <c r="W77" s="722"/>
      <c r="X77" s="722"/>
      <c r="Y77" s="722"/>
      <c r="Z77" s="722"/>
      <c r="AA77" s="722"/>
      <c r="AB77" s="722"/>
      <c r="AC77" s="722"/>
      <c r="AD77" s="722"/>
      <c r="AE77" s="722"/>
      <c r="AF77" s="722"/>
      <c r="AG77" s="722"/>
      <c r="AH77" s="722"/>
      <c r="AI77" s="722"/>
      <c r="AJ77" s="722"/>
      <c r="AK77" s="722"/>
      <c r="AL77" s="722"/>
      <c r="AM77" s="722"/>
      <c r="AN77" s="722"/>
    </row>
    <row r="78" spans="1:40" ht="18">
      <c r="A78" s="722"/>
      <c r="B78" s="722"/>
      <c r="C78" s="722"/>
      <c r="D78" s="722"/>
      <c r="E78" s="722"/>
      <c r="F78" s="722"/>
      <c r="G78" s="722"/>
      <c r="H78" s="722"/>
      <c r="I78" s="722"/>
      <c r="J78" s="722"/>
      <c r="K78" s="722"/>
      <c r="L78" s="722"/>
      <c r="M78" s="722"/>
      <c r="N78" s="722"/>
      <c r="O78" s="722"/>
      <c r="P78" s="722"/>
      <c r="Q78" s="722"/>
      <c r="R78" s="722"/>
      <c r="S78" s="722"/>
      <c r="T78" s="722"/>
      <c r="U78" s="722"/>
      <c r="V78" s="722"/>
      <c r="W78" s="722"/>
      <c r="X78" s="722"/>
      <c r="Y78" s="722"/>
      <c r="Z78" s="722"/>
      <c r="AA78" s="722"/>
      <c r="AB78" s="722"/>
      <c r="AC78" s="722"/>
      <c r="AD78" s="722"/>
      <c r="AE78" s="722"/>
      <c r="AF78" s="722"/>
      <c r="AG78" s="722"/>
      <c r="AH78" s="722"/>
      <c r="AI78" s="722"/>
      <c r="AJ78" s="722"/>
      <c r="AK78" s="722"/>
      <c r="AL78" s="722"/>
      <c r="AM78" s="722"/>
      <c r="AN78" s="722"/>
    </row>
    <row r="79" spans="1:40" ht="18">
      <c r="A79" s="722"/>
      <c r="B79" s="722"/>
      <c r="C79" s="722"/>
      <c r="D79" s="722"/>
      <c r="E79" s="722"/>
      <c r="F79" s="722"/>
      <c r="G79" s="722"/>
      <c r="H79" s="722"/>
      <c r="I79" s="722"/>
      <c r="J79" s="722"/>
      <c r="K79" s="722"/>
      <c r="L79" s="722"/>
      <c r="M79" s="722"/>
      <c r="N79" s="722"/>
      <c r="O79" s="722"/>
      <c r="P79" s="722"/>
      <c r="Q79" s="722"/>
      <c r="R79" s="722"/>
      <c r="S79" s="722"/>
      <c r="T79" s="722"/>
      <c r="U79" s="722"/>
      <c r="V79" s="722"/>
      <c r="W79" s="722"/>
      <c r="X79" s="722"/>
      <c r="Y79" s="722"/>
      <c r="Z79" s="722"/>
      <c r="AA79" s="722"/>
      <c r="AB79" s="722"/>
      <c r="AC79" s="722"/>
      <c r="AD79" s="722"/>
      <c r="AE79" s="722"/>
      <c r="AF79" s="722"/>
      <c r="AG79" s="722"/>
      <c r="AH79" s="722"/>
      <c r="AI79" s="722"/>
      <c r="AJ79" s="722"/>
      <c r="AK79" s="722"/>
      <c r="AL79" s="722"/>
      <c r="AM79" s="722"/>
      <c r="AN79" s="722"/>
    </row>
    <row r="80" spans="1:40" ht="18">
      <c r="A80" s="722"/>
      <c r="B80" s="722"/>
      <c r="C80" s="722"/>
      <c r="D80" s="722"/>
      <c r="E80" s="722"/>
      <c r="F80" s="722"/>
      <c r="G80" s="722"/>
      <c r="H80" s="722"/>
      <c r="I80" s="722"/>
      <c r="J80" s="722"/>
      <c r="K80" s="722"/>
      <c r="L80" s="722"/>
      <c r="M80" s="722"/>
      <c r="N80" s="722"/>
      <c r="O80" s="722"/>
      <c r="P80" s="722"/>
      <c r="Q80" s="722"/>
      <c r="R80" s="722"/>
      <c r="S80" s="722"/>
      <c r="T80" s="722"/>
      <c r="U80" s="722"/>
      <c r="V80" s="722"/>
      <c r="W80" s="722"/>
      <c r="X80" s="722"/>
      <c r="Y80" s="722"/>
      <c r="Z80" s="722"/>
      <c r="AA80" s="722"/>
      <c r="AB80" s="722"/>
      <c r="AC80" s="722"/>
      <c r="AD80" s="722"/>
      <c r="AE80" s="722"/>
      <c r="AF80" s="722"/>
      <c r="AG80" s="722"/>
      <c r="AH80" s="722"/>
      <c r="AI80" s="722"/>
      <c r="AJ80" s="722"/>
      <c r="AK80" s="722"/>
      <c r="AL80" s="722"/>
      <c r="AM80" s="722"/>
      <c r="AN80" s="722"/>
    </row>
    <row r="81" spans="1:40" ht="18">
      <c r="A81" s="722"/>
      <c r="B81" s="722"/>
      <c r="C81" s="722"/>
      <c r="D81" s="722"/>
      <c r="E81" s="722"/>
      <c r="F81" s="722"/>
      <c r="G81" s="722"/>
      <c r="H81" s="722"/>
      <c r="I81" s="722"/>
      <c r="J81" s="722"/>
      <c r="K81" s="722"/>
      <c r="L81" s="722"/>
      <c r="M81" s="722"/>
      <c r="N81" s="722"/>
      <c r="O81" s="722"/>
      <c r="P81" s="722"/>
      <c r="Q81" s="722"/>
      <c r="R81" s="722"/>
      <c r="S81" s="722"/>
      <c r="T81" s="722"/>
      <c r="U81" s="722"/>
      <c r="V81" s="722"/>
      <c r="W81" s="722"/>
      <c r="X81" s="722"/>
      <c r="Y81" s="722"/>
      <c r="Z81" s="722"/>
      <c r="AA81" s="722"/>
      <c r="AB81" s="722"/>
      <c r="AC81" s="722"/>
      <c r="AD81" s="722"/>
      <c r="AE81" s="722"/>
      <c r="AF81" s="722"/>
      <c r="AG81" s="722"/>
      <c r="AH81" s="722"/>
      <c r="AI81" s="722"/>
      <c r="AJ81" s="722"/>
      <c r="AK81" s="722"/>
      <c r="AL81" s="722"/>
      <c r="AM81" s="722"/>
      <c r="AN81" s="722"/>
    </row>
    <row r="82" spans="1:40" ht="18">
      <c r="A82" s="722"/>
      <c r="B82" s="722"/>
      <c r="C82" s="722"/>
      <c r="D82" s="722"/>
      <c r="E82" s="722"/>
      <c r="F82" s="722"/>
      <c r="G82" s="722"/>
      <c r="H82" s="722"/>
      <c r="I82" s="722"/>
      <c r="J82" s="722"/>
      <c r="K82" s="722"/>
      <c r="L82" s="722"/>
      <c r="M82" s="722"/>
      <c r="N82" s="722"/>
      <c r="O82" s="722"/>
      <c r="P82" s="722"/>
      <c r="Q82" s="722"/>
      <c r="R82" s="722"/>
      <c r="S82" s="722"/>
      <c r="T82" s="722"/>
      <c r="U82" s="722"/>
      <c r="V82" s="722"/>
      <c r="W82" s="722"/>
      <c r="X82" s="722"/>
      <c r="Y82" s="722"/>
      <c r="Z82" s="722"/>
      <c r="AA82" s="722"/>
      <c r="AB82" s="722"/>
      <c r="AC82" s="722"/>
      <c r="AD82" s="722"/>
      <c r="AE82" s="722"/>
      <c r="AF82" s="722"/>
      <c r="AG82" s="722"/>
      <c r="AH82" s="722"/>
      <c r="AI82" s="722"/>
      <c r="AJ82" s="722"/>
      <c r="AK82" s="722"/>
      <c r="AL82" s="722"/>
      <c r="AM82" s="722"/>
      <c r="AN82" s="722"/>
    </row>
    <row r="83" spans="1:40" ht="18">
      <c r="A83" s="722"/>
      <c r="B83" s="722"/>
      <c r="C83" s="722"/>
      <c r="D83" s="722"/>
      <c r="E83" s="722"/>
      <c r="F83" s="722"/>
      <c r="G83" s="722"/>
      <c r="H83" s="722"/>
      <c r="I83" s="722"/>
      <c r="J83" s="722"/>
      <c r="K83" s="722"/>
      <c r="L83" s="722"/>
      <c r="M83" s="722"/>
      <c r="N83" s="722"/>
      <c r="O83" s="722"/>
      <c r="P83" s="722"/>
      <c r="Q83" s="722"/>
      <c r="R83" s="722"/>
      <c r="S83" s="722"/>
      <c r="T83" s="722"/>
      <c r="U83" s="722"/>
      <c r="V83" s="722"/>
      <c r="W83" s="722"/>
      <c r="X83" s="722"/>
      <c r="Y83" s="722"/>
      <c r="Z83" s="722"/>
      <c r="AA83" s="722"/>
      <c r="AB83" s="722"/>
      <c r="AC83" s="722"/>
      <c r="AD83" s="722"/>
      <c r="AE83" s="722"/>
      <c r="AF83" s="722"/>
      <c r="AG83" s="722"/>
      <c r="AH83" s="722"/>
      <c r="AI83" s="722"/>
      <c r="AJ83" s="722"/>
      <c r="AK83" s="722"/>
      <c r="AL83" s="722"/>
      <c r="AM83" s="722"/>
      <c r="AN83" s="722"/>
    </row>
    <row r="84" spans="1:40" ht="18">
      <c r="A84" s="722"/>
      <c r="B84" s="722"/>
      <c r="C84" s="722"/>
      <c r="D84" s="722"/>
      <c r="E84" s="722"/>
      <c r="F84" s="722"/>
      <c r="G84" s="722"/>
      <c r="H84" s="722"/>
      <c r="I84" s="722"/>
      <c r="J84" s="722"/>
      <c r="K84" s="722"/>
      <c r="L84" s="722"/>
      <c r="M84" s="722"/>
      <c r="N84" s="722"/>
      <c r="O84" s="722"/>
      <c r="P84" s="722"/>
      <c r="Q84" s="722"/>
      <c r="R84" s="722"/>
      <c r="S84" s="722"/>
      <c r="T84" s="722"/>
      <c r="U84" s="722"/>
      <c r="V84" s="722"/>
      <c r="W84" s="722"/>
      <c r="X84" s="722"/>
      <c r="Y84" s="722"/>
      <c r="Z84" s="722"/>
      <c r="AA84" s="722"/>
      <c r="AB84" s="722"/>
      <c r="AC84" s="722"/>
      <c r="AD84" s="722"/>
      <c r="AE84" s="722"/>
      <c r="AF84" s="722"/>
      <c r="AG84" s="722"/>
      <c r="AH84" s="722"/>
      <c r="AI84" s="722"/>
      <c r="AJ84" s="722"/>
      <c r="AK84" s="722"/>
      <c r="AL84" s="722"/>
      <c r="AM84" s="722"/>
      <c r="AN84" s="722"/>
    </row>
    <row r="85" spans="1:40" ht="18">
      <c r="A85" s="722"/>
      <c r="B85" s="722"/>
      <c r="C85" s="722"/>
      <c r="D85" s="722"/>
      <c r="E85" s="722"/>
      <c r="F85" s="722"/>
      <c r="G85" s="722"/>
      <c r="H85" s="722"/>
      <c r="I85" s="722"/>
      <c r="J85" s="722"/>
      <c r="K85" s="722"/>
      <c r="L85" s="722"/>
      <c r="M85" s="722"/>
      <c r="N85" s="722"/>
      <c r="O85" s="722"/>
      <c r="P85" s="722"/>
      <c r="Q85" s="722"/>
      <c r="R85" s="722"/>
      <c r="S85" s="722"/>
      <c r="T85" s="722"/>
      <c r="U85" s="722"/>
      <c r="V85" s="722"/>
      <c r="W85" s="722"/>
      <c r="X85" s="722"/>
      <c r="Y85" s="722"/>
      <c r="Z85" s="722"/>
      <c r="AA85" s="722"/>
      <c r="AB85" s="722"/>
      <c r="AC85" s="722"/>
      <c r="AD85" s="722"/>
      <c r="AE85" s="722"/>
      <c r="AF85" s="722"/>
      <c r="AG85" s="722"/>
      <c r="AH85" s="722"/>
      <c r="AI85" s="722"/>
      <c r="AJ85" s="722"/>
      <c r="AK85" s="722"/>
      <c r="AL85" s="722"/>
      <c r="AM85" s="722"/>
      <c r="AN85" s="722"/>
    </row>
    <row r="86" spans="1:40" ht="18">
      <c r="A86" s="722"/>
      <c r="B86" s="722"/>
      <c r="C86" s="722"/>
      <c r="D86" s="722"/>
      <c r="E86" s="722"/>
      <c r="F86" s="722"/>
      <c r="G86" s="722"/>
      <c r="H86" s="722"/>
      <c r="I86" s="722"/>
      <c r="J86" s="722"/>
      <c r="K86" s="722"/>
      <c r="L86" s="722"/>
      <c r="M86" s="722"/>
      <c r="N86" s="722"/>
      <c r="O86" s="722"/>
      <c r="P86" s="722"/>
      <c r="Q86" s="722"/>
      <c r="R86" s="722"/>
      <c r="S86" s="722"/>
      <c r="T86" s="722"/>
      <c r="U86" s="722"/>
      <c r="V86" s="722"/>
      <c r="W86" s="722"/>
      <c r="X86" s="722"/>
      <c r="Y86" s="722"/>
      <c r="Z86" s="722"/>
      <c r="AA86" s="722"/>
      <c r="AB86" s="722"/>
      <c r="AC86" s="722"/>
      <c r="AD86" s="722"/>
      <c r="AE86" s="722"/>
      <c r="AF86" s="722"/>
      <c r="AG86" s="722"/>
      <c r="AH86" s="722"/>
      <c r="AI86" s="722"/>
      <c r="AJ86" s="722"/>
      <c r="AK86" s="722"/>
      <c r="AL86" s="722"/>
      <c r="AM86" s="722"/>
      <c r="AN86" s="722"/>
    </row>
    <row r="87" spans="1:40" ht="18">
      <c r="A87" s="722"/>
      <c r="B87" s="722"/>
      <c r="C87" s="722"/>
      <c r="D87" s="722"/>
      <c r="E87" s="722"/>
      <c r="F87" s="722"/>
      <c r="G87" s="722"/>
      <c r="H87" s="722"/>
      <c r="I87" s="722"/>
      <c r="J87" s="722"/>
      <c r="K87" s="722"/>
      <c r="L87" s="722"/>
      <c r="M87" s="722"/>
      <c r="N87" s="722"/>
      <c r="O87" s="722"/>
      <c r="P87" s="722"/>
      <c r="Q87" s="722"/>
      <c r="R87" s="722"/>
      <c r="S87" s="722"/>
      <c r="T87" s="722"/>
      <c r="U87" s="722"/>
      <c r="V87" s="722"/>
      <c r="W87" s="722"/>
      <c r="X87" s="722"/>
      <c r="Y87" s="722"/>
      <c r="Z87" s="722"/>
      <c r="AA87" s="722"/>
      <c r="AB87" s="722"/>
      <c r="AC87" s="722"/>
      <c r="AD87" s="722"/>
      <c r="AE87" s="722"/>
      <c r="AF87" s="722"/>
      <c r="AG87" s="722"/>
      <c r="AH87" s="722"/>
      <c r="AI87" s="722"/>
      <c r="AJ87" s="722"/>
      <c r="AK87" s="722"/>
      <c r="AL87" s="722"/>
      <c r="AM87" s="722"/>
      <c r="AN87" s="722"/>
    </row>
    <row r="88" spans="1:40" ht="18">
      <c r="A88" s="722"/>
      <c r="B88" s="722"/>
      <c r="C88" s="722"/>
      <c r="D88" s="722"/>
      <c r="E88" s="722"/>
      <c r="F88" s="722"/>
      <c r="G88" s="722"/>
      <c r="H88" s="722"/>
      <c r="I88" s="722"/>
      <c r="J88" s="722"/>
      <c r="K88" s="722"/>
      <c r="L88" s="722"/>
      <c r="M88" s="722"/>
      <c r="N88" s="722"/>
      <c r="O88" s="722"/>
      <c r="P88" s="722"/>
      <c r="Q88" s="722"/>
      <c r="R88" s="722"/>
      <c r="S88" s="722"/>
      <c r="T88" s="722"/>
      <c r="U88" s="722"/>
      <c r="V88" s="722"/>
      <c r="W88" s="722"/>
      <c r="X88" s="722"/>
      <c r="Y88" s="722"/>
      <c r="Z88" s="722"/>
      <c r="AA88" s="722"/>
      <c r="AB88" s="722"/>
      <c r="AC88" s="722"/>
      <c r="AD88" s="722"/>
      <c r="AE88" s="722"/>
      <c r="AF88" s="722"/>
      <c r="AG88" s="722"/>
      <c r="AH88" s="722"/>
      <c r="AI88" s="722"/>
      <c r="AJ88" s="722"/>
      <c r="AK88" s="722"/>
      <c r="AL88" s="722"/>
      <c r="AM88" s="722"/>
      <c r="AN88" s="722"/>
    </row>
    <row r="89" spans="1:40" ht="18">
      <c r="A89" s="722"/>
      <c r="B89" s="722"/>
      <c r="C89" s="722"/>
      <c r="D89" s="722"/>
      <c r="E89" s="722"/>
      <c r="F89" s="722"/>
      <c r="G89" s="722"/>
      <c r="H89" s="722"/>
      <c r="I89" s="722"/>
      <c r="J89" s="722"/>
      <c r="K89" s="722"/>
      <c r="L89" s="722"/>
      <c r="M89" s="722"/>
      <c r="N89" s="722"/>
      <c r="O89" s="722"/>
      <c r="P89" s="722"/>
      <c r="Q89" s="722"/>
      <c r="R89" s="722"/>
      <c r="S89" s="722"/>
      <c r="T89" s="722"/>
      <c r="U89" s="722"/>
      <c r="V89" s="722"/>
      <c r="W89" s="722"/>
      <c r="X89" s="722"/>
      <c r="Y89" s="722"/>
      <c r="Z89" s="722"/>
      <c r="AA89" s="722"/>
      <c r="AB89" s="722"/>
      <c r="AC89" s="722"/>
      <c r="AD89" s="722"/>
      <c r="AE89" s="722"/>
      <c r="AF89" s="722"/>
      <c r="AG89" s="722"/>
      <c r="AH89" s="722"/>
      <c r="AI89" s="722"/>
      <c r="AJ89" s="722"/>
      <c r="AK89" s="722"/>
      <c r="AL89" s="722"/>
      <c r="AM89" s="722"/>
      <c r="AN89" s="722"/>
    </row>
    <row r="90" spans="1:40" ht="18">
      <c r="A90" s="722"/>
      <c r="B90" s="722"/>
      <c r="C90" s="722"/>
      <c r="D90" s="722"/>
      <c r="E90" s="722"/>
      <c r="F90" s="722"/>
      <c r="G90" s="722"/>
      <c r="H90" s="722"/>
      <c r="I90" s="722"/>
      <c r="J90" s="722"/>
      <c r="K90" s="722"/>
      <c r="L90" s="722"/>
      <c r="M90" s="722"/>
      <c r="N90" s="722"/>
      <c r="O90" s="722"/>
      <c r="P90" s="722"/>
      <c r="Q90" s="722"/>
      <c r="R90" s="722"/>
      <c r="S90" s="722"/>
      <c r="T90" s="722"/>
      <c r="U90" s="722"/>
      <c r="V90" s="722"/>
      <c r="W90" s="722"/>
      <c r="X90" s="722"/>
      <c r="Y90" s="722"/>
      <c r="Z90" s="722"/>
      <c r="AA90" s="722"/>
      <c r="AB90" s="722"/>
      <c r="AC90" s="722"/>
      <c r="AD90" s="722"/>
      <c r="AE90" s="722"/>
      <c r="AF90" s="722"/>
      <c r="AG90" s="722"/>
      <c r="AH90" s="722"/>
      <c r="AI90" s="722"/>
      <c r="AJ90" s="722"/>
      <c r="AK90" s="722"/>
      <c r="AL90" s="722"/>
      <c r="AM90" s="722"/>
      <c r="AN90" s="722"/>
    </row>
    <row r="91" spans="1:40" ht="18">
      <c r="A91" s="722"/>
      <c r="B91" s="722"/>
      <c r="C91" s="722"/>
      <c r="D91" s="722"/>
      <c r="E91" s="722"/>
      <c r="F91" s="722"/>
      <c r="G91" s="722"/>
      <c r="H91" s="722"/>
      <c r="I91" s="722"/>
      <c r="J91" s="722"/>
      <c r="K91" s="722"/>
      <c r="L91" s="722"/>
      <c r="M91" s="722"/>
      <c r="N91" s="722"/>
      <c r="O91" s="722"/>
      <c r="P91" s="722"/>
      <c r="Q91" s="722"/>
      <c r="R91" s="722"/>
      <c r="S91" s="722"/>
      <c r="T91" s="722"/>
      <c r="U91" s="722"/>
      <c r="V91" s="722"/>
      <c r="W91" s="722"/>
      <c r="X91" s="722"/>
      <c r="Y91" s="722"/>
      <c r="Z91" s="722"/>
      <c r="AA91" s="722"/>
      <c r="AB91" s="722"/>
      <c r="AC91" s="722"/>
      <c r="AD91" s="722"/>
      <c r="AE91" s="722"/>
      <c r="AF91" s="722"/>
      <c r="AG91" s="722"/>
      <c r="AH91" s="722"/>
      <c r="AI91" s="722"/>
      <c r="AJ91" s="722"/>
      <c r="AK91" s="722"/>
      <c r="AL91" s="722"/>
      <c r="AM91" s="722"/>
      <c r="AN91" s="722"/>
    </row>
    <row r="92" spans="1:40" ht="18">
      <c r="A92" s="722"/>
      <c r="B92" s="722"/>
      <c r="C92" s="722"/>
      <c r="D92" s="722"/>
      <c r="E92" s="722"/>
      <c r="F92" s="722"/>
      <c r="G92" s="722"/>
      <c r="H92" s="722"/>
      <c r="I92" s="722"/>
      <c r="J92" s="722"/>
      <c r="K92" s="722"/>
      <c r="L92" s="722"/>
      <c r="M92" s="722"/>
      <c r="N92" s="722"/>
      <c r="O92" s="722"/>
      <c r="P92" s="722"/>
      <c r="Q92" s="722"/>
      <c r="R92" s="722"/>
      <c r="S92" s="722"/>
      <c r="T92" s="722"/>
      <c r="U92" s="722"/>
      <c r="V92" s="722"/>
      <c r="W92" s="722"/>
      <c r="X92" s="722"/>
      <c r="Y92" s="722"/>
      <c r="Z92" s="722"/>
      <c r="AA92" s="722"/>
      <c r="AB92" s="722"/>
      <c r="AC92" s="722"/>
      <c r="AD92" s="722"/>
      <c r="AE92" s="722"/>
      <c r="AF92" s="722"/>
      <c r="AG92" s="722"/>
      <c r="AH92" s="722"/>
      <c r="AI92" s="722"/>
      <c r="AJ92" s="722"/>
      <c r="AK92" s="722"/>
      <c r="AL92" s="722"/>
      <c r="AM92" s="722"/>
      <c r="AN92" s="722"/>
    </row>
    <row r="93" spans="1:40" ht="18">
      <c r="A93" s="722"/>
      <c r="B93" s="722"/>
      <c r="C93" s="722"/>
      <c r="D93" s="722"/>
      <c r="E93" s="722"/>
      <c r="F93" s="722"/>
      <c r="G93" s="722"/>
      <c r="H93" s="722"/>
      <c r="I93" s="722"/>
      <c r="J93" s="722"/>
      <c r="K93" s="722"/>
      <c r="L93" s="722"/>
      <c r="M93" s="722"/>
      <c r="N93" s="722"/>
      <c r="O93" s="722"/>
      <c r="P93" s="722"/>
      <c r="Q93" s="722"/>
      <c r="R93" s="722"/>
      <c r="S93" s="722"/>
      <c r="T93" s="722"/>
      <c r="U93" s="722"/>
      <c r="V93" s="722"/>
      <c r="W93" s="722"/>
      <c r="X93" s="722"/>
      <c r="Y93" s="722"/>
      <c r="Z93" s="722"/>
      <c r="AA93" s="722"/>
      <c r="AB93" s="722"/>
      <c r="AC93" s="722"/>
      <c r="AD93" s="722"/>
      <c r="AE93" s="722"/>
      <c r="AF93" s="722"/>
      <c r="AG93" s="722"/>
      <c r="AH93" s="722"/>
      <c r="AI93" s="722"/>
      <c r="AJ93" s="722"/>
      <c r="AK93" s="722"/>
      <c r="AL93" s="722"/>
      <c r="AM93" s="722"/>
      <c r="AN93" s="722"/>
    </row>
    <row r="94" spans="1:40" ht="18">
      <c r="A94" s="722"/>
      <c r="B94" s="722"/>
      <c r="C94" s="722"/>
      <c r="D94" s="722"/>
      <c r="E94" s="722"/>
      <c r="F94" s="722"/>
      <c r="G94" s="722"/>
      <c r="H94" s="722"/>
      <c r="I94" s="722"/>
      <c r="J94" s="722"/>
      <c r="K94" s="722"/>
      <c r="L94" s="722"/>
      <c r="M94" s="722"/>
      <c r="N94" s="722"/>
      <c r="O94" s="722"/>
      <c r="P94" s="722"/>
      <c r="Q94" s="722"/>
      <c r="R94" s="722"/>
      <c r="S94" s="722"/>
      <c r="T94" s="722"/>
      <c r="U94" s="722"/>
      <c r="V94" s="722"/>
      <c r="W94" s="722"/>
      <c r="X94" s="722"/>
      <c r="Y94" s="722"/>
      <c r="Z94" s="722"/>
      <c r="AA94" s="722"/>
      <c r="AB94" s="722"/>
      <c r="AC94" s="722"/>
      <c r="AD94" s="722"/>
      <c r="AE94" s="722"/>
      <c r="AF94" s="722"/>
      <c r="AG94" s="722"/>
      <c r="AH94" s="722"/>
      <c r="AI94" s="722"/>
      <c r="AJ94" s="722"/>
      <c r="AK94" s="722"/>
      <c r="AL94" s="722"/>
      <c r="AM94" s="722"/>
      <c r="AN94" s="722"/>
    </row>
    <row r="95" spans="1:40" ht="18">
      <c r="A95" s="722"/>
      <c r="B95" s="722"/>
      <c r="C95" s="722"/>
      <c r="D95" s="722"/>
      <c r="E95" s="722"/>
      <c r="F95" s="722"/>
      <c r="G95" s="722"/>
      <c r="H95" s="722"/>
      <c r="I95" s="722"/>
      <c r="J95" s="722"/>
      <c r="K95" s="722"/>
      <c r="L95" s="722"/>
      <c r="M95" s="722"/>
      <c r="N95" s="722"/>
      <c r="O95" s="722"/>
      <c r="P95" s="722"/>
      <c r="Q95" s="722"/>
      <c r="R95" s="722"/>
      <c r="S95" s="722"/>
      <c r="T95" s="722"/>
      <c r="U95" s="722"/>
      <c r="V95" s="722"/>
      <c r="W95" s="722"/>
      <c r="X95" s="722"/>
      <c r="Y95" s="722"/>
      <c r="Z95" s="722"/>
      <c r="AA95" s="722"/>
      <c r="AB95" s="722"/>
      <c r="AC95" s="722"/>
      <c r="AD95" s="722"/>
      <c r="AE95" s="722"/>
      <c r="AF95" s="722"/>
      <c r="AG95" s="722"/>
      <c r="AH95" s="722"/>
      <c r="AI95" s="722"/>
      <c r="AJ95" s="722"/>
      <c r="AK95" s="722"/>
      <c r="AL95" s="722"/>
      <c r="AM95" s="722"/>
      <c r="AN95" s="722"/>
    </row>
    <row r="96" spans="1:40" ht="18">
      <c r="A96" s="722"/>
      <c r="B96" s="722"/>
      <c r="C96" s="722"/>
      <c r="D96" s="722"/>
      <c r="E96" s="722"/>
      <c r="F96" s="722"/>
      <c r="G96" s="722"/>
      <c r="H96" s="722"/>
      <c r="I96" s="722"/>
      <c r="J96" s="722"/>
      <c r="K96" s="722"/>
      <c r="L96" s="722"/>
      <c r="M96" s="722"/>
      <c r="N96" s="722"/>
      <c r="O96" s="722"/>
      <c r="P96" s="722"/>
      <c r="Q96" s="722"/>
      <c r="R96" s="722"/>
      <c r="S96" s="722"/>
      <c r="T96" s="722"/>
      <c r="U96" s="722"/>
      <c r="V96" s="722"/>
      <c r="W96" s="722"/>
      <c r="X96" s="722"/>
      <c r="Y96" s="722"/>
      <c r="Z96" s="722"/>
      <c r="AA96" s="722"/>
      <c r="AB96" s="722"/>
      <c r="AC96" s="722"/>
      <c r="AD96" s="722"/>
      <c r="AE96" s="722"/>
      <c r="AF96" s="722"/>
      <c r="AG96" s="722"/>
      <c r="AH96" s="722"/>
      <c r="AI96" s="722"/>
      <c r="AJ96" s="722"/>
      <c r="AK96" s="722"/>
      <c r="AL96" s="722"/>
      <c r="AM96" s="722"/>
      <c r="AN96" s="722"/>
    </row>
    <row r="97" spans="1:40" ht="18">
      <c r="A97" s="722"/>
      <c r="B97" s="722"/>
      <c r="C97" s="722"/>
      <c r="D97" s="722"/>
      <c r="E97" s="722"/>
      <c r="F97" s="722"/>
      <c r="G97" s="722"/>
      <c r="H97" s="722"/>
      <c r="I97" s="722"/>
      <c r="J97" s="722"/>
      <c r="K97" s="722"/>
      <c r="L97" s="722"/>
      <c r="M97" s="722"/>
      <c r="N97" s="722"/>
      <c r="O97" s="722"/>
      <c r="P97" s="722"/>
      <c r="Q97" s="722"/>
      <c r="R97" s="722"/>
      <c r="S97" s="722"/>
      <c r="T97" s="722"/>
      <c r="U97" s="722"/>
      <c r="V97" s="722"/>
      <c r="W97" s="722"/>
      <c r="X97" s="722"/>
      <c r="Y97" s="722"/>
      <c r="Z97" s="722"/>
      <c r="AA97" s="722"/>
      <c r="AB97" s="722"/>
      <c r="AC97" s="722"/>
      <c r="AD97" s="722"/>
      <c r="AE97" s="722"/>
      <c r="AF97" s="722"/>
      <c r="AG97" s="722"/>
      <c r="AH97" s="722"/>
      <c r="AI97" s="722"/>
      <c r="AJ97" s="722"/>
      <c r="AK97" s="722"/>
      <c r="AL97" s="722"/>
      <c r="AM97" s="722"/>
      <c r="AN97" s="722"/>
    </row>
    <row r="98" spans="1:40" ht="18">
      <c r="A98" s="722"/>
      <c r="B98" s="722"/>
      <c r="C98" s="722"/>
      <c r="D98" s="722"/>
      <c r="E98" s="722"/>
      <c r="F98" s="722"/>
      <c r="G98" s="722"/>
      <c r="H98" s="722"/>
      <c r="I98" s="722"/>
      <c r="J98" s="722"/>
      <c r="K98" s="722"/>
      <c r="L98" s="722"/>
      <c r="M98" s="722"/>
      <c r="N98" s="722"/>
      <c r="O98" s="722"/>
      <c r="P98" s="722"/>
      <c r="Q98" s="722"/>
      <c r="R98" s="722"/>
      <c r="S98" s="722"/>
      <c r="T98" s="722"/>
      <c r="U98" s="722"/>
      <c r="V98" s="722"/>
      <c r="W98" s="722"/>
      <c r="X98" s="722"/>
      <c r="Y98" s="722"/>
      <c r="Z98" s="722"/>
      <c r="AA98" s="722"/>
      <c r="AB98" s="722"/>
      <c r="AC98" s="722"/>
      <c r="AD98" s="722"/>
      <c r="AE98" s="722"/>
      <c r="AF98" s="722"/>
      <c r="AG98" s="722"/>
      <c r="AH98" s="722"/>
      <c r="AI98" s="722"/>
      <c r="AJ98" s="722"/>
      <c r="AK98" s="722"/>
      <c r="AL98" s="722"/>
      <c r="AM98" s="722"/>
      <c r="AN98" s="722"/>
    </row>
    <row r="99" spans="1:40" ht="18">
      <c r="A99" s="722"/>
      <c r="B99" s="722"/>
      <c r="C99" s="722"/>
      <c r="D99" s="722"/>
      <c r="E99" s="722"/>
      <c r="F99" s="722"/>
      <c r="G99" s="722"/>
      <c r="H99" s="722"/>
      <c r="I99" s="722"/>
      <c r="J99" s="722"/>
      <c r="K99" s="722"/>
      <c r="L99" s="722"/>
      <c r="M99" s="722"/>
      <c r="N99" s="722"/>
      <c r="O99" s="722"/>
      <c r="P99" s="722"/>
      <c r="Q99" s="722"/>
      <c r="R99" s="722"/>
      <c r="S99" s="722"/>
      <c r="T99" s="722"/>
      <c r="U99" s="722"/>
      <c r="V99" s="722"/>
      <c r="W99" s="722"/>
      <c r="X99" s="722"/>
      <c r="Y99" s="722"/>
      <c r="Z99" s="722"/>
      <c r="AA99" s="722"/>
      <c r="AB99" s="722"/>
      <c r="AC99" s="722"/>
      <c r="AD99" s="722"/>
      <c r="AE99" s="722"/>
      <c r="AF99" s="722"/>
      <c r="AG99" s="722"/>
      <c r="AH99" s="722"/>
      <c r="AI99" s="722"/>
      <c r="AJ99" s="722"/>
      <c r="AK99" s="722"/>
      <c r="AL99" s="722"/>
      <c r="AM99" s="722"/>
      <c r="AN99" s="722"/>
    </row>
    <row r="100" spans="1:40" ht="18">
      <c r="A100" s="722"/>
      <c r="B100" s="722"/>
      <c r="C100" s="722"/>
      <c r="D100" s="722"/>
      <c r="E100" s="722"/>
      <c r="F100" s="722"/>
      <c r="G100" s="722"/>
      <c r="H100" s="722"/>
      <c r="I100" s="722"/>
      <c r="J100" s="722"/>
      <c r="K100" s="722"/>
      <c r="L100" s="722"/>
      <c r="M100" s="722"/>
      <c r="N100" s="722"/>
      <c r="O100" s="722"/>
      <c r="P100" s="722"/>
      <c r="Q100" s="722"/>
      <c r="R100" s="722"/>
      <c r="S100" s="722"/>
      <c r="T100" s="722"/>
      <c r="U100" s="722"/>
      <c r="V100" s="722"/>
      <c r="W100" s="722"/>
      <c r="X100" s="722"/>
      <c r="Y100" s="722"/>
      <c r="Z100" s="722"/>
      <c r="AA100" s="722"/>
      <c r="AB100" s="722"/>
      <c r="AC100" s="722"/>
      <c r="AD100" s="722"/>
      <c r="AE100" s="722"/>
      <c r="AF100" s="722"/>
      <c r="AG100" s="722"/>
      <c r="AH100" s="722"/>
      <c r="AI100" s="722"/>
      <c r="AJ100" s="722"/>
      <c r="AK100" s="722"/>
      <c r="AL100" s="722"/>
      <c r="AM100" s="722"/>
      <c r="AN100" s="722"/>
    </row>
    <row r="101" spans="1:40" ht="18">
      <c r="A101" s="722"/>
      <c r="B101" s="722"/>
      <c r="C101" s="722"/>
      <c r="D101" s="722"/>
      <c r="E101" s="722"/>
      <c r="F101" s="722"/>
      <c r="G101" s="722"/>
      <c r="H101" s="722"/>
      <c r="I101" s="722"/>
      <c r="J101" s="722"/>
      <c r="K101" s="722"/>
      <c r="L101" s="722"/>
      <c r="M101" s="722"/>
      <c r="N101" s="722"/>
      <c r="O101" s="722"/>
      <c r="P101" s="722"/>
      <c r="Q101" s="722"/>
      <c r="R101" s="722"/>
      <c r="S101" s="722"/>
      <c r="T101" s="722"/>
      <c r="U101" s="722"/>
      <c r="V101" s="722"/>
      <c r="W101" s="722"/>
      <c r="X101" s="722"/>
      <c r="Y101" s="722"/>
      <c r="Z101" s="722"/>
      <c r="AA101" s="722"/>
      <c r="AB101" s="722"/>
      <c r="AC101" s="722"/>
      <c r="AD101" s="722"/>
      <c r="AE101" s="722"/>
      <c r="AF101" s="722"/>
      <c r="AG101" s="722"/>
      <c r="AH101" s="722"/>
      <c r="AI101" s="722"/>
      <c r="AJ101" s="722"/>
      <c r="AK101" s="722"/>
      <c r="AL101" s="722"/>
      <c r="AM101" s="722"/>
      <c r="AN101" s="722"/>
    </row>
    <row r="102" spans="1:40" ht="18">
      <c r="A102" s="722"/>
      <c r="B102" s="722"/>
      <c r="C102" s="722"/>
      <c r="D102" s="722"/>
      <c r="E102" s="722"/>
      <c r="F102" s="722"/>
      <c r="G102" s="722"/>
      <c r="H102" s="722"/>
      <c r="I102" s="722"/>
      <c r="J102" s="722"/>
      <c r="K102" s="722"/>
      <c r="L102" s="722"/>
      <c r="M102" s="722"/>
      <c r="N102" s="722"/>
      <c r="O102" s="722"/>
      <c r="P102" s="722"/>
      <c r="Q102" s="722"/>
      <c r="R102" s="722"/>
      <c r="S102" s="722"/>
      <c r="T102" s="722"/>
      <c r="U102" s="722"/>
      <c r="V102" s="722"/>
      <c r="W102" s="722"/>
      <c r="X102" s="722"/>
      <c r="Y102" s="722"/>
      <c r="Z102" s="722"/>
      <c r="AA102" s="722"/>
      <c r="AB102" s="722"/>
      <c r="AC102" s="722"/>
      <c r="AD102" s="722"/>
      <c r="AE102" s="722"/>
      <c r="AF102" s="722"/>
      <c r="AG102" s="722"/>
      <c r="AH102" s="722"/>
      <c r="AI102" s="722"/>
      <c r="AJ102" s="722"/>
      <c r="AK102" s="722"/>
      <c r="AL102" s="722"/>
      <c r="AM102" s="722"/>
      <c r="AN102" s="722"/>
    </row>
    <row r="103" spans="1:40" ht="18">
      <c r="A103" s="722"/>
      <c r="B103" s="722"/>
      <c r="C103" s="722"/>
      <c r="D103" s="722"/>
      <c r="E103" s="722"/>
      <c r="F103" s="722"/>
      <c r="G103" s="722"/>
      <c r="H103" s="722"/>
      <c r="I103" s="722"/>
      <c r="J103" s="722"/>
      <c r="K103" s="722"/>
      <c r="L103" s="722"/>
      <c r="M103" s="722"/>
      <c r="N103" s="722"/>
      <c r="O103" s="722"/>
      <c r="P103" s="722"/>
      <c r="Q103" s="722"/>
      <c r="R103" s="722"/>
      <c r="S103" s="722"/>
      <c r="T103" s="722"/>
      <c r="U103" s="722"/>
      <c r="V103" s="722"/>
      <c r="W103" s="722"/>
      <c r="X103" s="722"/>
      <c r="Y103" s="722"/>
      <c r="Z103" s="722"/>
      <c r="AA103" s="722"/>
      <c r="AB103" s="722"/>
      <c r="AC103" s="722"/>
      <c r="AD103" s="722"/>
      <c r="AE103" s="722"/>
      <c r="AF103" s="722"/>
      <c r="AG103" s="722"/>
      <c r="AH103" s="722"/>
      <c r="AI103" s="722"/>
      <c r="AJ103" s="722"/>
      <c r="AK103" s="722"/>
      <c r="AL103" s="722"/>
      <c r="AM103" s="722"/>
      <c r="AN103" s="722"/>
    </row>
    <row r="104" spans="1:40" ht="18">
      <c r="A104" s="722"/>
      <c r="B104" s="722"/>
      <c r="C104" s="722"/>
      <c r="D104" s="722"/>
      <c r="E104" s="722"/>
      <c r="F104" s="722"/>
      <c r="G104" s="722"/>
      <c r="H104" s="722"/>
      <c r="I104" s="722"/>
      <c r="J104" s="722"/>
      <c r="K104" s="722"/>
      <c r="L104" s="722"/>
      <c r="M104" s="722"/>
      <c r="N104" s="722"/>
      <c r="O104" s="722"/>
      <c r="P104" s="722"/>
      <c r="Q104" s="722"/>
      <c r="R104" s="722"/>
      <c r="S104" s="722"/>
      <c r="T104" s="722"/>
      <c r="U104" s="722"/>
      <c r="V104" s="722"/>
      <c r="W104" s="722"/>
      <c r="X104" s="722"/>
      <c r="Y104" s="722"/>
      <c r="Z104" s="722"/>
      <c r="AA104" s="722"/>
      <c r="AB104" s="722"/>
      <c r="AC104" s="722"/>
      <c r="AD104" s="722"/>
      <c r="AE104" s="722"/>
      <c r="AF104" s="722"/>
      <c r="AG104" s="722"/>
      <c r="AH104" s="722"/>
      <c r="AI104" s="722"/>
      <c r="AJ104" s="722"/>
      <c r="AK104" s="722"/>
      <c r="AL104" s="722"/>
      <c r="AM104" s="722"/>
      <c r="AN104" s="722"/>
    </row>
    <row r="105" spans="1:40" ht="18">
      <c r="A105" s="722"/>
      <c r="B105" s="722"/>
      <c r="C105" s="722"/>
      <c r="D105" s="722"/>
      <c r="E105" s="722"/>
      <c r="F105" s="722"/>
      <c r="G105" s="722"/>
      <c r="H105" s="722"/>
      <c r="I105" s="722"/>
      <c r="J105" s="722"/>
      <c r="K105" s="722"/>
      <c r="L105" s="722"/>
      <c r="M105" s="722"/>
      <c r="N105" s="722"/>
      <c r="O105" s="722"/>
      <c r="P105" s="722"/>
      <c r="Q105" s="722"/>
      <c r="R105" s="722"/>
      <c r="S105" s="722"/>
      <c r="T105" s="722"/>
      <c r="U105" s="722"/>
      <c r="V105" s="722"/>
      <c r="W105" s="722"/>
      <c r="X105" s="722"/>
      <c r="Y105" s="722"/>
      <c r="Z105" s="722"/>
      <c r="AA105" s="722"/>
      <c r="AB105" s="722"/>
      <c r="AC105" s="722"/>
      <c r="AD105" s="722"/>
      <c r="AE105" s="722"/>
      <c r="AF105" s="722"/>
      <c r="AG105" s="722"/>
      <c r="AH105" s="722"/>
      <c r="AI105" s="722"/>
      <c r="AJ105" s="722"/>
      <c r="AK105" s="722"/>
      <c r="AL105" s="722"/>
      <c r="AM105" s="722"/>
      <c r="AN105" s="722"/>
    </row>
    <row r="106" spans="1:40" ht="18">
      <c r="A106" s="722"/>
      <c r="B106" s="722"/>
      <c r="C106" s="722"/>
      <c r="D106" s="722"/>
      <c r="E106" s="722"/>
      <c r="F106" s="722"/>
      <c r="G106" s="722"/>
      <c r="H106" s="722"/>
      <c r="I106" s="722"/>
      <c r="J106" s="722"/>
      <c r="K106" s="722"/>
      <c r="L106" s="722"/>
      <c r="M106" s="722"/>
      <c r="N106" s="722"/>
      <c r="O106" s="722"/>
      <c r="P106" s="722"/>
      <c r="Q106" s="722"/>
      <c r="R106" s="722"/>
      <c r="S106" s="722"/>
      <c r="T106" s="722"/>
      <c r="U106" s="722"/>
      <c r="V106" s="722"/>
      <c r="W106" s="722"/>
      <c r="X106" s="722"/>
      <c r="Y106" s="722"/>
      <c r="Z106" s="722"/>
      <c r="AA106" s="722"/>
      <c r="AB106" s="722"/>
      <c r="AC106" s="722"/>
      <c r="AD106" s="722"/>
      <c r="AE106" s="722"/>
      <c r="AF106" s="722"/>
      <c r="AG106" s="722"/>
      <c r="AH106" s="722"/>
      <c r="AI106" s="722"/>
      <c r="AJ106" s="722"/>
      <c r="AK106" s="722"/>
      <c r="AL106" s="722"/>
      <c r="AM106" s="722"/>
      <c r="AN106" s="722"/>
    </row>
    <row r="107" spans="1:40" ht="18">
      <c r="A107" s="722"/>
      <c r="B107" s="722"/>
      <c r="C107" s="722"/>
      <c r="D107" s="722"/>
      <c r="E107" s="722"/>
      <c r="F107" s="722"/>
      <c r="G107" s="722"/>
      <c r="H107" s="722"/>
      <c r="I107" s="722"/>
      <c r="J107" s="722"/>
      <c r="K107" s="722"/>
      <c r="L107" s="722"/>
      <c r="M107" s="722"/>
      <c r="N107" s="722"/>
      <c r="O107" s="722"/>
      <c r="P107" s="722"/>
      <c r="Q107" s="722"/>
      <c r="R107" s="722"/>
      <c r="S107" s="722"/>
      <c r="T107" s="722"/>
      <c r="U107" s="722"/>
      <c r="V107" s="722"/>
      <c r="W107" s="722"/>
      <c r="X107" s="722"/>
      <c r="Y107" s="722"/>
      <c r="Z107" s="722"/>
      <c r="AA107" s="722"/>
      <c r="AB107" s="722"/>
      <c r="AC107" s="722"/>
      <c r="AD107" s="722"/>
      <c r="AE107" s="722"/>
      <c r="AF107" s="722"/>
      <c r="AG107" s="722"/>
      <c r="AH107" s="722"/>
      <c r="AI107" s="722"/>
      <c r="AJ107" s="722"/>
      <c r="AK107" s="722"/>
      <c r="AL107" s="722"/>
      <c r="AM107" s="722"/>
      <c r="AN107" s="722"/>
    </row>
    <row r="108" spans="1:40" ht="18">
      <c r="A108" s="722"/>
      <c r="B108" s="722"/>
      <c r="C108" s="722"/>
      <c r="D108" s="722"/>
      <c r="E108" s="722"/>
      <c r="F108" s="722"/>
      <c r="G108" s="722"/>
      <c r="H108" s="722"/>
      <c r="I108" s="722"/>
      <c r="J108" s="722"/>
      <c r="K108" s="722"/>
      <c r="L108" s="722"/>
      <c r="M108" s="722"/>
      <c r="N108" s="722"/>
      <c r="O108" s="722"/>
      <c r="P108" s="722"/>
      <c r="Q108" s="722"/>
      <c r="R108" s="722"/>
      <c r="S108" s="722"/>
      <c r="T108" s="722"/>
      <c r="U108" s="722"/>
      <c r="V108" s="722"/>
      <c r="W108" s="722"/>
      <c r="X108" s="722"/>
      <c r="Y108" s="722"/>
      <c r="Z108" s="722"/>
      <c r="AA108" s="722"/>
      <c r="AB108" s="722"/>
      <c r="AC108" s="722"/>
      <c r="AD108" s="722"/>
      <c r="AE108" s="722"/>
      <c r="AF108" s="722"/>
      <c r="AG108" s="722"/>
      <c r="AH108" s="722"/>
      <c r="AI108" s="722"/>
      <c r="AJ108" s="722"/>
      <c r="AK108" s="722"/>
      <c r="AL108" s="722"/>
      <c r="AM108" s="722"/>
      <c r="AN108" s="722"/>
    </row>
    <row r="109" spans="1:40" ht="18">
      <c r="A109" s="722"/>
      <c r="B109" s="722"/>
      <c r="C109" s="722"/>
      <c r="D109" s="722"/>
      <c r="E109" s="722"/>
      <c r="F109" s="722"/>
      <c r="G109" s="722"/>
      <c r="H109" s="722"/>
      <c r="I109" s="722"/>
      <c r="J109" s="722"/>
      <c r="K109" s="722"/>
      <c r="L109" s="722"/>
      <c r="M109" s="722"/>
      <c r="N109" s="722"/>
      <c r="O109" s="722"/>
      <c r="P109" s="722"/>
      <c r="Q109" s="722"/>
      <c r="R109" s="722"/>
      <c r="S109" s="722"/>
      <c r="T109" s="722"/>
      <c r="U109" s="722"/>
      <c r="V109" s="722"/>
      <c r="W109" s="722"/>
      <c r="X109" s="722"/>
      <c r="Y109" s="722"/>
      <c r="Z109" s="722"/>
      <c r="AA109" s="722"/>
      <c r="AB109" s="722"/>
      <c r="AC109" s="722"/>
      <c r="AD109" s="722"/>
      <c r="AE109" s="722"/>
      <c r="AF109" s="722"/>
      <c r="AG109" s="722"/>
      <c r="AH109" s="722"/>
      <c r="AI109" s="722"/>
      <c r="AJ109" s="722"/>
      <c r="AK109" s="722"/>
      <c r="AL109" s="722"/>
      <c r="AM109" s="722"/>
      <c r="AN109" s="722"/>
    </row>
    <row r="110" spans="1:40" ht="18">
      <c r="A110" s="722"/>
      <c r="B110" s="722"/>
      <c r="C110" s="722"/>
      <c r="D110" s="722"/>
      <c r="E110" s="722"/>
      <c r="F110" s="722"/>
      <c r="G110" s="722"/>
      <c r="H110" s="722"/>
      <c r="I110" s="722"/>
      <c r="J110" s="722"/>
      <c r="K110" s="722"/>
      <c r="L110" s="722"/>
      <c r="M110" s="722"/>
      <c r="N110" s="722"/>
      <c r="O110" s="722"/>
      <c r="P110" s="722"/>
      <c r="Q110" s="722"/>
      <c r="R110" s="722"/>
      <c r="S110" s="722"/>
      <c r="T110" s="722"/>
      <c r="U110" s="722"/>
      <c r="V110" s="722"/>
      <c r="W110" s="722"/>
      <c r="X110" s="722"/>
      <c r="Y110" s="722"/>
      <c r="Z110" s="722"/>
      <c r="AA110" s="722"/>
      <c r="AB110" s="722"/>
      <c r="AC110" s="722"/>
      <c r="AD110" s="722"/>
      <c r="AE110" s="722"/>
      <c r="AF110" s="722"/>
      <c r="AG110" s="722"/>
      <c r="AH110" s="722"/>
      <c r="AI110" s="722"/>
      <c r="AJ110" s="722"/>
      <c r="AK110" s="722"/>
      <c r="AL110" s="722"/>
      <c r="AM110" s="722"/>
      <c r="AN110" s="722"/>
    </row>
    <row r="111" spans="1:40" ht="18">
      <c r="A111" s="722"/>
      <c r="B111" s="722"/>
      <c r="C111" s="722"/>
      <c r="D111" s="722"/>
      <c r="E111" s="722"/>
      <c r="F111" s="722"/>
      <c r="G111" s="722"/>
      <c r="H111" s="722"/>
      <c r="I111" s="722"/>
      <c r="J111" s="722"/>
      <c r="K111" s="722"/>
      <c r="L111" s="722"/>
      <c r="M111" s="722"/>
      <c r="N111" s="722"/>
      <c r="O111" s="722"/>
      <c r="P111" s="722"/>
      <c r="Q111" s="722"/>
      <c r="R111" s="722"/>
      <c r="S111" s="722"/>
      <c r="T111" s="722"/>
      <c r="U111" s="722"/>
      <c r="V111" s="722"/>
      <c r="W111" s="722"/>
      <c r="X111" s="722"/>
      <c r="Y111" s="722"/>
      <c r="Z111" s="722"/>
      <c r="AA111" s="722"/>
      <c r="AB111" s="722"/>
      <c r="AC111" s="722"/>
      <c r="AD111" s="722"/>
      <c r="AE111" s="722"/>
      <c r="AF111" s="722"/>
      <c r="AG111" s="722"/>
      <c r="AH111" s="722"/>
      <c r="AI111" s="722"/>
      <c r="AJ111" s="722"/>
      <c r="AK111" s="722"/>
      <c r="AL111" s="722"/>
      <c r="AM111" s="722"/>
      <c r="AN111" s="722"/>
    </row>
    <row r="112" spans="1:40" ht="18">
      <c r="A112" s="722"/>
      <c r="B112" s="722"/>
      <c r="C112" s="722"/>
      <c r="D112" s="722"/>
      <c r="E112" s="722"/>
      <c r="F112" s="722"/>
      <c r="G112" s="722"/>
      <c r="H112" s="722"/>
      <c r="I112" s="722"/>
      <c r="J112" s="722"/>
      <c r="K112" s="722"/>
      <c r="L112" s="722"/>
      <c r="M112" s="722"/>
      <c r="N112" s="722"/>
      <c r="O112" s="722"/>
      <c r="P112" s="722"/>
      <c r="Q112" s="722"/>
      <c r="R112" s="722"/>
      <c r="S112" s="722"/>
      <c r="T112" s="722"/>
      <c r="U112" s="722"/>
      <c r="V112" s="722"/>
      <c r="W112" s="722"/>
      <c r="X112" s="722"/>
      <c r="Y112" s="722"/>
      <c r="Z112" s="722"/>
      <c r="AA112" s="722"/>
      <c r="AB112" s="722"/>
      <c r="AC112" s="722"/>
      <c r="AD112" s="722"/>
      <c r="AE112" s="722"/>
      <c r="AF112" s="722"/>
      <c r="AG112" s="722"/>
      <c r="AH112" s="722"/>
      <c r="AI112" s="722"/>
      <c r="AJ112" s="722"/>
      <c r="AK112" s="722"/>
      <c r="AL112" s="722"/>
      <c r="AM112" s="722"/>
      <c r="AN112" s="722"/>
    </row>
    <row r="113" spans="1:40" ht="18">
      <c r="A113" s="722"/>
      <c r="B113" s="722"/>
      <c r="C113" s="722"/>
      <c r="D113" s="722"/>
      <c r="E113" s="722"/>
      <c r="F113" s="722"/>
      <c r="G113" s="722"/>
      <c r="H113" s="722"/>
      <c r="I113" s="722"/>
      <c r="J113" s="722"/>
      <c r="K113" s="722"/>
      <c r="L113" s="722"/>
      <c r="M113" s="722"/>
      <c r="N113" s="722"/>
      <c r="O113" s="722"/>
      <c r="P113" s="722"/>
      <c r="Q113" s="722"/>
      <c r="R113" s="722"/>
      <c r="S113" s="722"/>
      <c r="T113" s="722"/>
      <c r="U113" s="722"/>
      <c r="V113" s="722"/>
      <c r="W113" s="722"/>
      <c r="X113" s="722"/>
      <c r="Y113" s="722"/>
      <c r="Z113" s="722"/>
      <c r="AA113" s="722"/>
      <c r="AB113" s="722"/>
      <c r="AC113" s="722"/>
      <c r="AD113" s="722"/>
      <c r="AE113" s="722"/>
      <c r="AF113" s="722"/>
      <c r="AG113" s="722"/>
      <c r="AH113" s="722"/>
      <c r="AI113" s="722"/>
      <c r="AJ113" s="722"/>
      <c r="AK113" s="722"/>
      <c r="AL113" s="722"/>
      <c r="AM113" s="722"/>
      <c r="AN113" s="722"/>
    </row>
    <row r="114" spans="1:40" ht="18">
      <c r="A114" s="722"/>
      <c r="B114" s="722"/>
      <c r="C114" s="722"/>
      <c r="D114" s="722"/>
      <c r="E114" s="722"/>
      <c r="F114" s="722"/>
      <c r="G114" s="722"/>
      <c r="H114" s="722"/>
      <c r="I114" s="722"/>
      <c r="J114" s="722"/>
      <c r="K114" s="722"/>
      <c r="L114" s="722"/>
      <c r="M114" s="722"/>
      <c r="N114" s="722"/>
      <c r="O114" s="722"/>
      <c r="P114" s="722"/>
      <c r="Q114" s="722"/>
      <c r="R114" s="722"/>
      <c r="S114" s="722"/>
      <c r="T114" s="722"/>
      <c r="U114" s="722"/>
      <c r="V114" s="722"/>
      <c r="W114" s="722"/>
      <c r="X114" s="722"/>
      <c r="Y114" s="722"/>
      <c r="Z114" s="722"/>
      <c r="AA114" s="722"/>
      <c r="AB114" s="722"/>
      <c r="AC114" s="722"/>
      <c r="AD114" s="722"/>
      <c r="AE114" s="722"/>
      <c r="AF114" s="722"/>
      <c r="AG114" s="722"/>
      <c r="AH114" s="722"/>
      <c r="AI114" s="722"/>
      <c r="AJ114" s="722"/>
      <c r="AK114" s="722"/>
      <c r="AL114" s="722"/>
      <c r="AM114" s="722"/>
      <c r="AN114" s="722"/>
    </row>
    <row r="115" spans="1:40" ht="18">
      <c r="A115" s="722"/>
      <c r="B115" s="722"/>
      <c r="C115" s="722"/>
      <c r="D115" s="722"/>
      <c r="E115" s="722"/>
      <c r="F115" s="722"/>
      <c r="G115" s="722"/>
      <c r="H115" s="722"/>
      <c r="I115" s="722"/>
      <c r="J115" s="722"/>
      <c r="K115" s="722"/>
      <c r="L115" s="722"/>
      <c r="M115" s="722"/>
      <c r="N115" s="722"/>
      <c r="O115" s="722"/>
      <c r="P115" s="722"/>
      <c r="Q115" s="722"/>
      <c r="R115" s="722"/>
      <c r="S115" s="722"/>
      <c r="T115" s="722"/>
      <c r="U115" s="722"/>
      <c r="V115" s="722"/>
      <c r="W115" s="722"/>
      <c r="X115" s="722"/>
      <c r="Y115" s="722"/>
      <c r="Z115" s="722"/>
      <c r="AA115" s="722"/>
      <c r="AB115" s="722"/>
      <c r="AC115" s="722"/>
      <c r="AD115" s="722"/>
      <c r="AE115" s="722"/>
      <c r="AF115" s="722"/>
      <c r="AG115" s="722"/>
      <c r="AH115" s="722"/>
      <c r="AI115" s="722"/>
      <c r="AJ115" s="722"/>
      <c r="AK115" s="722"/>
      <c r="AL115" s="722"/>
      <c r="AM115" s="722"/>
      <c r="AN115" s="722"/>
    </row>
    <row r="116" spans="1:40" ht="18">
      <c r="A116" s="722"/>
      <c r="B116" s="722"/>
      <c r="C116" s="722"/>
      <c r="D116" s="722"/>
      <c r="E116" s="722"/>
      <c r="F116" s="722"/>
      <c r="G116" s="722"/>
      <c r="H116" s="722"/>
      <c r="I116" s="722"/>
      <c r="J116" s="722"/>
      <c r="K116" s="722"/>
      <c r="L116" s="722"/>
      <c r="M116" s="722"/>
      <c r="N116" s="722"/>
      <c r="O116" s="722"/>
      <c r="P116" s="722"/>
      <c r="Q116" s="722"/>
      <c r="R116" s="722"/>
      <c r="S116" s="722"/>
      <c r="T116" s="722"/>
      <c r="U116" s="722"/>
      <c r="V116" s="722"/>
      <c r="W116" s="722"/>
      <c r="X116" s="722"/>
      <c r="Y116" s="722"/>
      <c r="Z116" s="722"/>
      <c r="AA116" s="722"/>
      <c r="AB116" s="722"/>
      <c r="AC116" s="722"/>
      <c r="AD116" s="722"/>
      <c r="AE116" s="722"/>
      <c r="AF116" s="722"/>
      <c r="AG116" s="722"/>
      <c r="AH116" s="722"/>
      <c r="AI116" s="722"/>
      <c r="AJ116" s="722"/>
      <c r="AK116" s="722"/>
      <c r="AL116" s="722"/>
      <c r="AM116" s="722"/>
      <c r="AN116" s="722"/>
    </row>
    <row r="117" spans="1:40" ht="18">
      <c r="A117" s="722"/>
      <c r="B117" s="722"/>
      <c r="C117" s="722"/>
      <c r="D117" s="722"/>
      <c r="E117" s="722"/>
      <c r="F117" s="722"/>
      <c r="G117" s="722"/>
      <c r="H117" s="722"/>
      <c r="I117" s="722"/>
      <c r="J117" s="722"/>
      <c r="K117" s="722"/>
      <c r="L117" s="722"/>
      <c r="M117" s="722"/>
      <c r="N117" s="722"/>
      <c r="O117" s="722"/>
      <c r="P117" s="722"/>
      <c r="Q117" s="722"/>
      <c r="R117" s="722"/>
      <c r="S117" s="722"/>
      <c r="T117" s="722"/>
      <c r="U117" s="722"/>
      <c r="V117" s="722"/>
      <c r="W117" s="722"/>
      <c r="X117" s="722"/>
      <c r="Y117" s="722"/>
      <c r="Z117" s="722"/>
      <c r="AA117" s="722"/>
      <c r="AB117" s="722"/>
      <c r="AC117" s="722"/>
      <c r="AD117" s="722"/>
      <c r="AE117" s="722"/>
      <c r="AF117" s="722"/>
      <c r="AG117" s="722"/>
      <c r="AH117" s="722"/>
      <c r="AI117" s="722"/>
      <c r="AJ117" s="722"/>
      <c r="AK117" s="722"/>
      <c r="AL117" s="722"/>
      <c r="AM117" s="722"/>
      <c r="AN117" s="722"/>
    </row>
    <row r="118" spans="1:40" ht="18">
      <c r="A118" s="722"/>
      <c r="B118" s="722"/>
      <c r="C118" s="722"/>
      <c r="D118" s="722"/>
      <c r="E118" s="722"/>
      <c r="F118" s="722"/>
      <c r="G118" s="722"/>
      <c r="H118" s="722"/>
      <c r="I118" s="722"/>
      <c r="J118" s="722"/>
      <c r="K118" s="722"/>
      <c r="L118" s="722"/>
      <c r="M118" s="722"/>
      <c r="N118" s="722"/>
      <c r="O118" s="722"/>
      <c r="P118" s="722"/>
      <c r="Q118" s="722"/>
      <c r="R118" s="722"/>
      <c r="S118" s="722"/>
      <c r="T118" s="722"/>
      <c r="U118" s="722"/>
      <c r="V118" s="722"/>
      <c r="W118" s="722"/>
      <c r="X118" s="722"/>
      <c r="Y118" s="722"/>
      <c r="Z118" s="722"/>
      <c r="AA118" s="722"/>
      <c r="AB118" s="722"/>
      <c r="AC118" s="722"/>
      <c r="AD118" s="722"/>
      <c r="AE118" s="722"/>
      <c r="AF118" s="722"/>
      <c r="AG118" s="722"/>
      <c r="AH118" s="722"/>
      <c r="AI118" s="722"/>
      <c r="AJ118" s="722"/>
      <c r="AK118" s="722"/>
      <c r="AL118" s="722"/>
      <c r="AM118" s="722"/>
      <c r="AN118" s="722"/>
    </row>
    <row r="119" spans="1:40" ht="18">
      <c r="A119" s="722"/>
      <c r="B119" s="722"/>
      <c r="C119" s="722"/>
      <c r="D119" s="722"/>
      <c r="E119" s="722"/>
      <c r="F119" s="722"/>
      <c r="G119" s="722"/>
      <c r="H119" s="722"/>
      <c r="I119" s="722"/>
      <c r="J119" s="722"/>
      <c r="K119" s="722"/>
      <c r="L119" s="722"/>
      <c r="M119" s="722"/>
      <c r="N119" s="722"/>
      <c r="O119" s="722"/>
      <c r="P119" s="722"/>
      <c r="Q119" s="722"/>
      <c r="R119" s="722"/>
      <c r="S119" s="722"/>
      <c r="T119" s="722"/>
      <c r="U119" s="722"/>
      <c r="V119" s="722"/>
      <c r="W119" s="722"/>
      <c r="X119" s="722"/>
      <c r="Y119" s="722"/>
      <c r="Z119" s="722"/>
      <c r="AA119" s="722"/>
      <c r="AB119" s="722"/>
      <c r="AC119" s="722"/>
      <c r="AD119" s="722"/>
      <c r="AE119" s="722"/>
      <c r="AF119" s="722"/>
      <c r="AG119" s="722"/>
      <c r="AH119" s="722"/>
      <c r="AI119" s="722"/>
      <c r="AJ119" s="722"/>
      <c r="AK119" s="722"/>
      <c r="AL119" s="722"/>
      <c r="AM119" s="722"/>
      <c r="AN119" s="722"/>
    </row>
    <row r="120" spans="1:40" ht="18">
      <c r="A120" s="722"/>
      <c r="B120" s="722"/>
      <c r="C120" s="722"/>
      <c r="D120" s="722"/>
      <c r="E120" s="722"/>
      <c r="F120" s="722"/>
      <c r="G120" s="722"/>
      <c r="H120" s="722"/>
      <c r="I120" s="722"/>
      <c r="J120" s="722"/>
      <c r="K120" s="722"/>
      <c r="L120" s="722"/>
      <c r="M120" s="722"/>
      <c r="N120" s="722"/>
      <c r="O120" s="722"/>
      <c r="P120" s="722"/>
      <c r="Q120" s="722"/>
      <c r="R120" s="722"/>
      <c r="S120" s="722"/>
      <c r="T120" s="722"/>
      <c r="U120" s="722"/>
      <c r="V120" s="722"/>
      <c r="W120" s="722"/>
      <c r="X120" s="722"/>
      <c r="Y120" s="722"/>
      <c r="Z120" s="722"/>
      <c r="AA120" s="722"/>
      <c r="AB120" s="722"/>
      <c r="AC120" s="722"/>
      <c r="AD120" s="722"/>
      <c r="AE120" s="722"/>
      <c r="AF120" s="722"/>
      <c r="AG120" s="722"/>
      <c r="AH120" s="722"/>
      <c r="AI120" s="722"/>
      <c r="AJ120" s="722"/>
      <c r="AK120" s="722"/>
      <c r="AL120" s="722"/>
      <c r="AM120" s="722"/>
      <c r="AN120" s="722"/>
    </row>
    <row r="121" spans="1:40" ht="18">
      <c r="A121" s="722"/>
      <c r="B121" s="722"/>
      <c r="C121" s="722"/>
      <c r="D121" s="722"/>
      <c r="E121" s="722"/>
      <c r="F121" s="722"/>
      <c r="G121" s="722"/>
      <c r="H121" s="722"/>
      <c r="I121" s="722"/>
      <c r="J121" s="722"/>
      <c r="K121" s="722"/>
      <c r="L121" s="722"/>
      <c r="M121" s="722"/>
      <c r="N121" s="722"/>
      <c r="O121" s="722"/>
      <c r="P121" s="722"/>
      <c r="Q121" s="722"/>
      <c r="R121" s="722"/>
      <c r="S121" s="722"/>
      <c r="T121" s="722"/>
      <c r="U121" s="722"/>
      <c r="V121" s="722"/>
      <c r="W121" s="722"/>
      <c r="X121" s="722"/>
      <c r="Y121" s="722"/>
      <c r="Z121" s="722"/>
      <c r="AA121" s="722"/>
      <c r="AB121" s="722"/>
      <c r="AC121" s="722"/>
      <c r="AD121" s="722"/>
      <c r="AE121" s="722"/>
      <c r="AF121" s="722"/>
      <c r="AG121" s="722"/>
      <c r="AH121" s="722"/>
      <c r="AI121" s="722"/>
      <c r="AJ121" s="722"/>
      <c r="AK121" s="722"/>
      <c r="AL121" s="722"/>
      <c r="AM121" s="722"/>
      <c r="AN121" s="722"/>
    </row>
    <row r="122" spans="1:40" ht="18">
      <c r="A122" s="722"/>
      <c r="B122" s="722"/>
      <c r="C122" s="722"/>
      <c r="D122" s="722"/>
      <c r="E122" s="722"/>
      <c r="F122" s="722"/>
      <c r="G122" s="722"/>
      <c r="H122" s="722"/>
      <c r="I122" s="722"/>
      <c r="J122" s="722"/>
      <c r="K122" s="722"/>
      <c r="L122" s="722"/>
      <c r="M122" s="722"/>
      <c r="N122" s="722"/>
      <c r="O122" s="722"/>
      <c r="P122" s="722"/>
      <c r="Q122" s="722"/>
      <c r="R122" s="722"/>
      <c r="S122" s="722"/>
      <c r="T122" s="722"/>
      <c r="U122" s="722"/>
      <c r="V122" s="722"/>
      <c r="W122" s="722"/>
      <c r="X122" s="722"/>
      <c r="Y122" s="722"/>
      <c r="Z122" s="722"/>
      <c r="AA122" s="722"/>
      <c r="AB122" s="722"/>
      <c r="AC122" s="722"/>
      <c r="AD122" s="722"/>
      <c r="AE122" s="722"/>
      <c r="AF122" s="722"/>
      <c r="AG122" s="722"/>
      <c r="AH122" s="722"/>
      <c r="AI122" s="722"/>
      <c r="AJ122" s="722"/>
      <c r="AK122" s="722"/>
      <c r="AL122" s="722"/>
      <c r="AM122" s="722"/>
      <c r="AN122" s="722"/>
    </row>
    <row r="123" spans="1:40" ht="18">
      <c r="A123" s="722"/>
      <c r="B123" s="722"/>
      <c r="C123" s="722"/>
      <c r="D123" s="722"/>
      <c r="E123" s="722"/>
      <c r="F123" s="722"/>
      <c r="G123" s="722"/>
      <c r="H123" s="722"/>
      <c r="I123" s="722"/>
      <c r="J123" s="722"/>
      <c r="K123" s="722"/>
      <c r="L123" s="722"/>
      <c r="M123" s="722"/>
      <c r="N123" s="722"/>
      <c r="O123" s="722"/>
      <c r="P123" s="722"/>
      <c r="Q123" s="722"/>
      <c r="R123" s="722"/>
      <c r="S123" s="722"/>
      <c r="T123" s="722"/>
      <c r="U123" s="722"/>
      <c r="V123" s="722"/>
      <c r="W123" s="722"/>
      <c r="X123" s="722"/>
      <c r="Y123" s="722"/>
      <c r="Z123" s="722"/>
      <c r="AA123" s="722"/>
      <c r="AB123" s="722"/>
      <c r="AC123" s="722"/>
      <c r="AD123" s="722"/>
      <c r="AE123" s="722"/>
      <c r="AF123" s="722"/>
      <c r="AG123" s="722"/>
      <c r="AH123" s="722"/>
      <c r="AI123" s="722"/>
      <c r="AJ123" s="722"/>
      <c r="AK123" s="722"/>
      <c r="AL123" s="722"/>
      <c r="AM123" s="722"/>
      <c r="AN123" s="722"/>
    </row>
    <row r="124" spans="1:40" ht="18">
      <c r="A124" s="722"/>
      <c r="B124" s="722"/>
      <c r="C124" s="722"/>
      <c r="D124" s="722"/>
      <c r="E124" s="722"/>
      <c r="F124" s="722"/>
      <c r="G124" s="722"/>
      <c r="H124" s="722"/>
      <c r="I124" s="722"/>
      <c r="J124" s="722"/>
      <c r="K124" s="722"/>
      <c r="L124" s="722"/>
      <c r="M124" s="722"/>
      <c r="N124" s="722"/>
      <c r="O124" s="722"/>
      <c r="P124" s="722"/>
      <c r="Q124" s="722"/>
      <c r="R124" s="722"/>
      <c r="S124" s="722"/>
      <c r="T124" s="722"/>
      <c r="U124" s="722"/>
      <c r="V124" s="722"/>
      <c r="W124" s="722"/>
      <c r="X124" s="722"/>
      <c r="Y124" s="722"/>
      <c r="Z124" s="722"/>
      <c r="AA124" s="722"/>
      <c r="AB124" s="722"/>
      <c r="AC124" s="722"/>
      <c r="AD124" s="722"/>
      <c r="AE124" s="722"/>
      <c r="AF124" s="722"/>
      <c r="AG124" s="722"/>
      <c r="AH124" s="722"/>
      <c r="AI124" s="722"/>
      <c r="AJ124" s="722"/>
      <c r="AK124" s="722"/>
      <c r="AL124" s="722"/>
      <c r="AM124" s="722"/>
      <c r="AN124" s="722"/>
    </row>
    <row r="125" spans="1:40" ht="18">
      <c r="A125" s="722"/>
      <c r="B125" s="722"/>
      <c r="C125" s="722"/>
      <c r="D125" s="722"/>
      <c r="E125" s="722"/>
      <c r="F125" s="722"/>
      <c r="G125" s="722"/>
      <c r="H125" s="722"/>
      <c r="I125" s="722"/>
      <c r="J125" s="722"/>
      <c r="K125" s="722"/>
      <c r="L125" s="722"/>
      <c r="M125" s="722"/>
      <c r="N125" s="722"/>
      <c r="O125" s="722"/>
      <c r="P125" s="722"/>
      <c r="Q125" s="722"/>
      <c r="R125" s="722"/>
      <c r="S125" s="722"/>
      <c r="T125" s="722"/>
      <c r="U125" s="722"/>
      <c r="V125" s="722"/>
      <c r="W125" s="722"/>
      <c r="X125" s="722"/>
      <c r="Y125" s="722"/>
      <c r="Z125" s="722"/>
      <c r="AA125" s="722"/>
      <c r="AB125" s="722"/>
      <c r="AC125" s="722"/>
      <c r="AD125" s="722"/>
      <c r="AE125" s="722"/>
      <c r="AF125" s="722"/>
      <c r="AG125" s="722"/>
      <c r="AH125" s="722"/>
      <c r="AI125" s="722"/>
      <c r="AJ125" s="722"/>
      <c r="AK125" s="722"/>
      <c r="AL125" s="722"/>
      <c r="AM125" s="722"/>
      <c r="AN125" s="722"/>
    </row>
    <row r="126" spans="1:40" ht="18">
      <c r="A126" s="722"/>
      <c r="B126" s="722"/>
      <c r="C126" s="722"/>
      <c r="D126" s="722"/>
      <c r="E126" s="722"/>
      <c r="F126" s="722"/>
      <c r="G126" s="722"/>
      <c r="H126" s="722"/>
      <c r="I126" s="722"/>
      <c r="J126" s="722"/>
      <c r="K126" s="722"/>
      <c r="L126" s="722"/>
      <c r="M126" s="722"/>
      <c r="N126" s="722"/>
      <c r="O126" s="722"/>
      <c r="P126" s="722"/>
      <c r="Q126" s="722"/>
      <c r="R126" s="722"/>
      <c r="S126" s="722"/>
      <c r="T126" s="722"/>
      <c r="U126" s="722"/>
      <c r="V126" s="722"/>
      <c r="W126" s="722"/>
      <c r="X126" s="722"/>
      <c r="Y126" s="722"/>
      <c r="Z126" s="722"/>
      <c r="AA126" s="722"/>
      <c r="AB126" s="722"/>
      <c r="AC126" s="722"/>
      <c r="AD126" s="722"/>
      <c r="AE126" s="722"/>
      <c r="AF126" s="722"/>
      <c r="AG126" s="722"/>
      <c r="AH126" s="722"/>
      <c r="AI126" s="722"/>
      <c r="AJ126" s="722"/>
      <c r="AK126" s="722"/>
      <c r="AL126" s="722"/>
      <c r="AM126" s="722"/>
      <c r="AN126" s="722"/>
    </row>
    <row r="127" spans="1:40" ht="18">
      <c r="A127" s="722"/>
      <c r="B127" s="722"/>
      <c r="C127" s="722"/>
      <c r="D127" s="722"/>
      <c r="E127" s="722"/>
      <c r="F127" s="722"/>
      <c r="G127" s="722"/>
      <c r="H127" s="722"/>
      <c r="I127" s="722"/>
      <c r="J127" s="722"/>
      <c r="K127" s="722"/>
      <c r="L127" s="722"/>
      <c r="M127" s="722"/>
      <c r="N127" s="722"/>
      <c r="O127" s="722"/>
      <c r="P127" s="722"/>
      <c r="Q127" s="722"/>
      <c r="R127" s="722"/>
      <c r="S127" s="722"/>
      <c r="T127" s="722"/>
      <c r="U127" s="722"/>
      <c r="V127" s="722"/>
      <c r="W127" s="722"/>
      <c r="X127" s="722"/>
      <c r="Y127" s="722"/>
      <c r="Z127" s="722"/>
      <c r="AA127" s="722"/>
      <c r="AB127" s="722"/>
      <c r="AC127" s="722"/>
      <c r="AD127" s="722"/>
      <c r="AE127" s="722"/>
      <c r="AF127" s="722"/>
      <c r="AG127" s="722"/>
      <c r="AH127" s="722"/>
      <c r="AI127" s="722"/>
      <c r="AJ127" s="722"/>
      <c r="AK127" s="722"/>
      <c r="AL127" s="722"/>
      <c r="AM127" s="722"/>
      <c r="AN127" s="722"/>
    </row>
    <row r="128" spans="1:40" ht="18">
      <c r="A128" s="722"/>
      <c r="B128" s="722"/>
      <c r="C128" s="722"/>
      <c r="D128" s="722"/>
      <c r="E128" s="722"/>
      <c r="F128" s="722"/>
      <c r="G128" s="722"/>
      <c r="H128" s="722"/>
      <c r="I128" s="722"/>
      <c r="J128" s="722"/>
      <c r="K128" s="722"/>
      <c r="L128" s="722"/>
      <c r="M128" s="722"/>
      <c r="N128" s="722"/>
      <c r="O128" s="722"/>
      <c r="P128" s="722"/>
      <c r="Q128" s="722"/>
      <c r="R128" s="722"/>
      <c r="S128" s="722"/>
      <c r="T128" s="722"/>
      <c r="U128" s="722"/>
      <c r="V128" s="722"/>
      <c r="W128" s="722"/>
      <c r="X128" s="722"/>
      <c r="Y128" s="722"/>
      <c r="Z128" s="722"/>
      <c r="AA128" s="722"/>
      <c r="AB128" s="722"/>
      <c r="AC128" s="722"/>
      <c r="AD128" s="722"/>
      <c r="AE128" s="722"/>
      <c r="AF128" s="722"/>
      <c r="AG128" s="722"/>
      <c r="AH128" s="722"/>
      <c r="AI128" s="722"/>
      <c r="AJ128" s="722"/>
      <c r="AK128" s="722"/>
      <c r="AL128" s="722"/>
      <c r="AM128" s="722"/>
      <c r="AN128" s="722"/>
    </row>
    <row r="129" spans="1:40" ht="18">
      <c r="A129" s="722"/>
      <c r="B129" s="722"/>
      <c r="C129" s="722"/>
      <c r="D129" s="722"/>
      <c r="E129" s="722"/>
      <c r="F129" s="722"/>
      <c r="G129" s="722"/>
      <c r="H129" s="722"/>
      <c r="I129" s="722"/>
      <c r="J129" s="722"/>
      <c r="K129" s="722"/>
      <c r="L129" s="722"/>
      <c r="M129" s="722"/>
      <c r="N129" s="722"/>
      <c r="O129" s="722"/>
      <c r="P129" s="722"/>
      <c r="Q129" s="722"/>
      <c r="R129" s="722"/>
      <c r="S129" s="722"/>
      <c r="T129" s="722"/>
      <c r="U129" s="722"/>
      <c r="V129" s="722"/>
      <c r="W129" s="722"/>
      <c r="X129" s="722"/>
      <c r="Y129" s="722"/>
      <c r="Z129" s="722"/>
      <c r="AA129" s="722"/>
      <c r="AB129" s="722"/>
      <c r="AC129" s="722"/>
      <c r="AD129" s="722"/>
      <c r="AE129" s="722"/>
      <c r="AF129" s="722"/>
      <c r="AG129" s="722"/>
      <c r="AH129" s="722"/>
      <c r="AI129" s="722"/>
      <c r="AJ129" s="722"/>
      <c r="AK129" s="722"/>
      <c r="AL129" s="722"/>
      <c r="AM129" s="722"/>
      <c r="AN129" s="722"/>
    </row>
    <row r="130" spans="1:40" ht="18">
      <c r="A130" s="722"/>
      <c r="B130" s="722"/>
      <c r="C130" s="722"/>
      <c r="D130" s="722"/>
      <c r="E130" s="722"/>
      <c r="F130" s="722"/>
      <c r="G130" s="722"/>
      <c r="H130" s="722"/>
      <c r="I130" s="722"/>
      <c r="J130" s="722"/>
      <c r="K130" s="722"/>
      <c r="L130" s="722"/>
      <c r="M130" s="722"/>
      <c r="N130" s="722"/>
      <c r="O130" s="722"/>
      <c r="P130" s="722"/>
      <c r="Q130" s="722"/>
      <c r="R130" s="722"/>
      <c r="S130" s="722"/>
      <c r="T130" s="722"/>
      <c r="U130" s="722"/>
      <c r="V130" s="722"/>
      <c r="W130" s="722"/>
      <c r="X130" s="722"/>
      <c r="Y130" s="722"/>
      <c r="Z130" s="722"/>
      <c r="AA130" s="722"/>
      <c r="AB130" s="722"/>
      <c r="AC130" s="722"/>
      <c r="AD130" s="722"/>
      <c r="AE130" s="722"/>
      <c r="AF130" s="722"/>
      <c r="AG130" s="722"/>
      <c r="AH130" s="722"/>
      <c r="AI130" s="722"/>
      <c r="AJ130" s="722"/>
      <c r="AK130" s="722"/>
      <c r="AL130" s="722"/>
      <c r="AM130" s="722"/>
      <c r="AN130" s="722"/>
    </row>
    <row r="131" spans="1:40" ht="18">
      <c r="A131" s="722"/>
      <c r="B131" s="722"/>
      <c r="C131" s="722"/>
      <c r="D131" s="722"/>
      <c r="E131" s="722"/>
      <c r="F131" s="722"/>
      <c r="G131" s="722"/>
      <c r="H131" s="722"/>
      <c r="I131" s="722"/>
      <c r="J131" s="722"/>
      <c r="K131" s="722"/>
      <c r="L131" s="722"/>
      <c r="M131" s="722"/>
      <c r="N131" s="722"/>
      <c r="O131" s="722"/>
      <c r="P131" s="722"/>
      <c r="Q131" s="722"/>
      <c r="R131" s="722"/>
      <c r="S131" s="722"/>
      <c r="T131" s="722"/>
      <c r="U131" s="722"/>
      <c r="V131" s="722"/>
      <c r="W131" s="722"/>
      <c r="X131" s="722"/>
      <c r="Y131" s="722"/>
      <c r="Z131" s="722"/>
      <c r="AA131" s="722"/>
      <c r="AB131" s="722"/>
      <c r="AC131" s="722"/>
      <c r="AD131" s="722"/>
      <c r="AE131" s="722"/>
      <c r="AF131" s="722"/>
      <c r="AG131" s="722"/>
      <c r="AH131" s="722"/>
      <c r="AI131" s="722"/>
      <c r="AJ131" s="722"/>
      <c r="AK131" s="722"/>
      <c r="AL131" s="722"/>
      <c r="AM131" s="722"/>
      <c r="AN131" s="722"/>
    </row>
    <row r="132" spans="1:40" ht="18">
      <c r="A132" s="722"/>
      <c r="B132" s="722"/>
      <c r="C132" s="722"/>
      <c r="D132" s="722"/>
      <c r="E132" s="722"/>
      <c r="F132" s="722"/>
      <c r="G132" s="722"/>
      <c r="H132" s="722"/>
      <c r="I132" s="722"/>
      <c r="J132" s="722"/>
      <c r="K132" s="722"/>
      <c r="L132" s="722"/>
      <c r="M132" s="722"/>
      <c r="N132" s="722"/>
      <c r="O132" s="722"/>
      <c r="P132" s="722"/>
      <c r="Q132" s="722"/>
      <c r="R132" s="722"/>
      <c r="S132" s="722"/>
      <c r="T132" s="722"/>
      <c r="U132" s="722"/>
      <c r="V132" s="722"/>
      <c r="W132" s="722"/>
      <c r="X132" s="722"/>
      <c r="Y132" s="722"/>
      <c r="Z132" s="722"/>
      <c r="AA132" s="722"/>
      <c r="AB132" s="722"/>
      <c r="AC132" s="722"/>
      <c r="AD132" s="722"/>
      <c r="AE132" s="722"/>
      <c r="AF132" s="722"/>
      <c r="AG132" s="722"/>
      <c r="AH132" s="722"/>
      <c r="AI132" s="722"/>
      <c r="AJ132" s="722"/>
      <c r="AK132" s="722"/>
      <c r="AL132" s="722"/>
      <c r="AM132" s="722"/>
      <c r="AN132" s="722"/>
    </row>
    <row r="133" spans="1:40" ht="18">
      <c r="A133" s="722"/>
      <c r="B133" s="722"/>
      <c r="C133" s="722"/>
      <c r="D133" s="722"/>
      <c r="E133" s="722"/>
      <c r="F133" s="722"/>
      <c r="G133" s="722"/>
      <c r="H133" s="722"/>
      <c r="I133" s="722"/>
      <c r="J133" s="722"/>
      <c r="K133" s="722"/>
      <c r="L133" s="722"/>
      <c r="M133" s="722"/>
      <c r="N133" s="722"/>
      <c r="O133" s="722"/>
      <c r="P133" s="722"/>
      <c r="Q133" s="722"/>
      <c r="R133" s="722"/>
      <c r="S133" s="722"/>
      <c r="T133" s="722"/>
      <c r="U133" s="722"/>
      <c r="V133" s="722"/>
      <c r="W133" s="722"/>
      <c r="X133" s="722"/>
      <c r="Y133" s="722"/>
      <c r="Z133" s="722"/>
      <c r="AA133" s="722"/>
      <c r="AB133" s="722"/>
      <c r="AC133" s="722"/>
      <c r="AD133" s="722"/>
      <c r="AE133" s="722"/>
      <c r="AF133" s="722"/>
      <c r="AG133" s="722"/>
      <c r="AH133" s="722"/>
      <c r="AI133" s="722"/>
      <c r="AJ133" s="722"/>
      <c r="AK133" s="722"/>
      <c r="AL133" s="722"/>
      <c r="AM133" s="722"/>
      <c r="AN133" s="722"/>
    </row>
    <row r="134" spans="1:40" ht="18">
      <c r="A134" s="722"/>
      <c r="B134" s="722"/>
      <c r="C134" s="722"/>
      <c r="D134" s="722"/>
      <c r="E134" s="722"/>
      <c r="F134" s="722"/>
      <c r="G134" s="722"/>
      <c r="H134" s="722"/>
      <c r="I134" s="722"/>
      <c r="J134" s="722"/>
      <c r="K134" s="722"/>
      <c r="L134" s="722"/>
      <c r="M134" s="722"/>
      <c r="N134" s="722"/>
      <c r="O134" s="722"/>
      <c r="P134" s="722"/>
      <c r="Q134" s="722"/>
      <c r="R134" s="722"/>
      <c r="S134" s="722"/>
      <c r="T134" s="722"/>
      <c r="U134" s="722"/>
      <c r="V134" s="722"/>
      <c r="W134" s="722"/>
      <c r="X134" s="722"/>
      <c r="Y134" s="722"/>
      <c r="Z134" s="722"/>
      <c r="AA134" s="722"/>
      <c r="AB134" s="722"/>
      <c r="AC134" s="722"/>
      <c r="AD134" s="722"/>
      <c r="AE134" s="722"/>
      <c r="AF134" s="722"/>
      <c r="AG134" s="722"/>
      <c r="AH134" s="722"/>
      <c r="AI134" s="722"/>
      <c r="AJ134" s="722"/>
      <c r="AK134" s="722"/>
      <c r="AL134" s="722"/>
      <c r="AM134" s="722"/>
      <c r="AN134" s="722"/>
    </row>
    <row r="135" spans="1:40" ht="18">
      <c r="A135" s="722"/>
      <c r="B135" s="722"/>
      <c r="C135" s="722"/>
      <c r="D135" s="722"/>
      <c r="E135" s="722"/>
      <c r="F135" s="722"/>
      <c r="G135" s="722"/>
      <c r="H135" s="722"/>
      <c r="I135" s="722"/>
      <c r="J135" s="722"/>
      <c r="K135" s="722"/>
      <c r="L135" s="722"/>
      <c r="M135" s="722"/>
      <c r="N135" s="722"/>
      <c r="O135" s="722"/>
      <c r="P135" s="722"/>
      <c r="Q135" s="722"/>
      <c r="R135" s="722"/>
      <c r="S135" s="722"/>
      <c r="T135" s="722"/>
      <c r="U135" s="722"/>
      <c r="V135" s="722"/>
      <c r="W135" s="722"/>
      <c r="X135" s="722"/>
      <c r="Y135" s="722"/>
      <c r="Z135" s="722"/>
      <c r="AA135" s="722"/>
      <c r="AB135" s="722"/>
      <c r="AC135" s="722"/>
      <c r="AD135" s="722"/>
      <c r="AE135" s="722"/>
      <c r="AF135" s="722"/>
      <c r="AG135" s="722"/>
      <c r="AH135" s="722"/>
      <c r="AI135" s="722"/>
      <c r="AJ135" s="722"/>
      <c r="AK135" s="722"/>
      <c r="AL135" s="722"/>
      <c r="AM135" s="722"/>
      <c r="AN135" s="722"/>
    </row>
    <row r="136" spans="1:40" ht="18">
      <c r="A136" s="722"/>
      <c r="B136" s="722"/>
      <c r="C136" s="722"/>
      <c r="D136" s="722"/>
      <c r="E136" s="722"/>
      <c r="F136" s="722"/>
      <c r="G136" s="722"/>
      <c r="H136" s="722"/>
      <c r="I136" s="722"/>
      <c r="J136" s="722"/>
      <c r="K136" s="722"/>
      <c r="L136" s="722"/>
      <c r="M136" s="722"/>
      <c r="N136" s="722"/>
      <c r="O136" s="722"/>
      <c r="P136" s="722"/>
      <c r="Q136" s="722"/>
      <c r="R136" s="722"/>
      <c r="S136" s="722"/>
      <c r="T136" s="722"/>
      <c r="U136" s="722"/>
      <c r="V136" s="722"/>
      <c r="W136" s="722"/>
      <c r="X136" s="722"/>
      <c r="Y136" s="722"/>
      <c r="Z136" s="722"/>
      <c r="AA136" s="722"/>
      <c r="AB136" s="722"/>
      <c r="AC136" s="722"/>
      <c r="AD136" s="722"/>
      <c r="AE136" s="722"/>
      <c r="AF136" s="722"/>
      <c r="AG136" s="722"/>
      <c r="AH136" s="722"/>
      <c r="AI136" s="722"/>
      <c r="AJ136" s="722"/>
      <c r="AK136" s="722"/>
      <c r="AL136" s="722"/>
      <c r="AM136" s="722"/>
      <c r="AN136" s="722"/>
    </row>
    <row r="137" spans="1:40" ht="18">
      <c r="A137" s="722"/>
      <c r="B137" s="722"/>
      <c r="C137" s="722"/>
      <c r="D137" s="722"/>
      <c r="E137" s="722"/>
      <c r="F137" s="722"/>
      <c r="G137" s="722"/>
      <c r="H137" s="722"/>
      <c r="I137" s="722"/>
      <c r="J137" s="722"/>
      <c r="K137" s="722"/>
      <c r="L137" s="722"/>
      <c r="M137" s="722"/>
      <c r="N137" s="722"/>
      <c r="O137" s="722"/>
      <c r="P137" s="722"/>
      <c r="Q137" s="722"/>
      <c r="R137" s="722"/>
      <c r="S137" s="722"/>
      <c r="T137" s="722"/>
      <c r="U137" s="722"/>
      <c r="V137" s="722"/>
      <c r="W137" s="722"/>
      <c r="X137" s="722"/>
      <c r="Y137" s="722"/>
      <c r="Z137" s="722"/>
      <c r="AA137" s="722"/>
      <c r="AB137" s="722"/>
      <c r="AC137" s="722"/>
      <c r="AD137" s="722"/>
      <c r="AE137" s="722"/>
      <c r="AF137" s="722"/>
      <c r="AG137" s="722"/>
      <c r="AH137" s="722"/>
      <c r="AI137" s="722"/>
      <c r="AJ137" s="722"/>
      <c r="AK137" s="722"/>
      <c r="AL137" s="722"/>
      <c r="AM137" s="722"/>
      <c r="AN137" s="722"/>
    </row>
    <row r="138" spans="1:40" ht="18">
      <c r="A138" s="722"/>
      <c r="B138" s="722"/>
      <c r="C138" s="722"/>
      <c r="D138" s="722"/>
      <c r="E138" s="722"/>
      <c r="F138" s="722"/>
      <c r="G138" s="722"/>
      <c r="H138" s="722"/>
      <c r="I138" s="722"/>
      <c r="J138" s="722"/>
      <c r="K138" s="722"/>
      <c r="L138" s="722"/>
      <c r="M138" s="722"/>
      <c r="N138" s="722"/>
      <c r="O138" s="722"/>
      <c r="P138" s="722"/>
      <c r="Q138" s="722"/>
      <c r="R138" s="722"/>
      <c r="S138" s="722"/>
      <c r="T138" s="722"/>
      <c r="U138" s="722"/>
      <c r="V138" s="722"/>
      <c r="W138" s="722"/>
      <c r="X138" s="722"/>
      <c r="Y138" s="722"/>
      <c r="Z138" s="722"/>
      <c r="AA138" s="722"/>
      <c r="AB138" s="722"/>
      <c r="AC138" s="722"/>
      <c r="AD138" s="722"/>
      <c r="AE138" s="722"/>
      <c r="AF138" s="722"/>
      <c r="AG138" s="722"/>
      <c r="AH138" s="722"/>
      <c r="AI138" s="722"/>
      <c r="AJ138" s="722"/>
      <c r="AK138" s="722"/>
      <c r="AL138" s="722"/>
      <c r="AM138" s="722"/>
      <c r="AN138" s="722"/>
    </row>
    <row r="139" spans="1:40" ht="18">
      <c r="A139" s="722"/>
      <c r="B139" s="722"/>
      <c r="C139" s="722"/>
      <c r="D139" s="722"/>
      <c r="E139" s="722"/>
      <c r="F139" s="722"/>
      <c r="G139" s="722"/>
      <c r="H139" s="722"/>
      <c r="I139" s="722"/>
      <c r="J139" s="722"/>
      <c r="K139" s="722"/>
      <c r="L139" s="722"/>
      <c r="M139" s="722"/>
      <c r="N139" s="722"/>
      <c r="O139" s="722"/>
      <c r="P139" s="722"/>
      <c r="Q139" s="722"/>
      <c r="R139" s="722"/>
      <c r="S139" s="722"/>
      <c r="T139" s="722"/>
      <c r="U139" s="722"/>
      <c r="V139" s="722"/>
      <c r="W139" s="722"/>
      <c r="X139" s="722"/>
      <c r="Y139" s="722"/>
      <c r="Z139" s="722"/>
      <c r="AA139" s="722"/>
      <c r="AB139" s="722"/>
      <c r="AC139" s="722"/>
      <c r="AD139" s="722"/>
      <c r="AE139" s="722"/>
      <c r="AF139" s="722"/>
      <c r="AG139" s="722"/>
      <c r="AH139" s="722"/>
      <c r="AI139" s="722"/>
      <c r="AJ139" s="722"/>
      <c r="AK139" s="722"/>
      <c r="AL139" s="722"/>
      <c r="AM139" s="722"/>
      <c r="AN139" s="722"/>
    </row>
    <row r="140" spans="1:40" ht="18">
      <c r="A140" s="722"/>
      <c r="B140" s="722"/>
      <c r="C140" s="722"/>
      <c r="D140" s="722"/>
      <c r="E140" s="722"/>
      <c r="F140" s="722"/>
      <c r="G140" s="722"/>
      <c r="H140" s="722"/>
      <c r="I140" s="722"/>
      <c r="J140" s="722"/>
      <c r="K140" s="722"/>
      <c r="L140" s="722"/>
      <c r="M140" s="722"/>
      <c r="N140" s="722"/>
      <c r="O140" s="722"/>
      <c r="P140" s="722"/>
      <c r="Q140" s="722"/>
      <c r="R140" s="722"/>
      <c r="S140" s="722"/>
      <c r="T140" s="722"/>
      <c r="U140" s="722"/>
      <c r="V140" s="722"/>
      <c r="W140" s="722"/>
      <c r="X140" s="722"/>
      <c r="Y140" s="722"/>
      <c r="Z140" s="722"/>
      <c r="AA140" s="722"/>
      <c r="AB140" s="722"/>
      <c r="AC140" s="722"/>
      <c r="AD140" s="722"/>
      <c r="AE140" s="722"/>
      <c r="AF140" s="722"/>
      <c r="AG140" s="722"/>
      <c r="AH140" s="722"/>
      <c r="AI140" s="722"/>
      <c r="AJ140" s="722"/>
      <c r="AK140" s="722"/>
      <c r="AL140" s="722"/>
      <c r="AM140" s="722"/>
      <c r="AN140" s="722"/>
    </row>
    <row r="141" spans="1:40" ht="18">
      <c r="A141" s="722"/>
      <c r="B141" s="722"/>
      <c r="C141" s="722"/>
      <c r="D141" s="722"/>
      <c r="E141" s="722"/>
      <c r="F141" s="722"/>
      <c r="G141" s="722"/>
      <c r="H141" s="722"/>
      <c r="I141" s="722"/>
      <c r="J141" s="722"/>
      <c r="K141" s="722"/>
      <c r="L141" s="722"/>
      <c r="M141" s="722"/>
      <c r="N141" s="722"/>
      <c r="O141" s="722"/>
      <c r="P141" s="722"/>
      <c r="Q141" s="722"/>
      <c r="R141" s="722"/>
      <c r="S141" s="722"/>
      <c r="T141" s="722"/>
      <c r="U141" s="722"/>
      <c r="V141" s="722"/>
      <c r="W141" s="722"/>
      <c r="X141" s="722"/>
      <c r="Y141" s="722"/>
      <c r="Z141" s="722"/>
      <c r="AA141" s="722"/>
      <c r="AB141" s="722"/>
      <c r="AC141" s="722"/>
      <c r="AD141" s="722"/>
      <c r="AE141" s="722"/>
      <c r="AF141" s="722"/>
      <c r="AG141" s="722"/>
      <c r="AH141" s="722"/>
      <c r="AI141" s="722"/>
      <c r="AJ141" s="722"/>
      <c r="AK141" s="722"/>
      <c r="AL141" s="722"/>
      <c r="AM141" s="722"/>
      <c r="AN141" s="722"/>
    </row>
    <row r="142" spans="1:40" ht="18">
      <c r="A142" s="722"/>
      <c r="B142" s="722"/>
      <c r="C142" s="722"/>
      <c r="D142" s="722"/>
      <c r="E142" s="722"/>
      <c r="F142" s="722"/>
      <c r="G142" s="722"/>
      <c r="H142" s="722"/>
      <c r="I142" s="722"/>
      <c r="J142" s="722"/>
      <c r="K142" s="722"/>
      <c r="L142" s="722"/>
      <c r="M142" s="722"/>
      <c r="N142" s="722"/>
      <c r="O142" s="722"/>
      <c r="P142" s="722"/>
      <c r="Q142" s="722"/>
      <c r="R142" s="722"/>
      <c r="S142" s="722"/>
      <c r="T142" s="722"/>
      <c r="U142" s="722"/>
      <c r="V142" s="722"/>
      <c r="W142" s="722"/>
      <c r="X142" s="722"/>
      <c r="Y142" s="722"/>
      <c r="Z142" s="722"/>
      <c r="AA142" s="722"/>
      <c r="AB142" s="722"/>
      <c r="AC142" s="722"/>
      <c r="AD142" s="722"/>
      <c r="AE142" s="722"/>
      <c r="AF142" s="722"/>
      <c r="AG142" s="722"/>
      <c r="AH142" s="722"/>
      <c r="AI142" s="722"/>
      <c r="AJ142" s="722"/>
      <c r="AK142" s="722"/>
      <c r="AL142" s="722"/>
      <c r="AM142" s="722"/>
      <c r="AN142" s="722"/>
    </row>
    <row r="143" spans="1:40" ht="18">
      <c r="A143" s="722"/>
      <c r="B143" s="722"/>
      <c r="C143" s="722"/>
      <c r="D143" s="722"/>
      <c r="E143" s="722"/>
      <c r="F143" s="722"/>
      <c r="G143" s="722"/>
      <c r="H143" s="722"/>
      <c r="I143" s="722"/>
      <c r="J143" s="722"/>
      <c r="K143" s="722"/>
      <c r="L143" s="722"/>
      <c r="M143" s="722"/>
      <c r="N143" s="722"/>
      <c r="O143" s="722"/>
      <c r="P143" s="722"/>
      <c r="Q143" s="722"/>
      <c r="R143" s="722"/>
      <c r="S143" s="722"/>
      <c r="T143" s="722"/>
      <c r="U143" s="722"/>
      <c r="V143" s="722"/>
      <c r="W143" s="722"/>
      <c r="X143" s="722"/>
      <c r="Y143" s="722"/>
      <c r="Z143" s="722"/>
      <c r="AA143" s="722"/>
      <c r="AB143" s="722"/>
      <c r="AC143" s="722"/>
      <c r="AD143" s="722"/>
      <c r="AE143" s="722"/>
      <c r="AF143" s="722"/>
      <c r="AG143" s="722"/>
      <c r="AH143" s="722"/>
      <c r="AI143" s="722"/>
      <c r="AJ143" s="722"/>
      <c r="AK143" s="722"/>
      <c r="AL143" s="722"/>
      <c r="AM143" s="722"/>
      <c r="AN143" s="722"/>
    </row>
    <row r="144" spans="1:40" ht="18">
      <c r="A144" s="722"/>
      <c r="B144" s="722"/>
      <c r="C144" s="722"/>
      <c r="D144" s="722"/>
      <c r="E144" s="722"/>
      <c r="F144" s="722"/>
      <c r="G144" s="722"/>
      <c r="H144" s="722"/>
      <c r="I144" s="722"/>
      <c r="J144" s="722"/>
      <c r="K144" s="722"/>
      <c r="L144" s="722"/>
      <c r="M144" s="722"/>
      <c r="N144" s="722"/>
      <c r="O144" s="722"/>
      <c r="P144" s="722"/>
      <c r="Q144" s="722"/>
      <c r="R144" s="722"/>
      <c r="S144" s="722"/>
      <c r="T144" s="722"/>
      <c r="U144" s="722"/>
      <c r="V144" s="722"/>
      <c r="W144" s="722"/>
      <c r="X144" s="722"/>
      <c r="Y144" s="722"/>
      <c r="Z144" s="722"/>
      <c r="AA144" s="722"/>
      <c r="AB144" s="722"/>
      <c r="AC144" s="722"/>
      <c r="AD144" s="722"/>
      <c r="AE144" s="722"/>
      <c r="AF144" s="722"/>
      <c r="AG144" s="722"/>
      <c r="AH144" s="722"/>
      <c r="AI144" s="722"/>
      <c r="AJ144" s="722"/>
      <c r="AK144" s="722"/>
      <c r="AL144" s="722"/>
      <c r="AM144" s="722"/>
      <c r="AN144" s="722"/>
    </row>
    <row r="145" spans="1:40" ht="18">
      <c r="A145" s="722"/>
      <c r="B145" s="722"/>
      <c r="C145" s="722"/>
      <c r="D145" s="722"/>
      <c r="E145" s="722"/>
      <c r="F145" s="722"/>
      <c r="G145" s="722"/>
      <c r="H145" s="722"/>
      <c r="I145" s="722"/>
      <c r="J145" s="722"/>
      <c r="K145" s="722"/>
      <c r="L145" s="722"/>
      <c r="M145" s="722"/>
      <c r="N145" s="722"/>
      <c r="O145" s="722"/>
      <c r="P145" s="722"/>
      <c r="Q145" s="722"/>
      <c r="R145" s="722"/>
      <c r="S145" s="722"/>
      <c r="T145" s="722"/>
      <c r="U145" s="722"/>
      <c r="V145" s="722"/>
      <c r="W145" s="722"/>
      <c r="X145" s="722"/>
      <c r="Y145" s="722"/>
      <c r="Z145" s="722"/>
      <c r="AA145" s="722"/>
      <c r="AB145" s="722"/>
      <c r="AC145" s="722"/>
      <c r="AD145" s="722"/>
      <c r="AE145" s="722"/>
      <c r="AF145" s="722"/>
      <c r="AG145" s="722"/>
      <c r="AH145" s="722"/>
      <c r="AI145" s="722"/>
      <c r="AJ145" s="722"/>
      <c r="AK145" s="722"/>
      <c r="AL145" s="722"/>
      <c r="AM145" s="722"/>
      <c r="AN145" s="722"/>
    </row>
    <row r="146" spans="1:40" ht="18">
      <c r="A146" s="722"/>
      <c r="B146" s="722"/>
      <c r="C146" s="722"/>
      <c r="D146" s="722"/>
      <c r="E146" s="722"/>
      <c r="F146" s="722"/>
      <c r="G146" s="722"/>
      <c r="H146" s="722"/>
      <c r="I146" s="722"/>
      <c r="J146" s="722"/>
      <c r="K146" s="722"/>
      <c r="L146" s="722"/>
      <c r="M146" s="722"/>
      <c r="N146" s="722"/>
      <c r="O146" s="722"/>
      <c r="P146" s="722"/>
      <c r="Q146" s="722"/>
      <c r="R146" s="722"/>
      <c r="S146" s="722"/>
      <c r="T146" s="722"/>
      <c r="U146" s="722"/>
      <c r="V146" s="722"/>
      <c r="W146" s="722"/>
      <c r="X146" s="722"/>
      <c r="Y146" s="722"/>
      <c r="Z146" s="722"/>
      <c r="AA146" s="722"/>
      <c r="AB146" s="722"/>
      <c r="AC146" s="722"/>
      <c r="AD146" s="722"/>
      <c r="AE146" s="722"/>
      <c r="AF146" s="722"/>
      <c r="AG146" s="722"/>
      <c r="AH146" s="722"/>
      <c r="AI146" s="722"/>
      <c r="AJ146" s="722"/>
      <c r="AK146" s="722"/>
      <c r="AL146" s="722"/>
      <c r="AM146" s="722"/>
      <c r="AN146" s="722"/>
    </row>
    <row r="147" spans="1:40" ht="18">
      <c r="A147" s="722"/>
      <c r="B147" s="722"/>
      <c r="C147" s="722"/>
      <c r="D147" s="722"/>
      <c r="E147" s="722"/>
      <c r="F147" s="722"/>
      <c r="G147" s="722"/>
      <c r="H147" s="722"/>
      <c r="I147" s="722"/>
      <c r="J147" s="722"/>
      <c r="K147" s="722"/>
      <c r="L147" s="722"/>
      <c r="M147" s="722"/>
      <c r="N147" s="722"/>
      <c r="O147" s="722"/>
      <c r="P147" s="722"/>
      <c r="Q147" s="722"/>
      <c r="R147" s="722"/>
      <c r="S147" s="722"/>
      <c r="T147" s="722"/>
      <c r="U147" s="722"/>
      <c r="V147" s="722"/>
      <c r="W147" s="722"/>
      <c r="X147" s="722"/>
      <c r="Y147" s="722"/>
      <c r="Z147" s="722"/>
      <c r="AA147" s="722"/>
      <c r="AB147" s="722"/>
      <c r="AC147" s="722"/>
      <c r="AD147" s="722"/>
      <c r="AE147" s="722"/>
      <c r="AF147" s="722"/>
      <c r="AG147" s="722"/>
      <c r="AH147" s="722"/>
      <c r="AI147" s="722"/>
      <c r="AJ147" s="722"/>
      <c r="AK147" s="722"/>
      <c r="AL147" s="722"/>
      <c r="AM147" s="722"/>
      <c r="AN147" s="722"/>
    </row>
    <row r="148" spans="1:40" ht="18">
      <c r="A148" s="722"/>
      <c r="B148" s="722"/>
      <c r="C148" s="722"/>
      <c r="D148" s="722"/>
      <c r="E148" s="722"/>
      <c r="F148" s="722"/>
      <c r="G148" s="722"/>
      <c r="H148" s="722"/>
      <c r="I148" s="722"/>
      <c r="J148" s="722"/>
      <c r="K148" s="722"/>
      <c r="L148" s="722"/>
      <c r="M148" s="722"/>
      <c r="N148" s="722"/>
      <c r="O148" s="722"/>
      <c r="P148" s="722"/>
      <c r="Q148" s="722"/>
      <c r="R148" s="722"/>
      <c r="S148" s="722"/>
      <c r="T148" s="722"/>
      <c r="U148" s="722"/>
      <c r="V148" s="722"/>
      <c r="W148" s="722"/>
      <c r="X148" s="722"/>
      <c r="Y148" s="722"/>
      <c r="Z148" s="722"/>
      <c r="AA148" s="722"/>
      <c r="AB148" s="722"/>
      <c r="AC148" s="722"/>
      <c r="AD148" s="722"/>
      <c r="AE148" s="722"/>
      <c r="AF148" s="722"/>
      <c r="AG148" s="722"/>
      <c r="AH148" s="722"/>
      <c r="AI148" s="722"/>
      <c r="AJ148" s="722"/>
      <c r="AK148" s="722"/>
      <c r="AL148" s="722"/>
      <c r="AM148" s="722"/>
      <c r="AN148" s="722"/>
    </row>
    <row r="149" spans="1:40" ht="18">
      <c r="A149" s="722"/>
      <c r="B149" s="722"/>
      <c r="C149" s="722"/>
      <c r="D149" s="722"/>
      <c r="E149" s="722"/>
      <c r="F149" s="722"/>
      <c r="G149" s="722"/>
      <c r="H149" s="722"/>
      <c r="I149" s="722"/>
      <c r="J149" s="722"/>
      <c r="K149" s="722"/>
      <c r="L149" s="722"/>
      <c r="M149" s="722"/>
      <c r="N149" s="722"/>
      <c r="O149" s="722"/>
      <c r="P149" s="722"/>
      <c r="Q149" s="722"/>
      <c r="R149" s="722"/>
      <c r="S149" s="722"/>
      <c r="T149" s="722"/>
      <c r="U149" s="722"/>
      <c r="V149" s="722"/>
      <c r="W149" s="722"/>
      <c r="X149" s="722"/>
      <c r="Y149" s="722"/>
      <c r="Z149" s="722"/>
      <c r="AA149" s="722"/>
      <c r="AB149" s="722"/>
      <c r="AC149" s="722"/>
      <c r="AD149" s="722"/>
      <c r="AE149" s="722"/>
      <c r="AF149" s="722"/>
      <c r="AG149" s="722"/>
      <c r="AH149" s="722"/>
      <c r="AI149" s="722"/>
      <c r="AJ149" s="722"/>
      <c r="AK149" s="722"/>
      <c r="AL149" s="722"/>
      <c r="AM149" s="722"/>
      <c r="AN149" s="722"/>
    </row>
    <row r="150" spans="1:40" ht="18">
      <c r="A150" s="722"/>
      <c r="B150" s="722"/>
      <c r="C150" s="722"/>
      <c r="D150" s="722"/>
      <c r="E150" s="722"/>
      <c r="F150" s="722"/>
      <c r="G150" s="722"/>
      <c r="H150" s="722"/>
      <c r="I150" s="722"/>
      <c r="J150" s="722"/>
      <c r="K150" s="722"/>
      <c r="L150" s="722"/>
      <c r="M150" s="722"/>
      <c r="N150" s="722"/>
      <c r="O150" s="722"/>
      <c r="P150" s="722"/>
      <c r="Q150" s="722"/>
      <c r="R150" s="722"/>
      <c r="S150" s="722"/>
      <c r="T150" s="722"/>
      <c r="U150" s="722"/>
      <c r="V150" s="722"/>
      <c r="W150" s="722"/>
      <c r="X150" s="722"/>
      <c r="Y150" s="722"/>
      <c r="Z150" s="722"/>
      <c r="AA150" s="722"/>
      <c r="AB150" s="722"/>
      <c r="AC150" s="722"/>
      <c r="AD150" s="722"/>
      <c r="AE150" s="722"/>
      <c r="AF150" s="722"/>
      <c r="AG150" s="722"/>
      <c r="AH150" s="722"/>
      <c r="AI150" s="722"/>
      <c r="AJ150" s="722"/>
      <c r="AK150" s="722"/>
      <c r="AL150" s="722"/>
      <c r="AM150" s="722"/>
      <c r="AN150" s="722"/>
    </row>
    <row r="151" spans="1:40" ht="18">
      <c r="A151" s="722"/>
      <c r="B151" s="722"/>
      <c r="C151" s="722"/>
      <c r="D151" s="722"/>
      <c r="E151" s="722"/>
      <c r="F151" s="722"/>
      <c r="G151" s="722"/>
      <c r="H151" s="722"/>
      <c r="I151" s="722"/>
      <c r="J151" s="722"/>
      <c r="K151" s="722"/>
      <c r="L151" s="722"/>
      <c r="M151" s="722"/>
      <c r="N151" s="722"/>
      <c r="O151" s="722"/>
      <c r="P151" s="722"/>
      <c r="Q151" s="722"/>
      <c r="R151" s="722"/>
      <c r="S151" s="722"/>
      <c r="T151" s="722"/>
      <c r="U151" s="722"/>
      <c r="V151" s="722"/>
      <c r="W151" s="722"/>
      <c r="X151" s="722"/>
      <c r="Y151" s="722"/>
      <c r="Z151" s="722"/>
      <c r="AA151" s="722"/>
      <c r="AB151" s="722"/>
      <c r="AC151" s="722"/>
      <c r="AD151" s="722"/>
      <c r="AE151" s="722"/>
      <c r="AF151" s="722"/>
      <c r="AG151" s="722"/>
      <c r="AH151" s="722"/>
      <c r="AI151" s="722"/>
      <c r="AJ151" s="722"/>
      <c r="AK151" s="722"/>
      <c r="AL151" s="722"/>
      <c r="AM151" s="722"/>
      <c r="AN151" s="722"/>
    </row>
    <row r="152" spans="1:40" ht="18">
      <c r="A152" s="722"/>
      <c r="B152" s="722"/>
      <c r="C152" s="722"/>
      <c r="D152" s="722"/>
      <c r="E152" s="722"/>
      <c r="F152" s="722"/>
      <c r="G152" s="722"/>
      <c r="H152" s="722"/>
      <c r="I152" s="722"/>
      <c r="J152" s="722"/>
      <c r="K152" s="722"/>
      <c r="L152" s="722"/>
      <c r="M152" s="722"/>
      <c r="N152" s="722"/>
      <c r="O152" s="722"/>
      <c r="P152" s="722"/>
      <c r="Q152" s="722"/>
      <c r="R152" s="722"/>
      <c r="S152" s="722"/>
      <c r="T152" s="722"/>
      <c r="U152" s="722"/>
      <c r="V152" s="722"/>
      <c r="W152" s="722"/>
      <c r="X152" s="722"/>
      <c r="Y152" s="722"/>
      <c r="Z152" s="722"/>
      <c r="AA152" s="722"/>
      <c r="AB152" s="722"/>
      <c r="AC152" s="722"/>
      <c r="AD152" s="722"/>
      <c r="AE152" s="722"/>
      <c r="AF152" s="722"/>
      <c r="AG152" s="722"/>
      <c r="AH152" s="722"/>
      <c r="AI152" s="722"/>
      <c r="AJ152" s="722"/>
      <c r="AK152" s="722"/>
      <c r="AL152" s="722"/>
      <c r="AM152" s="722"/>
      <c r="AN152" s="722"/>
    </row>
    <row r="153" spans="1:40" ht="18">
      <c r="A153" s="722"/>
      <c r="B153" s="722"/>
      <c r="C153" s="722"/>
      <c r="D153" s="722"/>
      <c r="E153" s="722"/>
      <c r="F153" s="722"/>
      <c r="G153" s="722"/>
      <c r="H153" s="722"/>
      <c r="I153" s="722"/>
      <c r="J153" s="722"/>
      <c r="K153" s="722"/>
      <c r="L153" s="722"/>
      <c r="M153" s="722"/>
      <c r="N153" s="722"/>
      <c r="O153" s="722"/>
      <c r="P153" s="722"/>
      <c r="Q153" s="722"/>
      <c r="R153" s="722"/>
      <c r="S153" s="722"/>
      <c r="T153" s="722"/>
      <c r="U153" s="722"/>
      <c r="V153" s="722"/>
      <c r="W153" s="722"/>
      <c r="X153" s="722"/>
      <c r="Y153" s="722"/>
      <c r="Z153" s="722"/>
      <c r="AA153" s="722"/>
      <c r="AB153" s="722"/>
      <c r="AC153" s="722"/>
      <c r="AD153" s="722"/>
      <c r="AE153" s="722"/>
      <c r="AF153" s="722"/>
      <c r="AG153" s="722"/>
      <c r="AH153" s="722"/>
      <c r="AI153" s="722"/>
      <c r="AJ153" s="722"/>
      <c r="AK153" s="722"/>
      <c r="AL153" s="722"/>
      <c r="AM153" s="722"/>
      <c r="AN153" s="722"/>
    </row>
    <row r="154" spans="1:40" ht="18">
      <c r="A154" s="722"/>
      <c r="B154" s="722"/>
      <c r="C154" s="722"/>
      <c r="D154" s="722"/>
      <c r="E154" s="722"/>
      <c r="F154" s="722"/>
      <c r="G154" s="722"/>
      <c r="H154" s="722"/>
      <c r="I154" s="722"/>
      <c r="J154" s="722"/>
      <c r="K154" s="722"/>
      <c r="L154" s="722"/>
      <c r="M154" s="722"/>
      <c r="N154" s="722"/>
      <c r="O154" s="722"/>
      <c r="P154" s="722"/>
      <c r="Q154" s="722"/>
      <c r="R154" s="722"/>
      <c r="S154" s="722"/>
      <c r="T154" s="722"/>
      <c r="U154" s="722"/>
      <c r="V154" s="722"/>
      <c r="W154" s="722"/>
      <c r="X154" s="722"/>
      <c r="Y154" s="722"/>
      <c r="Z154" s="722"/>
      <c r="AA154" s="722"/>
      <c r="AB154" s="722"/>
      <c r="AC154" s="722"/>
      <c r="AD154" s="722"/>
      <c r="AE154" s="722"/>
      <c r="AF154" s="722"/>
      <c r="AG154" s="722"/>
      <c r="AH154" s="722"/>
      <c r="AI154" s="722"/>
      <c r="AJ154" s="722"/>
      <c r="AK154" s="722"/>
      <c r="AL154" s="722"/>
      <c r="AM154" s="722"/>
      <c r="AN154" s="722"/>
    </row>
    <row r="155" spans="1:40" ht="18">
      <c r="A155" s="722"/>
      <c r="B155" s="722"/>
      <c r="C155" s="722"/>
      <c r="D155" s="722"/>
      <c r="E155" s="722"/>
      <c r="F155" s="722"/>
      <c r="G155" s="722"/>
      <c r="H155" s="722"/>
      <c r="I155" s="722"/>
      <c r="J155" s="722"/>
      <c r="K155" s="722"/>
      <c r="L155" s="722"/>
      <c r="M155" s="722"/>
      <c r="N155" s="722"/>
      <c r="O155" s="722"/>
      <c r="P155" s="722"/>
      <c r="Q155" s="722"/>
      <c r="R155" s="722"/>
      <c r="S155" s="722"/>
      <c r="T155" s="722"/>
      <c r="U155" s="722"/>
      <c r="V155" s="722"/>
      <c r="W155" s="722"/>
      <c r="X155" s="722"/>
      <c r="Y155" s="722"/>
      <c r="Z155" s="722"/>
      <c r="AA155" s="722"/>
      <c r="AB155" s="722"/>
      <c r="AC155" s="722"/>
      <c r="AD155" s="722"/>
      <c r="AE155" s="722"/>
      <c r="AF155" s="722"/>
      <c r="AG155" s="722"/>
      <c r="AH155" s="722"/>
      <c r="AI155" s="722"/>
      <c r="AJ155" s="722"/>
      <c r="AK155" s="722"/>
      <c r="AL155" s="722"/>
      <c r="AM155" s="722"/>
      <c r="AN155" s="722"/>
    </row>
    <row r="156" spans="1:40" ht="18">
      <c r="A156" s="722"/>
      <c r="B156" s="722"/>
      <c r="C156" s="722"/>
      <c r="D156" s="722"/>
      <c r="E156" s="722"/>
      <c r="F156" s="722"/>
      <c r="G156" s="722"/>
      <c r="H156" s="722"/>
      <c r="I156" s="722"/>
      <c r="J156" s="722"/>
      <c r="K156" s="722"/>
      <c r="L156" s="722"/>
      <c r="M156" s="722"/>
      <c r="N156" s="722"/>
      <c r="O156" s="722"/>
      <c r="P156" s="722"/>
      <c r="Q156" s="722"/>
      <c r="R156" s="722"/>
      <c r="S156" s="722"/>
      <c r="T156" s="722"/>
      <c r="U156" s="722"/>
      <c r="V156" s="722"/>
      <c r="W156" s="722"/>
      <c r="X156" s="722"/>
      <c r="Y156" s="722"/>
      <c r="Z156" s="722"/>
      <c r="AA156" s="722"/>
      <c r="AB156" s="722"/>
      <c r="AC156" s="722"/>
      <c r="AD156" s="722"/>
      <c r="AE156" s="722"/>
      <c r="AF156" s="722"/>
      <c r="AG156" s="722"/>
      <c r="AH156" s="722"/>
      <c r="AI156" s="722"/>
      <c r="AJ156" s="722"/>
      <c r="AK156" s="722"/>
      <c r="AL156" s="722"/>
      <c r="AM156" s="722"/>
      <c r="AN156" s="722"/>
    </row>
    <row r="157" spans="1:40" ht="18">
      <c r="A157" s="722"/>
      <c r="B157" s="722"/>
      <c r="C157" s="722"/>
      <c r="D157" s="722"/>
      <c r="E157" s="722"/>
      <c r="F157" s="722"/>
      <c r="G157" s="722"/>
      <c r="H157" s="722"/>
      <c r="I157" s="722"/>
      <c r="J157" s="722"/>
      <c r="K157" s="722"/>
      <c r="L157" s="722"/>
      <c r="M157" s="722"/>
      <c r="N157" s="722"/>
      <c r="O157" s="722"/>
      <c r="P157" s="722"/>
      <c r="Q157" s="722"/>
      <c r="R157" s="722"/>
      <c r="S157" s="722"/>
      <c r="T157" s="722"/>
      <c r="U157" s="722"/>
      <c r="V157" s="722"/>
      <c r="W157" s="722"/>
      <c r="X157" s="722"/>
      <c r="Y157" s="722"/>
      <c r="Z157" s="722"/>
      <c r="AA157" s="722"/>
      <c r="AB157" s="722"/>
      <c r="AC157" s="722"/>
      <c r="AD157" s="722"/>
      <c r="AE157" s="722"/>
      <c r="AF157" s="722"/>
      <c r="AG157" s="722"/>
      <c r="AH157" s="722"/>
      <c r="AI157" s="722"/>
      <c r="AJ157" s="722"/>
      <c r="AK157" s="722"/>
      <c r="AL157" s="722"/>
      <c r="AM157" s="722"/>
      <c r="AN157" s="722"/>
    </row>
    <row r="158" spans="1:40" ht="18">
      <c r="A158" s="722"/>
      <c r="B158" s="722"/>
      <c r="C158" s="722"/>
      <c r="D158" s="722"/>
      <c r="E158" s="722"/>
      <c r="F158" s="722"/>
      <c r="G158" s="722"/>
      <c r="H158" s="722"/>
      <c r="I158" s="722"/>
      <c r="J158" s="722"/>
      <c r="K158" s="722"/>
      <c r="L158" s="722"/>
      <c r="M158" s="722"/>
      <c r="N158" s="722"/>
      <c r="O158" s="722"/>
      <c r="P158" s="722"/>
      <c r="Q158" s="722"/>
      <c r="R158" s="722"/>
      <c r="S158" s="722"/>
      <c r="T158" s="722"/>
      <c r="U158" s="722"/>
      <c r="V158" s="722"/>
      <c r="W158" s="722"/>
      <c r="X158" s="722"/>
      <c r="Y158" s="722"/>
      <c r="Z158" s="722"/>
      <c r="AA158" s="722"/>
      <c r="AB158" s="722"/>
      <c r="AC158" s="722"/>
      <c r="AD158" s="722"/>
      <c r="AE158" s="722"/>
      <c r="AF158" s="722"/>
      <c r="AG158" s="722"/>
      <c r="AH158" s="722"/>
      <c r="AI158" s="722"/>
      <c r="AJ158" s="722"/>
      <c r="AK158" s="722"/>
      <c r="AL158" s="722"/>
      <c r="AM158" s="722"/>
      <c r="AN158" s="722"/>
    </row>
    <row r="159" spans="1:40" ht="18">
      <c r="A159" s="722"/>
      <c r="B159" s="722"/>
      <c r="C159" s="722"/>
      <c r="D159" s="722"/>
      <c r="E159" s="722"/>
      <c r="F159" s="722"/>
      <c r="G159" s="722"/>
      <c r="H159" s="722"/>
      <c r="I159" s="722"/>
      <c r="J159" s="722"/>
      <c r="K159" s="722"/>
      <c r="L159" s="722"/>
      <c r="M159" s="722"/>
      <c r="N159" s="722"/>
      <c r="O159" s="722"/>
      <c r="P159" s="722"/>
      <c r="Q159" s="722"/>
      <c r="R159" s="722"/>
      <c r="S159" s="722"/>
      <c r="T159" s="722"/>
      <c r="U159" s="722"/>
      <c r="V159" s="722"/>
      <c r="W159" s="722"/>
      <c r="X159" s="722"/>
      <c r="Y159" s="722"/>
      <c r="Z159" s="722"/>
      <c r="AA159" s="722"/>
      <c r="AB159" s="722"/>
      <c r="AC159" s="722"/>
      <c r="AD159" s="722"/>
      <c r="AE159" s="722"/>
      <c r="AF159" s="722"/>
      <c r="AG159" s="722"/>
      <c r="AH159" s="722"/>
      <c r="AI159" s="722"/>
      <c r="AJ159" s="722"/>
      <c r="AK159" s="722"/>
      <c r="AL159" s="722"/>
      <c r="AM159" s="722"/>
      <c r="AN159" s="722"/>
    </row>
    <row r="160" spans="1:40" ht="18">
      <c r="A160" s="722"/>
      <c r="B160" s="722"/>
      <c r="C160" s="722"/>
      <c r="D160" s="722"/>
      <c r="E160" s="722"/>
      <c r="F160" s="722"/>
      <c r="G160" s="722"/>
      <c r="H160" s="722"/>
      <c r="I160" s="722"/>
      <c r="J160" s="722"/>
      <c r="K160" s="722"/>
      <c r="L160" s="722"/>
      <c r="M160" s="722"/>
      <c r="N160" s="722"/>
      <c r="O160" s="722"/>
      <c r="P160" s="722"/>
      <c r="Q160" s="722"/>
      <c r="R160" s="722"/>
      <c r="S160" s="722"/>
      <c r="T160" s="722"/>
      <c r="U160" s="722"/>
      <c r="V160" s="722"/>
      <c r="W160" s="722"/>
      <c r="X160" s="722"/>
      <c r="Y160" s="722"/>
      <c r="Z160" s="722"/>
      <c r="AA160" s="722"/>
      <c r="AB160" s="722"/>
      <c r="AC160" s="722"/>
      <c r="AD160" s="722"/>
      <c r="AE160" s="722"/>
      <c r="AF160" s="722"/>
      <c r="AG160" s="722"/>
      <c r="AH160" s="722"/>
      <c r="AI160" s="722"/>
      <c r="AJ160" s="722"/>
      <c r="AK160" s="722"/>
      <c r="AL160" s="722"/>
      <c r="AM160" s="722"/>
      <c r="AN160" s="722"/>
    </row>
    <row r="161" spans="1:40" ht="18">
      <c r="A161" s="722"/>
      <c r="B161" s="722"/>
      <c r="C161" s="722"/>
      <c r="D161" s="722"/>
      <c r="E161" s="722"/>
      <c r="F161" s="722"/>
      <c r="G161" s="722"/>
      <c r="H161" s="722"/>
      <c r="I161" s="722"/>
      <c r="J161" s="722"/>
      <c r="K161" s="722"/>
      <c r="L161" s="722"/>
      <c r="M161" s="722"/>
      <c r="N161" s="722"/>
      <c r="O161" s="722"/>
      <c r="P161" s="722"/>
      <c r="Q161" s="722"/>
      <c r="R161" s="722"/>
      <c r="S161" s="722"/>
      <c r="T161" s="722"/>
      <c r="U161" s="722"/>
      <c r="V161" s="722"/>
      <c r="W161" s="722"/>
      <c r="X161" s="722"/>
      <c r="Y161" s="722"/>
      <c r="Z161" s="722"/>
      <c r="AA161" s="722"/>
      <c r="AB161" s="722"/>
      <c r="AC161" s="722"/>
      <c r="AD161" s="722"/>
      <c r="AE161" s="722"/>
      <c r="AF161" s="722"/>
      <c r="AG161" s="722"/>
      <c r="AH161" s="722"/>
      <c r="AI161" s="722"/>
      <c r="AJ161" s="722"/>
      <c r="AK161" s="722"/>
      <c r="AL161" s="722"/>
      <c r="AM161" s="722"/>
      <c r="AN161" s="722"/>
    </row>
    <row r="162" spans="1:40" ht="18">
      <c r="A162" s="722"/>
      <c r="B162" s="722"/>
      <c r="C162" s="722"/>
      <c r="D162" s="722"/>
      <c r="E162" s="722"/>
      <c r="F162" s="722"/>
      <c r="G162" s="722"/>
      <c r="H162" s="722"/>
      <c r="I162" s="722"/>
      <c r="J162" s="722"/>
      <c r="K162" s="722"/>
      <c r="L162" s="722"/>
      <c r="M162" s="722"/>
      <c r="N162" s="722"/>
      <c r="O162" s="722"/>
      <c r="P162" s="722"/>
      <c r="Q162" s="722"/>
      <c r="R162" s="722"/>
      <c r="S162" s="722"/>
      <c r="T162" s="722"/>
      <c r="U162" s="722"/>
      <c r="V162" s="722"/>
      <c r="W162" s="722"/>
      <c r="X162" s="722"/>
      <c r="Y162" s="722"/>
      <c r="Z162" s="722"/>
      <c r="AA162" s="722"/>
      <c r="AB162" s="722"/>
      <c r="AC162" s="722"/>
      <c r="AD162" s="722"/>
      <c r="AE162" s="722"/>
      <c r="AF162" s="722"/>
      <c r="AG162" s="722"/>
      <c r="AH162" s="722"/>
      <c r="AI162" s="722"/>
      <c r="AJ162" s="722"/>
      <c r="AK162" s="722"/>
      <c r="AL162" s="722"/>
      <c r="AM162" s="722"/>
      <c r="AN162" s="722"/>
    </row>
    <row r="163" spans="1:40" ht="18">
      <c r="A163" s="722"/>
      <c r="B163" s="722"/>
      <c r="C163" s="722"/>
      <c r="D163" s="722"/>
      <c r="E163" s="722"/>
      <c r="F163" s="722"/>
      <c r="G163" s="722"/>
      <c r="H163" s="722"/>
      <c r="I163" s="722"/>
      <c r="J163" s="722"/>
      <c r="K163" s="722"/>
      <c r="L163" s="722"/>
      <c r="M163" s="722"/>
      <c r="N163" s="722"/>
      <c r="O163" s="722"/>
      <c r="P163" s="722"/>
      <c r="Q163" s="722"/>
      <c r="R163" s="722"/>
      <c r="S163" s="722"/>
      <c r="T163" s="722"/>
      <c r="U163" s="722"/>
      <c r="V163" s="722"/>
      <c r="W163" s="722"/>
      <c r="X163" s="722"/>
      <c r="Y163" s="722"/>
      <c r="Z163" s="722"/>
      <c r="AA163" s="722"/>
      <c r="AB163" s="722"/>
      <c r="AC163" s="722"/>
      <c r="AD163" s="722"/>
      <c r="AE163" s="722"/>
      <c r="AF163" s="722"/>
      <c r="AG163" s="722"/>
      <c r="AH163" s="722"/>
      <c r="AI163" s="722"/>
      <c r="AJ163" s="722"/>
      <c r="AK163" s="722"/>
      <c r="AL163" s="722"/>
      <c r="AM163" s="722"/>
      <c r="AN163" s="722"/>
    </row>
    <row r="164" spans="1:40" ht="18">
      <c r="A164" s="722"/>
      <c r="B164" s="722"/>
      <c r="C164" s="722"/>
      <c r="D164" s="722"/>
      <c r="E164" s="722"/>
      <c r="F164" s="722"/>
      <c r="G164" s="722"/>
      <c r="H164" s="722"/>
      <c r="I164" s="722"/>
      <c r="J164" s="722"/>
      <c r="K164" s="722"/>
      <c r="L164" s="722"/>
      <c r="M164" s="722"/>
      <c r="N164" s="722"/>
      <c r="O164" s="722"/>
      <c r="P164" s="722"/>
      <c r="Q164" s="722"/>
      <c r="R164" s="722"/>
      <c r="S164" s="722"/>
      <c r="T164" s="722"/>
      <c r="U164" s="722"/>
      <c r="V164" s="722"/>
      <c r="W164" s="722"/>
      <c r="X164" s="722"/>
      <c r="Y164" s="722"/>
      <c r="Z164" s="722"/>
      <c r="AA164" s="722"/>
      <c r="AB164" s="722"/>
      <c r="AC164" s="722"/>
      <c r="AD164" s="722"/>
      <c r="AE164" s="722"/>
      <c r="AF164" s="722"/>
      <c r="AG164" s="722"/>
      <c r="AH164" s="722"/>
      <c r="AI164" s="722"/>
      <c r="AJ164" s="722"/>
      <c r="AK164" s="722"/>
      <c r="AL164" s="722"/>
      <c r="AM164" s="722"/>
      <c r="AN164" s="722"/>
    </row>
    <row r="165" spans="1:40" ht="18">
      <c r="A165" s="722"/>
      <c r="B165" s="722"/>
      <c r="C165" s="722"/>
      <c r="D165" s="722"/>
      <c r="E165" s="722"/>
      <c r="F165" s="722"/>
      <c r="G165" s="722"/>
      <c r="H165" s="722"/>
      <c r="I165" s="722"/>
      <c r="J165" s="722"/>
      <c r="K165" s="722"/>
      <c r="L165" s="722"/>
      <c r="M165" s="722"/>
      <c r="N165" s="722"/>
      <c r="O165" s="722"/>
      <c r="P165" s="722"/>
      <c r="Q165" s="722"/>
      <c r="R165" s="722"/>
      <c r="S165" s="722"/>
      <c r="T165" s="722"/>
      <c r="U165" s="722"/>
      <c r="V165" s="722"/>
      <c r="W165" s="722"/>
      <c r="X165" s="722"/>
      <c r="Y165" s="722"/>
      <c r="Z165" s="722"/>
      <c r="AA165" s="722"/>
      <c r="AB165" s="722"/>
      <c r="AC165" s="722"/>
      <c r="AD165" s="722"/>
      <c r="AE165" s="722"/>
      <c r="AF165" s="722"/>
      <c r="AG165" s="722"/>
      <c r="AH165" s="722"/>
      <c r="AI165" s="722"/>
      <c r="AJ165" s="722"/>
      <c r="AK165" s="722"/>
      <c r="AL165" s="722"/>
      <c r="AM165" s="722"/>
      <c r="AN165" s="722"/>
    </row>
    <row r="166" spans="1:40" ht="18">
      <c r="A166" s="722"/>
      <c r="B166" s="722"/>
      <c r="C166" s="722"/>
      <c r="D166" s="722"/>
      <c r="E166" s="722"/>
      <c r="F166" s="722"/>
      <c r="G166" s="722"/>
      <c r="H166" s="722"/>
      <c r="I166" s="722"/>
      <c r="J166" s="722"/>
      <c r="K166" s="722"/>
      <c r="L166" s="722"/>
      <c r="M166" s="722"/>
      <c r="N166" s="722"/>
      <c r="O166" s="722"/>
      <c r="P166" s="722"/>
      <c r="Q166" s="722"/>
      <c r="R166" s="722"/>
      <c r="S166" s="722"/>
      <c r="T166" s="722"/>
      <c r="U166" s="722"/>
      <c r="V166" s="722"/>
      <c r="W166" s="722"/>
      <c r="X166" s="722"/>
      <c r="Y166" s="722"/>
      <c r="Z166" s="722"/>
      <c r="AA166" s="722"/>
      <c r="AB166" s="722"/>
      <c r="AC166" s="722"/>
      <c r="AD166" s="722"/>
      <c r="AE166" s="722"/>
      <c r="AF166" s="722"/>
      <c r="AG166" s="722"/>
      <c r="AH166" s="722"/>
      <c r="AI166" s="722"/>
      <c r="AJ166" s="722"/>
      <c r="AK166" s="722"/>
      <c r="AL166" s="722"/>
      <c r="AM166" s="722"/>
      <c r="AN166" s="722"/>
    </row>
    <row r="167" spans="1:40" ht="18">
      <c r="A167" s="722"/>
      <c r="B167" s="722"/>
      <c r="C167" s="722"/>
      <c r="D167" s="722"/>
      <c r="E167" s="722"/>
      <c r="F167" s="722"/>
      <c r="G167" s="722"/>
      <c r="H167" s="722"/>
      <c r="I167" s="722"/>
      <c r="J167" s="722"/>
      <c r="K167" s="722"/>
      <c r="L167" s="722"/>
      <c r="M167" s="722"/>
      <c r="N167" s="722"/>
      <c r="O167" s="722"/>
      <c r="P167" s="722"/>
      <c r="Q167" s="722"/>
      <c r="R167" s="722"/>
      <c r="S167" s="722"/>
      <c r="T167" s="722"/>
      <c r="U167" s="722"/>
      <c r="V167" s="722"/>
      <c r="W167" s="722"/>
      <c r="X167" s="722"/>
      <c r="Y167" s="722"/>
      <c r="Z167" s="722"/>
      <c r="AA167" s="722"/>
      <c r="AB167" s="722"/>
      <c r="AC167" s="722"/>
      <c r="AD167" s="722"/>
      <c r="AE167" s="722"/>
      <c r="AF167" s="722"/>
      <c r="AG167" s="722"/>
      <c r="AH167" s="722"/>
      <c r="AI167" s="722"/>
      <c r="AJ167" s="722"/>
      <c r="AK167" s="722"/>
      <c r="AL167" s="722"/>
      <c r="AM167" s="722"/>
      <c r="AN167" s="722"/>
    </row>
    <row r="168" spans="1:40" ht="18">
      <c r="A168" s="722"/>
      <c r="B168" s="722"/>
      <c r="C168" s="722"/>
      <c r="D168" s="722"/>
      <c r="E168" s="722"/>
      <c r="F168" s="722"/>
      <c r="G168" s="722"/>
      <c r="H168" s="722"/>
      <c r="I168" s="722"/>
      <c r="J168" s="722"/>
      <c r="K168" s="722"/>
      <c r="L168" s="722"/>
      <c r="M168" s="722"/>
      <c r="N168" s="722"/>
      <c r="O168" s="722"/>
      <c r="P168" s="722"/>
      <c r="Q168" s="722"/>
      <c r="R168" s="722"/>
      <c r="S168" s="722"/>
      <c r="T168" s="722"/>
      <c r="U168" s="722"/>
      <c r="V168" s="722"/>
      <c r="W168" s="722"/>
      <c r="X168" s="722"/>
      <c r="Y168" s="722"/>
      <c r="Z168" s="722"/>
      <c r="AA168" s="722"/>
      <c r="AB168" s="722"/>
      <c r="AC168" s="722"/>
      <c r="AD168" s="722"/>
      <c r="AE168" s="722"/>
      <c r="AF168" s="722"/>
      <c r="AG168" s="722"/>
      <c r="AH168" s="722"/>
      <c r="AI168" s="722"/>
      <c r="AJ168" s="722"/>
      <c r="AK168" s="722"/>
      <c r="AL168" s="722"/>
      <c r="AM168" s="722"/>
      <c r="AN168" s="722"/>
    </row>
    <row r="169" spans="1:40" ht="18">
      <c r="A169" s="722"/>
      <c r="B169" s="722"/>
      <c r="C169" s="722"/>
      <c r="D169" s="722"/>
      <c r="E169" s="722"/>
      <c r="F169" s="722"/>
      <c r="G169" s="722"/>
      <c r="H169" s="722"/>
      <c r="I169" s="722"/>
      <c r="J169" s="722"/>
      <c r="K169" s="722"/>
      <c r="L169" s="722"/>
      <c r="M169" s="722"/>
      <c r="N169" s="722"/>
      <c r="O169" s="722"/>
      <c r="P169" s="722"/>
      <c r="Q169" s="722"/>
      <c r="R169" s="722"/>
      <c r="S169" s="722"/>
      <c r="T169" s="722"/>
      <c r="U169" s="722"/>
      <c r="V169" s="722"/>
      <c r="W169" s="722"/>
      <c r="X169" s="722"/>
      <c r="Y169" s="722"/>
      <c r="Z169" s="722"/>
      <c r="AA169" s="722"/>
      <c r="AB169" s="722"/>
      <c r="AC169" s="722"/>
      <c r="AD169" s="722"/>
      <c r="AE169" s="722"/>
      <c r="AF169" s="722"/>
      <c r="AG169" s="722"/>
      <c r="AH169" s="722"/>
      <c r="AI169" s="722"/>
      <c r="AJ169" s="722"/>
      <c r="AK169" s="722"/>
      <c r="AL169" s="722"/>
      <c r="AM169" s="722"/>
      <c r="AN169" s="722"/>
    </row>
    <row r="170" spans="1:40" ht="18">
      <c r="A170" s="722"/>
      <c r="B170" s="722"/>
      <c r="C170" s="722"/>
      <c r="D170" s="722"/>
      <c r="E170" s="722"/>
      <c r="F170" s="722"/>
      <c r="G170" s="722"/>
      <c r="H170" s="722"/>
      <c r="I170" s="722"/>
      <c r="J170" s="722"/>
      <c r="K170" s="722"/>
      <c r="L170" s="722"/>
      <c r="M170" s="722"/>
      <c r="N170" s="722"/>
      <c r="O170" s="722"/>
      <c r="P170" s="722"/>
      <c r="Q170" s="722"/>
      <c r="R170" s="722"/>
      <c r="S170" s="722"/>
      <c r="T170" s="722"/>
      <c r="U170" s="722"/>
      <c r="V170" s="722"/>
      <c r="W170" s="722"/>
      <c r="X170" s="722"/>
      <c r="Y170" s="722"/>
      <c r="Z170" s="722"/>
      <c r="AA170" s="722"/>
      <c r="AB170" s="722"/>
      <c r="AC170" s="722"/>
      <c r="AD170" s="722"/>
      <c r="AE170" s="722"/>
      <c r="AF170" s="722"/>
      <c r="AG170" s="722"/>
      <c r="AH170" s="722"/>
      <c r="AI170" s="722"/>
      <c r="AJ170" s="722"/>
      <c r="AK170" s="722"/>
      <c r="AL170" s="722"/>
      <c r="AM170" s="722"/>
      <c r="AN170" s="722"/>
    </row>
    <row r="171" spans="1:40" ht="18">
      <c r="A171" s="722"/>
      <c r="B171" s="722"/>
      <c r="C171" s="722"/>
      <c r="D171" s="722"/>
      <c r="E171" s="722"/>
      <c r="F171" s="722"/>
      <c r="G171" s="722"/>
      <c r="H171" s="722"/>
      <c r="I171" s="722"/>
      <c r="J171" s="722"/>
      <c r="K171" s="722"/>
      <c r="L171" s="722"/>
      <c r="M171" s="722"/>
      <c r="N171" s="722"/>
      <c r="O171" s="722"/>
      <c r="P171" s="722"/>
      <c r="Q171" s="722"/>
      <c r="R171" s="722"/>
      <c r="S171" s="722"/>
      <c r="T171" s="722"/>
      <c r="U171" s="722"/>
      <c r="V171" s="722"/>
      <c r="W171" s="722"/>
      <c r="X171" s="722"/>
      <c r="Y171" s="722"/>
      <c r="Z171" s="722"/>
      <c r="AA171" s="722"/>
      <c r="AB171" s="722"/>
      <c r="AC171" s="722"/>
      <c r="AD171" s="722"/>
      <c r="AE171" s="722"/>
      <c r="AF171" s="722"/>
      <c r="AG171" s="722"/>
      <c r="AH171" s="722"/>
      <c r="AI171" s="722"/>
      <c r="AJ171" s="722"/>
      <c r="AK171" s="722"/>
      <c r="AL171" s="722"/>
      <c r="AM171" s="722"/>
      <c r="AN171" s="722"/>
    </row>
    <row r="172" spans="1:40" ht="18">
      <c r="A172" s="722"/>
      <c r="B172" s="722"/>
      <c r="C172" s="722"/>
      <c r="D172" s="722"/>
      <c r="E172" s="722"/>
      <c r="F172" s="722"/>
      <c r="G172" s="722"/>
      <c r="H172" s="722"/>
      <c r="I172" s="722"/>
      <c r="J172" s="722"/>
      <c r="K172" s="722"/>
      <c r="L172" s="722"/>
      <c r="M172" s="722"/>
      <c r="N172" s="722"/>
      <c r="O172" s="722"/>
      <c r="P172" s="722"/>
      <c r="Q172" s="722"/>
      <c r="R172" s="722"/>
      <c r="S172" s="722"/>
      <c r="T172" s="722"/>
      <c r="U172" s="722"/>
      <c r="V172" s="722"/>
      <c r="W172" s="722"/>
      <c r="X172" s="722"/>
      <c r="Y172" s="722"/>
      <c r="Z172" s="722"/>
      <c r="AA172" s="722"/>
      <c r="AB172" s="722"/>
      <c r="AC172" s="722"/>
      <c r="AD172" s="722"/>
      <c r="AE172" s="722"/>
      <c r="AF172" s="722"/>
      <c r="AG172" s="722"/>
      <c r="AH172" s="722"/>
      <c r="AI172" s="722"/>
      <c r="AJ172" s="722"/>
      <c r="AK172" s="722"/>
      <c r="AL172" s="722"/>
      <c r="AM172" s="722"/>
      <c r="AN172" s="722"/>
    </row>
    <row r="173" spans="1:40" ht="18">
      <c r="A173" s="722"/>
      <c r="B173" s="722"/>
      <c r="C173" s="722"/>
      <c r="D173" s="722"/>
      <c r="E173" s="722"/>
      <c r="F173" s="722"/>
      <c r="G173" s="722"/>
      <c r="H173" s="722"/>
      <c r="I173" s="722"/>
      <c r="J173" s="722"/>
      <c r="K173" s="722"/>
      <c r="L173" s="722"/>
      <c r="M173" s="722"/>
      <c r="N173" s="722"/>
      <c r="O173" s="722"/>
      <c r="P173" s="722"/>
      <c r="Q173" s="722"/>
      <c r="R173" s="722"/>
      <c r="S173" s="722"/>
      <c r="T173" s="722"/>
      <c r="U173" s="722"/>
      <c r="V173" s="722"/>
      <c r="W173" s="722"/>
      <c r="X173" s="722"/>
      <c r="Y173" s="722"/>
      <c r="Z173" s="722"/>
      <c r="AA173" s="722"/>
      <c r="AB173" s="722"/>
      <c r="AC173" s="722"/>
      <c r="AD173" s="722"/>
      <c r="AE173" s="722"/>
      <c r="AF173" s="722"/>
      <c r="AG173" s="722"/>
      <c r="AH173" s="722"/>
      <c r="AI173" s="722"/>
      <c r="AJ173" s="722"/>
      <c r="AK173" s="722"/>
      <c r="AL173" s="722"/>
      <c r="AM173" s="722"/>
      <c r="AN173" s="722"/>
    </row>
    <row r="174" spans="1:40" ht="18">
      <c r="A174" s="722"/>
      <c r="B174" s="722"/>
      <c r="C174" s="722"/>
      <c r="D174" s="722"/>
      <c r="E174" s="722"/>
      <c r="F174" s="722"/>
      <c r="G174" s="722"/>
      <c r="H174" s="722"/>
      <c r="I174" s="722"/>
      <c r="J174" s="722"/>
      <c r="K174" s="722"/>
      <c r="L174" s="722"/>
      <c r="M174" s="722"/>
      <c r="N174" s="722"/>
      <c r="O174" s="722"/>
      <c r="P174" s="722"/>
      <c r="Q174" s="722"/>
      <c r="R174" s="722"/>
      <c r="S174" s="722"/>
      <c r="T174" s="722"/>
      <c r="U174" s="722"/>
      <c r="V174" s="722"/>
      <c r="W174" s="722"/>
      <c r="X174" s="722"/>
      <c r="Y174" s="722"/>
      <c r="Z174" s="722"/>
      <c r="AA174" s="722"/>
      <c r="AB174" s="722"/>
      <c r="AC174" s="722"/>
      <c r="AD174" s="722"/>
      <c r="AE174" s="722"/>
      <c r="AF174" s="722"/>
      <c r="AG174" s="722"/>
      <c r="AH174" s="722"/>
      <c r="AI174" s="722"/>
      <c r="AJ174" s="722"/>
      <c r="AK174" s="722"/>
      <c r="AL174" s="722"/>
      <c r="AM174" s="722"/>
      <c r="AN174" s="722"/>
    </row>
    <row r="175" spans="1:40" ht="18">
      <c r="A175" s="722"/>
      <c r="B175" s="722"/>
      <c r="C175" s="722"/>
      <c r="D175" s="722"/>
      <c r="E175" s="722"/>
      <c r="F175" s="722"/>
      <c r="G175" s="722"/>
      <c r="H175" s="722"/>
      <c r="I175" s="722"/>
      <c r="J175" s="722"/>
      <c r="K175" s="722"/>
      <c r="L175" s="722"/>
      <c r="M175" s="722"/>
      <c r="N175" s="722"/>
      <c r="O175" s="722"/>
      <c r="P175" s="722"/>
      <c r="Q175" s="722"/>
      <c r="R175" s="722"/>
      <c r="S175" s="722"/>
      <c r="T175" s="722"/>
      <c r="U175" s="722"/>
      <c r="V175" s="722"/>
      <c r="W175" s="722"/>
      <c r="X175" s="722"/>
      <c r="Y175" s="722"/>
      <c r="Z175" s="722"/>
      <c r="AA175" s="722"/>
      <c r="AB175" s="722"/>
      <c r="AC175" s="722"/>
      <c r="AD175" s="722"/>
      <c r="AE175" s="722"/>
      <c r="AF175" s="722"/>
      <c r="AG175" s="722"/>
      <c r="AH175" s="722"/>
      <c r="AI175" s="722"/>
      <c r="AJ175" s="722"/>
      <c r="AK175" s="722"/>
      <c r="AL175" s="722"/>
      <c r="AM175" s="722"/>
      <c r="AN175" s="722"/>
    </row>
    <row r="176" spans="1:40" ht="18">
      <c r="A176" s="722"/>
      <c r="B176" s="722"/>
      <c r="C176" s="722"/>
      <c r="D176" s="722"/>
      <c r="E176" s="722"/>
      <c r="F176" s="722"/>
      <c r="G176" s="722"/>
      <c r="H176" s="722"/>
      <c r="I176" s="722"/>
      <c r="J176" s="722"/>
      <c r="K176" s="722"/>
      <c r="L176" s="722"/>
      <c r="M176" s="722"/>
      <c r="N176" s="722"/>
      <c r="O176" s="722"/>
      <c r="P176" s="722"/>
      <c r="Q176" s="722"/>
      <c r="R176" s="722"/>
      <c r="S176" s="722"/>
      <c r="T176" s="722"/>
      <c r="U176" s="722"/>
      <c r="V176" s="722"/>
      <c r="W176" s="722"/>
      <c r="X176" s="722"/>
      <c r="Y176" s="722"/>
      <c r="Z176" s="722"/>
      <c r="AA176" s="722"/>
      <c r="AB176" s="722"/>
      <c r="AC176" s="722"/>
      <c r="AD176" s="722"/>
      <c r="AE176" s="722"/>
      <c r="AF176" s="722"/>
      <c r="AG176" s="722"/>
      <c r="AH176" s="722"/>
      <c r="AI176" s="722"/>
      <c r="AJ176" s="722"/>
      <c r="AK176" s="722"/>
      <c r="AL176" s="722"/>
      <c r="AM176" s="722"/>
      <c r="AN176" s="722"/>
    </row>
    <row r="177" spans="1:40" ht="18">
      <c r="A177" s="722"/>
      <c r="B177" s="722"/>
      <c r="C177" s="722"/>
      <c r="D177" s="722"/>
      <c r="E177" s="722"/>
      <c r="F177" s="722"/>
      <c r="G177" s="722"/>
      <c r="H177" s="722"/>
      <c r="I177" s="722"/>
      <c r="J177" s="722"/>
      <c r="K177" s="722"/>
      <c r="L177" s="722"/>
      <c r="M177" s="722"/>
      <c r="N177" s="722"/>
      <c r="O177" s="722"/>
      <c r="P177" s="722"/>
      <c r="Q177" s="722"/>
      <c r="R177" s="722"/>
      <c r="S177" s="722"/>
      <c r="T177" s="722"/>
      <c r="U177" s="722"/>
      <c r="V177" s="722"/>
      <c r="W177" s="722"/>
      <c r="X177" s="722"/>
      <c r="Y177" s="722"/>
      <c r="Z177" s="722"/>
      <c r="AA177" s="722"/>
      <c r="AB177" s="722"/>
      <c r="AC177" s="722"/>
      <c r="AD177" s="722"/>
      <c r="AE177" s="722"/>
      <c r="AF177" s="722"/>
      <c r="AG177" s="722"/>
      <c r="AH177" s="722"/>
      <c r="AI177" s="722"/>
      <c r="AJ177" s="722"/>
      <c r="AK177" s="722"/>
      <c r="AL177" s="722"/>
      <c r="AM177" s="722"/>
      <c r="AN177" s="722"/>
    </row>
    <row r="178" spans="1:40" ht="18">
      <c r="A178" s="722"/>
      <c r="B178" s="722"/>
      <c r="C178" s="722"/>
      <c r="D178" s="722"/>
      <c r="E178" s="722"/>
      <c r="F178" s="722"/>
      <c r="G178" s="722"/>
      <c r="H178" s="722"/>
      <c r="I178" s="722"/>
      <c r="J178" s="722"/>
      <c r="K178" s="722"/>
      <c r="L178" s="722"/>
      <c r="M178" s="722"/>
      <c r="N178" s="722"/>
      <c r="O178" s="722"/>
      <c r="P178" s="722"/>
      <c r="Q178" s="722"/>
      <c r="R178" s="722"/>
      <c r="S178" s="722"/>
      <c r="T178" s="722"/>
      <c r="U178" s="722"/>
      <c r="V178" s="722"/>
      <c r="W178" s="722"/>
      <c r="X178" s="722"/>
      <c r="Y178" s="722"/>
      <c r="Z178" s="722"/>
      <c r="AA178" s="722"/>
      <c r="AB178" s="722"/>
      <c r="AC178" s="722"/>
      <c r="AD178" s="722"/>
      <c r="AE178" s="722"/>
      <c r="AF178" s="722"/>
      <c r="AG178" s="722"/>
      <c r="AH178" s="722"/>
      <c r="AI178" s="722"/>
      <c r="AJ178" s="722"/>
      <c r="AK178" s="722"/>
      <c r="AL178" s="722"/>
      <c r="AM178" s="722"/>
      <c r="AN178" s="722"/>
    </row>
    <row r="179" spans="1:40" ht="18">
      <c r="A179" s="722"/>
      <c r="B179" s="722"/>
      <c r="C179" s="722"/>
      <c r="D179" s="722"/>
      <c r="E179" s="722"/>
      <c r="F179" s="722"/>
      <c r="G179" s="722"/>
      <c r="H179" s="722"/>
      <c r="I179" s="722"/>
      <c r="J179" s="722"/>
      <c r="K179" s="722"/>
      <c r="L179" s="722"/>
      <c r="M179" s="722"/>
      <c r="N179" s="722"/>
      <c r="O179" s="722"/>
      <c r="P179" s="722"/>
      <c r="Q179" s="722"/>
      <c r="R179" s="722"/>
      <c r="S179" s="722"/>
      <c r="T179" s="722"/>
      <c r="U179" s="722"/>
      <c r="V179" s="722"/>
      <c r="W179" s="722"/>
      <c r="X179" s="722"/>
      <c r="Y179" s="722"/>
      <c r="Z179" s="722"/>
      <c r="AA179" s="722"/>
      <c r="AB179" s="722"/>
      <c r="AC179" s="722"/>
      <c r="AD179" s="722"/>
      <c r="AE179" s="722"/>
      <c r="AF179" s="722"/>
      <c r="AG179" s="722"/>
      <c r="AH179" s="722"/>
      <c r="AI179" s="722"/>
      <c r="AJ179" s="722"/>
      <c r="AK179" s="722"/>
      <c r="AL179" s="722"/>
      <c r="AM179" s="722"/>
      <c r="AN179" s="722"/>
    </row>
    <row r="180" spans="1:40" ht="18">
      <c r="A180" s="722"/>
      <c r="B180" s="722"/>
      <c r="C180" s="722"/>
      <c r="D180" s="722"/>
      <c r="E180" s="722"/>
      <c r="F180" s="722"/>
      <c r="G180" s="722"/>
      <c r="H180" s="722"/>
      <c r="I180" s="722"/>
      <c r="J180" s="722"/>
      <c r="K180" s="722"/>
      <c r="L180" s="722"/>
      <c r="M180" s="722"/>
      <c r="N180" s="722"/>
      <c r="O180" s="722"/>
      <c r="P180" s="722"/>
      <c r="Q180" s="722"/>
      <c r="R180" s="722"/>
      <c r="S180" s="722"/>
      <c r="T180" s="722"/>
      <c r="U180" s="722"/>
      <c r="V180" s="722"/>
      <c r="W180" s="722"/>
      <c r="X180" s="722"/>
      <c r="Y180" s="722"/>
      <c r="Z180" s="722"/>
      <c r="AA180" s="722"/>
      <c r="AB180" s="722"/>
      <c r="AC180" s="722"/>
      <c r="AD180" s="722"/>
      <c r="AE180" s="722"/>
      <c r="AF180" s="722"/>
      <c r="AG180" s="722"/>
      <c r="AH180" s="722"/>
      <c r="AI180" s="722"/>
      <c r="AJ180" s="722"/>
      <c r="AK180" s="722"/>
      <c r="AL180" s="722"/>
      <c r="AM180" s="722"/>
      <c r="AN180" s="722"/>
    </row>
    <row r="181" spans="1:40" ht="18">
      <c r="A181" s="722"/>
      <c r="B181" s="722"/>
      <c r="C181" s="722"/>
      <c r="D181" s="722"/>
      <c r="E181" s="722"/>
      <c r="F181" s="722"/>
      <c r="G181" s="722"/>
      <c r="H181" s="722"/>
      <c r="I181" s="722"/>
      <c r="J181" s="722"/>
      <c r="K181" s="722"/>
      <c r="L181" s="722"/>
      <c r="M181" s="722"/>
      <c r="N181" s="722"/>
      <c r="O181" s="722"/>
      <c r="P181" s="722"/>
      <c r="Q181" s="722"/>
      <c r="R181" s="722"/>
      <c r="S181" s="722"/>
      <c r="T181" s="722"/>
      <c r="U181" s="722"/>
      <c r="V181" s="722"/>
      <c r="W181" s="722"/>
      <c r="X181" s="722"/>
      <c r="Y181" s="722"/>
      <c r="Z181" s="722"/>
      <c r="AA181" s="722"/>
      <c r="AB181" s="722"/>
      <c r="AC181" s="722"/>
      <c r="AD181" s="722"/>
      <c r="AE181" s="722"/>
      <c r="AF181" s="722"/>
      <c r="AG181" s="722"/>
      <c r="AH181" s="722"/>
      <c r="AI181" s="722"/>
      <c r="AJ181" s="722"/>
      <c r="AK181" s="722"/>
      <c r="AL181" s="722"/>
      <c r="AM181" s="722"/>
      <c r="AN181" s="722"/>
    </row>
    <row r="182" spans="1:40" ht="18">
      <c r="A182" s="722"/>
      <c r="B182" s="722"/>
      <c r="C182" s="722"/>
      <c r="D182" s="722"/>
      <c r="E182" s="722"/>
      <c r="F182" s="722"/>
      <c r="G182" s="722"/>
      <c r="H182" s="722"/>
      <c r="I182" s="722"/>
      <c r="J182" s="722"/>
      <c r="K182" s="722"/>
      <c r="L182" s="722"/>
      <c r="M182" s="722"/>
      <c r="N182" s="722"/>
      <c r="O182" s="722"/>
      <c r="P182" s="722"/>
      <c r="Q182" s="722"/>
      <c r="R182" s="722"/>
      <c r="S182" s="722"/>
      <c r="T182" s="722"/>
      <c r="U182" s="722"/>
      <c r="V182" s="722"/>
      <c r="W182" s="722"/>
      <c r="X182" s="722"/>
      <c r="Y182" s="722"/>
      <c r="Z182" s="722"/>
      <c r="AA182" s="722"/>
      <c r="AB182" s="722"/>
      <c r="AC182" s="722"/>
      <c r="AD182" s="722"/>
      <c r="AE182" s="722"/>
      <c r="AF182" s="722"/>
      <c r="AG182" s="722"/>
      <c r="AH182" s="722"/>
      <c r="AI182" s="722"/>
      <c r="AJ182" s="722"/>
      <c r="AK182" s="722"/>
      <c r="AL182" s="722"/>
      <c r="AM182" s="722"/>
      <c r="AN182" s="722"/>
    </row>
    <row r="183" spans="1:40" ht="18">
      <c r="A183" s="722"/>
      <c r="B183" s="722"/>
      <c r="C183" s="722"/>
      <c r="D183" s="722"/>
      <c r="E183" s="722"/>
      <c r="F183" s="722"/>
      <c r="G183" s="722"/>
      <c r="H183" s="722"/>
      <c r="I183" s="722"/>
      <c r="J183" s="722"/>
      <c r="K183" s="722"/>
      <c r="L183" s="722"/>
      <c r="M183" s="722"/>
      <c r="N183" s="722"/>
      <c r="O183" s="722"/>
      <c r="P183" s="722"/>
      <c r="Q183" s="722"/>
      <c r="R183" s="722"/>
      <c r="S183" s="722"/>
      <c r="T183" s="722"/>
      <c r="U183" s="722"/>
      <c r="V183" s="722"/>
      <c r="W183" s="722"/>
      <c r="X183" s="722"/>
      <c r="Y183" s="722"/>
      <c r="Z183" s="722"/>
      <c r="AA183" s="722"/>
      <c r="AB183" s="722"/>
      <c r="AC183" s="722"/>
      <c r="AD183" s="722"/>
      <c r="AE183" s="722"/>
      <c r="AF183" s="722"/>
      <c r="AG183" s="722"/>
      <c r="AH183" s="722"/>
      <c r="AI183" s="722"/>
      <c r="AJ183" s="722"/>
      <c r="AK183" s="722"/>
      <c r="AL183" s="722"/>
      <c r="AM183" s="722"/>
      <c r="AN183" s="722"/>
    </row>
    <row r="184" spans="1:40" ht="18">
      <c r="A184" s="722"/>
      <c r="B184" s="722"/>
      <c r="C184" s="722"/>
      <c r="D184" s="722"/>
      <c r="E184" s="722"/>
      <c r="F184" s="722"/>
      <c r="G184" s="722"/>
      <c r="H184" s="722"/>
      <c r="I184" s="722"/>
      <c r="J184" s="722"/>
      <c r="K184" s="722"/>
      <c r="L184" s="722"/>
      <c r="M184" s="722"/>
      <c r="N184" s="722"/>
      <c r="O184" s="722"/>
      <c r="P184" s="722"/>
      <c r="Q184" s="722"/>
      <c r="R184" s="722"/>
      <c r="S184" s="722"/>
      <c r="T184" s="722"/>
      <c r="U184" s="722"/>
      <c r="V184" s="722"/>
      <c r="W184" s="722"/>
      <c r="X184" s="722"/>
      <c r="Y184" s="722"/>
      <c r="Z184" s="722"/>
      <c r="AA184" s="722"/>
      <c r="AB184" s="722"/>
      <c r="AC184" s="722"/>
      <c r="AD184" s="722"/>
      <c r="AE184" s="722"/>
      <c r="AF184" s="722"/>
      <c r="AG184" s="722"/>
      <c r="AH184" s="722"/>
      <c r="AI184" s="722"/>
      <c r="AJ184" s="722"/>
      <c r="AK184" s="722"/>
      <c r="AL184" s="722"/>
      <c r="AM184" s="722"/>
      <c r="AN184" s="722"/>
    </row>
    <row r="185" spans="1:40" ht="18">
      <c r="A185" s="722"/>
      <c r="B185" s="722"/>
      <c r="C185" s="722"/>
      <c r="D185" s="722"/>
      <c r="E185" s="722"/>
      <c r="F185" s="722"/>
      <c r="G185" s="722"/>
      <c r="H185" s="722"/>
      <c r="I185" s="722"/>
      <c r="J185" s="722"/>
      <c r="K185" s="722"/>
      <c r="L185" s="722"/>
      <c r="M185" s="722"/>
      <c r="N185" s="722"/>
      <c r="O185" s="722"/>
      <c r="P185" s="722"/>
      <c r="Q185" s="722"/>
      <c r="R185" s="722"/>
      <c r="S185" s="722"/>
      <c r="T185" s="722"/>
      <c r="U185" s="722"/>
      <c r="V185" s="722"/>
      <c r="W185" s="722"/>
      <c r="X185" s="722"/>
      <c r="Y185" s="722"/>
      <c r="Z185" s="722"/>
      <c r="AA185" s="722"/>
      <c r="AB185" s="722"/>
      <c r="AC185" s="722"/>
      <c r="AD185" s="722"/>
      <c r="AE185" s="722"/>
      <c r="AF185" s="722"/>
      <c r="AG185" s="722"/>
      <c r="AH185" s="722"/>
      <c r="AI185" s="722"/>
      <c r="AJ185" s="722"/>
      <c r="AK185" s="722"/>
      <c r="AL185" s="722"/>
      <c r="AM185" s="722"/>
      <c r="AN185" s="722"/>
    </row>
    <row r="186" spans="1:40" ht="18">
      <c r="A186" s="722"/>
      <c r="B186" s="722"/>
      <c r="C186" s="722"/>
      <c r="D186" s="722"/>
      <c r="E186" s="722"/>
      <c r="F186" s="722"/>
      <c r="G186" s="722"/>
      <c r="H186" s="722"/>
      <c r="I186" s="722"/>
      <c r="J186" s="722"/>
      <c r="K186" s="722"/>
      <c r="L186" s="722"/>
      <c r="M186" s="722"/>
      <c r="N186" s="722"/>
      <c r="O186" s="722"/>
      <c r="P186" s="722"/>
      <c r="Q186" s="722"/>
      <c r="R186" s="722"/>
      <c r="S186" s="722"/>
      <c r="T186" s="722"/>
      <c r="U186" s="722"/>
      <c r="V186" s="722"/>
      <c r="W186" s="722"/>
      <c r="X186" s="722"/>
      <c r="Y186" s="722"/>
      <c r="Z186" s="722"/>
      <c r="AA186" s="722"/>
      <c r="AB186" s="722"/>
      <c r="AC186" s="722"/>
      <c r="AD186" s="722"/>
      <c r="AE186" s="722"/>
      <c r="AF186" s="722"/>
      <c r="AG186" s="722"/>
      <c r="AH186" s="722"/>
      <c r="AI186" s="722"/>
      <c r="AJ186" s="722"/>
      <c r="AK186" s="722"/>
      <c r="AL186" s="722"/>
      <c r="AM186" s="722"/>
      <c r="AN186" s="722"/>
    </row>
    <row r="187" spans="1:40" ht="18">
      <c r="A187" s="722"/>
      <c r="B187" s="722"/>
      <c r="C187" s="722"/>
      <c r="D187" s="722"/>
      <c r="E187" s="722"/>
      <c r="F187" s="722"/>
      <c r="G187" s="722"/>
      <c r="H187" s="722"/>
      <c r="I187" s="722"/>
      <c r="J187" s="722"/>
      <c r="K187" s="722"/>
      <c r="L187" s="722"/>
      <c r="M187" s="722"/>
      <c r="N187" s="722"/>
      <c r="O187" s="722"/>
      <c r="P187" s="722"/>
      <c r="Q187" s="722"/>
      <c r="R187" s="722"/>
      <c r="S187" s="722"/>
      <c r="T187" s="722"/>
      <c r="U187" s="722"/>
      <c r="V187" s="722"/>
      <c r="W187" s="722"/>
      <c r="X187" s="722"/>
      <c r="Y187" s="722"/>
      <c r="Z187" s="722"/>
      <c r="AA187" s="722"/>
      <c r="AB187" s="722"/>
      <c r="AC187" s="722"/>
      <c r="AD187" s="722"/>
      <c r="AE187" s="722"/>
      <c r="AF187" s="722"/>
      <c r="AG187" s="722"/>
      <c r="AH187" s="722"/>
      <c r="AI187" s="722"/>
      <c r="AJ187" s="722"/>
      <c r="AK187" s="722"/>
      <c r="AL187" s="722"/>
      <c r="AM187" s="722"/>
      <c r="AN187" s="722"/>
    </row>
    <row r="188" spans="1:40" ht="18">
      <c r="A188" s="722"/>
      <c r="B188" s="722"/>
      <c r="C188" s="722"/>
      <c r="D188" s="722"/>
      <c r="E188" s="722"/>
      <c r="F188" s="722"/>
      <c r="G188" s="722"/>
      <c r="H188" s="722"/>
      <c r="I188" s="722"/>
      <c r="J188" s="722"/>
      <c r="K188" s="722"/>
      <c r="L188" s="722"/>
      <c r="M188" s="722"/>
      <c r="N188" s="722"/>
      <c r="O188" s="722"/>
      <c r="P188" s="722"/>
      <c r="Q188" s="722"/>
      <c r="R188" s="722"/>
      <c r="S188" s="722"/>
      <c r="T188" s="722"/>
      <c r="U188" s="722"/>
      <c r="V188" s="722"/>
      <c r="W188" s="722"/>
      <c r="X188" s="722"/>
      <c r="Y188" s="722"/>
      <c r="Z188" s="722"/>
      <c r="AA188" s="722"/>
      <c r="AB188" s="722"/>
      <c r="AC188" s="722"/>
      <c r="AD188" s="722"/>
      <c r="AE188" s="722"/>
      <c r="AF188" s="722"/>
      <c r="AG188" s="722"/>
      <c r="AH188" s="722"/>
      <c r="AI188" s="722"/>
      <c r="AJ188" s="722"/>
      <c r="AK188" s="722"/>
      <c r="AL188" s="722"/>
      <c r="AM188" s="722"/>
      <c r="AN188" s="722"/>
    </row>
    <row r="189" spans="1:40" ht="18">
      <c r="A189" s="722"/>
      <c r="B189" s="722"/>
      <c r="C189" s="722"/>
      <c r="D189" s="722"/>
      <c r="E189" s="722"/>
      <c r="F189" s="722"/>
      <c r="G189" s="722"/>
      <c r="H189" s="722"/>
      <c r="I189" s="722"/>
      <c r="J189" s="722"/>
      <c r="K189" s="722"/>
      <c r="L189" s="722"/>
      <c r="M189" s="722"/>
      <c r="N189" s="722"/>
      <c r="O189" s="722"/>
      <c r="P189" s="722"/>
      <c r="Q189" s="722"/>
      <c r="R189" s="722"/>
      <c r="S189" s="722"/>
      <c r="T189" s="722"/>
      <c r="U189" s="722"/>
      <c r="V189" s="722"/>
      <c r="W189" s="722"/>
      <c r="X189" s="722"/>
      <c r="Y189" s="722"/>
      <c r="Z189" s="722"/>
      <c r="AA189" s="722"/>
      <c r="AB189" s="722"/>
      <c r="AC189" s="722"/>
      <c r="AD189" s="722"/>
      <c r="AE189" s="722"/>
      <c r="AF189" s="722"/>
      <c r="AG189" s="722"/>
      <c r="AH189" s="722"/>
      <c r="AI189" s="722"/>
      <c r="AJ189" s="722"/>
      <c r="AK189" s="722"/>
      <c r="AL189" s="722"/>
      <c r="AM189" s="722"/>
      <c r="AN189" s="722"/>
    </row>
    <row r="190" spans="1:40" ht="18">
      <c r="A190" s="722"/>
      <c r="B190" s="722"/>
      <c r="C190" s="722"/>
      <c r="D190" s="722"/>
      <c r="E190" s="722"/>
      <c r="F190" s="722"/>
      <c r="G190" s="722"/>
      <c r="H190" s="722"/>
      <c r="I190" s="722"/>
      <c r="J190" s="722"/>
      <c r="K190" s="722"/>
      <c r="L190" s="722"/>
      <c r="M190" s="722"/>
      <c r="N190" s="722"/>
      <c r="O190" s="722"/>
      <c r="P190" s="722"/>
      <c r="Q190" s="722"/>
      <c r="R190" s="722"/>
      <c r="S190" s="722"/>
      <c r="T190" s="722"/>
      <c r="U190" s="722"/>
      <c r="V190" s="722"/>
      <c r="W190" s="722"/>
      <c r="X190" s="722"/>
      <c r="Y190" s="722"/>
      <c r="Z190" s="722"/>
      <c r="AA190" s="722"/>
      <c r="AB190" s="722"/>
      <c r="AC190" s="722"/>
      <c r="AD190" s="722"/>
      <c r="AE190" s="722"/>
      <c r="AF190" s="722"/>
      <c r="AG190" s="722"/>
      <c r="AH190" s="722"/>
      <c r="AI190" s="722"/>
      <c r="AJ190" s="722"/>
      <c r="AK190" s="722"/>
      <c r="AL190" s="722"/>
      <c r="AM190" s="722"/>
      <c r="AN190" s="722"/>
    </row>
    <row r="191" spans="1:40" ht="18">
      <c r="A191" s="722"/>
      <c r="B191" s="722"/>
      <c r="C191" s="722"/>
      <c r="D191" s="722"/>
      <c r="E191" s="722"/>
      <c r="F191" s="722"/>
      <c r="G191" s="722"/>
      <c r="H191" s="722"/>
      <c r="I191" s="722"/>
      <c r="J191" s="722"/>
      <c r="K191" s="722"/>
      <c r="L191" s="722"/>
      <c r="M191" s="722"/>
      <c r="N191" s="722"/>
      <c r="O191" s="722"/>
      <c r="P191" s="722"/>
      <c r="Q191" s="722"/>
      <c r="R191" s="722"/>
      <c r="S191" s="722"/>
      <c r="T191" s="722"/>
      <c r="U191" s="722"/>
      <c r="V191" s="722"/>
      <c r="W191" s="722"/>
      <c r="X191" s="722"/>
      <c r="Y191" s="722"/>
      <c r="Z191" s="722"/>
      <c r="AA191" s="722"/>
      <c r="AB191" s="722"/>
      <c r="AC191" s="722"/>
      <c r="AD191" s="722"/>
      <c r="AE191" s="722"/>
      <c r="AF191" s="722"/>
      <c r="AG191" s="722"/>
      <c r="AH191" s="722"/>
      <c r="AI191" s="722"/>
      <c r="AJ191" s="722"/>
      <c r="AK191" s="722"/>
      <c r="AL191" s="722"/>
      <c r="AM191" s="722"/>
      <c r="AN191" s="722"/>
    </row>
    <row r="192" spans="1:40" ht="18">
      <c r="A192" s="722"/>
      <c r="B192" s="722"/>
      <c r="C192" s="722"/>
      <c r="D192" s="722"/>
      <c r="E192" s="722"/>
      <c r="F192" s="722"/>
      <c r="G192" s="722"/>
      <c r="H192" s="722"/>
      <c r="I192" s="722"/>
      <c r="J192" s="722"/>
      <c r="K192" s="722"/>
      <c r="L192" s="722"/>
      <c r="M192" s="722"/>
      <c r="N192" s="722"/>
      <c r="O192" s="722"/>
      <c r="P192" s="722"/>
      <c r="Q192" s="722"/>
      <c r="R192" s="722"/>
      <c r="S192" s="722"/>
      <c r="T192" s="722"/>
      <c r="U192" s="722"/>
      <c r="V192" s="722"/>
      <c r="W192" s="722"/>
      <c r="X192" s="722"/>
      <c r="Y192" s="722"/>
      <c r="Z192" s="722"/>
      <c r="AA192" s="722"/>
      <c r="AB192" s="722"/>
      <c r="AC192" s="722"/>
      <c r="AD192" s="722"/>
      <c r="AE192" s="722"/>
      <c r="AF192" s="722"/>
      <c r="AG192" s="722"/>
      <c r="AH192" s="722"/>
      <c r="AI192" s="722"/>
      <c r="AJ192" s="722"/>
      <c r="AK192" s="722"/>
      <c r="AL192" s="722"/>
      <c r="AM192" s="722"/>
      <c r="AN192" s="722"/>
    </row>
    <row r="193" spans="1:40" ht="18">
      <c r="A193" s="722"/>
      <c r="B193" s="722"/>
      <c r="C193" s="722"/>
      <c r="D193" s="722"/>
      <c r="E193" s="722"/>
      <c r="F193" s="722"/>
      <c r="G193" s="722"/>
      <c r="H193" s="722"/>
      <c r="I193" s="722"/>
      <c r="J193" s="722"/>
      <c r="K193" s="722"/>
      <c r="L193" s="722"/>
      <c r="M193" s="722"/>
      <c r="N193" s="722"/>
      <c r="O193" s="722"/>
      <c r="P193" s="722"/>
      <c r="Q193" s="722"/>
      <c r="R193" s="722"/>
      <c r="S193" s="722"/>
      <c r="T193" s="722"/>
      <c r="U193" s="722"/>
      <c r="V193" s="722"/>
      <c r="W193" s="722"/>
      <c r="X193" s="722"/>
      <c r="Y193" s="722"/>
      <c r="Z193" s="722"/>
      <c r="AA193" s="722"/>
      <c r="AB193" s="722"/>
      <c r="AC193" s="722"/>
      <c r="AD193" s="722"/>
      <c r="AE193" s="722"/>
      <c r="AF193" s="722"/>
      <c r="AG193" s="722"/>
      <c r="AH193" s="722"/>
      <c r="AI193" s="722"/>
      <c r="AJ193" s="722"/>
      <c r="AK193" s="722"/>
      <c r="AL193" s="722"/>
      <c r="AM193" s="722"/>
      <c r="AN193" s="722"/>
    </row>
    <row r="194" spans="1:40" ht="18">
      <c r="A194" s="722"/>
      <c r="B194" s="722"/>
      <c r="C194" s="722"/>
      <c r="D194" s="722"/>
      <c r="E194" s="722"/>
      <c r="F194" s="722"/>
      <c r="G194" s="722"/>
      <c r="H194" s="722"/>
      <c r="I194" s="722"/>
      <c r="J194" s="722"/>
      <c r="K194" s="722"/>
      <c r="L194" s="722"/>
      <c r="M194" s="722"/>
      <c r="N194" s="722"/>
      <c r="O194" s="722"/>
      <c r="P194" s="722"/>
      <c r="Q194" s="722"/>
      <c r="R194" s="722"/>
      <c r="S194" s="722"/>
      <c r="T194" s="722"/>
      <c r="U194" s="722"/>
      <c r="V194" s="722"/>
      <c r="W194" s="722"/>
      <c r="X194" s="722"/>
      <c r="Y194" s="722"/>
      <c r="Z194" s="722"/>
      <c r="AA194" s="722"/>
      <c r="AB194" s="722"/>
      <c r="AC194" s="722"/>
      <c r="AD194" s="722"/>
      <c r="AE194" s="722"/>
      <c r="AF194" s="722"/>
      <c r="AG194" s="722"/>
      <c r="AH194" s="722"/>
      <c r="AI194" s="722"/>
      <c r="AJ194" s="722"/>
      <c r="AK194" s="722"/>
      <c r="AL194" s="722"/>
      <c r="AM194" s="722"/>
      <c r="AN194" s="722"/>
    </row>
    <row r="195" spans="1:40" ht="18">
      <c r="A195" s="722"/>
      <c r="B195" s="722"/>
      <c r="C195" s="722"/>
      <c r="D195" s="722"/>
      <c r="E195" s="722"/>
      <c r="F195" s="722"/>
      <c r="G195" s="722"/>
      <c r="H195" s="722"/>
      <c r="I195" s="722"/>
      <c r="J195" s="722"/>
      <c r="K195" s="722"/>
      <c r="L195" s="722"/>
      <c r="M195" s="722"/>
      <c r="N195" s="722"/>
      <c r="O195" s="722"/>
      <c r="P195" s="722"/>
      <c r="Q195" s="722"/>
      <c r="R195" s="722"/>
      <c r="S195" s="722"/>
      <c r="T195" s="722"/>
      <c r="U195" s="722"/>
      <c r="V195" s="722"/>
      <c r="W195" s="722"/>
      <c r="X195" s="722"/>
      <c r="Y195" s="722"/>
      <c r="Z195" s="722"/>
      <c r="AA195" s="722"/>
      <c r="AB195" s="722"/>
      <c r="AC195" s="722"/>
      <c r="AD195" s="722"/>
      <c r="AE195" s="722"/>
      <c r="AF195" s="722"/>
      <c r="AG195" s="722"/>
      <c r="AH195" s="722"/>
      <c r="AI195" s="722"/>
      <c r="AJ195" s="722"/>
      <c r="AK195" s="722"/>
      <c r="AL195" s="722"/>
      <c r="AM195" s="722"/>
      <c r="AN195" s="722"/>
    </row>
    <row r="196" spans="1:40" ht="18">
      <c r="A196" s="722"/>
      <c r="B196" s="722"/>
      <c r="C196" s="722"/>
      <c r="D196" s="722"/>
      <c r="E196" s="722"/>
      <c r="F196" s="722"/>
      <c r="G196" s="722"/>
      <c r="H196" s="722"/>
      <c r="I196" s="722"/>
      <c r="J196" s="722"/>
      <c r="K196" s="722"/>
      <c r="L196" s="722"/>
      <c r="M196" s="722"/>
      <c r="N196" s="722"/>
      <c r="O196" s="722"/>
      <c r="P196" s="722"/>
      <c r="Q196" s="722"/>
      <c r="R196" s="722"/>
      <c r="S196" s="722"/>
      <c r="T196" s="722"/>
      <c r="U196" s="722"/>
      <c r="V196" s="722"/>
      <c r="W196" s="722"/>
      <c r="X196" s="722"/>
      <c r="Y196" s="722"/>
      <c r="Z196" s="722"/>
      <c r="AA196" s="722"/>
      <c r="AB196" s="722"/>
      <c r="AC196" s="722"/>
      <c r="AD196" s="722"/>
      <c r="AE196" s="722"/>
      <c r="AF196" s="722"/>
      <c r="AG196" s="722"/>
      <c r="AH196" s="722"/>
      <c r="AI196" s="722"/>
      <c r="AJ196" s="722"/>
      <c r="AK196" s="722"/>
      <c r="AL196" s="722"/>
      <c r="AM196" s="722"/>
      <c r="AN196" s="722"/>
    </row>
    <row r="197" spans="1:40" ht="18">
      <c r="A197" s="722"/>
      <c r="B197" s="722"/>
      <c r="C197" s="722"/>
      <c r="D197" s="722"/>
      <c r="E197" s="722"/>
      <c r="F197" s="722"/>
      <c r="G197" s="722"/>
      <c r="H197" s="722"/>
      <c r="I197" s="722"/>
      <c r="J197" s="722"/>
      <c r="K197" s="722"/>
      <c r="L197" s="722"/>
      <c r="M197" s="722"/>
      <c r="N197" s="722"/>
      <c r="O197" s="722"/>
      <c r="P197" s="722"/>
      <c r="Q197" s="722"/>
      <c r="R197" s="722"/>
      <c r="S197" s="722"/>
      <c r="T197" s="722"/>
      <c r="U197" s="722"/>
      <c r="V197" s="722"/>
      <c r="W197" s="722"/>
      <c r="X197" s="722"/>
      <c r="Y197" s="722"/>
      <c r="Z197" s="722"/>
      <c r="AA197" s="722"/>
      <c r="AB197" s="722"/>
      <c r="AC197" s="722"/>
      <c r="AD197" s="722"/>
      <c r="AE197" s="722"/>
      <c r="AF197" s="722"/>
      <c r="AG197" s="722"/>
      <c r="AH197" s="722"/>
      <c r="AI197" s="722"/>
      <c r="AJ197" s="722"/>
      <c r="AK197" s="722"/>
      <c r="AL197" s="722"/>
      <c r="AM197" s="722"/>
      <c r="AN197" s="722"/>
    </row>
    <row r="198" spans="1:40" ht="18">
      <c r="A198" s="722"/>
      <c r="B198" s="722"/>
      <c r="C198" s="722"/>
      <c r="D198" s="722"/>
      <c r="E198" s="722"/>
      <c r="F198" s="722"/>
      <c r="G198" s="722"/>
      <c r="H198" s="722"/>
      <c r="I198" s="722"/>
      <c r="J198" s="722"/>
      <c r="K198" s="722"/>
      <c r="L198" s="722"/>
      <c r="M198" s="722"/>
      <c r="N198" s="722"/>
      <c r="O198" s="722"/>
      <c r="P198" s="722"/>
      <c r="Q198" s="722"/>
      <c r="R198" s="722"/>
      <c r="S198" s="722"/>
      <c r="T198" s="722"/>
      <c r="U198" s="722"/>
      <c r="V198" s="722"/>
      <c r="W198" s="722"/>
      <c r="X198" s="722"/>
      <c r="Y198" s="722"/>
      <c r="Z198" s="722"/>
      <c r="AA198" s="722"/>
      <c r="AB198" s="722"/>
      <c r="AC198" s="722"/>
      <c r="AD198" s="722"/>
      <c r="AE198" s="722"/>
      <c r="AF198" s="722"/>
      <c r="AG198" s="722"/>
      <c r="AH198" s="722"/>
      <c r="AI198" s="722"/>
      <c r="AJ198" s="722"/>
      <c r="AK198" s="722"/>
      <c r="AL198" s="722"/>
      <c r="AM198" s="722"/>
      <c r="AN198" s="722"/>
    </row>
    <row r="199" spans="1:40" ht="18">
      <c r="A199" s="722"/>
      <c r="B199" s="722"/>
      <c r="C199" s="722"/>
      <c r="D199" s="722"/>
      <c r="E199" s="722"/>
      <c r="F199" s="722"/>
      <c r="G199" s="722"/>
      <c r="H199" s="722"/>
      <c r="I199" s="722"/>
      <c r="J199" s="722"/>
      <c r="K199" s="722"/>
      <c r="L199" s="722"/>
      <c r="M199" s="722"/>
      <c r="N199" s="722"/>
      <c r="O199" s="722"/>
      <c r="P199" s="722"/>
      <c r="Q199" s="722"/>
      <c r="R199" s="722"/>
      <c r="S199" s="722"/>
      <c r="T199" s="722"/>
      <c r="U199" s="722"/>
      <c r="V199" s="722"/>
      <c r="W199" s="722"/>
      <c r="X199" s="722"/>
      <c r="Y199" s="722"/>
      <c r="Z199" s="722"/>
      <c r="AA199" s="722"/>
      <c r="AB199" s="722"/>
      <c r="AC199" s="722"/>
      <c r="AD199" s="722"/>
      <c r="AE199" s="722"/>
      <c r="AF199" s="722"/>
      <c r="AG199" s="722"/>
      <c r="AH199" s="722"/>
      <c r="AI199" s="722"/>
      <c r="AJ199" s="722"/>
      <c r="AK199" s="722"/>
      <c r="AL199" s="722"/>
      <c r="AM199" s="722"/>
      <c r="AN199" s="722"/>
    </row>
    <row r="200" spans="1:40" ht="18">
      <c r="A200" s="722"/>
      <c r="B200" s="722"/>
      <c r="C200" s="722"/>
      <c r="D200" s="722"/>
      <c r="E200" s="722"/>
      <c r="F200" s="722"/>
      <c r="G200" s="722"/>
      <c r="H200" s="722"/>
      <c r="I200" s="722"/>
      <c r="J200" s="722"/>
      <c r="K200" s="722"/>
      <c r="L200" s="722"/>
      <c r="M200" s="722"/>
      <c r="N200" s="722"/>
      <c r="O200" s="722"/>
      <c r="P200" s="722"/>
      <c r="Q200" s="722"/>
      <c r="R200" s="722"/>
      <c r="S200" s="722"/>
      <c r="T200" s="722"/>
      <c r="U200" s="722"/>
      <c r="V200" s="722"/>
      <c r="W200" s="722"/>
      <c r="X200" s="722"/>
      <c r="Y200" s="722"/>
      <c r="Z200" s="722"/>
      <c r="AA200" s="722"/>
      <c r="AB200" s="722"/>
      <c r="AC200" s="722"/>
      <c r="AD200" s="722"/>
      <c r="AE200" s="722"/>
      <c r="AF200" s="722"/>
      <c r="AG200" s="722"/>
      <c r="AH200" s="722"/>
      <c r="AI200" s="722"/>
      <c r="AJ200" s="722"/>
      <c r="AK200" s="722"/>
      <c r="AL200" s="722"/>
      <c r="AM200" s="722"/>
      <c r="AN200" s="722"/>
    </row>
    <row r="201" spans="1:40" ht="18">
      <c r="A201" s="722"/>
      <c r="B201" s="722"/>
      <c r="C201" s="722"/>
      <c r="D201" s="722"/>
      <c r="E201" s="722"/>
      <c r="F201" s="722"/>
      <c r="G201" s="722"/>
      <c r="H201" s="722"/>
      <c r="I201" s="722"/>
      <c r="J201" s="722"/>
      <c r="K201" s="722"/>
      <c r="L201" s="722"/>
      <c r="M201" s="722"/>
      <c r="N201" s="722"/>
      <c r="O201" s="722"/>
      <c r="P201" s="722"/>
      <c r="Q201" s="722"/>
      <c r="R201" s="722"/>
      <c r="S201" s="722"/>
      <c r="T201" s="722"/>
      <c r="U201" s="722"/>
      <c r="V201" s="722"/>
      <c r="W201" s="722"/>
      <c r="X201" s="722"/>
      <c r="Y201" s="722"/>
      <c r="Z201" s="722"/>
      <c r="AA201" s="722"/>
      <c r="AB201" s="722"/>
      <c r="AC201" s="722"/>
      <c r="AD201" s="722"/>
      <c r="AE201" s="722"/>
      <c r="AF201" s="722"/>
      <c r="AG201" s="722"/>
      <c r="AH201" s="722"/>
      <c r="AI201" s="722"/>
      <c r="AJ201" s="722"/>
      <c r="AK201" s="722"/>
      <c r="AL201" s="722"/>
      <c r="AM201" s="722"/>
      <c r="AN201" s="722"/>
    </row>
    <row r="202" spans="1:40" ht="18">
      <c r="A202" s="722"/>
      <c r="B202" s="722"/>
      <c r="C202" s="722"/>
      <c r="D202" s="722"/>
      <c r="E202" s="722"/>
      <c r="F202" s="722"/>
      <c r="G202" s="722"/>
      <c r="H202" s="722"/>
      <c r="I202" s="722"/>
      <c r="J202" s="722"/>
      <c r="K202" s="722"/>
      <c r="L202" s="722"/>
      <c r="M202" s="722"/>
      <c r="N202" s="722"/>
      <c r="O202" s="722"/>
      <c r="P202" s="722"/>
      <c r="Q202" s="722"/>
      <c r="R202" s="722"/>
      <c r="S202" s="722"/>
      <c r="T202" s="722"/>
      <c r="U202" s="722"/>
      <c r="V202" s="722"/>
      <c r="W202" s="722"/>
      <c r="X202" s="722"/>
      <c r="Y202" s="722"/>
      <c r="Z202" s="722"/>
      <c r="AA202" s="722"/>
      <c r="AB202" s="722"/>
      <c r="AC202" s="722"/>
      <c r="AD202" s="722"/>
      <c r="AE202" s="722"/>
      <c r="AF202" s="722"/>
      <c r="AG202" s="722"/>
      <c r="AH202" s="722"/>
      <c r="AI202" s="722"/>
      <c r="AJ202" s="722"/>
      <c r="AK202" s="722"/>
      <c r="AL202" s="722"/>
      <c r="AM202" s="722"/>
      <c r="AN202" s="722"/>
    </row>
    <row r="203" spans="1:40" ht="18">
      <c r="A203" s="722"/>
      <c r="B203" s="722"/>
      <c r="C203" s="722"/>
      <c r="D203" s="722"/>
      <c r="E203" s="722"/>
      <c r="F203" s="722"/>
      <c r="G203" s="722"/>
      <c r="H203" s="722"/>
      <c r="I203" s="722"/>
      <c r="J203" s="722"/>
      <c r="K203" s="722"/>
      <c r="L203" s="722"/>
      <c r="M203" s="722"/>
      <c r="N203" s="722"/>
      <c r="O203" s="722"/>
      <c r="P203" s="722"/>
      <c r="Q203" s="722"/>
      <c r="R203" s="722"/>
      <c r="S203" s="722"/>
      <c r="T203" s="722"/>
      <c r="U203" s="722"/>
      <c r="V203" s="722"/>
      <c r="W203" s="722"/>
      <c r="X203" s="722"/>
      <c r="Y203" s="722"/>
      <c r="Z203" s="722"/>
      <c r="AA203" s="722"/>
      <c r="AB203" s="722"/>
      <c r="AC203" s="722"/>
      <c r="AD203" s="722"/>
      <c r="AE203" s="722"/>
      <c r="AF203" s="722"/>
      <c r="AG203" s="722"/>
      <c r="AH203" s="722"/>
      <c r="AI203" s="722"/>
      <c r="AJ203" s="722"/>
      <c r="AK203" s="722"/>
      <c r="AL203" s="722"/>
      <c r="AM203" s="722"/>
      <c r="AN203" s="722"/>
    </row>
    <row r="204" spans="1:40" ht="18">
      <c r="A204" s="722"/>
      <c r="B204" s="722"/>
      <c r="C204" s="722"/>
      <c r="D204" s="722"/>
      <c r="E204" s="722"/>
      <c r="F204" s="722"/>
      <c r="G204" s="722"/>
      <c r="H204" s="722"/>
      <c r="I204" s="722"/>
      <c r="J204" s="722"/>
      <c r="K204" s="722"/>
      <c r="L204" s="722"/>
      <c r="M204" s="722"/>
      <c r="N204" s="722"/>
      <c r="O204" s="722"/>
      <c r="P204" s="722"/>
      <c r="Q204" s="722"/>
      <c r="R204" s="722"/>
      <c r="S204" s="722"/>
      <c r="T204" s="722"/>
      <c r="U204" s="722"/>
      <c r="V204" s="722"/>
      <c r="W204" s="722"/>
      <c r="X204" s="722"/>
      <c r="Y204" s="722"/>
      <c r="Z204" s="722"/>
      <c r="AA204" s="722"/>
      <c r="AB204" s="722"/>
      <c r="AC204" s="722"/>
      <c r="AD204" s="722"/>
      <c r="AE204" s="722"/>
      <c r="AF204" s="722"/>
      <c r="AG204" s="722"/>
      <c r="AH204" s="722"/>
      <c r="AI204" s="722"/>
      <c r="AJ204" s="722"/>
      <c r="AK204" s="722"/>
      <c r="AL204" s="722"/>
      <c r="AM204" s="722"/>
      <c r="AN204" s="722"/>
    </row>
    <row r="205" spans="1:40" ht="18">
      <c r="A205" s="722"/>
      <c r="B205" s="722"/>
      <c r="C205" s="722"/>
      <c r="D205" s="722"/>
      <c r="E205" s="722"/>
      <c r="F205" s="722"/>
      <c r="G205" s="722"/>
      <c r="H205" s="722"/>
      <c r="I205" s="722"/>
      <c r="J205" s="722"/>
      <c r="K205" s="722"/>
      <c r="L205" s="722"/>
      <c r="M205" s="722"/>
      <c r="N205" s="722"/>
      <c r="O205" s="722"/>
      <c r="P205" s="722"/>
      <c r="Q205" s="722"/>
      <c r="R205" s="722"/>
      <c r="S205" s="722"/>
      <c r="T205" s="722"/>
      <c r="U205" s="722"/>
      <c r="V205" s="722"/>
      <c r="W205" s="722"/>
      <c r="X205" s="722"/>
      <c r="Y205" s="722"/>
      <c r="Z205" s="722"/>
      <c r="AA205" s="722"/>
      <c r="AB205" s="722"/>
      <c r="AC205" s="722"/>
      <c r="AD205" s="722"/>
      <c r="AE205" s="722"/>
      <c r="AF205" s="722"/>
      <c r="AG205" s="722"/>
      <c r="AH205" s="722"/>
      <c r="AI205" s="722"/>
      <c r="AJ205" s="722"/>
      <c r="AK205" s="722"/>
      <c r="AL205" s="722"/>
      <c r="AM205" s="722"/>
      <c r="AN205" s="722"/>
    </row>
    <row r="206" spans="1:40" ht="18">
      <c r="A206" s="722"/>
      <c r="B206" s="722"/>
      <c r="C206" s="722"/>
      <c r="D206" s="722"/>
      <c r="E206" s="722"/>
      <c r="F206" s="722"/>
      <c r="G206" s="722"/>
      <c r="H206" s="722"/>
      <c r="I206" s="722"/>
      <c r="J206" s="722"/>
      <c r="K206" s="722"/>
      <c r="L206" s="722"/>
      <c r="M206" s="722"/>
      <c r="N206" s="722"/>
      <c r="O206" s="722"/>
      <c r="P206" s="722"/>
      <c r="Q206" s="722"/>
      <c r="R206" s="722"/>
      <c r="S206" s="722"/>
      <c r="T206" s="722"/>
      <c r="U206" s="722"/>
      <c r="V206" s="722"/>
      <c r="W206" s="722"/>
      <c r="X206" s="722"/>
      <c r="Y206" s="722"/>
      <c r="Z206" s="722"/>
      <c r="AA206" s="722"/>
      <c r="AB206" s="722"/>
      <c r="AC206" s="722"/>
      <c r="AD206" s="722"/>
      <c r="AE206" s="722"/>
      <c r="AF206" s="722"/>
      <c r="AG206" s="722"/>
      <c r="AH206" s="722"/>
      <c r="AI206" s="722"/>
      <c r="AJ206" s="722"/>
      <c r="AK206" s="722"/>
      <c r="AL206" s="722"/>
      <c r="AM206" s="722"/>
      <c r="AN206" s="722"/>
    </row>
    <row r="207" spans="1:40" ht="18">
      <c r="A207" s="722"/>
      <c r="B207" s="722"/>
      <c r="C207" s="722"/>
      <c r="D207" s="722"/>
      <c r="E207" s="722"/>
      <c r="F207" s="722"/>
      <c r="G207" s="722"/>
      <c r="H207" s="722"/>
      <c r="I207" s="722"/>
      <c r="J207" s="722"/>
      <c r="K207" s="722"/>
      <c r="L207" s="722"/>
      <c r="M207" s="722"/>
      <c r="N207" s="722"/>
      <c r="O207" s="722"/>
      <c r="P207" s="722"/>
      <c r="Q207" s="722"/>
      <c r="R207" s="722"/>
      <c r="S207" s="722"/>
      <c r="T207" s="722"/>
      <c r="U207" s="722"/>
      <c r="V207" s="722"/>
      <c r="W207" s="722"/>
      <c r="X207" s="722"/>
      <c r="Y207" s="722"/>
      <c r="Z207" s="722"/>
      <c r="AA207" s="722"/>
      <c r="AB207" s="722"/>
      <c r="AC207" s="722"/>
      <c r="AD207" s="722"/>
      <c r="AE207" s="722"/>
      <c r="AF207" s="722"/>
      <c r="AG207" s="722"/>
      <c r="AH207" s="722"/>
      <c r="AI207" s="722"/>
      <c r="AJ207" s="722"/>
      <c r="AK207" s="722"/>
      <c r="AL207" s="722"/>
      <c r="AM207" s="722"/>
      <c r="AN207" s="722"/>
    </row>
    <row r="208" spans="1:40" ht="18">
      <c r="A208" s="722"/>
      <c r="B208" s="722"/>
      <c r="C208" s="722"/>
      <c r="D208" s="722"/>
      <c r="E208" s="722"/>
      <c r="F208" s="722"/>
      <c r="G208" s="722"/>
      <c r="H208" s="722"/>
      <c r="I208" s="722"/>
      <c r="J208" s="722"/>
      <c r="K208" s="722"/>
      <c r="L208" s="722"/>
      <c r="M208" s="722"/>
      <c r="N208" s="722"/>
      <c r="O208" s="722"/>
      <c r="P208" s="722"/>
      <c r="Q208" s="722"/>
      <c r="R208" s="722"/>
      <c r="S208" s="722"/>
      <c r="T208" s="722"/>
      <c r="U208" s="722"/>
      <c r="V208" s="722"/>
      <c r="W208" s="722"/>
      <c r="X208" s="722"/>
      <c r="Y208" s="722"/>
      <c r="Z208" s="722"/>
      <c r="AA208" s="722"/>
      <c r="AB208" s="722"/>
      <c r="AC208" s="722"/>
      <c r="AD208" s="722"/>
      <c r="AE208" s="722"/>
      <c r="AF208" s="722"/>
      <c r="AG208" s="722"/>
      <c r="AH208" s="722"/>
      <c r="AI208" s="722"/>
      <c r="AJ208" s="722"/>
      <c r="AK208" s="722"/>
      <c r="AL208" s="722"/>
      <c r="AM208" s="722"/>
      <c r="AN208" s="722"/>
    </row>
    <row r="209" spans="1:40" ht="18">
      <c r="A209" s="722"/>
      <c r="B209" s="722"/>
      <c r="C209" s="722"/>
      <c r="D209" s="722"/>
      <c r="E209" s="722"/>
      <c r="F209" s="722"/>
      <c r="G209" s="722"/>
      <c r="H209" s="722"/>
      <c r="I209" s="722"/>
      <c r="J209" s="722"/>
      <c r="K209" s="722"/>
      <c r="L209" s="722"/>
      <c r="M209" s="722"/>
      <c r="N209" s="722"/>
      <c r="O209" s="722"/>
      <c r="P209" s="722"/>
      <c r="Q209" s="722"/>
      <c r="R209" s="722"/>
      <c r="S209" s="722"/>
      <c r="T209" s="722"/>
      <c r="U209" s="722"/>
      <c r="V209" s="722"/>
      <c r="W209" s="722"/>
      <c r="X209" s="722"/>
      <c r="Y209" s="722"/>
      <c r="Z209" s="722"/>
      <c r="AA209" s="722"/>
      <c r="AB209" s="722"/>
      <c r="AC209" s="722"/>
      <c r="AD209" s="722"/>
      <c r="AE209" s="722"/>
      <c r="AF209" s="722"/>
      <c r="AG209" s="722"/>
      <c r="AH209" s="722"/>
      <c r="AI209" s="722"/>
      <c r="AJ209" s="722"/>
      <c r="AK209" s="722"/>
      <c r="AL209" s="722"/>
      <c r="AM209" s="722"/>
      <c r="AN209" s="722"/>
    </row>
    <row r="210" spans="1:40" ht="18">
      <c r="A210" s="722"/>
      <c r="B210" s="722"/>
      <c r="C210" s="722"/>
      <c r="D210" s="722"/>
      <c r="E210" s="722"/>
      <c r="F210" s="722"/>
      <c r="G210" s="722"/>
      <c r="H210" s="722"/>
      <c r="I210" s="722"/>
      <c r="J210" s="722"/>
      <c r="K210" s="722"/>
      <c r="L210" s="722"/>
      <c r="M210" s="722"/>
      <c r="N210" s="722"/>
      <c r="O210" s="722"/>
      <c r="P210" s="722"/>
      <c r="Q210" s="722"/>
      <c r="R210" s="722"/>
      <c r="S210" s="722"/>
      <c r="T210" s="722"/>
      <c r="U210" s="722"/>
      <c r="V210" s="722"/>
      <c r="W210" s="722"/>
      <c r="X210" s="722"/>
      <c r="Y210" s="722"/>
      <c r="Z210" s="722"/>
      <c r="AA210" s="722"/>
      <c r="AB210" s="722"/>
      <c r="AC210" s="722"/>
      <c r="AD210" s="722"/>
      <c r="AE210" s="722"/>
      <c r="AF210" s="722"/>
      <c r="AG210" s="722"/>
      <c r="AH210" s="722"/>
      <c r="AI210" s="722"/>
      <c r="AJ210" s="722"/>
      <c r="AK210" s="722"/>
      <c r="AL210" s="722"/>
      <c r="AM210" s="722"/>
      <c r="AN210" s="722"/>
    </row>
    <row r="211" spans="1:40" ht="18">
      <c r="A211" s="722"/>
      <c r="B211" s="722"/>
      <c r="C211" s="722"/>
      <c r="D211" s="722"/>
      <c r="E211" s="722"/>
      <c r="F211" s="722"/>
      <c r="G211" s="722"/>
      <c r="H211" s="722"/>
      <c r="I211" s="722"/>
      <c r="J211" s="722"/>
      <c r="K211" s="722"/>
      <c r="L211" s="722"/>
      <c r="M211" s="722"/>
      <c r="N211" s="722"/>
      <c r="O211" s="722"/>
      <c r="P211" s="722"/>
      <c r="Q211" s="722"/>
      <c r="R211" s="722"/>
      <c r="S211" s="722"/>
      <c r="T211" s="722"/>
      <c r="U211" s="722"/>
      <c r="V211" s="722"/>
      <c r="W211" s="722"/>
      <c r="X211" s="722"/>
      <c r="Y211" s="722"/>
      <c r="Z211" s="722"/>
      <c r="AA211" s="722"/>
      <c r="AB211" s="722"/>
      <c r="AC211" s="722"/>
      <c r="AD211" s="722"/>
      <c r="AE211" s="722"/>
      <c r="AF211" s="722"/>
      <c r="AG211" s="722"/>
      <c r="AH211" s="722"/>
      <c r="AI211" s="722"/>
      <c r="AJ211" s="722"/>
      <c r="AK211" s="722"/>
      <c r="AL211" s="722"/>
      <c r="AM211" s="722"/>
      <c r="AN211" s="722"/>
    </row>
    <row r="212" spans="1:40" ht="18">
      <c r="A212" s="722"/>
      <c r="B212" s="722"/>
      <c r="C212" s="722"/>
      <c r="D212" s="722"/>
      <c r="E212" s="722"/>
      <c r="F212" s="722"/>
      <c r="G212" s="722"/>
      <c r="H212" s="722"/>
      <c r="I212" s="722"/>
      <c r="J212" s="722"/>
      <c r="K212" s="722"/>
      <c r="L212" s="722"/>
      <c r="M212" s="722"/>
      <c r="N212" s="722"/>
      <c r="O212" s="722"/>
      <c r="P212" s="722"/>
      <c r="Q212" s="722"/>
      <c r="R212" s="722"/>
      <c r="S212" s="722"/>
      <c r="T212" s="722"/>
      <c r="U212" s="722"/>
      <c r="V212" s="722"/>
      <c r="W212" s="722"/>
      <c r="X212" s="722"/>
      <c r="Y212" s="722"/>
      <c r="Z212" s="722"/>
      <c r="AA212" s="722"/>
      <c r="AB212" s="722"/>
      <c r="AC212" s="722"/>
      <c r="AD212" s="722"/>
      <c r="AE212" s="722"/>
      <c r="AF212" s="722"/>
      <c r="AG212" s="722"/>
      <c r="AH212" s="722"/>
      <c r="AI212" s="722"/>
      <c r="AJ212" s="722"/>
      <c r="AK212" s="722"/>
      <c r="AL212" s="722"/>
      <c r="AM212" s="722"/>
      <c r="AN212" s="722"/>
    </row>
    <row r="213" spans="1:40" ht="18">
      <c r="A213" s="722"/>
      <c r="B213" s="722"/>
      <c r="C213" s="722"/>
      <c r="D213" s="722"/>
      <c r="E213" s="722"/>
      <c r="F213" s="722"/>
      <c r="G213" s="722"/>
      <c r="H213" s="722"/>
      <c r="I213" s="722"/>
      <c r="J213" s="722"/>
      <c r="K213" s="722"/>
      <c r="L213" s="722"/>
      <c r="M213" s="722"/>
      <c r="N213" s="722"/>
      <c r="O213" s="722"/>
      <c r="P213" s="722"/>
      <c r="Q213" s="722"/>
      <c r="R213" s="722"/>
      <c r="S213" s="722"/>
      <c r="T213" s="722"/>
      <c r="U213" s="722"/>
      <c r="V213" s="722"/>
      <c r="W213" s="722"/>
      <c r="X213" s="722"/>
      <c r="Y213" s="722"/>
      <c r="Z213" s="722"/>
      <c r="AA213" s="722"/>
      <c r="AB213" s="722"/>
      <c r="AC213" s="722"/>
      <c r="AD213" s="722"/>
      <c r="AE213" s="722"/>
      <c r="AF213" s="722"/>
      <c r="AG213" s="722"/>
      <c r="AH213" s="722"/>
      <c r="AI213" s="722"/>
      <c r="AJ213" s="722"/>
      <c r="AK213" s="722"/>
      <c r="AL213" s="722"/>
      <c r="AM213" s="722"/>
      <c r="AN213" s="722"/>
    </row>
    <row r="214" spans="1:40" ht="18">
      <c r="A214" s="722"/>
      <c r="B214" s="722"/>
      <c r="C214" s="722"/>
      <c r="D214" s="722"/>
      <c r="E214" s="722"/>
      <c r="F214" s="722"/>
      <c r="G214" s="722"/>
      <c r="H214" s="722"/>
      <c r="I214" s="722"/>
      <c r="J214" s="722"/>
      <c r="K214" s="722"/>
      <c r="L214" s="722"/>
      <c r="M214" s="722"/>
      <c r="N214" s="722"/>
      <c r="O214" s="722"/>
      <c r="P214" s="722"/>
      <c r="Q214" s="722"/>
      <c r="R214" s="722"/>
      <c r="S214" s="722"/>
      <c r="T214" s="722"/>
      <c r="U214" s="722"/>
      <c r="V214" s="722"/>
      <c r="W214" s="722"/>
      <c r="X214" s="722"/>
      <c r="Y214" s="722"/>
      <c r="Z214" s="722"/>
      <c r="AA214" s="722"/>
      <c r="AB214" s="722"/>
      <c r="AC214" s="722"/>
      <c r="AD214" s="722"/>
      <c r="AE214" s="722"/>
      <c r="AF214" s="722"/>
      <c r="AG214" s="722"/>
      <c r="AH214" s="722"/>
      <c r="AI214" s="722"/>
      <c r="AJ214" s="722"/>
      <c r="AK214" s="722"/>
      <c r="AL214" s="722"/>
      <c r="AM214" s="722"/>
      <c r="AN214" s="722"/>
    </row>
    <row r="215" spans="1:40" ht="18">
      <c r="A215" s="722"/>
      <c r="B215" s="722"/>
      <c r="C215" s="722"/>
      <c r="D215" s="722"/>
      <c r="E215" s="722"/>
      <c r="F215" s="722"/>
      <c r="G215" s="722"/>
      <c r="H215" s="722"/>
      <c r="I215" s="722"/>
      <c r="J215" s="722"/>
      <c r="K215" s="722"/>
      <c r="L215" s="722"/>
      <c r="M215" s="722"/>
      <c r="N215" s="722"/>
      <c r="O215" s="722"/>
      <c r="P215" s="722"/>
      <c r="Q215" s="722"/>
      <c r="R215" s="722"/>
      <c r="S215" s="722"/>
      <c r="T215" s="722"/>
      <c r="U215" s="722"/>
      <c r="V215" s="722"/>
      <c r="W215" s="722"/>
      <c r="X215" s="722"/>
      <c r="Y215" s="722"/>
      <c r="Z215" s="722"/>
      <c r="AA215" s="722"/>
      <c r="AB215" s="722"/>
      <c r="AC215" s="722"/>
      <c r="AD215" s="722"/>
      <c r="AE215" s="722"/>
      <c r="AF215" s="722"/>
      <c r="AG215" s="722"/>
      <c r="AH215" s="722"/>
      <c r="AI215" s="722"/>
      <c r="AJ215" s="722"/>
      <c r="AK215" s="722"/>
      <c r="AL215" s="722"/>
      <c r="AM215" s="722"/>
      <c r="AN215" s="722"/>
    </row>
    <row r="216" spans="1:40" ht="18">
      <c r="A216" s="722"/>
      <c r="B216" s="722"/>
      <c r="C216" s="722"/>
      <c r="D216" s="722"/>
      <c r="E216" s="722"/>
      <c r="F216" s="722"/>
      <c r="G216" s="722"/>
      <c r="H216" s="722"/>
      <c r="I216" s="722"/>
      <c r="J216" s="722"/>
      <c r="K216" s="722"/>
      <c r="L216" s="722"/>
      <c r="M216" s="722"/>
      <c r="N216" s="722"/>
      <c r="O216" s="722"/>
      <c r="P216" s="722"/>
      <c r="Q216" s="722"/>
      <c r="R216" s="722"/>
      <c r="S216" s="722"/>
      <c r="T216" s="722"/>
      <c r="U216" s="722"/>
      <c r="V216" s="722"/>
      <c r="W216" s="722"/>
      <c r="X216" s="722"/>
      <c r="Y216" s="722"/>
      <c r="Z216" s="722"/>
      <c r="AA216" s="722"/>
      <c r="AB216" s="722"/>
      <c r="AC216" s="722"/>
      <c r="AD216" s="722"/>
      <c r="AE216" s="722"/>
      <c r="AF216" s="722"/>
      <c r="AG216" s="722"/>
      <c r="AH216" s="722"/>
      <c r="AI216" s="722"/>
      <c r="AJ216" s="722"/>
      <c r="AK216" s="722"/>
      <c r="AL216" s="722"/>
      <c r="AM216" s="722"/>
      <c r="AN216" s="722"/>
    </row>
    <row r="217" spans="1:40" ht="18">
      <c r="A217" s="722"/>
      <c r="B217" s="722"/>
      <c r="C217" s="722"/>
      <c r="D217" s="722"/>
      <c r="E217" s="722"/>
      <c r="F217" s="722"/>
      <c r="G217" s="722"/>
      <c r="H217" s="722"/>
      <c r="I217" s="722"/>
      <c r="J217" s="722"/>
      <c r="K217" s="722"/>
      <c r="L217" s="722"/>
      <c r="M217" s="722"/>
      <c r="N217" s="722"/>
      <c r="O217" s="722"/>
      <c r="P217" s="722"/>
      <c r="Q217" s="722"/>
      <c r="R217" s="722"/>
      <c r="S217" s="722"/>
      <c r="T217" s="722"/>
      <c r="U217" s="722"/>
      <c r="V217" s="722"/>
      <c r="W217" s="722"/>
      <c r="X217" s="722"/>
      <c r="Y217" s="722"/>
      <c r="Z217" s="722"/>
      <c r="AA217" s="722"/>
      <c r="AB217" s="722"/>
      <c r="AC217" s="722"/>
      <c r="AD217" s="722"/>
      <c r="AE217" s="722"/>
      <c r="AF217" s="722"/>
      <c r="AG217" s="722"/>
      <c r="AH217" s="722"/>
      <c r="AI217" s="722"/>
      <c r="AJ217" s="722"/>
      <c r="AK217" s="722"/>
      <c r="AL217" s="722"/>
      <c r="AM217" s="722"/>
      <c r="AN217" s="722"/>
    </row>
    <row r="218" spans="1:40" ht="18">
      <c r="A218" s="722"/>
      <c r="B218" s="722"/>
      <c r="C218" s="722"/>
      <c r="D218" s="722"/>
      <c r="E218" s="722"/>
      <c r="F218" s="722"/>
      <c r="G218" s="722"/>
      <c r="H218" s="722"/>
      <c r="I218" s="722"/>
      <c r="J218" s="722"/>
      <c r="K218" s="722"/>
      <c r="L218" s="722"/>
      <c r="M218" s="722"/>
      <c r="N218" s="722"/>
      <c r="O218" s="722"/>
      <c r="P218" s="722"/>
      <c r="Q218" s="722"/>
      <c r="R218" s="722"/>
      <c r="S218" s="722"/>
      <c r="T218" s="722"/>
      <c r="U218" s="722"/>
      <c r="V218" s="722"/>
      <c r="W218" s="722"/>
      <c r="X218" s="722"/>
      <c r="Y218" s="722"/>
      <c r="Z218" s="722"/>
      <c r="AA218" s="722"/>
      <c r="AB218" s="722"/>
      <c r="AC218" s="722"/>
      <c r="AD218" s="722"/>
      <c r="AE218" s="722"/>
      <c r="AF218" s="722"/>
      <c r="AG218" s="722"/>
      <c r="AH218" s="722"/>
      <c r="AI218" s="722"/>
      <c r="AJ218" s="722"/>
      <c r="AK218" s="722"/>
      <c r="AL218" s="722"/>
      <c r="AM218" s="722"/>
      <c r="AN218" s="722"/>
    </row>
    <row r="219" spans="1:40" ht="18">
      <c r="A219" s="722"/>
      <c r="B219" s="722"/>
      <c r="C219" s="722"/>
      <c r="D219" s="722"/>
      <c r="E219" s="722"/>
      <c r="F219" s="722"/>
      <c r="G219" s="722"/>
      <c r="H219" s="722"/>
      <c r="I219" s="722"/>
      <c r="J219" s="722"/>
      <c r="K219" s="722"/>
      <c r="L219" s="722"/>
      <c r="M219" s="722"/>
      <c r="N219" s="722"/>
      <c r="O219" s="722"/>
      <c r="P219" s="722"/>
      <c r="Q219" s="722"/>
      <c r="R219" s="722"/>
      <c r="S219" s="722"/>
      <c r="T219" s="722"/>
      <c r="U219" s="722"/>
      <c r="V219" s="722"/>
      <c r="W219" s="722"/>
      <c r="X219" s="722"/>
      <c r="Y219" s="722"/>
      <c r="Z219" s="722"/>
      <c r="AA219" s="722"/>
      <c r="AB219" s="722"/>
      <c r="AC219" s="722"/>
      <c r="AD219" s="722"/>
      <c r="AE219" s="722"/>
      <c r="AF219" s="722"/>
      <c r="AG219" s="722"/>
      <c r="AH219" s="722"/>
      <c r="AI219" s="722"/>
      <c r="AJ219" s="722"/>
      <c r="AK219" s="722"/>
      <c r="AL219" s="722"/>
      <c r="AM219" s="722"/>
      <c r="AN219" s="722"/>
    </row>
    <row r="220" spans="1:40" ht="18">
      <c r="A220" s="722"/>
      <c r="B220" s="722"/>
      <c r="C220" s="722"/>
      <c r="D220" s="722"/>
      <c r="E220" s="722"/>
      <c r="F220" s="722"/>
      <c r="G220" s="722"/>
      <c r="H220" s="722"/>
      <c r="I220" s="722"/>
      <c r="J220" s="722"/>
      <c r="K220" s="722"/>
      <c r="L220" s="722"/>
      <c r="M220" s="722"/>
      <c r="N220" s="722"/>
      <c r="O220" s="722"/>
      <c r="P220" s="722"/>
      <c r="Q220" s="722"/>
      <c r="R220" s="722"/>
      <c r="S220" s="722"/>
      <c r="T220" s="722"/>
      <c r="U220" s="722"/>
      <c r="V220" s="722"/>
      <c r="W220" s="722"/>
      <c r="X220" s="722"/>
      <c r="Y220" s="722"/>
      <c r="Z220" s="722"/>
      <c r="AA220" s="722"/>
      <c r="AB220" s="722"/>
      <c r="AC220" s="722"/>
      <c r="AD220" s="722"/>
      <c r="AE220" s="722"/>
      <c r="AF220" s="722"/>
      <c r="AG220" s="722"/>
      <c r="AH220" s="722"/>
      <c r="AI220" s="722"/>
      <c r="AJ220" s="722"/>
      <c r="AK220" s="722"/>
      <c r="AL220" s="722"/>
      <c r="AM220" s="722"/>
      <c r="AN220" s="722"/>
    </row>
    <row r="221" spans="1:40" ht="18">
      <c r="A221" s="722"/>
      <c r="B221" s="722"/>
      <c r="C221" s="722"/>
      <c r="D221" s="722"/>
      <c r="E221" s="722"/>
      <c r="F221" s="722"/>
      <c r="G221" s="722"/>
      <c r="H221" s="722"/>
      <c r="I221" s="722"/>
      <c r="J221" s="722"/>
      <c r="K221" s="722"/>
      <c r="L221" s="722"/>
      <c r="M221" s="722"/>
      <c r="N221" s="722"/>
      <c r="O221" s="722"/>
      <c r="P221" s="722"/>
      <c r="Q221" s="722"/>
      <c r="R221" s="722"/>
      <c r="S221" s="722"/>
      <c r="T221" s="722"/>
      <c r="U221" s="722"/>
      <c r="V221" s="722"/>
      <c r="W221" s="722"/>
      <c r="X221" s="722"/>
      <c r="Y221" s="722"/>
      <c r="Z221" s="722"/>
      <c r="AA221" s="722"/>
      <c r="AB221" s="722"/>
      <c r="AC221" s="722"/>
      <c r="AD221" s="722"/>
      <c r="AE221" s="722"/>
      <c r="AF221" s="722"/>
      <c r="AG221" s="722"/>
      <c r="AH221" s="722"/>
      <c r="AI221" s="722"/>
      <c r="AJ221" s="722"/>
      <c r="AK221" s="722"/>
      <c r="AL221" s="722"/>
      <c r="AM221" s="722"/>
      <c r="AN221" s="722"/>
    </row>
    <row r="222" spans="1:40" ht="18">
      <c r="A222" s="722"/>
      <c r="B222" s="722"/>
      <c r="C222" s="722"/>
      <c r="D222" s="722"/>
      <c r="E222" s="722"/>
      <c r="F222" s="722"/>
      <c r="G222" s="722"/>
      <c r="H222" s="722"/>
      <c r="I222" s="722"/>
      <c r="J222" s="722"/>
      <c r="K222" s="722"/>
      <c r="L222" s="722"/>
      <c r="M222" s="722"/>
      <c r="N222" s="722"/>
      <c r="O222" s="722"/>
      <c r="P222" s="722"/>
      <c r="Q222" s="722"/>
      <c r="R222" s="722"/>
      <c r="S222" s="722"/>
      <c r="T222" s="722"/>
      <c r="U222" s="722"/>
      <c r="V222" s="722"/>
      <c r="W222" s="722"/>
      <c r="X222" s="722"/>
      <c r="Y222" s="722"/>
      <c r="Z222" s="722"/>
      <c r="AA222" s="722"/>
      <c r="AB222" s="722"/>
      <c r="AC222" s="722"/>
      <c r="AD222" s="722"/>
      <c r="AE222" s="722"/>
      <c r="AF222" s="722"/>
      <c r="AG222" s="722"/>
      <c r="AH222" s="722"/>
      <c r="AI222" s="722"/>
      <c r="AJ222" s="722"/>
      <c r="AK222" s="722"/>
      <c r="AL222" s="722"/>
      <c r="AM222" s="722"/>
      <c r="AN222" s="722"/>
    </row>
    <row r="223" spans="1:40" ht="18">
      <c r="A223" s="722"/>
      <c r="B223" s="722"/>
      <c r="C223" s="722"/>
      <c r="D223" s="722"/>
      <c r="E223" s="722"/>
      <c r="F223" s="722"/>
      <c r="G223" s="722"/>
      <c r="H223" s="722"/>
      <c r="I223" s="722"/>
      <c r="J223" s="722"/>
      <c r="K223" s="722"/>
      <c r="L223" s="722"/>
      <c r="M223" s="722"/>
      <c r="N223" s="722"/>
      <c r="O223" s="722"/>
      <c r="P223" s="722"/>
      <c r="Q223" s="722"/>
      <c r="R223" s="722"/>
      <c r="S223" s="722"/>
      <c r="T223" s="722"/>
      <c r="U223" s="722"/>
      <c r="V223" s="722"/>
      <c r="W223" s="722"/>
      <c r="X223" s="722"/>
      <c r="Y223" s="722"/>
      <c r="Z223" s="722"/>
      <c r="AA223" s="722"/>
      <c r="AB223" s="722"/>
      <c r="AC223" s="722"/>
      <c r="AD223" s="722"/>
      <c r="AE223" s="722"/>
      <c r="AF223" s="722"/>
      <c r="AG223" s="722"/>
      <c r="AH223" s="722"/>
      <c r="AI223" s="722"/>
      <c r="AJ223" s="722"/>
      <c r="AK223" s="722"/>
      <c r="AL223" s="722"/>
      <c r="AM223" s="722"/>
      <c r="AN223" s="722"/>
    </row>
    <row r="224" spans="1:40" ht="18">
      <c r="A224" s="722"/>
      <c r="B224" s="722"/>
      <c r="C224" s="722"/>
      <c r="D224" s="722"/>
      <c r="E224" s="722"/>
      <c r="F224" s="722"/>
      <c r="G224" s="722"/>
      <c r="H224" s="722"/>
      <c r="I224" s="722"/>
      <c r="J224" s="722"/>
      <c r="K224" s="722"/>
      <c r="L224" s="722"/>
      <c r="M224" s="722"/>
      <c r="N224" s="722"/>
      <c r="O224" s="722"/>
      <c r="P224" s="722"/>
      <c r="Q224" s="722"/>
      <c r="R224" s="722"/>
      <c r="S224" s="722"/>
      <c r="T224" s="722"/>
      <c r="U224" s="722"/>
      <c r="V224" s="722"/>
      <c r="W224" s="722"/>
      <c r="X224" s="722"/>
      <c r="Y224" s="722"/>
      <c r="Z224" s="722"/>
      <c r="AA224" s="722"/>
      <c r="AB224" s="722"/>
      <c r="AC224" s="722"/>
      <c r="AD224" s="722"/>
      <c r="AE224" s="722"/>
      <c r="AF224" s="722"/>
      <c r="AG224" s="722"/>
      <c r="AH224" s="722"/>
      <c r="AI224" s="722"/>
      <c r="AJ224" s="722"/>
      <c r="AK224" s="722"/>
      <c r="AL224" s="722"/>
      <c r="AM224" s="722"/>
      <c r="AN224" s="722"/>
    </row>
    <row r="225" spans="1:40" ht="18">
      <c r="A225" s="722"/>
      <c r="B225" s="722"/>
      <c r="C225" s="722"/>
      <c r="D225" s="722"/>
      <c r="E225" s="722"/>
      <c r="F225" s="722"/>
      <c r="G225" s="722"/>
      <c r="H225" s="722"/>
      <c r="I225" s="722"/>
      <c r="J225" s="722"/>
      <c r="K225" s="722"/>
      <c r="L225" s="722"/>
      <c r="M225" s="722"/>
      <c r="N225" s="722"/>
      <c r="O225" s="722"/>
      <c r="P225" s="722"/>
      <c r="Q225" s="722"/>
      <c r="R225" s="722"/>
      <c r="S225" s="722"/>
      <c r="T225" s="722"/>
      <c r="U225" s="722"/>
      <c r="V225" s="722"/>
      <c r="W225" s="722"/>
      <c r="X225" s="722"/>
      <c r="Y225" s="722"/>
      <c r="Z225" s="722"/>
      <c r="AA225" s="722"/>
      <c r="AB225" s="722"/>
      <c r="AC225" s="722"/>
      <c r="AD225" s="722"/>
      <c r="AE225" s="722"/>
      <c r="AF225" s="722"/>
      <c r="AG225" s="722"/>
      <c r="AH225" s="722"/>
      <c r="AI225" s="722"/>
      <c r="AJ225" s="722"/>
      <c r="AK225" s="722"/>
      <c r="AL225" s="722"/>
      <c r="AM225" s="722"/>
      <c r="AN225" s="722"/>
    </row>
    <row r="226" spans="1:40" ht="18">
      <c r="A226" s="722"/>
      <c r="B226" s="722"/>
      <c r="C226" s="722"/>
      <c r="D226" s="722"/>
      <c r="E226" s="722"/>
      <c r="F226" s="722"/>
      <c r="G226" s="722"/>
      <c r="H226" s="722"/>
      <c r="I226" s="722"/>
      <c r="J226" s="722"/>
      <c r="K226" s="722"/>
      <c r="L226" s="722"/>
      <c r="M226" s="722"/>
      <c r="N226" s="722"/>
      <c r="O226" s="722"/>
      <c r="P226" s="722"/>
      <c r="Q226" s="722"/>
      <c r="R226" s="722"/>
      <c r="S226" s="722"/>
      <c r="T226" s="722"/>
      <c r="U226" s="722"/>
      <c r="V226" s="722"/>
      <c r="W226" s="722"/>
      <c r="X226" s="722"/>
      <c r="Y226" s="722"/>
      <c r="Z226" s="722"/>
      <c r="AA226" s="722"/>
      <c r="AB226" s="722"/>
      <c r="AC226" s="722"/>
      <c r="AD226" s="722"/>
      <c r="AE226" s="722"/>
      <c r="AF226" s="722"/>
      <c r="AG226" s="722"/>
      <c r="AH226" s="722"/>
      <c r="AI226" s="722"/>
      <c r="AJ226" s="722"/>
      <c r="AK226" s="722"/>
      <c r="AL226" s="722"/>
      <c r="AM226" s="722"/>
      <c r="AN226" s="722"/>
    </row>
    <row r="227" spans="1:40" ht="18">
      <c r="A227" s="722"/>
      <c r="B227" s="722"/>
      <c r="C227" s="722"/>
      <c r="D227" s="722"/>
      <c r="E227" s="722"/>
      <c r="F227" s="722"/>
      <c r="G227" s="722"/>
      <c r="H227" s="722"/>
      <c r="I227" s="722"/>
      <c r="J227" s="722"/>
      <c r="K227" s="722"/>
      <c r="L227" s="722"/>
      <c r="M227" s="722"/>
      <c r="N227" s="722"/>
      <c r="O227" s="722"/>
      <c r="P227" s="722"/>
      <c r="Q227" s="722"/>
      <c r="R227" s="722"/>
      <c r="S227" s="722"/>
      <c r="T227" s="722"/>
      <c r="U227" s="722"/>
      <c r="V227" s="722"/>
      <c r="W227" s="722"/>
      <c r="X227" s="722"/>
      <c r="Y227" s="722"/>
      <c r="Z227" s="722"/>
      <c r="AA227" s="722"/>
      <c r="AB227" s="722"/>
      <c r="AC227" s="722"/>
      <c r="AD227" s="722"/>
      <c r="AE227" s="722"/>
      <c r="AF227" s="722"/>
      <c r="AG227" s="722"/>
      <c r="AH227" s="722"/>
      <c r="AI227" s="722"/>
      <c r="AJ227" s="722"/>
      <c r="AK227" s="722"/>
      <c r="AL227" s="722"/>
      <c r="AM227" s="722"/>
      <c r="AN227" s="722"/>
    </row>
    <row r="228" spans="1:40" ht="18">
      <c r="A228" s="722"/>
      <c r="B228" s="722"/>
      <c r="C228" s="722"/>
      <c r="D228" s="722"/>
      <c r="E228" s="722"/>
      <c r="F228" s="722"/>
      <c r="G228" s="722"/>
      <c r="H228" s="722"/>
      <c r="I228" s="722"/>
      <c r="J228" s="722"/>
      <c r="K228" s="722"/>
      <c r="L228" s="722"/>
      <c r="M228" s="722"/>
      <c r="N228" s="722"/>
      <c r="O228" s="722"/>
      <c r="P228" s="722"/>
      <c r="Q228" s="722"/>
      <c r="R228" s="722"/>
      <c r="S228" s="722"/>
      <c r="T228" s="722"/>
      <c r="U228" s="722"/>
      <c r="V228" s="722"/>
      <c r="W228" s="722"/>
      <c r="X228" s="722"/>
      <c r="Y228" s="722"/>
      <c r="Z228" s="722"/>
      <c r="AA228" s="722"/>
      <c r="AB228" s="722"/>
      <c r="AC228" s="722"/>
      <c r="AD228" s="722"/>
      <c r="AE228" s="722"/>
      <c r="AF228" s="722"/>
      <c r="AG228" s="722"/>
      <c r="AH228" s="722"/>
      <c r="AI228" s="722"/>
      <c r="AJ228" s="722"/>
      <c r="AK228" s="722"/>
      <c r="AL228" s="722"/>
      <c r="AM228" s="722"/>
      <c r="AN228" s="722"/>
    </row>
    <row r="229" spans="1:40" ht="18">
      <c r="A229" s="722"/>
      <c r="B229" s="722"/>
      <c r="C229" s="722"/>
      <c r="D229" s="722"/>
      <c r="E229" s="722"/>
      <c r="F229" s="722"/>
      <c r="G229" s="722"/>
      <c r="H229" s="722"/>
      <c r="I229" s="722"/>
      <c r="J229" s="722"/>
      <c r="K229" s="722"/>
      <c r="L229" s="722"/>
      <c r="M229" s="722"/>
      <c r="N229" s="722"/>
      <c r="O229" s="722"/>
      <c r="P229" s="722"/>
      <c r="Q229" s="722"/>
      <c r="R229" s="722"/>
      <c r="S229" s="722"/>
      <c r="T229" s="722"/>
      <c r="U229" s="722"/>
      <c r="V229" s="722"/>
      <c r="W229" s="722"/>
      <c r="X229" s="722"/>
      <c r="Y229" s="722"/>
      <c r="Z229" s="722"/>
      <c r="AA229" s="722"/>
      <c r="AB229" s="722"/>
      <c r="AC229" s="722"/>
      <c r="AD229" s="722"/>
      <c r="AE229" s="722"/>
      <c r="AF229" s="722"/>
      <c r="AG229" s="722"/>
      <c r="AH229" s="722"/>
      <c r="AI229" s="722"/>
      <c r="AJ229" s="722"/>
      <c r="AK229" s="722"/>
      <c r="AL229" s="722"/>
      <c r="AM229" s="722"/>
      <c r="AN229" s="722"/>
    </row>
    <row r="230" spans="1:40" ht="18">
      <c r="A230" s="722"/>
      <c r="B230" s="722"/>
      <c r="C230" s="722"/>
      <c r="D230" s="722"/>
      <c r="E230" s="722"/>
      <c r="F230" s="722"/>
      <c r="G230" s="722"/>
      <c r="H230" s="722"/>
      <c r="I230" s="722"/>
      <c r="J230" s="722"/>
      <c r="K230" s="722"/>
      <c r="L230" s="722"/>
      <c r="M230" s="722"/>
      <c r="N230" s="722"/>
      <c r="O230" s="722"/>
      <c r="P230" s="722"/>
      <c r="Q230" s="722"/>
      <c r="R230" s="722"/>
      <c r="S230" s="722"/>
      <c r="T230" s="722"/>
      <c r="U230" s="722"/>
      <c r="V230" s="722"/>
      <c r="W230" s="722"/>
      <c r="X230" s="722"/>
      <c r="Y230" s="722"/>
      <c r="Z230" s="722"/>
      <c r="AA230" s="722"/>
      <c r="AB230" s="722"/>
      <c r="AC230" s="722"/>
      <c r="AD230" s="722"/>
      <c r="AE230" s="722"/>
      <c r="AF230" s="722"/>
      <c r="AG230" s="722"/>
      <c r="AH230" s="722"/>
      <c r="AI230" s="722"/>
      <c r="AJ230" s="722"/>
      <c r="AK230" s="722"/>
      <c r="AL230" s="722"/>
      <c r="AM230" s="722"/>
      <c r="AN230" s="722"/>
    </row>
    <row r="231" spans="1:40" ht="18">
      <c r="A231" s="722"/>
      <c r="B231" s="722"/>
      <c r="C231" s="722"/>
      <c r="D231" s="722"/>
      <c r="E231" s="722"/>
      <c r="F231" s="722"/>
      <c r="G231" s="722"/>
      <c r="H231" s="722"/>
      <c r="I231" s="722"/>
      <c r="J231" s="722"/>
      <c r="K231" s="722"/>
      <c r="L231" s="722"/>
      <c r="M231" s="722"/>
      <c r="N231" s="722"/>
      <c r="O231" s="722"/>
      <c r="P231" s="722"/>
      <c r="Q231" s="722"/>
      <c r="R231" s="722"/>
      <c r="S231" s="722"/>
      <c r="T231" s="722"/>
      <c r="U231" s="722"/>
      <c r="V231" s="722"/>
      <c r="W231" s="722"/>
      <c r="X231" s="722"/>
      <c r="Y231" s="722"/>
      <c r="Z231" s="722"/>
      <c r="AA231" s="722"/>
      <c r="AB231" s="722"/>
      <c r="AC231" s="722"/>
      <c r="AD231" s="722"/>
      <c r="AE231" s="722"/>
      <c r="AF231" s="722"/>
      <c r="AG231" s="722"/>
      <c r="AH231" s="722"/>
      <c r="AI231" s="722"/>
      <c r="AJ231" s="722"/>
      <c r="AK231" s="722"/>
      <c r="AL231" s="722"/>
      <c r="AM231" s="722"/>
      <c r="AN231" s="722"/>
    </row>
    <row r="232" spans="1:40" ht="18">
      <c r="A232" s="722"/>
      <c r="B232" s="722"/>
      <c r="C232" s="722"/>
      <c r="D232" s="722"/>
      <c r="E232" s="722"/>
      <c r="F232" s="722"/>
      <c r="G232" s="722"/>
      <c r="H232" s="722"/>
      <c r="I232" s="722"/>
      <c r="J232" s="722"/>
      <c r="K232" s="722"/>
      <c r="L232" s="722"/>
      <c r="M232" s="722"/>
      <c r="N232" s="722"/>
      <c r="O232" s="722"/>
      <c r="P232" s="722"/>
      <c r="Q232" s="722"/>
      <c r="R232" s="722"/>
      <c r="S232" s="722"/>
      <c r="T232" s="722"/>
      <c r="U232" s="722"/>
      <c r="V232" s="722"/>
      <c r="W232" s="722"/>
      <c r="X232" s="722"/>
      <c r="Y232" s="722"/>
      <c r="Z232" s="722"/>
      <c r="AA232" s="722"/>
      <c r="AB232" s="722"/>
      <c r="AC232" s="722"/>
      <c r="AD232" s="722"/>
      <c r="AE232" s="722"/>
      <c r="AF232" s="722"/>
      <c r="AG232" s="722"/>
      <c r="AH232" s="722"/>
      <c r="AI232" s="722"/>
      <c r="AJ232" s="722"/>
      <c r="AK232" s="722"/>
      <c r="AL232" s="722"/>
      <c r="AM232" s="722"/>
      <c r="AN232" s="722"/>
    </row>
    <row r="233" spans="1:40" ht="18">
      <c r="A233" s="722"/>
      <c r="B233" s="722"/>
      <c r="C233" s="722"/>
      <c r="D233" s="722"/>
      <c r="E233" s="722"/>
      <c r="F233" s="722"/>
      <c r="G233" s="722"/>
      <c r="H233" s="722"/>
      <c r="I233" s="722"/>
      <c r="J233" s="722"/>
      <c r="K233" s="722"/>
      <c r="L233" s="722"/>
      <c r="M233" s="722"/>
      <c r="N233" s="722"/>
      <c r="O233" s="722"/>
      <c r="P233" s="722"/>
      <c r="Q233" s="722"/>
      <c r="R233" s="722"/>
      <c r="S233" s="722"/>
      <c r="T233" s="722"/>
      <c r="U233" s="722"/>
      <c r="V233" s="722"/>
      <c r="W233" s="722"/>
      <c r="X233" s="722"/>
      <c r="Y233" s="722"/>
      <c r="Z233" s="722"/>
      <c r="AA233" s="722"/>
      <c r="AB233" s="722"/>
      <c r="AC233" s="722"/>
      <c r="AD233" s="722"/>
      <c r="AE233" s="722"/>
      <c r="AF233" s="722"/>
      <c r="AG233" s="722"/>
      <c r="AH233" s="722"/>
      <c r="AI233" s="722"/>
      <c r="AJ233" s="722"/>
      <c r="AK233" s="722"/>
      <c r="AL233" s="722"/>
      <c r="AM233" s="722"/>
      <c r="AN233" s="722"/>
    </row>
    <row r="234" spans="1:40" ht="18">
      <c r="A234" s="722"/>
      <c r="B234" s="722"/>
      <c r="C234" s="722"/>
      <c r="D234" s="722"/>
      <c r="E234" s="722"/>
      <c r="F234" s="722"/>
      <c r="G234" s="722"/>
      <c r="H234" s="722"/>
      <c r="I234" s="722"/>
      <c r="J234" s="722"/>
      <c r="K234" s="722"/>
      <c r="L234" s="722"/>
      <c r="M234" s="722"/>
      <c r="N234" s="722"/>
      <c r="O234" s="722"/>
      <c r="P234" s="722"/>
      <c r="Q234" s="722"/>
      <c r="R234" s="722"/>
      <c r="S234" s="722"/>
      <c r="T234" s="722"/>
      <c r="U234" s="722"/>
      <c r="V234" s="722"/>
      <c r="W234" s="722"/>
      <c r="X234" s="722"/>
      <c r="Y234" s="722"/>
      <c r="Z234" s="722"/>
      <c r="AA234" s="722"/>
      <c r="AB234" s="722"/>
      <c r="AC234" s="722"/>
      <c r="AD234" s="722"/>
      <c r="AE234" s="722"/>
      <c r="AF234" s="722"/>
      <c r="AG234" s="722"/>
      <c r="AH234" s="722"/>
      <c r="AI234" s="722"/>
      <c r="AJ234" s="722"/>
      <c r="AK234" s="722"/>
      <c r="AL234" s="722"/>
      <c r="AM234" s="722"/>
      <c r="AN234" s="722"/>
    </row>
    <row r="235" spans="1:40" ht="18">
      <c r="A235" s="722"/>
      <c r="B235" s="722"/>
      <c r="C235" s="722"/>
      <c r="D235" s="722"/>
      <c r="E235" s="722"/>
      <c r="F235" s="722"/>
      <c r="G235" s="722"/>
      <c r="H235" s="722"/>
      <c r="I235" s="722"/>
      <c r="J235" s="722"/>
      <c r="K235" s="722"/>
      <c r="L235" s="722"/>
      <c r="M235" s="722"/>
      <c r="N235" s="722"/>
      <c r="O235" s="722"/>
      <c r="P235" s="722"/>
      <c r="Q235" s="722"/>
      <c r="R235" s="722"/>
      <c r="S235" s="722"/>
      <c r="T235" s="722"/>
      <c r="U235" s="722"/>
      <c r="V235" s="722"/>
      <c r="W235" s="722"/>
      <c r="X235" s="722"/>
      <c r="Y235" s="722"/>
      <c r="Z235" s="722"/>
      <c r="AA235" s="722"/>
      <c r="AB235" s="722"/>
      <c r="AC235" s="722"/>
      <c r="AD235" s="722"/>
      <c r="AE235" s="722"/>
      <c r="AF235" s="722"/>
      <c r="AG235" s="722"/>
      <c r="AH235" s="722"/>
      <c r="AI235" s="722"/>
      <c r="AJ235" s="722"/>
      <c r="AK235" s="722"/>
      <c r="AL235" s="722"/>
      <c r="AM235" s="722"/>
      <c r="AN235" s="722"/>
    </row>
    <row r="236" spans="1:40" ht="18">
      <c r="A236" s="722"/>
      <c r="B236" s="722"/>
      <c r="C236" s="722"/>
      <c r="D236" s="722"/>
      <c r="E236" s="722"/>
      <c r="F236" s="722"/>
      <c r="G236" s="722"/>
      <c r="H236" s="722"/>
      <c r="I236" s="722"/>
      <c r="J236" s="722"/>
      <c r="K236" s="722"/>
      <c r="L236" s="722"/>
      <c r="M236" s="722"/>
      <c r="N236" s="722"/>
      <c r="O236" s="722"/>
      <c r="P236" s="722"/>
      <c r="Q236" s="722"/>
      <c r="R236" s="722"/>
      <c r="S236" s="722"/>
      <c r="T236" s="722"/>
      <c r="U236" s="722"/>
      <c r="V236" s="722"/>
      <c r="W236" s="722"/>
      <c r="X236" s="722"/>
      <c r="Y236" s="722"/>
      <c r="Z236" s="722"/>
      <c r="AA236" s="722"/>
      <c r="AB236" s="722"/>
      <c r="AC236" s="722"/>
      <c r="AD236" s="722"/>
      <c r="AE236" s="722"/>
      <c r="AF236" s="722"/>
      <c r="AG236" s="722"/>
      <c r="AH236" s="722"/>
      <c r="AI236" s="722"/>
      <c r="AJ236" s="722"/>
      <c r="AK236" s="722"/>
      <c r="AL236" s="722"/>
      <c r="AM236" s="722"/>
      <c r="AN236" s="722"/>
    </row>
    <row r="237" spans="1:40" ht="18">
      <c r="A237" s="722"/>
      <c r="B237" s="722"/>
      <c r="C237" s="722"/>
      <c r="D237" s="722"/>
      <c r="E237" s="722"/>
      <c r="F237" s="722"/>
      <c r="G237" s="722"/>
      <c r="H237" s="722"/>
      <c r="I237" s="722"/>
      <c r="J237" s="722"/>
      <c r="K237" s="722"/>
      <c r="L237" s="722"/>
      <c r="M237" s="722"/>
      <c r="N237" s="722"/>
      <c r="O237" s="722"/>
      <c r="P237" s="722"/>
      <c r="Q237" s="722"/>
      <c r="R237" s="722"/>
      <c r="S237" s="722"/>
      <c r="T237" s="722"/>
      <c r="U237" s="722"/>
      <c r="V237" s="722"/>
      <c r="W237" s="722"/>
      <c r="X237" s="722"/>
      <c r="Y237" s="722"/>
      <c r="Z237" s="722"/>
      <c r="AA237" s="722"/>
      <c r="AB237" s="722"/>
      <c r="AC237" s="722"/>
      <c r="AD237" s="722"/>
      <c r="AE237" s="722"/>
      <c r="AF237" s="722"/>
      <c r="AG237" s="722"/>
      <c r="AH237" s="722"/>
      <c r="AI237" s="722"/>
      <c r="AJ237" s="722"/>
      <c r="AK237" s="722"/>
      <c r="AL237" s="722"/>
      <c r="AM237" s="722"/>
      <c r="AN237" s="722"/>
    </row>
    <row r="238" spans="1:40" ht="18">
      <c r="A238" s="722"/>
      <c r="B238" s="722"/>
      <c r="C238" s="722"/>
      <c r="D238" s="722"/>
      <c r="E238" s="722"/>
      <c r="F238" s="722"/>
      <c r="G238" s="722"/>
      <c r="H238" s="722"/>
      <c r="I238" s="722"/>
      <c r="J238" s="722"/>
      <c r="K238" s="722"/>
      <c r="L238" s="722"/>
      <c r="M238" s="722"/>
      <c r="N238" s="722"/>
      <c r="O238" s="722"/>
      <c r="P238" s="722"/>
      <c r="Q238" s="722"/>
      <c r="R238" s="722"/>
      <c r="S238" s="722"/>
      <c r="T238" s="722"/>
      <c r="U238" s="722"/>
      <c r="V238" s="722"/>
      <c r="W238" s="722"/>
      <c r="X238" s="722"/>
      <c r="Y238" s="722"/>
      <c r="Z238" s="722"/>
      <c r="AA238" s="722"/>
      <c r="AB238" s="722"/>
      <c r="AC238" s="722"/>
      <c r="AD238" s="722"/>
      <c r="AE238" s="722"/>
      <c r="AF238" s="722"/>
      <c r="AG238" s="722"/>
      <c r="AH238" s="722"/>
      <c r="AI238" s="722"/>
      <c r="AJ238" s="722"/>
      <c r="AK238" s="722"/>
      <c r="AL238" s="722"/>
      <c r="AM238" s="722"/>
      <c r="AN238" s="722"/>
    </row>
    <row r="239" spans="1:40" ht="18">
      <c r="A239" s="722"/>
      <c r="B239" s="722"/>
      <c r="C239" s="722"/>
      <c r="D239" s="722"/>
      <c r="E239" s="722"/>
      <c r="F239" s="722"/>
      <c r="G239" s="722"/>
      <c r="H239" s="722"/>
      <c r="I239" s="722"/>
      <c r="J239" s="722"/>
      <c r="K239" s="722"/>
      <c r="L239" s="722"/>
      <c r="M239" s="722"/>
      <c r="N239" s="722"/>
      <c r="O239" s="722"/>
      <c r="P239" s="722"/>
      <c r="Q239" s="722"/>
      <c r="R239" s="722"/>
      <c r="S239" s="722"/>
      <c r="T239" s="722"/>
      <c r="U239" s="722"/>
      <c r="V239" s="722"/>
      <c r="W239" s="722"/>
      <c r="X239" s="722"/>
      <c r="Y239" s="722"/>
      <c r="Z239" s="722"/>
      <c r="AA239" s="722"/>
      <c r="AB239" s="722"/>
      <c r="AC239" s="722"/>
      <c r="AD239" s="722"/>
      <c r="AE239" s="722"/>
      <c r="AF239" s="722"/>
      <c r="AG239" s="722"/>
      <c r="AH239" s="722"/>
      <c r="AI239" s="722"/>
      <c r="AJ239" s="722"/>
      <c r="AK239" s="722"/>
      <c r="AL239" s="722"/>
      <c r="AM239" s="722"/>
      <c r="AN239" s="722"/>
    </row>
    <row r="240" spans="1:40" ht="18">
      <c r="A240" s="722"/>
      <c r="B240" s="722"/>
      <c r="C240" s="722"/>
      <c r="D240" s="722"/>
      <c r="E240" s="722"/>
      <c r="F240" s="722"/>
      <c r="G240" s="722"/>
      <c r="H240" s="722"/>
      <c r="I240" s="722"/>
      <c r="J240" s="722"/>
      <c r="K240" s="722"/>
      <c r="L240" s="722"/>
      <c r="M240" s="722"/>
      <c r="N240" s="722"/>
      <c r="O240" s="722"/>
      <c r="P240" s="722"/>
      <c r="Q240" s="722"/>
      <c r="R240" s="722"/>
      <c r="S240" s="722"/>
      <c r="T240" s="722"/>
      <c r="U240" s="722"/>
      <c r="V240" s="722"/>
      <c r="W240" s="722"/>
      <c r="X240" s="722"/>
      <c r="Y240" s="722"/>
      <c r="Z240" s="722"/>
      <c r="AA240" s="722"/>
      <c r="AB240" s="722"/>
      <c r="AC240" s="722"/>
      <c r="AD240" s="722"/>
      <c r="AE240" s="722"/>
      <c r="AF240" s="722"/>
      <c r="AG240" s="722"/>
      <c r="AH240" s="722"/>
      <c r="AI240" s="722"/>
      <c r="AJ240" s="722"/>
      <c r="AK240" s="722"/>
      <c r="AL240" s="722"/>
      <c r="AM240" s="722"/>
      <c r="AN240" s="722"/>
    </row>
    <row r="241" spans="1:40" ht="18">
      <c r="A241" s="722"/>
      <c r="B241" s="722"/>
      <c r="C241" s="722"/>
      <c r="D241" s="722"/>
      <c r="E241" s="722"/>
      <c r="F241" s="722"/>
      <c r="G241" s="722"/>
      <c r="H241" s="722"/>
      <c r="I241" s="722"/>
      <c r="J241" s="722"/>
      <c r="K241" s="722"/>
      <c r="L241" s="722"/>
      <c r="M241" s="722"/>
      <c r="N241" s="722"/>
      <c r="O241" s="722"/>
      <c r="P241" s="722"/>
      <c r="Q241" s="722"/>
      <c r="R241" s="722"/>
      <c r="S241" s="722"/>
      <c r="T241" s="722"/>
      <c r="U241" s="722"/>
      <c r="V241" s="722"/>
      <c r="W241" s="722"/>
      <c r="X241" s="722"/>
      <c r="Y241" s="722"/>
      <c r="Z241" s="722"/>
      <c r="AA241" s="722"/>
      <c r="AB241" s="722"/>
      <c r="AC241" s="722"/>
      <c r="AD241" s="722"/>
      <c r="AE241" s="722"/>
      <c r="AF241" s="722"/>
      <c r="AG241" s="722"/>
      <c r="AH241" s="722"/>
      <c r="AI241" s="722"/>
      <c r="AJ241" s="722"/>
      <c r="AK241" s="722"/>
      <c r="AL241" s="722"/>
      <c r="AM241" s="722"/>
      <c r="AN241" s="722"/>
    </row>
    <row r="242" spans="1:40" ht="18">
      <c r="A242" s="722"/>
      <c r="B242" s="722"/>
      <c r="C242" s="722"/>
      <c r="D242" s="722"/>
      <c r="E242" s="722"/>
      <c r="F242" s="722"/>
      <c r="G242" s="722"/>
      <c r="H242" s="722"/>
      <c r="I242" s="722"/>
      <c r="J242" s="722"/>
      <c r="K242" s="722"/>
      <c r="L242" s="722"/>
      <c r="M242" s="722"/>
      <c r="N242" s="722"/>
      <c r="O242" s="722"/>
      <c r="P242" s="722"/>
      <c r="Q242" s="722"/>
      <c r="R242" s="722"/>
      <c r="S242" s="722"/>
      <c r="T242" s="722"/>
      <c r="U242" s="722"/>
      <c r="V242" s="722"/>
      <c r="W242" s="722"/>
      <c r="X242" s="722"/>
      <c r="Y242" s="722"/>
      <c r="Z242" s="722"/>
      <c r="AA242" s="722"/>
      <c r="AB242" s="722"/>
      <c r="AC242" s="722"/>
      <c r="AD242" s="722"/>
      <c r="AE242" s="722"/>
      <c r="AF242" s="722"/>
      <c r="AG242" s="722"/>
      <c r="AH242" s="722"/>
      <c r="AI242" s="722"/>
      <c r="AJ242" s="722"/>
      <c r="AK242" s="722"/>
      <c r="AL242" s="722"/>
      <c r="AM242" s="722"/>
      <c r="AN242" s="722"/>
    </row>
    <row r="243" spans="1:40" ht="18">
      <c r="A243" s="722"/>
      <c r="B243" s="722"/>
      <c r="C243" s="722"/>
      <c r="D243" s="722"/>
      <c r="E243" s="722"/>
      <c r="F243" s="722"/>
      <c r="G243" s="722"/>
      <c r="H243" s="722"/>
      <c r="I243" s="722"/>
      <c r="J243" s="722"/>
      <c r="K243" s="722"/>
      <c r="L243" s="722"/>
      <c r="M243" s="722"/>
      <c r="N243" s="722"/>
      <c r="O243" s="722"/>
      <c r="P243" s="722"/>
      <c r="Q243" s="722"/>
      <c r="R243" s="722"/>
      <c r="S243" s="722"/>
      <c r="T243" s="722"/>
      <c r="U243" s="722"/>
      <c r="V243" s="722"/>
      <c r="W243" s="722"/>
      <c r="X243" s="722"/>
      <c r="Y243" s="722"/>
      <c r="Z243" s="722"/>
      <c r="AA243" s="722"/>
      <c r="AB243" s="722"/>
      <c r="AC243" s="722"/>
      <c r="AD243" s="722"/>
      <c r="AE243" s="722"/>
      <c r="AF243" s="722"/>
      <c r="AG243" s="722"/>
      <c r="AH243" s="722"/>
      <c r="AI243" s="722"/>
      <c r="AJ243" s="722"/>
      <c r="AK243" s="722"/>
      <c r="AL243" s="722"/>
      <c r="AM243" s="722"/>
      <c r="AN243" s="722"/>
    </row>
    <row r="244" spans="1:40" ht="18">
      <c r="A244" s="722"/>
      <c r="B244" s="722"/>
      <c r="C244" s="722"/>
      <c r="D244" s="722"/>
      <c r="E244" s="722"/>
      <c r="F244" s="722"/>
      <c r="G244" s="722"/>
      <c r="H244" s="722"/>
      <c r="I244" s="722"/>
      <c r="J244" s="722"/>
      <c r="K244" s="722"/>
      <c r="L244" s="722"/>
      <c r="M244" s="722"/>
      <c r="N244" s="722"/>
      <c r="O244" s="722"/>
      <c r="P244" s="722"/>
      <c r="Q244" s="722"/>
      <c r="R244" s="722"/>
      <c r="S244" s="722"/>
      <c r="T244" s="722"/>
      <c r="U244" s="722"/>
      <c r="V244" s="722"/>
      <c r="W244" s="722"/>
      <c r="X244" s="722"/>
      <c r="Y244" s="722"/>
      <c r="Z244" s="722"/>
      <c r="AA244" s="722"/>
      <c r="AB244" s="722"/>
      <c r="AC244" s="722"/>
      <c r="AD244" s="722"/>
      <c r="AE244" s="722"/>
      <c r="AF244" s="722"/>
      <c r="AG244" s="722"/>
      <c r="AH244" s="722"/>
      <c r="AI244" s="722"/>
      <c r="AJ244" s="722"/>
      <c r="AK244" s="722"/>
      <c r="AL244" s="722"/>
      <c r="AM244" s="722"/>
      <c r="AN244" s="722"/>
    </row>
    <row r="245" spans="1:40" ht="18">
      <c r="A245" s="722"/>
      <c r="B245" s="722"/>
      <c r="C245" s="722"/>
      <c r="D245" s="722"/>
      <c r="E245" s="722"/>
      <c r="F245" s="722"/>
      <c r="G245" s="722"/>
      <c r="H245" s="722"/>
      <c r="I245" s="722"/>
      <c r="J245" s="722"/>
      <c r="K245" s="722"/>
      <c r="L245" s="722"/>
      <c r="M245" s="722"/>
      <c r="N245" s="722"/>
      <c r="O245" s="722"/>
      <c r="P245" s="722"/>
      <c r="Q245" s="722"/>
      <c r="R245" s="722"/>
      <c r="S245" s="722"/>
      <c r="T245" s="722"/>
      <c r="U245" s="722"/>
      <c r="V245" s="722"/>
      <c r="W245" s="722"/>
      <c r="X245" s="722"/>
      <c r="Y245" s="722"/>
      <c r="Z245" s="722"/>
      <c r="AA245" s="722"/>
      <c r="AB245" s="722"/>
      <c r="AC245" s="722"/>
      <c r="AD245" s="722"/>
      <c r="AE245" s="722"/>
      <c r="AF245" s="722"/>
      <c r="AG245" s="722"/>
      <c r="AH245" s="722"/>
      <c r="AI245" s="722"/>
      <c r="AJ245" s="722"/>
      <c r="AK245" s="722"/>
      <c r="AL245" s="722"/>
      <c r="AM245" s="722"/>
      <c r="AN245" s="722"/>
    </row>
    <row r="246" spans="1:40" ht="18">
      <c r="A246" s="722"/>
      <c r="B246" s="722"/>
      <c r="C246" s="722"/>
      <c r="D246" s="722"/>
      <c r="E246" s="722"/>
      <c r="F246" s="722"/>
      <c r="G246" s="722"/>
      <c r="H246" s="722"/>
      <c r="I246" s="722"/>
      <c r="J246" s="722"/>
      <c r="K246" s="722"/>
      <c r="L246" s="722"/>
      <c r="M246" s="722"/>
      <c r="N246" s="722"/>
      <c r="O246" s="722"/>
      <c r="P246" s="722"/>
      <c r="Q246" s="722"/>
      <c r="R246" s="722"/>
      <c r="S246" s="722"/>
      <c r="T246" s="722"/>
      <c r="U246" s="722"/>
      <c r="V246" s="722"/>
      <c r="W246" s="722"/>
      <c r="X246" s="722"/>
      <c r="Y246" s="722"/>
      <c r="Z246" s="722"/>
      <c r="AA246" s="722"/>
      <c r="AB246" s="722"/>
      <c r="AC246" s="722"/>
      <c r="AD246" s="722"/>
      <c r="AE246" s="722"/>
      <c r="AF246" s="722"/>
      <c r="AG246" s="722"/>
      <c r="AH246" s="722"/>
      <c r="AI246" s="722"/>
      <c r="AJ246" s="722"/>
      <c r="AK246" s="722"/>
      <c r="AL246" s="722"/>
      <c r="AM246" s="722"/>
      <c r="AN246" s="722"/>
    </row>
    <row r="247" spans="1:40" ht="18">
      <c r="A247" s="722"/>
      <c r="B247" s="722"/>
      <c r="C247" s="722"/>
      <c r="D247" s="722"/>
      <c r="E247" s="722"/>
      <c r="F247" s="722"/>
      <c r="G247" s="722"/>
      <c r="H247" s="722"/>
      <c r="I247" s="722"/>
      <c r="J247" s="722"/>
      <c r="K247" s="722"/>
      <c r="L247" s="722"/>
      <c r="M247" s="722"/>
      <c r="N247" s="722"/>
      <c r="O247" s="722"/>
      <c r="P247" s="722"/>
      <c r="Q247" s="722"/>
      <c r="R247" s="722"/>
      <c r="S247" s="722"/>
      <c r="T247" s="722"/>
      <c r="U247" s="722"/>
      <c r="V247" s="722"/>
      <c r="W247" s="722"/>
      <c r="X247" s="722"/>
      <c r="Y247" s="722"/>
      <c r="Z247" s="722"/>
      <c r="AA247" s="722"/>
      <c r="AB247" s="722"/>
      <c r="AC247" s="722"/>
      <c r="AD247" s="722"/>
      <c r="AE247" s="722"/>
      <c r="AF247" s="722"/>
      <c r="AG247" s="722"/>
      <c r="AH247" s="722"/>
      <c r="AI247" s="722"/>
      <c r="AJ247" s="722"/>
      <c r="AK247" s="722"/>
      <c r="AL247" s="722"/>
      <c r="AM247" s="722"/>
      <c r="AN247" s="722"/>
    </row>
    <row r="248" spans="1:40" ht="18">
      <c r="A248" s="722"/>
      <c r="B248" s="722"/>
      <c r="C248" s="722"/>
      <c r="D248" s="722"/>
      <c r="E248" s="722"/>
      <c r="F248" s="722"/>
      <c r="G248" s="722"/>
      <c r="H248" s="722"/>
      <c r="I248" s="722"/>
      <c r="J248" s="722"/>
      <c r="K248" s="722"/>
      <c r="L248" s="722"/>
      <c r="M248" s="722"/>
      <c r="N248" s="722"/>
      <c r="O248" s="722"/>
      <c r="P248" s="722"/>
      <c r="Q248" s="722"/>
      <c r="R248" s="722"/>
      <c r="S248" s="722"/>
      <c r="T248" s="722"/>
      <c r="U248" s="722"/>
      <c r="V248" s="722"/>
      <c r="W248" s="722"/>
      <c r="X248" s="722"/>
      <c r="Y248" s="722"/>
      <c r="Z248" s="722"/>
      <c r="AA248" s="722"/>
      <c r="AB248" s="722"/>
      <c r="AC248" s="722"/>
      <c r="AD248" s="722"/>
      <c r="AE248" s="722"/>
      <c r="AF248" s="722"/>
      <c r="AG248" s="722"/>
      <c r="AH248" s="722"/>
      <c r="AI248" s="722"/>
      <c r="AJ248" s="722"/>
      <c r="AK248" s="722"/>
      <c r="AL248" s="722"/>
      <c r="AM248" s="722"/>
      <c r="AN248" s="722"/>
    </row>
    <row r="249" spans="1:40" ht="18">
      <c r="A249" s="722"/>
      <c r="B249" s="722"/>
      <c r="C249" s="722"/>
      <c r="D249" s="722"/>
      <c r="E249" s="722"/>
      <c r="F249" s="722"/>
      <c r="G249" s="722"/>
      <c r="H249" s="722"/>
      <c r="I249" s="722"/>
      <c r="J249" s="722"/>
      <c r="K249" s="722"/>
      <c r="L249" s="722"/>
      <c r="M249" s="722"/>
      <c r="N249" s="722"/>
      <c r="O249" s="722"/>
      <c r="P249" s="722"/>
      <c r="Q249" s="722"/>
      <c r="R249" s="722"/>
      <c r="S249" s="722"/>
      <c r="T249" s="722"/>
      <c r="U249" s="722"/>
      <c r="V249" s="722"/>
      <c r="W249" s="722"/>
      <c r="X249" s="722"/>
      <c r="Y249" s="722"/>
      <c r="Z249" s="722"/>
      <c r="AA249" s="722"/>
      <c r="AB249" s="722"/>
      <c r="AC249" s="722"/>
      <c r="AD249" s="722"/>
      <c r="AE249" s="722"/>
      <c r="AF249" s="722"/>
      <c r="AG249" s="722"/>
      <c r="AH249" s="722"/>
      <c r="AI249" s="722"/>
      <c r="AJ249" s="722"/>
      <c r="AK249" s="722"/>
      <c r="AL249" s="722"/>
      <c r="AM249" s="722"/>
      <c r="AN249" s="722"/>
    </row>
    <row r="250" spans="1:40" ht="18">
      <c r="A250" s="722"/>
      <c r="B250" s="722"/>
      <c r="C250" s="722"/>
      <c r="D250" s="722"/>
      <c r="E250" s="722"/>
      <c r="F250" s="722"/>
      <c r="G250" s="722"/>
      <c r="H250" s="722"/>
      <c r="I250" s="722"/>
      <c r="J250" s="722"/>
      <c r="K250" s="722"/>
      <c r="L250" s="722"/>
      <c r="M250" s="722"/>
      <c r="N250" s="722"/>
      <c r="O250" s="722"/>
      <c r="P250" s="722"/>
      <c r="Q250" s="722"/>
      <c r="R250" s="722"/>
      <c r="S250" s="722"/>
      <c r="T250" s="722"/>
      <c r="U250" s="722"/>
      <c r="V250" s="722"/>
      <c r="W250" s="722"/>
      <c r="X250" s="722"/>
      <c r="Y250" s="722"/>
      <c r="Z250" s="722"/>
      <c r="AA250" s="722"/>
      <c r="AB250" s="722"/>
      <c r="AC250" s="722"/>
      <c r="AD250" s="722"/>
      <c r="AE250" s="722"/>
      <c r="AF250" s="722"/>
      <c r="AG250" s="722"/>
      <c r="AH250" s="722"/>
      <c r="AI250" s="722"/>
      <c r="AJ250" s="722"/>
      <c r="AK250" s="722"/>
      <c r="AL250" s="722"/>
      <c r="AM250" s="722"/>
      <c r="AN250" s="722"/>
    </row>
    <row r="251" spans="1:40" ht="18">
      <c r="A251" s="722"/>
      <c r="B251" s="722"/>
      <c r="C251" s="722"/>
      <c r="D251" s="722"/>
      <c r="E251" s="722"/>
      <c r="F251" s="722"/>
      <c r="G251" s="722"/>
      <c r="H251" s="722"/>
      <c r="I251" s="722"/>
      <c r="J251" s="722"/>
      <c r="K251" s="722"/>
      <c r="L251" s="722"/>
      <c r="M251" s="722"/>
      <c r="N251" s="722"/>
      <c r="O251" s="722"/>
      <c r="P251" s="722"/>
      <c r="Q251" s="722"/>
      <c r="R251" s="722"/>
      <c r="S251" s="722"/>
      <c r="T251" s="722"/>
      <c r="U251" s="722"/>
      <c r="V251" s="722"/>
      <c r="W251" s="722"/>
      <c r="X251" s="722"/>
      <c r="Y251" s="722"/>
      <c r="Z251" s="722"/>
      <c r="AA251" s="722"/>
      <c r="AB251" s="722"/>
      <c r="AC251" s="722"/>
      <c r="AD251" s="722"/>
      <c r="AE251" s="722"/>
      <c r="AF251" s="722"/>
      <c r="AG251" s="722"/>
      <c r="AH251" s="722"/>
      <c r="AI251" s="722"/>
      <c r="AJ251" s="722"/>
      <c r="AK251" s="722"/>
      <c r="AL251" s="722"/>
      <c r="AM251" s="722"/>
      <c r="AN251" s="722"/>
    </row>
    <row r="252" spans="1:40" ht="18">
      <c r="A252" s="722"/>
      <c r="B252" s="722"/>
      <c r="C252" s="722"/>
      <c r="D252" s="722"/>
      <c r="E252" s="722"/>
      <c r="F252" s="722"/>
      <c r="G252" s="722"/>
      <c r="H252" s="722"/>
      <c r="I252" s="722"/>
      <c r="J252" s="722"/>
      <c r="K252" s="722"/>
      <c r="L252" s="722"/>
      <c r="M252" s="722"/>
      <c r="N252" s="722"/>
      <c r="O252" s="722"/>
      <c r="P252" s="722"/>
      <c r="Q252" s="722"/>
      <c r="R252" s="722"/>
      <c r="S252" s="722"/>
      <c r="T252" s="722"/>
      <c r="U252" s="722"/>
      <c r="V252" s="722"/>
      <c r="W252" s="722"/>
      <c r="X252" s="722"/>
      <c r="Y252" s="722"/>
      <c r="Z252" s="722"/>
      <c r="AA252" s="722"/>
      <c r="AB252" s="722"/>
      <c r="AC252" s="722"/>
      <c r="AD252" s="722"/>
      <c r="AE252" s="722"/>
      <c r="AF252" s="722"/>
      <c r="AG252" s="722"/>
      <c r="AH252" s="722"/>
      <c r="AI252" s="722"/>
      <c r="AJ252" s="722"/>
      <c r="AK252" s="722"/>
      <c r="AL252" s="722"/>
      <c r="AM252" s="722"/>
      <c r="AN252" s="722"/>
    </row>
    <row r="253" spans="1:40" ht="18">
      <c r="A253" s="722"/>
      <c r="B253" s="722"/>
      <c r="C253" s="722"/>
      <c r="D253" s="722"/>
      <c r="E253" s="722"/>
      <c r="F253" s="722"/>
      <c r="G253" s="722"/>
      <c r="H253" s="722"/>
      <c r="I253" s="722"/>
      <c r="J253" s="722"/>
      <c r="K253" s="722"/>
      <c r="L253" s="722"/>
      <c r="M253" s="722"/>
      <c r="N253" s="722"/>
      <c r="O253" s="722"/>
      <c r="P253" s="722"/>
      <c r="Q253" s="722"/>
      <c r="R253" s="722"/>
      <c r="S253" s="722"/>
      <c r="T253" s="722"/>
      <c r="U253" s="722"/>
      <c r="V253" s="722"/>
      <c r="W253" s="722"/>
      <c r="X253" s="722"/>
      <c r="Y253" s="722"/>
      <c r="Z253" s="722"/>
      <c r="AA253" s="722"/>
      <c r="AB253" s="722"/>
      <c r="AC253" s="722"/>
      <c r="AD253" s="722"/>
      <c r="AE253" s="722"/>
      <c r="AF253" s="722"/>
      <c r="AG253" s="722"/>
      <c r="AH253" s="722"/>
      <c r="AI253" s="722"/>
      <c r="AJ253" s="722"/>
      <c r="AK253" s="722"/>
      <c r="AL253" s="722"/>
      <c r="AM253" s="722"/>
      <c r="AN253" s="722"/>
    </row>
    <row r="254" spans="1:40" ht="18">
      <c r="A254" s="722"/>
      <c r="B254" s="722"/>
      <c r="C254" s="722"/>
      <c r="D254" s="722"/>
      <c r="E254" s="722"/>
      <c r="F254" s="722"/>
      <c r="G254" s="722"/>
      <c r="H254" s="722"/>
      <c r="I254" s="722"/>
      <c r="J254" s="722"/>
      <c r="K254" s="722"/>
      <c r="L254" s="722"/>
      <c r="M254" s="722"/>
      <c r="N254" s="722"/>
      <c r="O254" s="722"/>
      <c r="P254" s="722"/>
      <c r="Q254" s="722"/>
      <c r="R254" s="722"/>
      <c r="S254" s="722"/>
      <c r="T254" s="722"/>
      <c r="U254" s="722"/>
      <c r="V254" s="722"/>
      <c r="W254" s="722"/>
      <c r="X254" s="722"/>
      <c r="Y254" s="722"/>
      <c r="Z254" s="722"/>
      <c r="AA254" s="722"/>
      <c r="AB254" s="722"/>
      <c r="AC254" s="722"/>
      <c r="AD254" s="722"/>
      <c r="AE254" s="722"/>
      <c r="AF254" s="722"/>
      <c r="AG254" s="722"/>
      <c r="AH254" s="722"/>
      <c r="AI254" s="722"/>
      <c r="AJ254" s="722"/>
      <c r="AK254" s="722"/>
      <c r="AL254" s="722"/>
      <c r="AM254" s="722"/>
      <c r="AN254" s="722"/>
    </row>
    <row r="255" spans="1:40" ht="18">
      <c r="A255" s="722"/>
      <c r="B255" s="722"/>
      <c r="C255" s="722"/>
      <c r="D255" s="722"/>
      <c r="E255" s="722"/>
      <c r="F255" s="722"/>
      <c r="G255" s="722"/>
      <c r="H255" s="722"/>
      <c r="I255" s="722"/>
      <c r="J255" s="722"/>
      <c r="K255" s="722"/>
      <c r="L255" s="722"/>
      <c r="M255" s="722"/>
      <c r="N255" s="722"/>
      <c r="O255" s="722"/>
      <c r="P255" s="722"/>
      <c r="Q255" s="722"/>
      <c r="R255" s="722"/>
      <c r="S255" s="722"/>
      <c r="T255" s="722"/>
      <c r="U255" s="722"/>
      <c r="V255" s="722"/>
      <c r="W255" s="722"/>
      <c r="X255" s="722"/>
      <c r="Y255" s="722"/>
      <c r="Z255" s="722"/>
      <c r="AA255" s="722"/>
      <c r="AB255" s="722"/>
      <c r="AC255" s="722"/>
      <c r="AD255" s="722"/>
      <c r="AE255" s="722"/>
      <c r="AF255" s="722"/>
      <c r="AG255" s="722"/>
      <c r="AH255" s="722"/>
      <c r="AI255" s="722"/>
      <c r="AJ255" s="722"/>
      <c r="AK255" s="722"/>
      <c r="AL255" s="722"/>
      <c r="AM255" s="722"/>
      <c r="AN255" s="722"/>
    </row>
    <row r="256" spans="1:40" ht="18">
      <c r="A256" s="722"/>
      <c r="B256" s="722"/>
      <c r="C256" s="722"/>
      <c r="D256" s="722"/>
      <c r="E256" s="722"/>
      <c r="F256" s="722"/>
      <c r="G256" s="722"/>
      <c r="H256" s="722"/>
      <c r="I256" s="722"/>
      <c r="J256" s="722"/>
      <c r="K256" s="722"/>
      <c r="L256" s="722"/>
      <c r="M256" s="722"/>
      <c r="N256" s="722"/>
      <c r="O256" s="722"/>
      <c r="P256" s="722"/>
      <c r="Q256" s="722"/>
      <c r="R256" s="722"/>
      <c r="S256" s="722"/>
      <c r="T256" s="722"/>
      <c r="U256" s="722"/>
      <c r="V256" s="722"/>
      <c r="W256" s="722"/>
      <c r="X256" s="722"/>
      <c r="Y256" s="722"/>
      <c r="Z256" s="722"/>
      <c r="AA256" s="722"/>
      <c r="AB256" s="722"/>
      <c r="AC256" s="722"/>
      <c r="AD256" s="722"/>
      <c r="AE256" s="722"/>
      <c r="AF256" s="722"/>
      <c r="AG256" s="722"/>
      <c r="AH256" s="722"/>
      <c r="AI256" s="722"/>
      <c r="AJ256" s="722"/>
      <c r="AK256" s="722"/>
      <c r="AL256" s="722"/>
      <c r="AM256" s="722"/>
      <c r="AN256" s="722"/>
    </row>
    <row r="257" spans="1:40" ht="18">
      <c r="A257" s="722"/>
      <c r="B257" s="722"/>
      <c r="C257" s="722"/>
      <c r="D257" s="722"/>
      <c r="E257" s="722"/>
      <c r="F257" s="722"/>
      <c r="G257" s="722"/>
      <c r="H257" s="722"/>
      <c r="I257" s="722"/>
      <c r="J257" s="722"/>
      <c r="K257" s="722"/>
      <c r="L257" s="722"/>
      <c r="M257" s="722"/>
      <c r="N257" s="722"/>
      <c r="O257" s="722"/>
      <c r="P257" s="722"/>
      <c r="Q257" s="722"/>
      <c r="R257" s="722"/>
      <c r="S257" s="722"/>
      <c r="T257" s="722"/>
      <c r="U257" s="722"/>
      <c r="V257" s="722"/>
      <c r="W257" s="722"/>
      <c r="X257" s="722"/>
      <c r="Y257" s="722"/>
      <c r="Z257" s="722"/>
      <c r="AA257" s="722"/>
      <c r="AB257" s="722"/>
      <c r="AC257" s="722"/>
      <c r="AD257" s="722"/>
      <c r="AE257" s="722"/>
      <c r="AF257" s="722"/>
      <c r="AG257" s="722"/>
      <c r="AH257" s="722"/>
      <c r="AI257" s="722"/>
      <c r="AJ257" s="722"/>
      <c r="AK257" s="722"/>
      <c r="AL257" s="722"/>
      <c r="AM257" s="722"/>
      <c r="AN257" s="722"/>
    </row>
    <row r="258" spans="1:40" ht="18">
      <c r="A258" s="722"/>
      <c r="B258" s="722"/>
      <c r="C258" s="722"/>
      <c r="D258" s="722"/>
      <c r="E258" s="722"/>
      <c r="F258" s="722"/>
      <c r="G258" s="722"/>
      <c r="H258" s="722"/>
      <c r="I258" s="722"/>
      <c r="J258" s="722"/>
      <c r="K258" s="722"/>
      <c r="L258" s="722"/>
      <c r="M258" s="722"/>
      <c r="N258" s="722"/>
      <c r="O258" s="722"/>
      <c r="P258" s="722"/>
      <c r="Q258" s="722"/>
      <c r="R258" s="722"/>
      <c r="S258" s="722"/>
      <c r="T258" s="722"/>
      <c r="U258" s="722"/>
      <c r="V258" s="722"/>
      <c r="W258" s="722"/>
      <c r="X258" s="722"/>
      <c r="Y258" s="722"/>
      <c r="Z258" s="722"/>
      <c r="AA258" s="722"/>
      <c r="AB258" s="722"/>
      <c r="AC258" s="722"/>
      <c r="AD258" s="722"/>
      <c r="AE258" s="722"/>
      <c r="AF258" s="722"/>
      <c r="AG258" s="722"/>
      <c r="AH258" s="722"/>
      <c r="AI258" s="722"/>
      <c r="AJ258" s="722"/>
      <c r="AK258" s="722"/>
      <c r="AL258" s="722"/>
      <c r="AM258" s="722"/>
      <c r="AN258" s="722"/>
    </row>
    <row r="259" spans="1:40" ht="18">
      <c r="A259" s="722"/>
      <c r="B259" s="722"/>
      <c r="C259" s="722"/>
      <c r="D259" s="722"/>
      <c r="E259" s="722"/>
      <c r="F259" s="722"/>
      <c r="G259" s="722"/>
      <c r="H259" s="722"/>
      <c r="I259" s="722"/>
      <c r="J259" s="722"/>
      <c r="K259" s="722"/>
      <c r="L259" s="722"/>
      <c r="M259" s="722"/>
      <c r="N259" s="722"/>
      <c r="O259" s="722"/>
      <c r="P259" s="722"/>
      <c r="Q259" s="722"/>
      <c r="R259" s="722"/>
      <c r="S259" s="722"/>
      <c r="T259" s="722"/>
      <c r="U259" s="722"/>
      <c r="V259" s="722"/>
      <c r="W259" s="722"/>
      <c r="X259" s="722"/>
      <c r="Y259" s="722"/>
      <c r="Z259" s="722"/>
      <c r="AA259" s="722"/>
      <c r="AB259" s="722"/>
      <c r="AC259" s="722"/>
      <c r="AD259" s="722"/>
      <c r="AE259" s="722"/>
      <c r="AF259" s="722"/>
      <c r="AG259" s="722"/>
      <c r="AH259" s="722"/>
      <c r="AI259" s="722"/>
      <c r="AJ259" s="722"/>
      <c r="AK259" s="722"/>
      <c r="AL259" s="722"/>
      <c r="AM259" s="722"/>
      <c r="AN259" s="722"/>
    </row>
    <row r="260" spans="1:40" ht="18">
      <c r="A260" s="722"/>
      <c r="B260" s="722"/>
      <c r="C260" s="722"/>
      <c r="D260" s="722"/>
      <c r="E260" s="722"/>
      <c r="F260" s="722"/>
      <c r="G260" s="722"/>
      <c r="H260" s="722"/>
      <c r="I260" s="722"/>
      <c r="J260" s="722"/>
      <c r="K260" s="722"/>
      <c r="L260" s="722"/>
      <c r="M260" s="722"/>
      <c r="N260" s="722"/>
      <c r="O260" s="722"/>
      <c r="P260" s="722"/>
      <c r="Q260" s="722"/>
      <c r="R260" s="722"/>
      <c r="S260" s="722"/>
      <c r="T260" s="722"/>
      <c r="U260" s="722"/>
      <c r="V260" s="722"/>
      <c r="W260" s="722"/>
      <c r="X260" s="722"/>
      <c r="Y260" s="722"/>
      <c r="Z260" s="722"/>
      <c r="AA260" s="722"/>
      <c r="AB260" s="722"/>
      <c r="AC260" s="722"/>
      <c r="AD260" s="722"/>
      <c r="AE260" s="722"/>
      <c r="AF260" s="722"/>
      <c r="AG260" s="722"/>
      <c r="AH260" s="722"/>
      <c r="AI260" s="722"/>
      <c r="AJ260" s="722"/>
      <c r="AK260" s="722"/>
      <c r="AL260" s="722"/>
      <c r="AM260" s="722"/>
      <c r="AN260" s="722"/>
    </row>
    <row r="261" spans="1:40" ht="18">
      <c r="A261" s="722"/>
      <c r="B261" s="722"/>
      <c r="C261" s="722"/>
      <c r="D261" s="722"/>
      <c r="E261" s="722"/>
      <c r="F261" s="722"/>
      <c r="G261" s="722"/>
      <c r="H261" s="722"/>
      <c r="I261" s="722"/>
      <c r="J261" s="722"/>
      <c r="K261" s="722"/>
      <c r="L261" s="722"/>
      <c r="M261" s="722"/>
      <c r="N261" s="722"/>
      <c r="O261" s="722"/>
      <c r="P261" s="722"/>
      <c r="Q261" s="722"/>
      <c r="R261" s="722"/>
      <c r="S261" s="722"/>
      <c r="T261" s="722"/>
      <c r="U261" s="722"/>
      <c r="V261" s="722"/>
      <c r="W261" s="722"/>
      <c r="X261" s="722"/>
      <c r="Y261" s="722"/>
      <c r="Z261" s="722"/>
      <c r="AA261" s="722"/>
      <c r="AB261" s="722"/>
      <c r="AC261" s="722"/>
      <c r="AD261" s="722"/>
      <c r="AE261" s="722"/>
      <c r="AF261" s="722"/>
      <c r="AG261" s="722"/>
      <c r="AH261" s="722"/>
      <c r="AI261" s="722"/>
      <c r="AJ261" s="722"/>
      <c r="AK261" s="722"/>
      <c r="AL261" s="722"/>
      <c r="AM261" s="722"/>
      <c r="AN261" s="722"/>
    </row>
    <row r="262" spans="1:40" ht="18">
      <c r="A262" s="722"/>
      <c r="B262" s="722"/>
      <c r="C262" s="722"/>
      <c r="D262" s="722"/>
      <c r="E262" s="722"/>
      <c r="F262" s="722"/>
      <c r="G262" s="722"/>
      <c r="H262" s="722"/>
      <c r="I262" s="722"/>
      <c r="J262" s="722"/>
      <c r="K262" s="722"/>
      <c r="L262" s="722"/>
      <c r="M262" s="722"/>
      <c r="N262" s="722"/>
      <c r="O262" s="722"/>
      <c r="P262" s="722"/>
      <c r="Q262" s="722"/>
      <c r="R262" s="722"/>
      <c r="S262" s="722"/>
      <c r="T262" s="722"/>
      <c r="U262" s="722"/>
      <c r="V262" s="722"/>
      <c r="W262" s="722"/>
      <c r="X262" s="722"/>
      <c r="Y262" s="722"/>
      <c r="Z262" s="722"/>
      <c r="AA262" s="722"/>
      <c r="AB262" s="722"/>
      <c r="AC262" s="722"/>
      <c r="AD262" s="722"/>
      <c r="AE262" s="722"/>
      <c r="AF262" s="722"/>
      <c r="AG262" s="722"/>
      <c r="AH262" s="722"/>
      <c r="AI262" s="722"/>
      <c r="AJ262" s="722"/>
      <c r="AK262" s="722"/>
      <c r="AL262" s="722"/>
      <c r="AM262" s="722"/>
      <c r="AN262" s="722"/>
    </row>
    <row r="263" spans="1:40" ht="18">
      <c r="A263" s="722"/>
      <c r="B263" s="722"/>
      <c r="C263" s="722"/>
      <c r="D263" s="722"/>
      <c r="E263" s="722"/>
      <c r="F263" s="722"/>
      <c r="G263" s="722"/>
      <c r="H263" s="722"/>
      <c r="I263" s="722"/>
      <c r="J263" s="722"/>
      <c r="K263" s="722"/>
      <c r="L263" s="722"/>
      <c r="M263" s="722"/>
      <c r="N263" s="722"/>
      <c r="O263" s="722"/>
      <c r="P263" s="722"/>
      <c r="Q263" s="722"/>
      <c r="R263" s="722"/>
      <c r="S263" s="722"/>
      <c r="T263" s="722"/>
      <c r="U263" s="722"/>
      <c r="V263" s="722"/>
      <c r="W263" s="722"/>
      <c r="X263" s="722"/>
      <c r="Y263" s="722"/>
      <c r="Z263" s="722"/>
      <c r="AA263" s="722"/>
      <c r="AB263" s="722"/>
      <c r="AC263" s="722"/>
      <c r="AD263" s="722"/>
      <c r="AE263" s="722"/>
      <c r="AF263" s="722"/>
      <c r="AG263" s="722"/>
      <c r="AH263" s="722"/>
      <c r="AI263" s="722"/>
      <c r="AJ263" s="722"/>
      <c r="AK263" s="722"/>
      <c r="AL263" s="722"/>
      <c r="AM263" s="722"/>
      <c r="AN263" s="722"/>
    </row>
    <row r="264" spans="1:40" ht="18">
      <c r="A264" s="722"/>
      <c r="B264" s="722"/>
      <c r="C264" s="722"/>
      <c r="D264" s="722"/>
      <c r="E264" s="722"/>
      <c r="F264" s="722"/>
      <c r="G264" s="722"/>
      <c r="H264" s="722"/>
      <c r="I264" s="722"/>
      <c r="J264" s="722"/>
      <c r="K264" s="722"/>
      <c r="L264" s="722"/>
      <c r="M264" s="722"/>
      <c r="N264" s="722"/>
      <c r="O264" s="722"/>
      <c r="P264" s="722"/>
      <c r="Q264" s="722"/>
      <c r="R264" s="722"/>
      <c r="S264" s="722"/>
      <c r="T264" s="722"/>
      <c r="U264" s="722"/>
      <c r="V264" s="722"/>
      <c r="W264" s="722"/>
      <c r="X264" s="722"/>
      <c r="Y264" s="722"/>
      <c r="Z264" s="722"/>
      <c r="AA264" s="722"/>
      <c r="AB264" s="722"/>
      <c r="AC264" s="722"/>
      <c r="AD264" s="722"/>
      <c r="AE264" s="722"/>
      <c r="AF264" s="722"/>
      <c r="AG264" s="722"/>
      <c r="AH264" s="722"/>
      <c r="AI264" s="722"/>
      <c r="AJ264" s="722"/>
      <c r="AK264" s="722"/>
      <c r="AL264" s="722"/>
      <c r="AM264" s="722"/>
      <c r="AN264" s="722"/>
    </row>
    <row r="265" spans="1:40" ht="18">
      <c r="A265" s="722"/>
      <c r="B265" s="722"/>
      <c r="C265" s="722"/>
      <c r="D265" s="722"/>
      <c r="E265" s="722"/>
      <c r="F265" s="722"/>
      <c r="G265" s="722"/>
      <c r="H265" s="722"/>
      <c r="I265" s="722"/>
      <c r="J265" s="722"/>
      <c r="K265" s="722"/>
      <c r="L265" s="722"/>
      <c r="M265" s="722"/>
      <c r="N265" s="722"/>
      <c r="O265" s="722"/>
      <c r="P265" s="722"/>
      <c r="Q265" s="722"/>
      <c r="R265" s="722"/>
      <c r="S265" s="722"/>
      <c r="T265" s="722"/>
      <c r="U265" s="722"/>
      <c r="V265" s="722"/>
      <c r="W265" s="722"/>
      <c r="X265" s="722"/>
      <c r="Y265" s="722"/>
      <c r="Z265" s="722"/>
      <c r="AA265" s="722"/>
      <c r="AB265" s="722"/>
      <c r="AC265" s="722"/>
      <c r="AD265" s="722"/>
      <c r="AE265" s="722"/>
      <c r="AF265" s="722"/>
      <c r="AG265" s="722"/>
      <c r="AH265" s="722"/>
      <c r="AI265" s="722"/>
      <c r="AJ265" s="722"/>
      <c r="AK265" s="722"/>
      <c r="AL265" s="722"/>
      <c r="AM265" s="722"/>
      <c r="AN265" s="722"/>
    </row>
  </sheetData>
  <printOptions horizontalCentered="1"/>
  <pageMargins left="0.5" right="0.5" top="0.5" bottom="0.5" header="0.5" footer="0.5"/>
  <pageSetup scale="69" orientation="portrait" r:id="rId1"/>
  <headerFooter alignWithMargins="0"/>
  <legacyDrawing r:id="rId2"/>
</worksheet>
</file>

<file path=xl/worksheets/sheet39.xml><?xml version="1.0" encoding="utf-8"?>
<worksheet xmlns="http://schemas.openxmlformats.org/spreadsheetml/2006/main" xmlns:r="http://schemas.openxmlformats.org/officeDocument/2006/relationships">
  <sheetPr transitionEvaluation="1"/>
  <dimension ref="A1:K228"/>
  <sheetViews>
    <sheetView defaultGridColor="0" colorId="22" zoomScale="75" zoomScaleNormal="75" workbookViewId="0">
      <selection activeCell="J63" sqref="J63"/>
    </sheetView>
  </sheetViews>
  <sheetFormatPr defaultColWidth="9.77734375" defaultRowHeight="15"/>
  <cols>
    <col min="1" max="1" width="2.77734375" customWidth="1"/>
    <col min="2" max="2" width="6.77734375" customWidth="1"/>
    <col min="3" max="3" width="1.77734375" customWidth="1"/>
    <col min="4" max="4" width="8.77734375" customWidth="1"/>
    <col min="5" max="5" width="30.77734375" customWidth="1"/>
    <col min="6" max="7" width="5.77734375" customWidth="1"/>
    <col min="8" max="8" width="30.77734375" customWidth="1"/>
    <col min="9" max="9" width="1.77734375" customWidth="1"/>
    <col min="10" max="10" width="18.77734375" customWidth="1"/>
  </cols>
  <sheetData>
    <row r="1" spans="1:11" ht="15.75" thickBot="1">
      <c r="A1" s="153" t="str">
        <f>'Data Sheet'!A54</f>
        <v>Annual Report of THE MIDDLEBURGH TELEPHONE COMPANY                                                                                           For the period ending DECEMBER 31, 2013</v>
      </c>
      <c r="B1" s="67"/>
      <c r="C1" s="67"/>
      <c r="D1" s="67"/>
      <c r="E1" s="67"/>
      <c r="F1" s="67"/>
      <c r="G1" s="67"/>
      <c r="H1" s="67"/>
      <c r="I1" s="67"/>
      <c r="J1" s="67"/>
      <c r="K1" s="67"/>
    </row>
    <row r="2" spans="1:11">
      <c r="A2" s="68"/>
      <c r="B2" s="69"/>
      <c r="C2" s="69"/>
      <c r="D2" s="69"/>
      <c r="E2" s="69"/>
      <c r="F2" s="69"/>
      <c r="G2" s="69"/>
      <c r="H2" s="69"/>
      <c r="I2" s="69"/>
      <c r="J2" s="70"/>
      <c r="K2" s="67"/>
    </row>
    <row r="3" spans="1:11">
      <c r="A3" s="74"/>
      <c r="B3" s="67"/>
      <c r="C3" s="67"/>
      <c r="D3" s="67"/>
      <c r="E3" s="67"/>
      <c r="F3" s="67"/>
      <c r="G3" s="67"/>
      <c r="H3" s="67"/>
      <c r="I3" s="67"/>
      <c r="J3" s="75"/>
      <c r="K3" s="67"/>
    </row>
    <row r="4" spans="1:11" ht="18">
      <c r="A4" s="74"/>
      <c r="B4" s="1" t="s">
        <v>2861</v>
      </c>
      <c r="C4" s="108"/>
      <c r="D4" s="108"/>
      <c r="E4" s="108"/>
      <c r="F4" s="108"/>
      <c r="G4" s="108"/>
      <c r="H4" s="108"/>
      <c r="I4" s="108"/>
      <c r="J4" s="155"/>
      <c r="K4" s="67"/>
    </row>
    <row r="5" spans="1:11" ht="18">
      <c r="A5" s="74"/>
      <c r="B5" s="524" t="s">
        <v>2862</v>
      </c>
      <c r="C5" s="135"/>
      <c r="D5" s="135"/>
      <c r="E5" s="135"/>
      <c r="F5" s="135"/>
      <c r="G5" s="135"/>
      <c r="H5" s="135"/>
      <c r="I5" s="135"/>
      <c r="J5" s="136"/>
      <c r="K5" s="67"/>
    </row>
    <row r="6" spans="1:11" ht="18">
      <c r="A6" s="74"/>
      <c r="B6" s="524"/>
      <c r="C6" s="108"/>
      <c r="D6" s="108"/>
      <c r="E6" s="108"/>
      <c r="F6" s="108"/>
      <c r="G6" s="108"/>
      <c r="H6" s="108"/>
      <c r="I6" s="108"/>
      <c r="J6" s="155"/>
      <c r="K6" s="67"/>
    </row>
    <row r="7" spans="1:11">
      <c r="A7" s="74"/>
      <c r="B7" s="1406">
        <v>1</v>
      </c>
      <c r="C7" s="2" t="s">
        <v>2863</v>
      </c>
      <c r="D7" s="67"/>
      <c r="E7" s="67"/>
      <c r="F7" s="67"/>
      <c r="G7" s="67"/>
      <c r="H7" s="67"/>
      <c r="I7" s="67"/>
      <c r="J7" s="75"/>
      <c r="K7" s="67"/>
    </row>
    <row r="8" spans="1:11">
      <c r="A8" s="74"/>
      <c r="B8" s="67"/>
      <c r="C8" s="67" t="s">
        <v>2864</v>
      </c>
      <c r="D8" s="67"/>
      <c r="E8" s="67"/>
      <c r="F8" s="67"/>
      <c r="G8" s="67"/>
      <c r="H8" s="67"/>
      <c r="I8" s="67"/>
      <c r="J8" s="75"/>
      <c r="K8" s="67"/>
    </row>
    <row r="9" spans="1:11">
      <c r="A9" s="74"/>
      <c r="B9" s="67"/>
      <c r="C9" s="67" t="s">
        <v>2865</v>
      </c>
      <c r="D9" s="67"/>
      <c r="E9" s="67"/>
      <c r="F9" s="67"/>
      <c r="G9" s="67"/>
      <c r="H9" s="67"/>
      <c r="I9" s="67"/>
      <c r="J9" s="75"/>
      <c r="K9" s="67"/>
    </row>
    <row r="10" spans="1:11">
      <c r="A10" s="74"/>
      <c r="B10" s="67"/>
      <c r="C10" s="67" t="s">
        <v>2866</v>
      </c>
      <c r="D10" s="67"/>
      <c r="E10" s="67"/>
      <c r="F10" s="67"/>
      <c r="G10" s="67"/>
      <c r="H10" s="67"/>
      <c r="I10" s="67"/>
      <c r="J10" s="75"/>
      <c r="K10" s="67"/>
    </row>
    <row r="11" spans="1:11">
      <c r="A11" s="74"/>
      <c r="B11" s="67"/>
      <c r="C11" s="67"/>
      <c r="D11" s="67"/>
      <c r="E11" s="67"/>
      <c r="F11" s="67"/>
      <c r="G11" s="67"/>
      <c r="H11" s="67"/>
      <c r="I11" s="67"/>
      <c r="J11" s="75"/>
      <c r="K11" s="67"/>
    </row>
    <row r="12" spans="1:11">
      <c r="A12" s="74"/>
      <c r="B12" s="1406">
        <v>2</v>
      </c>
      <c r="C12" s="67" t="s">
        <v>2867</v>
      </c>
      <c r="D12" s="67"/>
      <c r="E12" s="67"/>
      <c r="F12" s="67"/>
      <c r="G12" s="67"/>
      <c r="H12" s="67"/>
      <c r="I12" s="67"/>
      <c r="J12" s="75"/>
      <c r="K12" s="67"/>
    </row>
    <row r="13" spans="1:11">
      <c r="A13" s="74"/>
      <c r="B13" s="67"/>
      <c r="C13" s="67" t="s">
        <v>2868</v>
      </c>
      <c r="D13" s="67"/>
      <c r="E13" s="67"/>
      <c r="F13" s="67"/>
      <c r="G13" s="67"/>
      <c r="H13" s="67"/>
      <c r="I13" s="67"/>
      <c r="J13" s="75"/>
      <c r="K13" s="67"/>
    </row>
    <row r="14" spans="1:11">
      <c r="A14" s="74"/>
      <c r="B14" s="67"/>
      <c r="C14" s="67" t="s">
        <v>2869</v>
      </c>
      <c r="D14" s="67"/>
      <c r="E14" s="67"/>
      <c r="F14" s="67"/>
      <c r="G14" s="67"/>
      <c r="H14" s="67"/>
      <c r="I14" s="67"/>
      <c r="J14" s="75"/>
      <c r="K14" s="67"/>
    </row>
    <row r="15" spans="1:11">
      <c r="A15" s="74"/>
      <c r="B15" s="67"/>
      <c r="C15" s="67" t="s">
        <v>2870</v>
      </c>
      <c r="D15" s="67"/>
      <c r="E15" s="67"/>
      <c r="F15" s="67"/>
      <c r="G15" s="67"/>
      <c r="H15" s="67"/>
      <c r="I15" s="67"/>
      <c r="J15" s="75"/>
      <c r="K15" s="67"/>
    </row>
    <row r="16" spans="1:11">
      <c r="A16" s="74"/>
      <c r="B16" s="67"/>
      <c r="C16" s="67" t="s">
        <v>2871</v>
      </c>
      <c r="D16" s="67"/>
      <c r="E16" s="67"/>
      <c r="F16" s="67"/>
      <c r="G16" s="67"/>
      <c r="H16" s="67"/>
      <c r="I16" s="67"/>
      <c r="J16" s="75"/>
      <c r="K16" s="67"/>
    </row>
    <row r="17" spans="1:11">
      <c r="A17" s="216"/>
      <c r="B17" s="217"/>
      <c r="C17" s="217"/>
      <c r="D17" s="217"/>
      <c r="E17" s="217"/>
      <c r="F17" s="217"/>
      <c r="G17" s="217"/>
      <c r="H17" s="217"/>
      <c r="I17" s="217"/>
      <c r="J17" s="218"/>
      <c r="K17" s="67"/>
    </row>
    <row r="18" spans="1:11">
      <c r="A18" s="74"/>
      <c r="B18" s="96" t="s">
        <v>36</v>
      </c>
      <c r="C18" s="176"/>
      <c r="D18" s="135" t="s">
        <v>1104</v>
      </c>
      <c r="E18" s="108"/>
      <c r="F18" s="108"/>
      <c r="G18" s="108"/>
      <c r="H18" s="108"/>
      <c r="I18" s="177"/>
      <c r="J18" s="141" t="s">
        <v>1962</v>
      </c>
      <c r="K18" s="67"/>
    </row>
    <row r="19" spans="1:11">
      <c r="A19" s="74"/>
      <c r="B19" s="96" t="s">
        <v>48</v>
      </c>
      <c r="C19" s="176"/>
      <c r="D19" s="135" t="s">
        <v>530</v>
      </c>
      <c r="E19" s="108"/>
      <c r="F19" s="108"/>
      <c r="G19" s="108"/>
      <c r="H19" s="108"/>
      <c r="I19" s="177"/>
      <c r="J19" s="141" t="s">
        <v>531</v>
      </c>
      <c r="K19" s="67"/>
    </row>
    <row r="20" spans="1:11">
      <c r="A20" s="216"/>
      <c r="B20" s="217"/>
      <c r="C20" s="179"/>
      <c r="D20" s="217"/>
      <c r="E20" s="217"/>
      <c r="F20" s="217"/>
      <c r="G20" s="217"/>
      <c r="H20" s="217"/>
      <c r="I20" s="186"/>
      <c r="J20" s="218"/>
      <c r="K20" s="67"/>
    </row>
    <row r="21" spans="1:11">
      <c r="A21" s="74"/>
      <c r="B21" s="67"/>
      <c r="C21" s="176"/>
      <c r="D21" s="67"/>
      <c r="E21" s="67"/>
      <c r="F21" s="67"/>
      <c r="G21" s="67"/>
      <c r="H21" s="67"/>
      <c r="I21" s="177"/>
      <c r="J21" s="75"/>
      <c r="K21" s="67"/>
    </row>
    <row r="22" spans="1:11">
      <c r="A22" s="74"/>
      <c r="B22" s="1405">
        <v>1</v>
      </c>
      <c r="C22" s="176"/>
      <c r="D22" s="67" t="s">
        <v>2872</v>
      </c>
      <c r="E22" s="67"/>
      <c r="F22" s="67"/>
      <c r="G22" s="67"/>
      <c r="H22" s="67"/>
      <c r="I22" s="177"/>
      <c r="J22" s="296">
        <v>-55454</v>
      </c>
      <c r="K22" s="67"/>
    </row>
    <row r="23" spans="1:11">
      <c r="A23" s="74"/>
      <c r="B23" s="67"/>
      <c r="C23" s="176"/>
      <c r="D23" s="67" t="s">
        <v>2873</v>
      </c>
      <c r="E23" s="67"/>
      <c r="F23" s="67"/>
      <c r="G23" s="67"/>
      <c r="H23" s="67"/>
      <c r="I23" s="177"/>
      <c r="J23" s="148"/>
      <c r="K23" s="67"/>
    </row>
    <row r="24" spans="1:11">
      <c r="A24" s="74"/>
      <c r="B24" s="1405">
        <v>2</v>
      </c>
      <c r="C24" s="176"/>
      <c r="D24" s="30"/>
      <c r="E24" s="30"/>
      <c r="F24" s="30">
        <v>7210</v>
      </c>
      <c r="G24" s="30"/>
      <c r="H24" s="30"/>
      <c r="I24" s="177"/>
      <c r="J24" s="199">
        <v>0</v>
      </c>
      <c r="K24" s="67"/>
    </row>
    <row r="25" spans="1:11">
      <c r="A25" s="74"/>
      <c r="B25" s="1405">
        <v>3</v>
      </c>
      <c r="C25" s="176"/>
      <c r="D25" s="30"/>
      <c r="E25" s="30"/>
      <c r="F25" s="30">
        <v>7220</v>
      </c>
      <c r="G25" s="30"/>
      <c r="H25" s="30"/>
      <c r="I25" s="177"/>
      <c r="J25" s="199">
        <v>0</v>
      </c>
      <c r="K25" s="67"/>
    </row>
    <row r="26" spans="1:11">
      <c r="A26" s="74"/>
      <c r="B26" s="1405">
        <v>4</v>
      </c>
      <c r="C26" s="176"/>
      <c r="D26" s="30"/>
      <c r="E26" s="30"/>
      <c r="F26" s="30">
        <v>7250</v>
      </c>
      <c r="G26" s="30"/>
      <c r="H26" s="30"/>
      <c r="I26" s="177"/>
      <c r="J26" s="199">
        <v>11242</v>
      </c>
      <c r="K26" s="67"/>
    </row>
    <row r="27" spans="1:11">
      <c r="A27" s="74"/>
      <c r="B27" s="1405">
        <v>5</v>
      </c>
      <c r="C27" s="176"/>
      <c r="D27" s="30"/>
      <c r="E27" s="30"/>
      <c r="F27" s="30">
        <v>7410</v>
      </c>
      <c r="G27" s="30"/>
      <c r="H27" s="30"/>
      <c r="I27" s="177"/>
      <c r="J27" s="199">
        <v>0</v>
      </c>
      <c r="K27" s="67"/>
    </row>
    <row r="28" spans="1:11">
      <c r="A28" s="74"/>
      <c r="B28" s="1405">
        <v>6</v>
      </c>
      <c r="C28" s="176"/>
      <c r="D28" s="30"/>
      <c r="E28" s="30"/>
      <c r="F28" s="30">
        <v>7420</v>
      </c>
      <c r="G28" s="30"/>
      <c r="H28" s="30"/>
      <c r="I28" s="177"/>
      <c r="J28" s="199">
        <v>0</v>
      </c>
      <c r="K28" s="67"/>
    </row>
    <row r="29" spans="1:11">
      <c r="A29" s="74"/>
      <c r="B29" s="1405">
        <v>7</v>
      </c>
      <c r="C29" s="176"/>
      <c r="D29" s="30"/>
      <c r="E29" s="30"/>
      <c r="F29" s="30">
        <v>7450</v>
      </c>
      <c r="G29" s="30"/>
      <c r="H29" s="30"/>
      <c r="I29" s="177"/>
      <c r="J29" s="199">
        <v>-38738</v>
      </c>
      <c r="K29" s="67"/>
    </row>
    <row r="30" spans="1:11">
      <c r="A30" s="74"/>
      <c r="B30" s="1405">
        <v>8</v>
      </c>
      <c r="C30" s="176"/>
      <c r="D30" s="30"/>
      <c r="E30" s="30"/>
      <c r="F30" s="30"/>
      <c r="G30" s="30"/>
      <c r="H30" s="30"/>
      <c r="I30" s="177"/>
      <c r="J30" s="199"/>
      <c r="K30" s="67"/>
    </row>
    <row r="31" spans="1:11">
      <c r="A31" s="74"/>
      <c r="B31" s="1405">
        <v>9</v>
      </c>
      <c r="C31" s="176"/>
      <c r="D31" s="30"/>
      <c r="E31" s="30"/>
      <c r="F31" s="30"/>
      <c r="G31" s="30"/>
      <c r="H31" s="30"/>
      <c r="I31" s="177"/>
      <c r="J31" s="199"/>
      <c r="K31" s="67"/>
    </row>
    <row r="32" spans="1:11">
      <c r="A32" s="74"/>
      <c r="B32" s="1405">
        <v>10</v>
      </c>
      <c r="C32" s="176"/>
      <c r="D32" s="67" t="s">
        <v>2874</v>
      </c>
      <c r="E32" s="67"/>
      <c r="F32" s="67"/>
      <c r="G32" s="67"/>
      <c r="H32" s="67"/>
      <c r="I32" s="177"/>
      <c r="J32" s="199"/>
      <c r="K32" s="67"/>
    </row>
    <row r="33" spans="1:11">
      <c r="A33" s="74"/>
      <c r="B33" s="1405">
        <v>11</v>
      </c>
      <c r="C33" s="176"/>
      <c r="D33" s="30"/>
      <c r="E33" s="30"/>
      <c r="F33" s="30"/>
      <c r="G33" s="30"/>
      <c r="H33" s="30"/>
      <c r="I33" s="177"/>
      <c r="J33" s="199"/>
      <c r="K33" s="67"/>
    </row>
    <row r="34" spans="1:11">
      <c r="A34" s="74"/>
      <c r="B34" s="1405">
        <v>12</v>
      </c>
      <c r="C34" s="176"/>
      <c r="D34" s="30"/>
      <c r="E34" s="30"/>
      <c r="F34" s="30"/>
      <c r="G34" s="30"/>
      <c r="H34" s="30"/>
      <c r="I34" s="177"/>
      <c r="J34" s="199"/>
      <c r="K34" s="67"/>
    </row>
    <row r="35" spans="1:11">
      <c r="A35" s="74"/>
      <c r="B35" s="1405">
        <v>13</v>
      </c>
      <c r="C35" s="176"/>
      <c r="D35" s="30"/>
      <c r="E35" s="30"/>
      <c r="F35" s="30"/>
      <c r="G35" s="30"/>
      <c r="H35" s="30"/>
      <c r="I35" s="177"/>
      <c r="J35" s="199"/>
      <c r="K35" s="67"/>
    </row>
    <row r="36" spans="1:11">
      <c r="A36" s="74"/>
      <c r="B36" s="1405">
        <v>14</v>
      </c>
      <c r="C36" s="176"/>
      <c r="D36" s="30"/>
      <c r="E36" s="30"/>
      <c r="F36" s="30"/>
      <c r="G36" s="30"/>
      <c r="H36" s="30"/>
      <c r="I36" s="177"/>
      <c r="J36" s="199"/>
      <c r="K36" s="67"/>
    </row>
    <row r="37" spans="1:11">
      <c r="A37" s="74"/>
      <c r="B37" s="67"/>
      <c r="C37" s="176"/>
      <c r="D37" s="67" t="s">
        <v>2875</v>
      </c>
      <c r="E37" s="67"/>
      <c r="F37" s="67"/>
      <c r="G37" s="67"/>
      <c r="H37" s="67"/>
      <c r="I37" s="177"/>
      <c r="J37" s="199"/>
      <c r="K37" s="67"/>
    </row>
    <row r="38" spans="1:11">
      <c r="A38" s="74"/>
      <c r="B38" s="67"/>
      <c r="C38" s="176"/>
      <c r="D38" s="67" t="s">
        <v>2876</v>
      </c>
      <c r="E38" s="67"/>
      <c r="F38" s="67"/>
      <c r="G38" s="67"/>
      <c r="H38" s="67"/>
      <c r="I38" s="177"/>
      <c r="J38" s="141" t="s">
        <v>2877</v>
      </c>
      <c r="K38" s="67"/>
    </row>
    <row r="39" spans="1:11">
      <c r="A39" s="74"/>
      <c r="B39" s="67"/>
      <c r="C39" s="176"/>
      <c r="D39" s="67"/>
      <c r="E39" s="67"/>
      <c r="F39" s="67"/>
      <c r="G39" s="67"/>
      <c r="H39" s="67"/>
      <c r="I39" s="177"/>
      <c r="J39" s="75"/>
      <c r="K39" s="67"/>
    </row>
    <row r="40" spans="1:11">
      <c r="A40" s="74"/>
      <c r="B40" s="1405">
        <v>15</v>
      </c>
      <c r="C40" s="176"/>
      <c r="D40" s="67" t="s">
        <v>2878</v>
      </c>
      <c r="E40" s="67"/>
      <c r="F40" s="67"/>
      <c r="G40" s="67"/>
      <c r="H40" s="67"/>
      <c r="I40" s="177"/>
      <c r="J40" s="141" t="s">
        <v>2877</v>
      </c>
      <c r="K40" s="67"/>
    </row>
    <row r="41" spans="1:11">
      <c r="A41" s="74"/>
      <c r="B41" s="1405">
        <v>16</v>
      </c>
      <c r="C41" s="176"/>
      <c r="D41" s="30"/>
      <c r="E41" s="30" t="s">
        <v>3002</v>
      </c>
      <c r="F41" s="30"/>
      <c r="G41" s="30"/>
      <c r="H41" s="30"/>
      <c r="I41" s="177"/>
      <c r="J41" s="296">
        <v>12030</v>
      </c>
      <c r="K41" s="67"/>
    </row>
    <row r="42" spans="1:11">
      <c r="A42" s="74"/>
      <c r="B42" s="1405">
        <v>17</v>
      </c>
      <c r="C42" s="176"/>
      <c r="D42" s="30"/>
      <c r="E42" s="30" t="s">
        <v>3003</v>
      </c>
      <c r="F42" s="30"/>
      <c r="G42" s="30"/>
      <c r="H42" s="30"/>
      <c r="I42" s="177"/>
      <c r="J42" s="199">
        <v>471</v>
      </c>
      <c r="K42" s="67"/>
    </row>
    <row r="43" spans="1:11">
      <c r="A43" s="74"/>
      <c r="B43" s="1405">
        <v>18</v>
      </c>
      <c r="C43" s="176"/>
      <c r="D43" s="30"/>
      <c r="E43" s="30" t="s">
        <v>3004</v>
      </c>
      <c r="F43" s="30"/>
      <c r="G43" s="30"/>
      <c r="H43" s="30"/>
      <c r="I43" s="177"/>
      <c r="J43" s="199">
        <v>7760</v>
      </c>
      <c r="K43" s="67"/>
    </row>
    <row r="44" spans="1:11">
      <c r="A44" s="74"/>
      <c r="B44" s="1405">
        <v>19</v>
      </c>
      <c r="C44" s="176"/>
      <c r="D44" s="30"/>
      <c r="F44" s="30"/>
      <c r="G44" s="30"/>
      <c r="H44" s="30"/>
      <c r="I44" s="177"/>
      <c r="J44" s="199"/>
      <c r="K44" s="67"/>
    </row>
    <row r="45" spans="1:11">
      <c r="A45" s="74"/>
      <c r="B45" s="1405">
        <v>20</v>
      </c>
      <c r="C45" s="176"/>
      <c r="D45" s="30"/>
      <c r="E45" s="30" t="s">
        <v>795</v>
      </c>
      <c r="F45" s="30"/>
      <c r="G45" s="30"/>
      <c r="H45" s="30"/>
      <c r="I45" s="177"/>
      <c r="J45" s="199"/>
      <c r="K45" s="67"/>
    </row>
    <row r="46" spans="1:11">
      <c r="A46" s="74"/>
      <c r="B46" s="1405">
        <v>21</v>
      </c>
      <c r="C46" s="176"/>
      <c r="D46" s="30"/>
      <c r="F46" s="30"/>
      <c r="G46" s="30"/>
      <c r="H46" s="30"/>
      <c r="I46" s="177"/>
      <c r="J46" s="199"/>
      <c r="K46" s="67"/>
    </row>
    <row r="47" spans="1:11">
      <c r="A47" s="74"/>
      <c r="B47" s="1405">
        <v>22</v>
      </c>
      <c r="C47" s="176"/>
      <c r="D47" s="30"/>
      <c r="E47" s="30"/>
      <c r="F47" s="30"/>
      <c r="G47" s="30"/>
      <c r="H47" s="30"/>
      <c r="I47" s="177"/>
      <c r="J47" s="199"/>
      <c r="K47" s="67"/>
    </row>
    <row r="48" spans="1:11">
      <c r="A48" s="74"/>
      <c r="B48" s="1405">
        <v>23</v>
      </c>
      <c r="C48" s="176"/>
      <c r="D48" s="30"/>
      <c r="E48" s="30"/>
      <c r="F48" s="30"/>
      <c r="G48" s="30"/>
      <c r="H48" s="30"/>
      <c r="I48" s="177"/>
      <c r="J48" s="199"/>
      <c r="K48" s="67"/>
    </row>
    <row r="49" spans="1:11">
      <c r="A49" s="74"/>
      <c r="B49" s="1405">
        <v>24</v>
      </c>
      <c r="C49" s="176"/>
      <c r="D49" s="7" t="s">
        <v>2879</v>
      </c>
      <c r="E49" s="67"/>
      <c r="F49" s="67"/>
      <c r="G49" s="67"/>
      <c r="H49" s="67"/>
      <c r="I49" s="177"/>
      <c r="J49" s="141" t="s">
        <v>2877</v>
      </c>
      <c r="K49" s="67"/>
    </row>
    <row r="50" spans="1:11">
      <c r="A50" s="74"/>
      <c r="B50" s="1405">
        <v>25</v>
      </c>
      <c r="C50" s="176"/>
      <c r="D50" s="30"/>
      <c r="E50" s="30" t="s">
        <v>3007</v>
      </c>
      <c r="F50" s="30"/>
      <c r="G50" s="30"/>
      <c r="H50" s="30"/>
      <c r="I50" s="177"/>
      <c r="J50" s="296">
        <v>10626</v>
      </c>
      <c r="K50" s="67"/>
    </row>
    <row r="51" spans="1:11">
      <c r="A51" s="74"/>
      <c r="B51" s="1405">
        <v>26</v>
      </c>
      <c r="C51" s="176"/>
      <c r="D51" s="30"/>
      <c r="E51" s="30" t="s">
        <v>3008</v>
      </c>
      <c r="F51" s="30"/>
      <c r="G51" s="30"/>
      <c r="H51" s="30"/>
      <c r="I51" s="177"/>
      <c r="J51" s="199">
        <v>117308</v>
      </c>
      <c r="K51" s="67"/>
    </row>
    <row r="52" spans="1:11">
      <c r="A52" s="74"/>
      <c r="B52" s="1405">
        <v>27</v>
      </c>
      <c r="C52" s="176"/>
      <c r="D52" s="30"/>
      <c r="E52" s="30" t="s">
        <v>3009</v>
      </c>
      <c r="F52" s="30"/>
      <c r="G52" s="30"/>
      <c r="H52" s="30"/>
      <c r="I52" s="177"/>
      <c r="J52" s="199">
        <v>115336</v>
      </c>
      <c r="K52" s="67"/>
    </row>
    <row r="53" spans="1:11">
      <c r="A53" s="74"/>
      <c r="B53" s="1405">
        <v>28</v>
      </c>
      <c r="C53" s="176"/>
      <c r="D53" s="30"/>
      <c r="E53" s="30" t="s">
        <v>3006</v>
      </c>
      <c r="F53" s="30"/>
      <c r="G53" s="30"/>
      <c r="H53" s="30"/>
      <c r="I53" s="177"/>
      <c r="J53" s="199">
        <v>813</v>
      </c>
      <c r="K53" s="67"/>
    </row>
    <row r="54" spans="1:11">
      <c r="A54" s="74"/>
      <c r="B54" s="1405">
        <v>29</v>
      </c>
      <c r="C54" s="176"/>
      <c r="D54" s="30"/>
      <c r="E54" s="30" t="s">
        <v>1650</v>
      </c>
      <c r="F54" s="30"/>
      <c r="G54" s="30"/>
      <c r="H54" s="30"/>
      <c r="I54" s="177"/>
      <c r="J54" s="199">
        <v>59464</v>
      </c>
      <c r="K54" s="67"/>
    </row>
    <row r="55" spans="1:11">
      <c r="A55" s="74"/>
      <c r="B55" s="1405">
        <v>30</v>
      </c>
      <c r="C55" s="176"/>
      <c r="D55" s="30"/>
      <c r="E55" s="30" t="s">
        <v>3005</v>
      </c>
      <c r="F55" s="30"/>
      <c r="G55" s="30"/>
      <c r="H55" s="30"/>
      <c r="I55" s="177"/>
      <c r="J55" s="199">
        <v>428</v>
      </c>
      <c r="K55" s="67"/>
    </row>
    <row r="56" spans="1:11">
      <c r="A56" s="74"/>
      <c r="B56" s="1405">
        <v>31</v>
      </c>
      <c r="C56" s="176"/>
      <c r="D56" s="30"/>
      <c r="E56" s="30"/>
      <c r="F56" s="30"/>
      <c r="G56" s="30"/>
      <c r="H56" s="30"/>
      <c r="I56" s="177"/>
      <c r="J56" s="199"/>
      <c r="K56" s="67"/>
    </row>
    <row r="57" spans="1:11">
      <c r="A57" s="74"/>
      <c r="B57" s="1405">
        <v>32</v>
      </c>
      <c r="C57" s="176"/>
      <c r="D57" s="30"/>
      <c r="E57" s="30"/>
      <c r="F57" s="30"/>
      <c r="G57" s="30"/>
      <c r="H57" s="30"/>
      <c r="I57" s="177"/>
      <c r="J57" s="199"/>
      <c r="K57" s="67"/>
    </row>
    <row r="58" spans="1:11">
      <c r="A58" s="74"/>
      <c r="B58" s="67"/>
      <c r="C58" s="176"/>
      <c r="D58" s="30"/>
      <c r="E58" s="30"/>
      <c r="F58" s="30"/>
      <c r="G58" s="30"/>
      <c r="H58" s="30"/>
      <c r="I58" s="177"/>
      <c r="J58" s="304"/>
      <c r="K58" s="67"/>
    </row>
    <row r="59" spans="1:11">
      <c r="A59" s="74"/>
      <c r="B59" s="1405">
        <v>33</v>
      </c>
      <c r="C59" s="176"/>
      <c r="D59" s="67" t="s">
        <v>2880</v>
      </c>
      <c r="E59" s="67"/>
      <c r="F59" s="67"/>
      <c r="G59" s="67"/>
      <c r="H59" s="67"/>
      <c r="I59" s="177"/>
      <c r="J59" s="834">
        <f>SUM(J22:J36)+SUM(J41:J48)-SUM(J50:J57)</f>
        <v>-366664</v>
      </c>
      <c r="K59" s="67"/>
    </row>
    <row r="60" spans="1:11">
      <c r="A60" s="74"/>
      <c r="B60" s="67"/>
      <c r="C60" s="176"/>
      <c r="D60" s="67" t="s">
        <v>2881</v>
      </c>
      <c r="E60" s="67"/>
      <c r="F60" s="67"/>
      <c r="G60" s="67"/>
      <c r="H60" s="67"/>
      <c r="I60" s="177"/>
      <c r="J60" s="141" t="s">
        <v>2877</v>
      </c>
      <c r="K60" s="67"/>
    </row>
    <row r="61" spans="1:11">
      <c r="A61" s="74"/>
      <c r="B61" s="1405">
        <v>34</v>
      </c>
      <c r="C61" s="176"/>
      <c r="D61" s="30"/>
      <c r="E61" s="30" t="s">
        <v>3010</v>
      </c>
      <c r="F61" s="30"/>
      <c r="G61" s="30"/>
      <c r="H61" s="30"/>
      <c r="I61" s="177"/>
      <c r="J61" s="296">
        <v>-124666</v>
      </c>
      <c r="K61" s="67"/>
    </row>
    <row r="62" spans="1:11">
      <c r="A62" s="74"/>
      <c r="B62" s="1405">
        <v>35</v>
      </c>
      <c r="C62" s="176"/>
      <c r="D62" s="30"/>
      <c r="E62" s="30" t="s">
        <v>3011</v>
      </c>
      <c r="F62" s="30"/>
      <c r="G62" s="30"/>
      <c r="H62" s="30"/>
      <c r="I62" s="177"/>
      <c r="J62" s="199">
        <v>124666</v>
      </c>
      <c r="K62" s="67"/>
    </row>
    <row r="63" spans="1:11">
      <c r="A63" s="74"/>
      <c r="B63" s="1405">
        <v>36</v>
      </c>
      <c r="C63" s="176"/>
      <c r="D63" s="30"/>
      <c r="E63" s="30"/>
      <c r="F63" s="30"/>
      <c r="G63" s="30"/>
      <c r="H63" s="30"/>
      <c r="I63" s="177"/>
      <c r="J63" s="199"/>
      <c r="K63" s="67"/>
    </row>
    <row r="64" spans="1:11">
      <c r="A64" s="74"/>
      <c r="B64" s="1405">
        <v>37</v>
      </c>
      <c r="C64" s="176"/>
      <c r="D64" s="30"/>
      <c r="E64" s="30"/>
      <c r="F64" s="30"/>
      <c r="G64" s="30"/>
      <c r="H64" s="30"/>
      <c r="I64" s="177"/>
      <c r="J64" s="199"/>
      <c r="K64" s="67"/>
    </row>
    <row r="65" spans="1:11">
      <c r="A65" s="74"/>
      <c r="B65" s="1405">
        <v>38</v>
      </c>
      <c r="C65" s="176"/>
      <c r="D65" s="30"/>
      <c r="E65" s="30"/>
      <c r="F65" s="30"/>
      <c r="G65" s="30"/>
      <c r="H65" s="30"/>
      <c r="I65" s="177"/>
      <c r="J65" s="199"/>
      <c r="K65" s="67"/>
    </row>
    <row r="66" spans="1:11">
      <c r="A66" s="74"/>
      <c r="B66" s="1405">
        <v>39</v>
      </c>
      <c r="C66" s="176"/>
      <c r="D66" s="67"/>
      <c r="E66" s="67" t="s">
        <v>2882</v>
      </c>
      <c r="F66" s="67"/>
      <c r="G66" s="67"/>
      <c r="H66" s="67"/>
      <c r="I66" s="177"/>
      <c r="J66" s="583">
        <f>SUM(J61:J65)</f>
        <v>0</v>
      </c>
      <c r="K66" s="67"/>
    </row>
    <row r="67" spans="1:11" ht="15.75" thickBot="1">
      <c r="A67" s="163"/>
      <c r="B67" s="104"/>
      <c r="C67" s="545"/>
      <c r="D67" s="104"/>
      <c r="E67" s="104"/>
      <c r="F67" s="104"/>
      <c r="G67" s="104"/>
      <c r="H67" s="104"/>
      <c r="I67" s="301"/>
      <c r="J67" s="145"/>
      <c r="K67" s="67"/>
    </row>
    <row r="68" spans="1:11">
      <c r="A68" s="990"/>
      <c r="B68" s="990" t="s">
        <v>2684</v>
      </c>
      <c r="C68" s="990"/>
      <c r="D68" s="990"/>
      <c r="E68" s="990"/>
      <c r="F68" s="990"/>
      <c r="G68" s="990"/>
      <c r="H68" s="990"/>
      <c r="I68" s="990"/>
      <c r="J68" s="990"/>
      <c r="K68" s="67"/>
    </row>
    <row r="69" spans="1:11" ht="15.75" thickBot="1">
      <c r="A69" s="1391">
        <v>76</v>
      </c>
      <c r="B69" s="135"/>
      <c r="C69" s="135"/>
      <c r="D69" s="135"/>
      <c r="E69" s="135"/>
      <c r="F69" s="135"/>
      <c r="G69" s="135"/>
      <c r="H69" s="135"/>
      <c r="I69" s="135"/>
      <c r="J69" s="135"/>
      <c r="K69" s="67"/>
    </row>
    <row r="70" spans="1:11">
      <c r="A70" s="68"/>
      <c r="B70" s="69"/>
      <c r="C70" s="69"/>
      <c r="D70" s="69"/>
      <c r="E70" s="69"/>
      <c r="F70" s="69"/>
      <c r="G70" s="69"/>
      <c r="H70" s="69"/>
      <c r="I70" s="69"/>
      <c r="J70" s="70"/>
      <c r="K70" s="67"/>
    </row>
    <row r="71" spans="1:11">
      <c r="A71" s="74"/>
      <c r="B71" s="67"/>
      <c r="C71" s="67"/>
      <c r="D71" s="67"/>
      <c r="E71" s="67"/>
      <c r="F71" s="67"/>
      <c r="G71" s="67"/>
      <c r="H71" s="67"/>
      <c r="I71" s="67"/>
      <c r="J71" s="75"/>
      <c r="K71" s="67"/>
    </row>
    <row r="72" spans="1:11" ht="18">
      <c r="A72" s="74"/>
      <c r="B72" s="524" t="s">
        <v>2861</v>
      </c>
      <c r="C72" s="108"/>
      <c r="D72" s="108"/>
      <c r="E72" s="108"/>
      <c r="F72" s="108"/>
      <c r="G72" s="108"/>
      <c r="H72" s="108"/>
      <c r="I72" s="108"/>
      <c r="J72" s="155"/>
      <c r="K72" s="67"/>
    </row>
    <row r="73" spans="1:11" ht="18">
      <c r="A73" s="74"/>
      <c r="B73" s="524" t="s">
        <v>2862</v>
      </c>
      <c r="C73" s="135"/>
      <c r="D73" s="135"/>
      <c r="E73" s="135"/>
      <c r="F73" s="135"/>
      <c r="G73" s="135"/>
      <c r="H73" s="135"/>
      <c r="I73" s="135"/>
      <c r="J73" s="136"/>
      <c r="K73" s="67"/>
    </row>
    <row r="74" spans="1:11" ht="18">
      <c r="A74" s="74"/>
      <c r="B74" s="524"/>
      <c r="C74" s="108"/>
      <c r="D74" s="108"/>
      <c r="E74" s="108"/>
      <c r="F74" s="108"/>
      <c r="G74" s="108"/>
      <c r="H74" s="108"/>
      <c r="I74" s="108"/>
      <c r="J74" s="155"/>
      <c r="K74" s="67"/>
    </row>
    <row r="75" spans="1:11">
      <c r="A75" s="74"/>
      <c r="B75" s="67"/>
      <c r="C75" s="67"/>
      <c r="D75" s="67"/>
      <c r="E75" s="67"/>
      <c r="F75" s="67"/>
      <c r="G75" s="67"/>
      <c r="H75" s="67"/>
      <c r="I75" s="67"/>
      <c r="J75" s="75"/>
      <c r="K75" s="67"/>
    </row>
    <row r="76" spans="1:11">
      <c r="A76" s="584"/>
      <c r="B76" s="848" t="s">
        <v>36</v>
      </c>
      <c r="C76" s="181"/>
      <c r="D76" s="586" t="s">
        <v>1104</v>
      </c>
      <c r="E76" s="788"/>
      <c r="F76" s="788"/>
      <c r="G76" s="788"/>
      <c r="H76" s="788"/>
      <c r="I76" s="182"/>
      <c r="J76" s="184" t="s">
        <v>1962</v>
      </c>
      <c r="K76" s="67"/>
    </row>
    <row r="77" spans="1:11">
      <c r="A77" s="74"/>
      <c r="B77" s="247" t="s">
        <v>48</v>
      </c>
      <c r="C77" s="176"/>
      <c r="D77" s="135" t="s">
        <v>530</v>
      </c>
      <c r="E77" s="108"/>
      <c r="F77" s="108"/>
      <c r="G77" s="108"/>
      <c r="H77" s="108"/>
      <c r="I77" s="177"/>
      <c r="J77" s="141" t="s">
        <v>531</v>
      </c>
      <c r="K77" s="67"/>
    </row>
    <row r="78" spans="1:11">
      <c r="A78" s="216"/>
      <c r="B78" s="849"/>
      <c r="C78" s="217"/>
      <c r="D78" s="217"/>
      <c r="E78" s="217"/>
      <c r="F78" s="217"/>
      <c r="G78" s="217"/>
      <c r="H78" s="217"/>
      <c r="I78" s="186"/>
      <c r="J78" s="218"/>
      <c r="K78" s="67"/>
    </row>
    <row r="79" spans="1:11">
      <c r="A79" s="213"/>
      <c r="B79" s="30"/>
      <c r="C79" s="30"/>
      <c r="D79" s="30"/>
      <c r="E79" s="30"/>
      <c r="F79" s="30"/>
      <c r="G79" s="30"/>
      <c r="H79" s="30"/>
      <c r="I79" s="196"/>
      <c r="J79" s="148"/>
      <c r="K79" s="67"/>
    </row>
    <row r="80" spans="1:11">
      <c r="A80" s="213"/>
      <c r="B80" s="30"/>
      <c r="C80" s="30"/>
      <c r="D80" s="30"/>
      <c r="E80" s="30"/>
      <c r="F80" s="30"/>
      <c r="G80" s="30"/>
      <c r="H80" s="30"/>
      <c r="I80" s="196"/>
      <c r="J80" s="148"/>
      <c r="K80" s="67"/>
    </row>
    <row r="81" spans="1:11">
      <c r="A81" s="213"/>
      <c r="B81" s="30"/>
      <c r="C81" s="30"/>
      <c r="D81" s="30"/>
      <c r="E81" s="30"/>
      <c r="F81" s="30"/>
      <c r="G81" s="30"/>
      <c r="H81" s="30"/>
      <c r="I81" s="196"/>
      <c r="J81" s="148"/>
      <c r="K81" s="67"/>
    </row>
    <row r="82" spans="1:11">
      <c r="A82" s="213"/>
      <c r="B82" s="30"/>
      <c r="C82" s="30"/>
      <c r="D82" s="30"/>
      <c r="E82" s="30"/>
      <c r="F82" s="30"/>
      <c r="G82" s="30"/>
      <c r="H82" s="30"/>
      <c r="I82" s="196"/>
      <c r="J82" s="148"/>
      <c r="K82" s="67"/>
    </row>
    <row r="83" spans="1:11">
      <c r="A83" s="213"/>
      <c r="B83" s="30"/>
      <c r="C83" s="30"/>
      <c r="D83" s="30"/>
      <c r="E83" s="30"/>
      <c r="F83" s="30"/>
      <c r="G83" s="30"/>
      <c r="H83" s="30"/>
      <c r="I83" s="196"/>
      <c r="J83" s="148"/>
      <c r="K83" s="67"/>
    </row>
    <row r="84" spans="1:11">
      <c r="A84" s="213"/>
      <c r="B84" s="30"/>
      <c r="C84" s="30"/>
      <c r="D84" s="30"/>
      <c r="E84" s="30"/>
      <c r="F84" s="30"/>
      <c r="G84" s="30"/>
      <c r="H84" s="30"/>
      <c r="I84" s="196"/>
      <c r="J84" s="148"/>
      <c r="K84" s="67"/>
    </row>
    <row r="85" spans="1:11">
      <c r="A85" s="213"/>
      <c r="B85" s="30"/>
      <c r="C85" s="30"/>
      <c r="D85" s="30"/>
      <c r="E85" s="30"/>
      <c r="F85" s="30"/>
      <c r="G85" s="30"/>
      <c r="H85" s="30"/>
      <c r="I85" s="196"/>
      <c r="J85" s="148"/>
      <c r="K85" s="67"/>
    </row>
    <row r="86" spans="1:11">
      <c r="A86" s="213"/>
      <c r="B86" s="30"/>
      <c r="C86" s="30"/>
      <c r="D86" s="547"/>
      <c r="E86" s="547"/>
      <c r="F86" s="547"/>
      <c r="G86" s="547"/>
      <c r="H86" s="547"/>
      <c r="I86" s="196"/>
      <c r="J86" s="148"/>
      <c r="K86" s="67"/>
    </row>
    <row r="87" spans="1:11">
      <c r="A87" s="213"/>
      <c r="B87" s="30"/>
      <c r="C87" s="30"/>
      <c r="D87" s="547"/>
      <c r="E87" s="547"/>
      <c r="F87" s="547"/>
      <c r="G87" s="547"/>
      <c r="H87" s="547"/>
      <c r="I87" s="196"/>
      <c r="J87" s="148"/>
      <c r="K87" s="67"/>
    </row>
    <row r="88" spans="1:11">
      <c r="A88" s="213"/>
      <c r="B88" s="30"/>
      <c r="C88" s="30"/>
      <c r="D88" s="30"/>
      <c r="E88" s="30"/>
      <c r="F88" s="30"/>
      <c r="G88" s="30"/>
      <c r="H88" s="30"/>
      <c r="I88" s="196"/>
      <c r="J88" s="148"/>
      <c r="K88" s="67"/>
    </row>
    <row r="89" spans="1:11">
      <c r="A89" s="213"/>
      <c r="B89" s="30"/>
      <c r="C89" s="30"/>
      <c r="D89" s="30"/>
      <c r="E89" s="30"/>
      <c r="F89" s="30"/>
      <c r="G89" s="30"/>
      <c r="H89" s="30"/>
      <c r="I89" s="196"/>
      <c r="J89" s="148"/>
      <c r="K89" s="67"/>
    </row>
    <row r="90" spans="1:11">
      <c r="A90" s="213"/>
      <c r="B90" s="30"/>
      <c r="C90" s="30"/>
      <c r="D90" s="30"/>
      <c r="E90" s="30"/>
      <c r="F90" s="30"/>
      <c r="G90" s="30"/>
      <c r="H90" s="30"/>
      <c r="I90" s="196"/>
      <c r="J90" s="296"/>
      <c r="K90" s="67"/>
    </row>
    <row r="91" spans="1:11">
      <c r="A91" s="213"/>
      <c r="B91" s="30"/>
      <c r="C91" s="30"/>
      <c r="D91" s="30"/>
      <c r="E91" s="30"/>
      <c r="F91" s="30"/>
      <c r="G91" s="30"/>
      <c r="H91" s="30"/>
      <c r="I91" s="196"/>
      <c r="J91" s="148"/>
      <c r="K91" s="67"/>
    </row>
    <row r="92" spans="1:11">
      <c r="A92" s="213"/>
      <c r="B92" s="30"/>
      <c r="C92" s="30"/>
      <c r="D92" s="30"/>
      <c r="E92" s="30"/>
      <c r="F92" s="30"/>
      <c r="G92" s="30"/>
      <c r="H92" s="30"/>
      <c r="I92" s="196"/>
      <c r="J92" s="199"/>
      <c r="K92" s="67"/>
    </row>
    <row r="93" spans="1:11">
      <c r="A93" s="213"/>
      <c r="B93" s="30"/>
      <c r="C93" s="30"/>
      <c r="D93" s="30"/>
      <c r="E93" s="30"/>
      <c r="F93" s="30"/>
      <c r="G93" s="30"/>
      <c r="H93" s="30"/>
      <c r="I93" s="196"/>
      <c r="J93" s="199"/>
      <c r="K93" s="67"/>
    </row>
    <row r="94" spans="1:11">
      <c r="A94" s="213"/>
      <c r="B94" s="30"/>
      <c r="C94" s="30"/>
      <c r="D94" s="30"/>
      <c r="E94" s="30"/>
      <c r="F94" s="30"/>
      <c r="G94" s="30"/>
      <c r="H94" s="30"/>
      <c r="I94" s="196"/>
      <c r="J94" s="199"/>
      <c r="K94" s="67"/>
    </row>
    <row r="95" spans="1:11">
      <c r="A95" s="213"/>
      <c r="B95" s="30"/>
      <c r="C95" s="30"/>
      <c r="D95" s="30"/>
      <c r="E95" s="30"/>
      <c r="F95" s="30"/>
      <c r="G95" s="30"/>
      <c r="H95" s="30"/>
      <c r="I95" s="196"/>
      <c r="J95" s="199"/>
      <c r="K95" s="67"/>
    </row>
    <row r="96" spans="1:11">
      <c r="A96" s="213"/>
      <c r="B96" s="30"/>
      <c r="C96" s="30"/>
      <c r="D96" s="30"/>
      <c r="E96" s="30"/>
      <c r="F96" s="30"/>
      <c r="G96" s="30"/>
      <c r="H96" s="30"/>
      <c r="I96" s="196"/>
      <c r="J96" s="199"/>
      <c r="K96" s="67"/>
    </row>
    <row r="97" spans="1:11">
      <c r="A97" s="213"/>
      <c r="B97" s="30"/>
      <c r="C97" s="30"/>
      <c r="D97" s="30"/>
      <c r="E97" s="30"/>
      <c r="F97" s="30"/>
      <c r="G97" s="30"/>
      <c r="H97" s="30"/>
      <c r="I97" s="196"/>
      <c r="J97" s="199"/>
      <c r="K97" s="67"/>
    </row>
    <row r="98" spans="1:11">
      <c r="A98" s="213"/>
      <c r="B98" s="30"/>
      <c r="C98" s="30"/>
      <c r="D98" s="30"/>
      <c r="E98" s="30"/>
      <c r="F98" s="30"/>
      <c r="G98" s="30"/>
      <c r="H98" s="30"/>
      <c r="I98" s="196"/>
      <c r="J98" s="199"/>
      <c r="K98" s="67"/>
    </row>
    <row r="99" spans="1:11">
      <c r="A99" s="213"/>
      <c r="B99" s="30"/>
      <c r="C99" s="30"/>
      <c r="D99" s="30"/>
      <c r="E99" s="30"/>
      <c r="F99" s="30"/>
      <c r="G99" s="30"/>
      <c r="H99" s="30"/>
      <c r="I99" s="196"/>
      <c r="J99" s="199"/>
      <c r="K99" s="67"/>
    </row>
    <row r="100" spans="1:11">
      <c r="A100" s="213"/>
      <c r="B100" s="30"/>
      <c r="C100" s="30"/>
      <c r="D100" s="30"/>
      <c r="E100" s="30"/>
      <c r="F100" s="30"/>
      <c r="G100" s="30"/>
      <c r="H100" s="30"/>
      <c r="I100" s="196"/>
      <c r="J100" s="199"/>
      <c r="K100" s="67"/>
    </row>
    <row r="101" spans="1:11">
      <c r="A101" s="213"/>
      <c r="B101" s="30"/>
      <c r="C101" s="30"/>
      <c r="D101" s="30"/>
      <c r="E101" s="30"/>
      <c r="F101" s="30"/>
      <c r="G101" s="30"/>
      <c r="H101" s="30"/>
      <c r="I101" s="196"/>
      <c r="J101" s="199"/>
      <c r="K101" s="67"/>
    </row>
    <row r="102" spans="1:11">
      <c r="A102" s="213"/>
      <c r="B102" s="30"/>
      <c r="C102" s="30"/>
      <c r="D102" s="30"/>
      <c r="E102" s="30"/>
      <c r="F102" s="30"/>
      <c r="G102" s="30"/>
      <c r="H102" s="30"/>
      <c r="I102" s="196"/>
      <c r="J102" s="199"/>
      <c r="K102" s="67"/>
    </row>
    <row r="103" spans="1:11">
      <c r="A103" s="213"/>
      <c r="B103" s="30"/>
      <c r="C103" s="30"/>
      <c r="D103" s="30"/>
      <c r="E103" s="30"/>
      <c r="F103" s="30"/>
      <c r="G103" s="30"/>
      <c r="H103" s="30"/>
      <c r="I103" s="196"/>
      <c r="J103" s="199"/>
      <c r="K103" s="67"/>
    </row>
    <row r="104" spans="1:11">
      <c r="A104" s="213"/>
      <c r="B104" s="30"/>
      <c r="C104" s="30"/>
      <c r="D104" s="30"/>
      <c r="E104" s="30"/>
      <c r="F104" s="30"/>
      <c r="G104" s="30"/>
      <c r="H104" s="30"/>
      <c r="I104" s="196"/>
      <c r="J104" s="199"/>
      <c r="K104" s="67"/>
    </row>
    <row r="105" spans="1:11">
      <c r="A105" s="213"/>
      <c r="B105" s="30"/>
      <c r="C105" s="30"/>
      <c r="D105" s="30"/>
      <c r="E105" s="30"/>
      <c r="F105" s="30"/>
      <c r="G105" s="30"/>
      <c r="H105" s="30"/>
      <c r="I105" s="196"/>
      <c r="J105" s="199"/>
      <c r="K105" s="67"/>
    </row>
    <row r="106" spans="1:11">
      <c r="A106" s="213"/>
      <c r="B106" s="30"/>
      <c r="C106" s="30"/>
      <c r="D106" s="30"/>
      <c r="E106" s="30"/>
      <c r="F106" s="30"/>
      <c r="G106" s="30"/>
      <c r="H106" s="30"/>
      <c r="I106" s="196"/>
      <c r="J106" s="148"/>
      <c r="K106" s="67"/>
    </row>
    <row r="107" spans="1:11">
      <c r="A107" s="213"/>
      <c r="B107" s="30"/>
      <c r="C107" s="30"/>
      <c r="D107" s="30"/>
      <c r="E107" s="30"/>
      <c r="F107" s="30"/>
      <c r="G107" s="30"/>
      <c r="H107" s="30"/>
      <c r="I107" s="196"/>
      <c r="J107" s="148"/>
      <c r="K107" s="67"/>
    </row>
    <row r="108" spans="1:11">
      <c r="A108" s="213"/>
      <c r="B108" s="30"/>
      <c r="C108" s="30"/>
      <c r="D108" s="30"/>
      <c r="E108" s="30"/>
      <c r="F108" s="30"/>
      <c r="G108" s="30"/>
      <c r="H108" s="30"/>
      <c r="I108" s="196"/>
      <c r="J108" s="148"/>
      <c r="K108" s="67"/>
    </row>
    <row r="109" spans="1:11">
      <c r="A109" s="213"/>
      <c r="B109" s="30"/>
      <c r="C109" s="30"/>
      <c r="D109" s="30"/>
      <c r="E109" s="30"/>
      <c r="F109" s="30"/>
      <c r="G109" s="30"/>
      <c r="H109" s="30"/>
      <c r="I109" s="196"/>
      <c r="J109" s="296"/>
      <c r="K109" s="67"/>
    </row>
    <row r="110" spans="1:11">
      <c r="A110" s="213"/>
      <c r="B110" s="30"/>
      <c r="C110" s="30"/>
      <c r="D110" s="30"/>
      <c r="E110" s="30"/>
      <c r="F110" s="30"/>
      <c r="G110" s="30"/>
      <c r="H110" s="30"/>
      <c r="I110" s="196"/>
      <c r="J110" s="199"/>
      <c r="K110" s="67"/>
    </row>
    <row r="111" spans="1:11">
      <c r="A111" s="213"/>
      <c r="B111" s="30"/>
      <c r="C111" s="30"/>
      <c r="D111" s="30"/>
      <c r="E111" s="30"/>
      <c r="F111" s="30"/>
      <c r="G111" s="30"/>
      <c r="H111" s="30"/>
      <c r="I111" s="196"/>
      <c r="J111" s="199"/>
      <c r="K111" s="67"/>
    </row>
    <row r="112" spans="1:11">
      <c r="A112" s="213"/>
      <c r="B112" s="30"/>
      <c r="C112" s="30"/>
      <c r="D112" s="30"/>
      <c r="E112" s="30"/>
      <c r="F112" s="30"/>
      <c r="G112" s="30"/>
      <c r="H112" s="30"/>
      <c r="I112" s="196"/>
      <c r="J112" s="199"/>
      <c r="K112" s="67"/>
    </row>
    <row r="113" spans="1:11">
      <c r="A113" s="213"/>
      <c r="B113" s="30"/>
      <c r="C113" s="30"/>
      <c r="D113" s="30"/>
      <c r="E113" s="30"/>
      <c r="F113" s="30"/>
      <c r="G113" s="30"/>
      <c r="H113" s="30"/>
      <c r="I113" s="196"/>
      <c r="J113" s="199"/>
      <c r="K113" s="67"/>
    </row>
    <row r="114" spans="1:11">
      <c r="A114" s="213"/>
      <c r="B114" s="30"/>
      <c r="C114" s="30"/>
      <c r="D114" s="30"/>
      <c r="E114" s="30"/>
      <c r="F114" s="30"/>
      <c r="G114" s="30"/>
      <c r="H114" s="30"/>
      <c r="I114" s="196"/>
      <c r="J114" s="199"/>
      <c r="K114" s="67"/>
    </row>
    <row r="115" spans="1:11">
      <c r="A115" s="213"/>
      <c r="B115" s="30"/>
      <c r="C115" s="30"/>
      <c r="D115" s="30"/>
      <c r="E115" s="30"/>
      <c r="F115" s="30"/>
      <c r="G115" s="30"/>
      <c r="H115" s="30"/>
      <c r="I115" s="196"/>
      <c r="J115" s="199"/>
      <c r="K115" s="67"/>
    </row>
    <row r="116" spans="1:11">
      <c r="A116" s="213"/>
      <c r="B116" s="30"/>
      <c r="C116" s="30"/>
      <c r="D116" s="30"/>
      <c r="E116" s="30"/>
      <c r="F116" s="30"/>
      <c r="G116" s="30"/>
      <c r="H116" s="30"/>
      <c r="I116" s="196"/>
      <c r="J116" s="199"/>
      <c r="K116" s="67"/>
    </row>
    <row r="117" spans="1:11">
      <c r="A117" s="213"/>
      <c r="B117" s="30"/>
      <c r="C117" s="30"/>
      <c r="D117" s="30"/>
      <c r="E117" s="30"/>
      <c r="F117" s="30"/>
      <c r="G117" s="30"/>
      <c r="H117" s="30"/>
      <c r="I117" s="196"/>
      <c r="J117" s="148"/>
      <c r="K117" s="67"/>
    </row>
    <row r="118" spans="1:11">
      <c r="A118" s="213"/>
      <c r="B118" s="30"/>
      <c r="C118" s="30"/>
      <c r="D118" s="30"/>
      <c r="E118" s="30"/>
      <c r="F118" s="30"/>
      <c r="G118" s="30"/>
      <c r="H118" s="30"/>
      <c r="I118" s="196"/>
      <c r="J118" s="296"/>
      <c r="K118" s="67"/>
    </row>
    <row r="119" spans="1:11">
      <c r="A119" s="213"/>
      <c r="B119" s="30"/>
      <c r="C119" s="30"/>
      <c r="D119" s="30"/>
      <c r="E119" s="30"/>
      <c r="F119" s="30"/>
      <c r="G119" s="30"/>
      <c r="H119" s="30"/>
      <c r="I119" s="196"/>
      <c r="J119" s="199"/>
      <c r="K119" s="67"/>
    </row>
    <row r="120" spans="1:11">
      <c r="A120" s="213"/>
      <c r="B120" s="30"/>
      <c r="C120" s="30"/>
      <c r="D120" s="30"/>
      <c r="E120" s="30"/>
      <c r="F120" s="30"/>
      <c r="G120" s="30"/>
      <c r="H120" s="30"/>
      <c r="I120" s="196"/>
      <c r="J120" s="199"/>
      <c r="K120" s="67"/>
    </row>
    <row r="121" spans="1:11">
      <c r="A121" s="213"/>
      <c r="B121" s="30"/>
      <c r="C121" s="30"/>
      <c r="D121" s="30"/>
      <c r="E121" s="30"/>
      <c r="F121" s="30"/>
      <c r="G121" s="30"/>
      <c r="H121" s="30"/>
      <c r="I121" s="196"/>
      <c r="J121" s="199"/>
      <c r="K121" s="67"/>
    </row>
    <row r="122" spans="1:11">
      <c r="A122" s="213"/>
      <c r="B122" s="30"/>
      <c r="C122" s="30"/>
      <c r="D122" s="30"/>
      <c r="E122" s="30"/>
      <c r="F122" s="30"/>
      <c r="G122" s="30"/>
      <c r="H122" s="30"/>
      <c r="I122" s="196"/>
      <c r="J122" s="199"/>
      <c r="K122" s="67"/>
    </row>
    <row r="123" spans="1:11">
      <c r="A123" s="213"/>
      <c r="B123" s="30"/>
      <c r="C123" s="30"/>
      <c r="D123" s="30"/>
      <c r="E123" s="30"/>
      <c r="F123" s="30"/>
      <c r="G123" s="30"/>
      <c r="H123" s="30"/>
      <c r="I123" s="196"/>
      <c r="J123" s="199"/>
      <c r="K123" s="67"/>
    </row>
    <row r="124" spans="1:11">
      <c r="A124" s="213"/>
      <c r="B124" s="30"/>
      <c r="C124" s="30"/>
      <c r="D124" s="30"/>
      <c r="E124" s="30"/>
      <c r="F124" s="30"/>
      <c r="G124" s="30"/>
      <c r="H124" s="30"/>
      <c r="I124" s="196"/>
      <c r="J124" s="199"/>
      <c r="K124" s="67"/>
    </row>
    <row r="125" spans="1:11">
      <c r="A125" s="213"/>
      <c r="B125" s="30"/>
      <c r="C125" s="30"/>
      <c r="D125" s="30"/>
      <c r="E125" s="30"/>
      <c r="F125" s="30"/>
      <c r="G125" s="30"/>
      <c r="H125" s="30"/>
      <c r="I125" s="196"/>
      <c r="J125" s="199"/>
      <c r="K125" s="67"/>
    </row>
    <row r="126" spans="1:11">
      <c r="A126" s="213"/>
      <c r="B126" s="30"/>
      <c r="C126" s="30"/>
      <c r="D126" s="30"/>
      <c r="E126" s="30"/>
      <c r="F126" s="30"/>
      <c r="G126" s="30"/>
      <c r="H126" s="30"/>
      <c r="I126" s="196"/>
      <c r="J126" s="148"/>
      <c r="K126" s="67"/>
    </row>
    <row r="127" spans="1:11">
      <c r="A127" s="213"/>
      <c r="B127" s="30"/>
      <c r="C127" s="30"/>
      <c r="D127" s="30"/>
      <c r="E127" s="30"/>
      <c r="F127" s="30"/>
      <c r="G127" s="30"/>
      <c r="H127" s="30"/>
      <c r="I127" s="196"/>
      <c r="J127" s="296"/>
      <c r="K127" s="67"/>
    </row>
    <row r="128" spans="1:11">
      <c r="A128" s="213"/>
      <c r="B128" s="30"/>
      <c r="C128" s="30"/>
      <c r="D128" s="30"/>
      <c r="E128" s="30"/>
      <c r="F128" s="30"/>
      <c r="G128" s="30"/>
      <c r="H128" s="30"/>
      <c r="I128" s="196"/>
      <c r="J128" s="148"/>
      <c r="K128" s="67"/>
    </row>
    <row r="129" spans="1:11">
      <c r="A129" s="213"/>
      <c r="B129" s="30"/>
      <c r="C129" s="30"/>
      <c r="D129" s="30"/>
      <c r="E129" s="30"/>
      <c r="F129" s="30"/>
      <c r="G129" s="30"/>
      <c r="H129" s="30"/>
      <c r="I129" s="196"/>
      <c r="J129" s="296"/>
      <c r="K129" s="67"/>
    </row>
    <row r="130" spans="1:11">
      <c r="A130" s="213"/>
      <c r="B130" s="30"/>
      <c r="C130" s="30"/>
      <c r="D130" s="30"/>
      <c r="E130" s="30"/>
      <c r="F130" s="30"/>
      <c r="G130" s="30"/>
      <c r="H130" s="30"/>
      <c r="I130" s="196"/>
      <c r="J130" s="199"/>
      <c r="K130" s="67"/>
    </row>
    <row r="131" spans="1:11">
      <c r="A131" s="213"/>
      <c r="B131" s="30"/>
      <c r="C131" s="30"/>
      <c r="D131" s="30"/>
      <c r="E131" s="30"/>
      <c r="F131" s="30"/>
      <c r="G131" s="30"/>
      <c r="H131" s="30"/>
      <c r="I131" s="196"/>
      <c r="J131" s="199"/>
      <c r="K131" s="67"/>
    </row>
    <row r="132" spans="1:11">
      <c r="A132" s="213"/>
      <c r="B132" s="30"/>
      <c r="C132" s="30"/>
      <c r="D132" s="30"/>
      <c r="E132" s="30"/>
      <c r="F132" s="30"/>
      <c r="G132" s="30"/>
      <c r="H132" s="30"/>
      <c r="I132" s="196"/>
      <c r="J132" s="199"/>
      <c r="K132" s="67"/>
    </row>
    <row r="133" spans="1:11">
      <c r="A133" s="213"/>
      <c r="B133" s="30"/>
      <c r="C133" s="30"/>
      <c r="D133" s="30"/>
      <c r="E133" s="30"/>
      <c r="F133" s="30"/>
      <c r="G133" s="30"/>
      <c r="H133" s="30"/>
      <c r="I133" s="196"/>
      <c r="J133" s="199"/>
      <c r="K133" s="67"/>
    </row>
    <row r="134" spans="1:11">
      <c r="A134" s="213"/>
      <c r="B134" s="30"/>
      <c r="C134" s="30"/>
      <c r="D134" s="30"/>
      <c r="E134" s="30"/>
      <c r="F134" s="30"/>
      <c r="G134" s="30"/>
      <c r="H134" s="30"/>
      <c r="I134" s="196"/>
      <c r="J134" s="296"/>
      <c r="K134" s="67"/>
    </row>
    <row r="135" spans="1:11" ht="15.75" thickBot="1">
      <c r="A135" s="215"/>
      <c r="B135" s="150"/>
      <c r="C135" s="150"/>
      <c r="D135" s="150"/>
      <c r="E135" s="150"/>
      <c r="F135" s="150"/>
      <c r="G135" s="150"/>
      <c r="H135" s="150"/>
      <c r="I135" s="578"/>
      <c r="J135" s="152"/>
      <c r="K135" s="67"/>
    </row>
    <row r="136" spans="1:11">
      <c r="A136" s="67"/>
      <c r="B136" s="135" t="s">
        <v>2883</v>
      </c>
      <c r="C136" s="135"/>
      <c r="D136" s="135"/>
      <c r="E136" s="135"/>
      <c r="F136" s="135"/>
      <c r="G136" s="135"/>
      <c r="H136" s="135"/>
      <c r="I136" s="135"/>
      <c r="J136" s="135"/>
      <c r="K136" s="67"/>
    </row>
    <row r="137" spans="1:11" ht="15.75" thickBot="1">
      <c r="A137" s="67"/>
      <c r="B137" s="67"/>
      <c r="C137" s="67"/>
      <c r="D137" s="67"/>
      <c r="E137" s="67"/>
      <c r="F137" s="67"/>
      <c r="G137" s="67"/>
      <c r="H137" s="67"/>
      <c r="I137" s="67"/>
      <c r="J137" s="67"/>
      <c r="K137" s="67"/>
    </row>
    <row r="138" spans="1:11">
      <c r="A138" s="68"/>
      <c r="B138" s="69"/>
      <c r="C138" s="69"/>
      <c r="D138" s="69"/>
      <c r="E138" s="69"/>
      <c r="F138" s="69"/>
      <c r="G138" s="69"/>
      <c r="H138" s="69"/>
      <c r="I138" s="69"/>
      <c r="J138" s="70"/>
      <c r="K138" s="67"/>
    </row>
    <row r="139" spans="1:11">
      <c r="A139" s="74"/>
      <c r="B139" s="67"/>
      <c r="C139" s="67"/>
      <c r="D139" s="67"/>
      <c r="E139" s="67"/>
      <c r="F139" s="67"/>
      <c r="G139" s="67"/>
      <c r="H139" s="67"/>
      <c r="I139" s="67"/>
      <c r="J139" s="75"/>
      <c r="K139" s="67"/>
    </row>
    <row r="140" spans="1:11" ht="18">
      <c r="A140" s="74"/>
      <c r="B140" s="524" t="s">
        <v>2861</v>
      </c>
      <c r="C140" s="108"/>
      <c r="D140" s="108"/>
      <c r="E140" s="108"/>
      <c r="F140" s="108"/>
      <c r="G140" s="108"/>
      <c r="H140" s="108"/>
      <c r="I140" s="108"/>
      <c r="J140" s="155"/>
      <c r="K140" s="67"/>
    </row>
    <row r="141" spans="1:11" ht="18">
      <c r="A141" s="74"/>
      <c r="B141" s="524" t="s">
        <v>2862</v>
      </c>
      <c r="C141" s="135"/>
      <c r="D141" s="135"/>
      <c r="E141" s="135"/>
      <c r="F141" s="135"/>
      <c r="G141" s="135"/>
      <c r="H141" s="135"/>
      <c r="I141" s="135"/>
      <c r="J141" s="136"/>
      <c r="K141" s="67"/>
    </row>
    <row r="142" spans="1:11" ht="18">
      <c r="A142" s="74"/>
      <c r="B142" s="524"/>
      <c r="C142" s="108"/>
      <c r="D142" s="108"/>
      <c r="E142" s="108"/>
      <c r="F142" s="108"/>
      <c r="G142" s="108"/>
      <c r="H142" s="108"/>
      <c r="I142" s="108"/>
      <c r="J142" s="155"/>
      <c r="K142" s="67"/>
    </row>
    <row r="143" spans="1:11">
      <c r="A143" s="74"/>
      <c r="B143" s="67"/>
      <c r="C143" s="67"/>
      <c r="D143" s="67"/>
      <c r="E143" s="67"/>
      <c r="F143" s="67"/>
      <c r="G143" s="67"/>
      <c r="H143" s="67"/>
      <c r="I143" s="67"/>
      <c r="J143" s="75"/>
      <c r="K143" s="67"/>
    </row>
    <row r="144" spans="1:11">
      <c r="A144" s="584"/>
      <c r="B144" s="848" t="s">
        <v>36</v>
      </c>
      <c r="C144" s="181"/>
      <c r="D144" s="586" t="s">
        <v>1104</v>
      </c>
      <c r="E144" s="788"/>
      <c r="F144" s="788"/>
      <c r="G144" s="788"/>
      <c r="H144" s="788"/>
      <c r="I144" s="182"/>
      <c r="J144" s="184" t="s">
        <v>1962</v>
      </c>
      <c r="K144" s="67"/>
    </row>
    <row r="145" spans="1:11">
      <c r="A145" s="74"/>
      <c r="B145" s="247" t="s">
        <v>48</v>
      </c>
      <c r="C145" s="176"/>
      <c r="D145" s="135" t="s">
        <v>530</v>
      </c>
      <c r="E145" s="108"/>
      <c r="F145" s="108"/>
      <c r="G145" s="108"/>
      <c r="H145" s="108"/>
      <c r="I145" s="177"/>
      <c r="J145" s="141" t="s">
        <v>531</v>
      </c>
      <c r="K145" s="67"/>
    </row>
    <row r="146" spans="1:11">
      <c r="A146" s="216"/>
      <c r="B146" s="849"/>
      <c r="C146" s="217"/>
      <c r="D146" s="217"/>
      <c r="E146" s="217"/>
      <c r="F146" s="217"/>
      <c r="G146" s="217"/>
      <c r="H146" s="217"/>
      <c r="I146" s="186"/>
      <c r="J146" s="218"/>
      <c r="K146" s="67"/>
    </row>
    <row r="147" spans="1:11">
      <c r="A147" s="213"/>
      <c r="B147" s="30"/>
      <c r="C147" s="30"/>
      <c r="D147" s="30"/>
      <c r="E147" s="30"/>
      <c r="F147" s="30"/>
      <c r="G147" s="30"/>
      <c r="H147" s="30"/>
      <c r="I147" s="196"/>
      <c r="J147" s="148"/>
      <c r="K147" s="67"/>
    </row>
    <row r="148" spans="1:11">
      <c r="A148" s="213"/>
      <c r="B148" s="30"/>
      <c r="C148" s="30"/>
      <c r="D148" s="30"/>
      <c r="E148" s="30"/>
      <c r="F148" s="30"/>
      <c r="G148" s="30"/>
      <c r="H148" s="30"/>
      <c r="I148" s="196"/>
      <c r="J148" s="148"/>
      <c r="K148" s="67"/>
    </row>
    <row r="149" spans="1:11">
      <c r="A149" s="213"/>
      <c r="B149" s="30"/>
      <c r="C149" s="30"/>
      <c r="D149" s="30"/>
      <c r="E149" s="30"/>
      <c r="F149" s="30"/>
      <c r="G149" s="30"/>
      <c r="H149" s="30"/>
      <c r="I149" s="196"/>
      <c r="J149" s="148"/>
      <c r="K149" s="67"/>
    </row>
    <row r="150" spans="1:11">
      <c r="A150" s="213"/>
      <c r="B150" s="30"/>
      <c r="C150" s="30"/>
      <c r="D150" s="30"/>
      <c r="E150" s="30"/>
      <c r="F150" s="30"/>
      <c r="G150" s="30"/>
      <c r="H150" s="30"/>
      <c r="I150" s="196"/>
      <c r="J150" s="148"/>
      <c r="K150" s="67"/>
    </row>
    <row r="151" spans="1:11">
      <c r="A151" s="213"/>
      <c r="B151" s="30"/>
      <c r="C151" s="30"/>
      <c r="D151" s="30"/>
      <c r="E151" s="30"/>
      <c r="F151" s="30"/>
      <c r="G151" s="30"/>
      <c r="H151" s="30"/>
      <c r="I151" s="196"/>
      <c r="J151" s="148"/>
      <c r="K151" s="67"/>
    </row>
    <row r="152" spans="1:11">
      <c r="A152" s="213"/>
      <c r="B152" s="30"/>
      <c r="C152" s="30"/>
      <c r="D152" s="30"/>
      <c r="E152" s="30"/>
      <c r="F152" s="30"/>
      <c r="G152" s="30"/>
      <c r="H152" s="30"/>
      <c r="I152" s="196"/>
      <c r="J152" s="148"/>
      <c r="K152" s="67"/>
    </row>
    <row r="153" spans="1:11">
      <c r="A153" s="213"/>
      <c r="B153" s="30"/>
      <c r="C153" s="30"/>
      <c r="D153" s="30"/>
      <c r="E153" s="30"/>
      <c r="F153" s="30"/>
      <c r="G153" s="30"/>
      <c r="H153" s="30"/>
      <c r="I153" s="196"/>
      <c r="J153" s="148"/>
      <c r="K153" s="67"/>
    </row>
    <row r="154" spans="1:11">
      <c r="A154" s="213"/>
      <c r="B154" s="30"/>
      <c r="C154" s="30"/>
      <c r="D154" s="547"/>
      <c r="E154" s="547"/>
      <c r="F154" s="547"/>
      <c r="G154" s="547"/>
      <c r="H154" s="547"/>
      <c r="I154" s="196"/>
      <c r="J154" s="148"/>
      <c r="K154" s="67"/>
    </row>
    <row r="155" spans="1:11">
      <c r="A155" s="213"/>
      <c r="B155" s="30"/>
      <c r="C155" s="30"/>
      <c r="D155" s="547"/>
      <c r="E155" s="547"/>
      <c r="F155" s="547"/>
      <c r="G155" s="547"/>
      <c r="H155" s="547"/>
      <c r="I155" s="196"/>
      <c r="J155" s="148"/>
      <c r="K155" s="67"/>
    </row>
    <row r="156" spans="1:11">
      <c r="A156" s="213"/>
      <c r="B156" s="30"/>
      <c r="C156" s="30"/>
      <c r="D156" s="30"/>
      <c r="E156" s="30"/>
      <c r="F156" s="30"/>
      <c r="G156" s="30"/>
      <c r="H156" s="30"/>
      <c r="I156" s="196"/>
      <c r="J156" s="148"/>
      <c r="K156" s="67"/>
    </row>
    <row r="157" spans="1:11">
      <c r="A157" s="213"/>
      <c r="B157" s="30"/>
      <c r="C157" s="30"/>
      <c r="D157" s="30"/>
      <c r="E157" s="30"/>
      <c r="F157" s="30"/>
      <c r="G157" s="30"/>
      <c r="H157" s="30"/>
      <c r="I157" s="196"/>
      <c r="J157" s="148"/>
      <c r="K157" s="67"/>
    </row>
    <row r="158" spans="1:11">
      <c r="A158" s="213"/>
      <c r="B158" s="30"/>
      <c r="C158" s="30"/>
      <c r="D158" s="30"/>
      <c r="E158" s="30"/>
      <c r="F158" s="30"/>
      <c r="G158" s="30"/>
      <c r="H158" s="30"/>
      <c r="I158" s="196"/>
      <c r="J158" s="296"/>
      <c r="K158" s="67"/>
    </row>
    <row r="159" spans="1:11">
      <c r="A159" s="213"/>
      <c r="B159" s="30"/>
      <c r="C159" s="30"/>
      <c r="D159" s="30"/>
      <c r="E159" s="30"/>
      <c r="F159" s="30"/>
      <c r="G159" s="30"/>
      <c r="H159" s="30"/>
      <c r="I159" s="196"/>
      <c r="J159" s="148"/>
      <c r="K159" s="67"/>
    </row>
    <row r="160" spans="1:11">
      <c r="A160" s="213"/>
      <c r="B160" s="30"/>
      <c r="C160" s="30"/>
      <c r="D160" s="30"/>
      <c r="E160" s="30"/>
      <c r="F160" s="30"/>
      <c r="G160" s="30"/>
      <c r="H160" s="30"/>
      <c r="I160" s="196"/>
      <c r="J160" s="199"/>
      <c r="K160" s="67"/>
    </row>
    <row r="161" spans="1:11">
      <c r="A161" s="213"/>
      <c r="B161" s="30"/>
      <c r="C161" s="30"/>
      <c r="D161" s="30"/>
      <c r="E161" s="30"/>
      <c r="F161" s="30"/>
      <c r="G161" s="30"/>
      <c r="H161" s="30"/>
      <c r="I161" s="196"/>
      <c r="J161" s="199"/>
      <c r="K161" s="67"/>
    </row>
    <row r="162" spans="1:11">
      <c r="A162" s="213"/>
      <c r="B162" s="30"/>
      <c r="C162" s="30"/>
      <c r="D162" s="30"/>
      <c r="E162" s="30"/>
      <c r="F162" s="30"/>
      <c r="G162" s="30"/>
      <c r="H162" s="30"/>
      <c r="I162" s="196"/>
      <c r="J162" s="199"/>
      <c r="K162" s="67"/>
    </row>
    <row r="163" spans="1:11">
      <c r="A163" s="213"/>
      <c r="B163" s="30"/>
      <c r="C163" s="30"/>
      <c r="D163" s="30"/>
      <c r="E163" s="30"/>
      <c r="F163" s="30"/>
      <c r="G163" s="30"/>
      <c r="H163" s="30"/>
      <c r="I163" s="196"/>
      <c r="J163" s="199"/>
      <c r="K163" s="67"/>
    </row>
    <row r="164" spans="1:11">
      <c r="A164" s="213"/>
      <c r="B164" s="30"/>
      <c r="C164" s="30"/>
      <c r="D164" s="30"/>
      <c r="E164" s="30"/>
      <c r="F164" s="30"/>
      <c r="G164" s="30"/>
      <c r="H164" s="30"/>
      <c r="I164" s="196"/>
      <c r="J164" s="199"/>
      <c r="K164" s="67"/>
    </row>
    <row r="165" spans="1:11">
      <c r="A165" s="213"/>
      <c r="B165" s="30"/>
      <c r="C165" s="30"/>
      <c r="D165" s="30"/>
      <c r="E165" s="30"/>
      <c r="F165" s="30"/>
      <c r="G165" s="30"/>
      <c r="H165" s="30"/>
      <c r="I165" s="196"/>
      <c r="J165" s="199"/>
      <c r="K165" s="67"/>
    </row>
    <row r="166" spans="1:11">
      <c r="A166" s="213"/>
      <c r="B166" s="30"/>
      <c r="C166" s="30"/>
      <c r="D166" s="30"/>
      <c r="E166" s="30"/>
      <c r="F166" s="30"/>
      <c r="G166" s="30"/>
      <c r="H166" s="30"/>
      <c r="I166" s="196"/>
      <c r="J166" s="199"/>
      <c r="K166" s="67"/>
    </row>
    <row r="167" spans="1:11">
      <c r="A167" s="213"/>
      <c r="B167" s="30"/>
      <c r="C167" s="30"/>
      <c r="D167" s="30"/>
      <c r="E167" s="30"/>
      <c r="F167" s="30"/>
      <c r="G167" s="30"/>
      <c r="H167" s="30"/>
      <c r="I167" s="196"/>
      <c r="J167" s="199"/>
      <c r="K167" s="67"/>
    </row>
    <row r="168" spans="1:11">
      <c r="A168" s="213"/>
      <c r="B168" s="30"/>
      <c r="C168" s="30"/>
      <c r="D168" s="30"/>
      <c r="E168" s="30"/>
      <c r="F168" s="30"/>
      <c r="G168" s="30"/>
      <c r="H168" s="30"/>
      <c r="I168" s="196"/>
      <c r="J168" s="199"/>
      <c r="K168" s="67"/>
    </row>
    <row r="169" spans="1:11">
      <c r="A169" s="213"/>
      <c r="B169" s="30"/>
      <c r="C169" s="30"/>
      <c r="D169" s="30"/>
      <c r="E169" s="30"/>
      <c r="F169" s="30"/>
      <c r="G169" s="30"/>
      <c r="H169" s="30"/>
      <c r="I169" s="196"/>
      <c r="J169" s="199"/>
      <c r="K169" s="67"/>
    </row>
    <row r="170" spans="1:11">
      <c r="A170" s="213"/>
      <c r="B170" s="30"/>
      <c r="C170" s="30"/>
      <c r="D170" s="30"/>
      <c r="E170" s="30"/>
      <c r="F170" s="30"/>
      <c r="G170" s="30"/>
      <c r="H170" s="30"/>
      <c r="I170" s="196"/>
      <c r="J170" s="199"/>
      <c r="K170" s="67"/>
    </row>
    <row r="171" spans="1:11">
      <c r="A171" s="213"/>
      <c r="B171" s="30"/>
      <c r="C171" s="30"/>
      <c r="D171" s="30"/>
      <c r="E171" s="30"/>
      <c r="F171" s="30"/>
      <c r="G171" s="30"/>
      <c r="H171" s="30"/>
      <c r="I171" s="196"/>
      <c r="J171" s="199"/>
      <c r="K171" s="67"/>
    </row>
    <row r="172" spans="1:11">
      <c r="A172" s="213"/>
      <c r="B172" s="30"/>
      <c r="C172" s="30"/>
      <c r="D172" s="30"/>
      <c r="E172" s="30"/>
      <c r="F172" s="30"/>
      <c r="G172" s="30"/>
      <c r="H172" s="30"/>
      <c r="I172" s="196"/>
      <c r="J172" s="199"/>
      <c r="K172" s="67"/>
    </row>
    <row r="173" spans="1:11">
      <c r="A173" s="213"/>
      <c r="B173" s="30"/>
      <c r="C173" s="30"/>
      <c r="D173" s="30"/>
      <c r="E173" s="30"/>
      <c r="F173" s="30"/>
      <c r="G173" s="30"/>
      <c r="H173" s="30"/>
      <c r="I173" s="196"/>
      <c r="J173" s="199"/>
      <c r="K173" s="67"/>
    </row>
    <row r="174" spans="1:11">
      <c r="A174" s="213"/>
      <c r="B174" s="30"/>
      <c r="C174" s="30"/>
      <c r="D174" s="30"/>
      <c r="E174" s="30"/>
      <c r="F174" s="30"/>
      <c r="G174" s="30"/>
      <c r="H174" s="30"/>
      <c r="I174" s="196"/>
      <c r="J174" s="148"/>
      <c r="K174" s="67"/>
    </row>
    <row r="175" spans="1:11">
      <c r="A175" s="213"/>
      <c r="B175" s="30"/>
      <c r="C175" s="30"/>
      <c r="D175" s="30"/>
      <c r="E175" s="30"/>
      <c r="F175" s="30"/>
      <c r="G175" s="30"/>
      <c r="H175" s="30"/>
      <c r="I175" s="196"/>
      <c r="J175" s="148"/>
      <c r="K175" s="67"/>
    </row>
    <row r="176" spans="1:11">
      <c r="A176" s="213"/>
      <c r="B176" s="30"/>
      <c r="C176" s="30"/>
      <c r="D176" s="30"/>
      <c r="E176" s="30"/>
      <c r="F176" s="30"/>
      <c r="G176" s="30"/>
      <c r="H176" s="30"/>
      <c r="I176" s="196"/>
      <c r="J176" s="148"/>
      <c r="K176" s="67"/>
    </row>
    <row r="177" spans="1:11">
      <c r="A177" s="213"/>
      <c r="B177" s="30"/>
      <c r="C177" s="30"/>
      <c r="D177" s="30"/>
      <c r="E177" s="30"/>
      <c r="F177" s="30"/>
      <c r="G177" s="30"/>
      <c r="H177" s="30"/>
      <c r="I177" s="196"/>
      <c r="J177" s="296"/>
      <c r="K177" s="67"/>
    </row>
    <row r="178" spans="1:11">
      <c r="A178" s="213"/>
      <c r="B178" s="30"/>
      <c r="C178" s="30"/>
      <c r="D178" s="30"/>
      <c r="E178" s="30"/>
      <c r="F178" s="30"/>
      <c r="G178" s="30"/>
      <c r="H178" s="30"/>
      <c r="I178" s="196"/>
      <c r="J178" s="199"/>
      <c r="K178" s="67"/>
    </row>
    <row r="179" spans="1:11">
      <c r="A179" s="213"/>
      <c r="B179" s="30"/>
      <c r="C179" s="30"/>
      <c r="D179" s="30"/>
      <c r="E179" s="30"/>
      <c r="F179" s="30"/>
      <c r="G179" s="30"/>
      <c r="H179" s="30"/>
      <c r="I179" s="196"/>
      <c r="J179" s="199"/>
      <c r="K179" s="67"/>
    </row>
    <row r="180" spans="1:11">
      <c r="A180" s="213"/>
      <c r="B180" s="30"/>
      <c r="C180" s="30"/>
      <c r="D180" s="30"/>
      <c r="E180" s="30"/>
      <c r="F180" s="30"/>
      <c r="G180" s="30"/>
      <c r="H180" s="30"/>
      <c r="I180" s="196"/>
      <c r="J180" s="199"/>
      <c r="K180" s="67"/>
    </row>
    <row r="181" spans="1:11">
      <c r="A181" s="213"/>
      <c r="B181" s="30"/>
      <c r="C181" s="30"/>
      <c r="D181" s="30"/>
      <c r="E181" s="30"/>
      <c r="F181" s="30"/>
      <c r="G181" s="30"/>
      <c r="H181" s="30"/>
      <c r="I181" s="196"/>
      <c r="J181" s="199"/>
      <c r="K181" s="67"/>
    </row>
    <row r="182" spans="1:11">
      <c r="A182" s="213"/>
      <c r="B182" s="30"/>
      <c r="C182" s="30"/>
      <c r="D182" s="30"/>
      <c r="E182" s="30"/>
      <c r="F182" s="30"/>
      <c r="G182" s="30"/>
      <c r="H182" s="30"/>
      <c r="I182" s="196"/>
      <c r="J182" s="199"/>
      <c r="K182" s="67"/>
    </row>
    <row r="183" spans="1:11">
      <c r="A183" s="213"/>
      <c r="B183" s="30"/>
      <c r="C183" s="30"/>
      <c r="D183" s="30"/>
      <c r="E183" s="30"/>
      <c r="F183" s="30"/>
      <c r="G183" s="30"/>
      <c r="H183" s="30"/>
      <c r="I183" s="196"/>
      <c r="J183" s="199"/>
      <c r="K183" s="67"/>
    </row>
    <row r="184" spans="1:11">
      <c r="A184" s="213"/>
      <c r="B184" s="30"/>
      <c r="C184" s="30"/>
      <c r="D184" s="30"/>
      <c r="E184" s="30"/>
      <c r="F184" s="30"/>
      <c r="G184" s="30"/>
      <c r="H184" s="30"/>
      <c r="I184" s="196"/>
      <c r="J184" s="199"/>
      <c r="K184" s="67"/>
    </row>
    <row r="185" spans="1:11">
      <c r="A185" s="213"/>
      <c r="B185" s="30"/>
      <c r="C185" s="30"/>
      <c r="D185" s="30"/>
      <c r="E185" s="30"/>
      <c r="F185" s="30"/>
      <c r="G185" s="30"/>
      <c r="H185" s="30"/>
      <c r="I185" s="196"/>
      <c r="J185" s="148"/>
      <c r="K185" s="67"/>
    </row>
    <row r="186" spans="1:11">
      <c r="A186" s="213"/>
      <c r="B186" s="30"/>
      <c r="C186" s="30"/>
      <c r="D186" s="30"/>
      <c r="E186" s="30"/>
      <c r="F186" s="30"/>
      <c r="G186" s="30"/>
      <c r="H186" s="30"/>
      <c r="I186" s="196"/>
      <c r="J186" s="296"/>
      <c r="K186" s="67"/>
    </row>
    <row r="187" spans="1:11">
      <c r="A187" s="213"/>
      <c r="B187" s="30"/>
      <c r="C187" s="30"/>
      <c r="D187" s="30"/>
      <c r="E187" s="30"/>
      <c r="F187" s="30"/>
      <c r="G187" s="30"/>
      <c r="H187" s="30"/>
      <c r="I187" s="196"/>
      <c r="J187" s="199"/>
      <c r="K187" s="67"/>
    </row>
    <row r="188" spans="1:11">
      <c r="A188" s="213"/>
      <c r="B188" s="30"/>
      <c r="C188" s="30"/>
      <c r="D188" s="30"/>
      <c r="E188" s="30"/>
      <c r="F188" s="30"/>
      <c r="G188" s="30"/>
      <c r="H188" s="30"/>
      <c r="I188" s="196"/>
      <c r="J188" s="199"/>
      <c r="K188" s="67"/>
    </row>
    <row r="189" spans="1:11">
      <c r="A189" s="213"/>
      <c r="B189" s="30"/>
      <c r="C189" s="30"/>
      <c r="D189" s="30"/>
      <c r="E189" s="30"/>
      <c r="F189" s="30"/>
      <c r="G189" s="30"/>
      <c r="H189" s="30"/>
      <c r="I189" s="196"/>
      <c r="J189" s="199"/>
      <c r="K189" s="67"/>
    </row>
    <row r="190" spans="1:11">
      <c r="A190" s="213"/>
      <c r="B190" s="30"/>
      <c r="C190" s="30"/>
      <c r="D190" s="30"/>
      <c r="E190" s="30"/>
      <c r="F190" s="30"/>
      <c r="G190" s="30"/>
      <c r="H190" s="30"/>
      <c r="I190" s="196"/>
      <c r="J190" s="199"/>
      <c r="K190" s="67"/>
    </row>
    <row r="191" spans="1:11">
      <c r="A191" s="213"/>
      <c r="B191" s="30"/>
      <c r="C191" s="30"/>
      <c r="D191" s="30"/>
      <c r="E191" s="30"/>
      <c r="F191" s="30"/>
      <c r="G191" s="30"/>
      <c r="H191" s="30"/>
      <c r="I191" s="196"/>
      <c r="J191" s="199"/>
      <c r="K191" s="67"/>
    </row>
    <row r="192" spans="1:11">
      <c r="A192" s="213"/>
      <c r="B192" s="30"/>
      <c r="C192" s="30"/>
      <c r="D192" s="30"/>
      <c r="E192" s="30"/>
      <c r="F192" s="30"/>
      <c r="G192" s="30"/>
      <c r="H192" s="30"/>
      <c r="I192" s="196"/>
      <c r="J192" s="199"/>
      <c r="K192" s="67"/>
    </row>
    <row r="193" spans="1:11">
      <c r="A193" s="213"/>
      <c r="B193" s="30"/>
      <c r="C193" s="30"/>
      <c r="D193" s="30"/>
      <c r="E193" s="30"/>
      <c r="F193" s="30"/>
      <c r="G193" s="30"/>
      <c r="H193" s="30"/>
      <c r="I193" s="196"/>
      <c r="J193" s="199"/>
      <c r="K193" s="67"/>
    </row>
    <row r="194" spans="1:11">
      <c r="A194" s="213"/>
      <c r="B194" s="30"/>
      <c r="C194" s="30"/>
      <c r="D194" s="30"/>
      <c r="E194" s="30"/>
      <c r="F194" s="30"/>
      <c r="G194" s="30"/>
      <c r="H194" s="30"/>
      <c r="I194" s="196"/>
      <c r="J194" s="148"/>
      <c r="K194" s="67"/>
    </row>
    <row r="195" spans="1:11">
      <c r="A195" s="213"/>
      <c r="B195" s="30"/>
      <c r="C195" s="30"/>
      <c r="D195" s="30"/>
      <c r="E195" s="30"/>
      <c r="F195" s="30"/>
      <c r="G195" s="30"/>
      <c r="H195" s="30"/>
      <c r="I195" s="196"/>
      <c r="J195" s="296"/>
      <c r="K195" s="67"/>
    </row>
    <row r="196" spans="1:11">
      <c r="A196" s="213"/>
      <c r="B196" s="30"/>
      <c r="C196" s="30"/>
      <c r="D196" s="30"/>
      <c r="E196" s="30"/>
      <c r="F196" s="30"/>
      <c r="G196" s="30"/>
      <c r="H196" s="30"/>
      <c r="I196" s="196"/>
      <c r="J196" s="148"/>
      <c r="K196" s="67"/>
    </row>
    <row r="197" spans="1:11">
      <c r="A197" s="213"/>
      <c r="B197" s="30"/>
      <c r="C197" s="30"/>
      <c r="D197" s="30"/>
      <c r="E197" s="30"/>
      <c r="F197" s="30"/>
      <c r="G197" s="30"/>
      <c r="H197" s="30"/>
      <c r="I197" s="196"/>
      <c r="J197" s="296"/>
      <c r="K197" s="67"/>
    </row>
    <row r="198" spans="1:11">
      <c r="A198" s="213"/>
      <c r="B198" s="30"/>
      <c r="C198" s="30"/>
      <c r="D198" s="30"/>
      <c r="E198" s="30"/>
      <c r="F198" s="30"/>
      <c r="G198" s="30"/>
      <c r="H198" s="30"/>
      <c r="I198" s="196"/>
      <c r="J198" s="199"/>
      <c r="K198" s="67"/>
    </row>
    <row r="199" spans="1:11">
      <c r="A199" s="213"/>
      <c r="B199" s="30"/>
      <c r="C199" s="30"/>
      <c r="D199" s="30"/>
      <c r="E199" s="30"/>
      <c r="F199" s="30"/>
      <c r="G199" s="30"/>
      <c r="H199" s="30"/>
      <c r="I199" s="196"/>
      <c r="J199" s="199"/>
      <c r="K199" s="67"/>
    </row>
    <row r="200" spans="1:11">
      <c r="A200" s="213"/>
      <c r="B200" s="30"/>
      <c r="C200" s="30"/>
      <c r="D200" s="30"/>
      <c r="E200" s="30"/>
      <c r="F200" s="30"/>
      <c r="G200" s="30"/>
      <c r="H200" s="30"/>
      <c r="I200" s="196"/>
      <c r="J200" s="199"/>
      <c r="K200" s="67"/>
    </row>
    <row r="201" spans="1:11">
      <c r="A201" s="213"/>
      <c r="B201" s="30"/>
      <c r="C201" s="30"/>
      <c r="D201" s="30"/>
      <c r="E201" s="30"/>
      <c r="F201" s="30"/>
      <c r="G201" s="30"/>
      <c r="H201" s="30"/>
      <c r="I201" s="196"/>
      <c r="J201" s="199"/>
      <c r="K201" s="67"/>
    </row>
    <row r="202" spans="1:11">
      <c r="A202" s="213"/>
      <c r="B202" s="30"/>
      <c r="C202" s="30"/>
      <c r="D202" s="30"/>
      <c r="E202" s="30"/>
      <c r="F202" s="30"/>
      <c r="G202" s="30"/>
      <c r="H202" s="30"/>
      <c r="I202" s="196"/>
      <c r="J202" s="296"/>
      <c r="K202" s="67"/>
    </row>
    <row r="203" spans="1:11" ht="15.75" thickBot="1">
      <c r="A203" s="215"/>
      <c r="B203" s="150"/>
      <c r="C203" s="150"/>
      <c r="D203" s="150"/>
      <c r="E203" s="150"/>
      <c r="F203" s="150"/>
      <c r="G203" s="150"/>
      <c r="H203" s="150"/>
      <c r="I203" s="578"/>
      <c r="J203" s="152"/>
      <c r="K203" s="67"/>
    </row>
    <row r="204" spans="1:11">
      <c r="A204" s="67"/>
      <c r="B204" s="135" t="s">
        <v>2884</v>
      </c>
      <c r="C204" s="135"/>
      <c r="D204" s="135"/>
      <c r="E204" s="135"/>
      <c r="F204" s="135"/>
      <c r="G204" s="135"/>
      <c r="H204" s="135"/>
      <c r="I204" s="135"/>
      <c r="J204" s="135"/>
      <c r="K204" s="67"/>
    </row>
    <row r="205" spans="1:11">
      <c r="A205" s="67"/>
      <c r="B205" s="67"/>
      <c r="C205" s="67"/>
      <c r="D205" s="67"/>
      <c r="E205" s="67"/>
      <c r="F205" s="67"/>
      <c r="G205" s="67"/>
      <c r="H205" s="67"/>
      <c r="I205" s="67"/>
      <c r="J205" s="67"/>
      <c r="K205" s="67"/>
    </row>
    <row r="206" spans="1:11">
      <c r="A206" s="67"/>
      <c r="B206" s="67"/>
      <c r="C206" s="67"/>
      <c r="D206" s="67" t="s">
        <v>2885</v>
      </c>
      <c r="E206" s="67"/>
      <c r="F206" s="67"/>
      <c r="G206" s="67"/>
      <c r="H206" s="67"/>
      <c r="I206" s="67"/>
      <c r="J206" s="67"/>
      <c r="K206" s="67"/>
    </row>
    <row r="207" spans="1:11">
      <c r="K207" s="67"/>
    </row>
    <row r="208" spans="1:11">
      <c r="K208" s="67"/>
    </row>
    <row r="209" spans="11:11">
      <c r="K209" s="67"/>
    </row>
    <row r="210" spans="11:11">
      <c r="K210" s="67"/>
    </row>
    <row r="211" spans="11:11">
      <c r="K211" s="67"/>
    </row>
    <row r="212" spans="11:11">
      <c r="K212" s="67"/>
    </row>
    <row r="213" spans="11:11">
      <c r="K213" s="67"/>
    </row>
    <row r="214" spans="11:11">
      <c r="K214" s="67"/>
    </row>
    <row r="215" spans="11:11">
      <c r="K215" s="67"/>
    </row>
    <row r="216" spans="11:11">
      <c r="K216" s="67"/>
    </row>
    <row r="217" spans="11:11">
      <c r="K217" s="67"/>
    </row>
    <row r="218" spans="11:11">
      <c r="K218" s="67"/>
    </row>
    <row r="219" spans="11:11">
      <c r="K219" s="67"/>
    </row>
    <row r="220" spans="11:11">
      <c r="K220" s="67"/>
    </row>
    <row r="221" spans="11:11">
      <c r="K221" s="67"/>
    </row>
    <row r="222" spans="11:11">
      <c r="K222" s="67"/>
    </row>
    <row r="223" spans="11:11">
      <c r="K223" s="67"/>
    </row>
    <row r="224" spans="11:11">
      <c r="K224" s="67"/>
    </row>
    <row r="225" spans="11:11">
      <c r="K225" s="67"/>
    </row>
    <row r="226" spans="11:11">
      <c r="K226" s="67"/>
    </row>
    <row r="227" spans="11:11">
      <c r="K227" s="67"/>
    </row>
    <row r="228" spans="11:11">
      <c r="K228" s="67"/>
    </row>
  </sheetData>
  <printOptions horizontalCentered="1"/>
  <pageMargins left="0.5" right="0.5" top="0.5" bottom="0.5" header="0.5" footer="0.5"/>
  <pageSetup scale="65" fitToHeight="3" orientation="portrait" r:id="rId1"/>
  <headerFooter alignWithMargins="0"/>
  <rowBreaks count="2" manualBreakCount="2">
    <brk id="69" max="16383" man="1"/>
    <brk id="137" max="16383" man="1"/>
  </rowBreaks>
  <legacyDrawing r:id="rId2"/>
</worksheet>
</file>

<file path=xl/worksheets/sheet4.xml><?xml version="1.0" encoding="utf-8"?>
<worksheet xmlns="http://schemas.openxmlformats.org/spreadsheetml/2006/main" xmlns:r="http://schemas.openxmlformats.org/officeDocument/2006/relationships">
  <sheetPr transitionEvaluation="1">
    <pageSetUpPr fitToPage="1"/>
  </sheetPr>
  <dimension ref="A1:G119"/>
  <sheetViews>
    <sheetView defaultGridColor="0" colorId="22" zoomScale="75" zoomScaleNormal="75" workbookViewId="0"/>
  </sheetViews>
  <sheetFormatPr defaultColWidth="9.77734375" defaultRowHeight="15"/>
  <cols>
    <col min="1" max="1" width="6.77734375" customWidth="1"/>
    <col min="2" max="2" width="40.77734375" customWidth="1"/>
    <col min="3" max="4" width="6.77734375" customWidth="1"/>
    <col min="5" max="5" width="40.77734375" customWidth="1"/>
    <col min="6" max="6" width="7.77734375" customWidth="1"/>
  </cols>
  <sheetData>
    <row r="1" spans="1:7" ht="15.95" customHeight="1" thickBot="1">
      <c r="A1" s="66" t="str">
        <f>'Data Sheet'!A48</f>
        <v>Annual Report of THE MIDDLEBURGH TELEPHONE COMPANY                                                     For the period ending DECEMBER 31, 2013</v>
      </c>
      <c r="B1" s="67"/>
      <c r="C1" s="67"/>
      <c r="D1" s="67"/>
      <c r="E1" s="67"/>
      <c r="F1" s="67"/>
      <c r="G1" s="67"/>
    </row>
    <row r="2" spans="1:7" ht="15.95" customHeight="1">
      <c r="A2" s="68"/>
      <c r="B2" s="69"/>
      <c r="C2" s="69"/>
      <c r="D2" s="69"/>
      <c r="E2" s="69"/>
      <c r="F2" s="70"/>
      <c r="G2" s="67"/>
    </row>
    <row r="3" spans="1:7" ht="15.95" customHeight="1">
      <c r="A3" s="71" t="s">
        <v>526</v>
      </c>
      <c r="B3" s="72"/>
      <c r="C3" s="72"/>
      <c r="D3" s="72"/>
      <c r="E3" s="72"/>
      <c r="F3" s="73"/>
      <c r="G3" s="67"/>
    </row>
    <row r="4" spans="1:7" ht="15.95" customHeight="1">
      <c r="A4" s="74"/>
      <c r="B4" s="67"/>
      <c r="C4" s="67"/>
      <c r="D4" s="67"/>
      <c r="E4" s="67"/>
      <c r="F4" s="75"/>
      <c r="G4" s="67"/>
    </row>
    <row r="5" spans="1:7" ht="15.95" customHeight="1">
      <c r="A5" s="76" t="s">
        <v>527</v>
      </c>
      <c r="B5" s="77" t="s">
        <v>528</v>
      </c>
      <c r="C5" s="78" t="s">
        <v>529</v>
      </c>
      <c r="D5" s="79" t="s">
        <v>527</v>
      </c>
      <c r="E5" s="78" t="s">
        <v>528</v>
      </c>
      <c r="F5" s="80" t="s">
        <v>529</v>
      </c>
      <c r="G5" s="67"/>
    </row>
    <row r="6" spans="1:7" ht="15.95" customHeight="1">
      <c r="A6" s="81" t="s">
        <v>530</v>
      </c>
      <c r="B6" s="82" t="s">
        <v>531</v>
      </c>
      <c r="C6" s="83" t="s">
        <v>532</v>
      </c>
      <c r="D6" s="84" t="s">
        <v>530</v>
      </c>
      <c r="E6" s="83" t="s">
        <v>531</v>
      </c>
      <c r="F6" s="85" t="s">
        <v>532</v>
      </c>
      <c r="G6" s="67"/>
    </row>
    <row r="7" spans="1:7" ht="15.95" customHeight="1">
      <c r="A7" s="74"/>
      <c r="B7" s="86" t="s">
        <v>2544</v>
      </c>
      <c r="C7" s="67"/>
      <c r="D7" s="87">
        <f>A57+1</f>
        <v>36</v>
      </c>
      <c r="E7" s="67" t="s">
        <v>533</v>
      </c>
      <c r="F7" s="88" t="s">
        <v>534</v>
      </c>
      <c r="G7" s="67"/>
    </row>
    <row r="8" spans="1:7" ht="15.95" customHeight="1">
      <c r="A8" s="89">
        <v>1</v>
      </c>
      <c r="B8" s="90" t="s">
        <v>535</v>
      </c>
      <c r="C8" s="91" t="s">
        <v>536</v>
      </c>
      <c r="D8" s="87">
        <f>D7+1</f>
        <v>37</v>
      </c>
      <c r="E8" s="67" t="s">
        <v>537</v>
      </c>
      <c r="F8" s="92"/>
      <c r="G8" s="67"/>
    </row>
    <row r="9" spans="1:7" ht="15.95" customHeight="1">
      <c r="A9" s="89">
        <f t="shared" ref="A9:A14" si="0">A8+1</f>
        <v>2</v>
      </c>
      <c r="B9" s="90" t="s">
        <v>538</v>
      </c>
      <c r="C9" s="91" t="s">
        <v>539</v>
      </c>
      <c r="D9" s="93"/>
      <c r="E9" s="67" t="s">
        <v>540</v>
      </c>
      <c r="F9" s="94" t="s">
        <v>541</v>
      </c>
      <c r="G9" s="67"/>
    </row>
    <row r="10" spans="1:7" ht="15.95" customHeight="1">
      <c r="A10" s="89">
        <f t="shared" si="0"/>
        <v>3</v>
      </c>
      <c r="B10" s="90" t="s">
        <v>542</v>
      </c>
      <c r="C10" s="91" t="s">
        <v>543</v>
      </c>
      <c r="D10" s="87">
        <f>D8+1</f>
        <v>38</v>
      </c>
      <c r="E10" s="67" t="s">
        <v>544</v>
      </c>
      <c r="F10" s="94" t="s">
        <v>545</v>
      </c>
      <c r="G10" s="67"/>
    </row>
    <row r="11" spans="1:7" ht="15.95" customHeight="1">
      <c r="A11" s="89">
        <f t="shared" si="0"/>
        <v>4</v>
      </c>
      <c r="B11" s="90" t="s">
        <v>546</v>
      </c>
      <c r="C11" s="91" t="s">
        <v>547</v>
      </c>
      <c r="D11" s="87">
        <f>D10+1</f>
        <v>39</v>
      </c>
      <c r="E11" s="67" t="s">
        <v>548</v>
      </c>
      <c r="F11" s="88" t="s">
        <v>549</v>
      </c>
      <c r="G11" s="67"/>
    </row>
    <row r="12" spans="1:7" ht="15.95" customHeight="1">
      <c r="A12" s="89">
        <f t="shared" si="0"/>
        <v>5</v>
      </c>
      <c r="B12" s="90" t="s">
        <v>550</v>
      </c>
      <c r="C12" s="91" t="s">
        <v>551</v>
      </c>
      <c r="D12" s="87">
        <f>D11+1</f>
        <v>40</v>
      </c>
      <c r="E12" s="67" t="s">
        <v>552</v>
      </c>
      <c r="F12" s="88" t="s">
        <v>553</v>
      </c>
      <c r="G12" s="67"/>
    </row>
    <row r="13" spans="1:7" ht="15.95" customHeight="1">
      <c r="A13" s="89">
        <f t="shared" si="0"/>
        <v>6</v>
      </c>
      <c r="B13" s="90" t="s">
        <v>2323</v>
      </c>
      <c r="C13" s="91" t="s">
        <v>2324</v>
      </c>
      <c r="D13" s="87">
        <f>D12+1</f>
        <v>41</v>
      </c>
      <c r="E13" s="67" t="s">
        <v>2325</v>
      </c>
      <c r="F13" s="92"/>
      <c r="G13" s="67"/>
    </row>
    <row r="14" spans="1:7" ht="15.95" customHeight="1">
      <c r="A14" s="89">
        <f t="shared" si="0"/>
        <v>7</v>
      </c>
      <c r="B14" s="90" t="s">
        <v>397</v>
      </c>
      <c r="C14" s="91" t="s">
        <v>398</v>
      </c>
      <c r="D14" s="87"/>
      <c r="E14" s="67" t="s">
        <v>399</v>
      </c>
      <c r="F14" s="88" t="s">
        <v>400</v>
      </c>
      <c r="G14" s="67"/>
    </row>
    <row r="15" spans="1:7" ht="15.95" customHeight="1">
      <c r="A15" s="89"/>
      <c r="B15" s="90"/>
      <c r="C15" s="95"/>
      <c r="D15" s="87">
        <f>D13+1</f>
        <v>42</v>
      </c>
      <c r="E15" s="67" t="s">
        <v>401</v>
      </c>
      <c r="F15" s="88" t="s">
        <v>402</v>
      </c>
      <c r="G15" s="67"/>
    </row>
    <row r="16" spans="1:7" ht="15.95" customHeight="1">
      <c r="A16" s="89">
        <f>A14+1</f>
        <v>8</v>
      </c>
      <c r="B16" s="90" t="s">
        <v>403</v>
      </c>
      <c r="C16" s="91" t="s">
        <v>404</v>
      </c>
      <c r="D16" s="87">
        <f>D15+1</f>
        <v>43</v>
      </c>
      <c r="E16" s="67" t="s">
        <v>405</v>
      </c>
      <c r="F16" s="94" t="s">
        <v>406</v>
      </c>
      <c r="G16" s="67"/>
    </row>
    <row r="17" spans="1:7" ht="15.95" customHeight="1">
      <c r="A17" s="89"/>
      <c r="B17" s="90"/>
      <c r="C17" s="95"/>
      <c r="D17" s="87">
        <f>D16+1</f>
        <v>44</v>
      </c>
      <c r="E17" s="67" t="s">
        <v>407</v>
      </c>
      <c r="F17" s="94" t="s">
        <v>408</v>
      </c>
      <c r="G17" s="67"/>
    </row>
    <row r="18" spans="1:7" ht="15.95" customHeight="1">
      <c r="A18" s="89"/>
      <c r="B18" s="86" t="s">
        <v>409</v>
      </c>
      <c r="C18" s="67"/>
      <c r="D18" s="87">
        <f>D17+1</f>
        <v>45</v>
      </c>
      <c r="E18" s="67" t="s">
        <v>410</v>
      </c>
      <c r="F18" s="94" t="s">
        <v>411</v>
      </c>
      <c r="G18" s="67"/>
    </row>
    <row r="19" spans="1:7" ht="15.95" customHeight="1">
      <c r="A19" s="89">
        <f>A16+1</f>
        <v>9</v>
      </c>
      <c r="B19" s="90" t="s">
        <v>412</v>
      </c>
      <c r="C19" s="67"/>
      <c r="D19" s="87">
        <f>D18+1</f>
        <v>46</v>
      </c>
      <c r="E19" s="67" t="s">
        <v>413</v>
      </c>
      <c r="F19" s="94" t="s">
        <v>414</v>
      </c>
      <c r="G19" s="67"/>
    </row>
    <row r="20" spans="1:7" ht="15.95" customHeight="1">
      <c r="A20" s="89"/>
      <c r="B20" s="90" t="s">
        <v>415</v>
      </c>
      <c r="C20" s="96" t="s">
        <v>416</v>
      </c>
      <c r="D20" s="87">
        <f>D19+1</f>
        <v>47</v>
      </c>
      <c r="E20" s="67" t="s">
        <v>1246</v>
      </c>
      <c r="F20" s="97"/>
      <c r="G20" s="67"/>
    </row>
    <row r="21" spans="1:7" ht="15.95" customHeight="1">
      <c r="A21" s="89">
        <f>A19+1</f>
        <v>10</v>
      </c>
      <c r="B21" s="90" t="s">
        <v>417</v>
      </c>
      <c r="C21" s="91" t="s">
        <v>418</v>
      </c>
      <c r="D21" s="93"/>
      <c r="E21" s="67" t="s">
        <v>1247</v>
      </c>
      <c r="F21" s="94" t="s">
        <v>419</v>
      </c>
      <c r="G21" s="67"/>
    </row>
    <row r="22" spans="1:7" ht="15.95" customHeight="1">
      <c r="A22" s="89">
        <f>A21+1</f>
        <v>11</v>
      </c>
      <c r="B22" s="90" t="s">
        <v>420</v>
      </c>
      <c r="C22" s="91" t="s">
        <v>421</v>
      </c>
      <c r="D22" s="87">
        <f>D20+1</f>
        <v>48</v>
      </c>
      <c r="E22" s="67" t="s">
        <v>422</v>
      </c>
      <c r="F22" s="94" t="s">
        <v>423</v>
      </c>
      <c r="G22" s="67"/>
    </row>
    <row r="23" spans="1:7" ht="15.95" customHeight="1">
      <c r="A23" s="89">
        <f>A22+1</f>
        <v>12</v>
      </c>
      <c r="B23" s="90" t="s">
        <v>424</v>
      </c>
      <c r="C23" s="91" t="s">
        <v>425</v>
      </c>
      <c r="D23" s="87">
        <f>D22+1</f>
        <v>49</v>
      </c>
      <c r="E23" s="67" t="s">
        <v>426</v>
      </c>
      <c r="F23" s="94" t="s">
        <v>427</v>
      </c>
      <c r="G23" s="67"/>
    </row>
    <row r="24" spans="1:7" ht="15.95" customHeight="1">
      <c r="A24" s="89">
        <f>A23+1</f>
        <v>13</v>
      </c>
      <c r="B24" s="90" t="s">
        <v>428</v>
      </c>
      <c r="C24" s="91" t="s">
        <v>429</v>
      </c>
      <c r="D24" s="87">
        <f>D23+1</f>
        <v>50</v>
      </c>
      <c r="E24" s="67" t="s">
        <v>430</v>
      </c>
      <c r="F24" s="94" t="s">
        <v>2330</v>
      </c>
      <c r="G24" s="67"/>
    </row>
    <row r="25" spans="1:7" ht="15.95" customHeight="1">
      <c r="A25" s="89">
        <f>A24+1</f>
        <v>14</v>
      </c>
      <c r="B25" s="90" t="s">
        <v>2331</v>
      </c>
      <c r="C25" s="91" t="s">
        <v>2332</v>
      </c>
      <c r="D25" s="87">
        <f>D24+1</f>
        <v>51</v>
      </c>
      <c r="E25" s="67" t="s">
        <v>2333</v>
      </c>
      <c r="F25" s="94" t="s">
        <v>2334</v>
      </c>
      <c r="G25" s="67"/>
    </row>
    <row r="26" spans="1:7" ht="15.95" customHeight="1">
      <c r="A26" s="89">
        <f>A25+1</f>
        <v>15</v>
      </c>
      <c r="B26" s="90" t="s">
        <v>2335</v>
      </c>
      <c r="C26" s="95"/>
      <c r="D26" s="93" t="s">
        <v>2336</v>
      </c>
      <c r="E26" s="67" t="s">
        <v>2337</v>
      </c>
      <c r="F26" s="94" t="s">
        <v>2334</v>
      </c>
      <c r="G26" s="67"/>
    </row>
    <row r="27" spans="1:7" ht="15.95" customHeight="1">
      <c r="A27" s="89"/>
      <c r="B27" s="90" t="s">
        <v>2338</v>
      </c>
      <c r="C27" s="91" t="s">
        <v>2339</v>
      </c>
      <c r="D27" s="87">
        <f>D25+1</f>
        <v>52</v>
      </c>
      <c r="E27" s="67" t="s">
        <v>2340</v>
      </c>
      <c r="F27" s="94" t="s">
        <v>2341</v>
      </c>
      <c r="G27" s="67"/>
    </row>
    <row r="28" spans="1:7" ht="15.95" customHeight="1">
      <c r="A28" s="89" t="s">
        <v>2342</v>
      </c>
      <c r="B28" s="90" t="s">
        <v>2335</v>
      </c>
      <c r="C28" s="95"/>
      <c r="D28" s="93"/>
      <c r="E28" s="67"/>
      <c r="F28" s="97"/>
      <c r="G28" s="67"/>
    </row>
    <row r="29" spans="1:7" ht="15.95" customHeight="1">
      <c r="A29" s="89"/>
      <c r="B29" s="90" t="s">
        <v>2343</v>
      </c>
      <c r="C29" s="91" t="s">
        <v>2344</v>
      </c>
      <c r="D29" s="87">
        <f>D27+1</f>
        <v>53</v>
      </c>
      <c r="E29" s="67" t="s">
        <v>2345</v>
      </c>
      <c r="F29" s="94" t="s">
        <v>2346</v>
      </c>
      <c r="G29" s="67"/>
    </row>
    <row r="30" spans="1:7" ht="15.95" customHeight="1">
      <c r="A30" s="98">
        <f>A26+1</f>
        <v>16</v>
      </c>
      <c r="B30" s="90" t="s">
        <v>2347</v>
      </c>
      <c r="C30" s="95"/>
      <c r="D30" s="87">
        <f>D29+1</f>
        <v>54</v>
      </c>
      <c r="E30" s="67" t="s">
        <v>2348</v>
      </c>
      <c r="F30" s="94" t="s">
        <v>2349</v>
      </c>
      <c r="G30" s="67"/>
    </row>
    <row r="31" spans="1:7" ht="15.95" customHeight="1">
      <c r="A31" s="98"/>
      <c r="B31" s="90" t="s">
        <v>2350</v>
      </c>
      <c r="C31" s="91" t="s">
        <v>2351</v>
      </c>
      <c r="D31" s="87">
        <f>D30+1</f>
        <v>55</v>
      </c>
      <c r="E31" s="67" t="s">
        <v>2352</v>
      </c>
      <c r="F31" s="97"/>
      <c r="G31" s="67"/>
    </row>
    <row r="32" spans="1:7" ht="15.95" customHeight="1">
      <c r="A32" s="89">
        <f>A30+1</f>
        <v>17</v>
      </c>
      <c r="B32" s="90" t="s">
        <v>2353</v>
      </c>
      <c r="C32" s="91" t="s">
        <v>2354</v>
      </c>
      <c r="D32" s="87"/>
      <c r="E32" s="67" t="s">
        <v>2355</v>
      </c>
      <c r="F32" s="94" t="s">
        <v>2356</v>
      </c>
      <c r="G32" s="67"/>
    </row>
    <row r="33" spans="1:7" ht="15.95" customHeight="1">
      <c r="A33" s="89">
        <f>A32+1</f>
        <v>18</v>
      </c>
      <c r="B33" s="90" t="s">
        <v>2357</v>
      </c>
      <c r="C33" s="96" t="s">
        <v>2358</v>
      </c>
      <c r="D33" s="87">
        <f>D31+1</f>
        <v>56</v>
      </c>
      <c r="E33" s="67" t="s">
        <v>2359</v>
      </c>
      <c r="F33" s="94" t="s">
        <v>2360</v>
      </c>
      <c r="G33" s="67"/>
    </row>
    <row r="34" spans="1:7" ht="15.95" customHeight="1">
      <c r="A34" s="89">
        <f>A33+1</f>
        <v>19</v>
      </c>
      <c r="B34" s="90" t="s">
        <v>2361</v>
      </c>
      <c r="C34" s="96" t="s">
        <v>2362</v>
      </c>
      <c r="D34" s="87">
        <f>D33+1</f>
        <v>57</v>
      </c>
      <c r="E34" s="67" t="s">
        <v>2363</v>
      </c>
      <c r="F34" s="94" t="s">
        <v>2364</v>
      </c>
      <c r="G34" s="67"/>
    </row>
    <row r="35" spans="1:7" ht="15.95" customHeight="1">
      <c r="A35" s="89">
        <f>A34+1</f>
        <v>20</v>
      </c>
      <c r="B35" s="90" t="s">
        <v>2365</v>
      </c>
      <c r="C35" s="96" t="s">
        <v>2366</v>
      </c>
      <c r="D35" s="87">
        <f>D34+1</f>
        <v>58</v>
      </c>
      <c r="E35" s="67" t="s">
        <v>2353</v>
      </c>
      <c r="F35" s="94" t="s">
        <v>2367</v>
      </c>
      <c r="G35" s="67"/>
    </row>
    <row r="36" spans="1:7" ht="15.95" customHeight="1">
      <c r="A36" s="89">
        <f>A35+1</f>
        <v>21</v>
      </c>
      <c r="B36" s="90" t="s">
        <v>2368</v>
      </c>
      <c r="C36" s="67"/>
      <c r="D36" s="87">
        <f>D35+1</f>
        <v>59</v>
      </c>
      <c r="E36" s="67" t="s">
        <v>2369</v>
      </c>
      <c r="F36" s="97"/>
      <c r="G36" s="67"/>
    </row>
    <row r="37" spans="1:7" ht="15.95" customHeight="1">
      <c r="A37" s="89"/>
      <c r="B37" s="90" t="s">
        <v>2076</v>
      </c>
      <c r="C37" s="96" t="s">
        <v>2077</v>
      </c>
      <c r="D37" s="87"/>
      <c r="E37" s="67" t="s">
        <v>1248</v>
      </c>
      <c r="F37" s="953"/>
      <c r="G37" s="67"/>
    </row>
    <row r="38" spans="1:7" ht="15.95" customHeight="1">
      <c r="A38" s="89">
        <f>A36+1</f>
        <v>22</v>
      </c>
      <c r="B38" s="90" t="s">
        <v>2079</v>
      </c>
      <c r="C38" s="67"/>
      <c r="D38" s="87"/>
      <c r="E38" s="67" t="s">
        <v>1249</v>
      </c>
      <c r="F38" s="94" t="s">
        <v>2078</v>
      </c>
      <c r="G38" s="67"/>
    </row>
    <row r="39" spans="1:7" ht="15.95" customHeight="1">
      <c r="A39" s="89"/>
      <c r="B39" s="90" t="s">
        <v>2080</v>
      </c>
      <c r="C39" s="96" t="s">
        <v>2081</v>
      </c>
      <c r="D39" s="87"/>
      <c r="E39" s="67"/>
      <c r="F39" s="97"/>
      <c r="G39" s="67"/>
    </row>
    <row r="40" spans="1:7" ht="15.95" customHeight="1">
      <c r="A40" s="89">
        <f>A38+1</f>
        <v>23</v>
      </c>
      <c r="B40" s="90" t="s">
        <v>2082</v>
      </c>
      <c r="C40" s="67"/>
      <c r="D40" s="99"/>
      <c r="E40" s="67"/>
      <c r="F40" s="97"/>
      <c r="G40" s="74"/>
    </row>
    <row r="41" spans="1:7" ht="15.95" customHeight="1">
      <c r="A41" s="89"/>
      <c r="B41" s="90" t="s">
        <v>2083</v>
      </c>
      <c r="C41" s="96" t="s">
        <v>2084</v>
      </c>
      <c r="D41" s="99"/>
      <c r="E41" s="100" t="s">
        <v>2085</v>
      </c>
      <c r="F41" s="97"/>
      <c r="G41" s="67"/>
    </row>
    <row r="42" spans="1:7" ht="15.95" customHeight="1">
      <c r="A42" s="89">
        <f>A40+1</f>
        <v>24</v>
      </c>
      <c r="B42" s="90" t="s">
        <v>2086</v>
      </c>
      <c r="C42" s="67"/>
      <c r="D42" s="87">
        <f>D36+1</f>
        <v>60</v>
      </c>
      <c r="E42" s="67" t="s">
        <v>2087</v>
      </c>
      <c r="F42" s="94" t="s">
        <v>2088</v>
      </c>
      <c r="G42" s="67"/>
    </row>
    <row r="43" spans="1:7" ht="15.95" customHeight="1">
      <c r="A43" s="89"/>
      <c r="B43" s="90" t="s">
        <v>2089</v>
      </c>
      <c r="C43" s="96" t="s">
        <v>2090</v>
      </c>
      <c r="D43" s="87">
        <f>D42+1</f>
        <v>61</v>
      </c>
      <c r="E43" s="67" t="s">
        <v>2091</v>
      </c>
      <c r="F43" s="94" t="s">
        <v>2092</v>
      </c>
      <c r="G43" s="67"/>
    </row>
    <row r="44" spans="1:7" ht="15.95" customHeight="1">
      <c r="A44" s="89">
        <f>A42+1</f>
        <v>25</v>
      </c>
      <c r="B44" s="90" t="s">
        <v>2093</v>
      </c>
      <c r="C44" s="96" t="s">
        <v>2094</v>
      </c>
      <c r="D44" s="87">
        <f>D43+1</f>
        <v>62</v>
      </c>
      <c r="E44" s="67" t="s">
        <v>2095</v>
      </c>
      <c r="F44" s="94" t="s">
        <v>2096</v>
      </c>
      <c r="G44" s="67"/>
    </row>
    <row r="45" spans="1:7" ht="15.95" customHeight="1">
      <c r="A45" s="89">
        <f>A44+1</f>
        <v>26</v>
      </c>
      <c r="B45" s="90" t="s">
        <v>2097</v>
      </c>
      <c r="C45" s="96" t="s">
        <v>2098</v>
      </c>
      <c r="D45" s="87">
        <f>D44+1</f>
        <v>63</v>
      </c>
      <c r="E45" s="67" t="s">
        <v>2099</v>
      </c>
      <c r="F45" s="94" t="s">
        <v>2100</v>
      </c>
      <c r="G45" s="67"/>
    </row>
    <row r="46" spans="1:7" ht="15.95" customHeight="1">
      <c r="A46" s="89">
        <f>A45+1</f>
        <v>27</v>
      </c>
      <c r="B46" s="90" t="s">
        <v>2101</v>
      </c>
      <c r="C46" s="96" t="s">
        <v>2102</v>
      </c>
      <c r="D46" s="87">
        <f>D45+1</f>
        <v>64</v>
      </c>
      <c r="E46" s="67" t="s">
        <v>2103</v>
      </c>
      <c r="F46" s="97"/>
      <c r="G46" s="67"/>
    </row>
    <row r="47" spans="1:7" ht="15.95" customHeight="1">
      <c r="A47" s="89">
        <f>A46+1</f>
        <v>28</v>
      </c>
      <c r="B47" s="90" t="s">
        <v>2104</v>
      </c>
      <c r="C47" s="67"/>
      <c r="D47" s="93"/>
      <c r="E47" s="67" t="s">
        <v>2105</v>
      </c>
      <c r="F47" s="94" t="s">
        <v>2106</v>
      </c>
      <c r="G47" s="67"/>
    </row>
    <row r="48" spans="1:7" ht="15.95" customHeight="1">
      <c r="A48" s="98"/>
      <c r="B48" s="90" t="s">
        <v>867</v>
      </c>
      <c r="C48" s="96" t="s">
        <v>868</v>
      </c>
      <c r="D48" s="87">
        <f>D46+1</f>
        <v>65</v>
      </c>
      <c r="E48" s="67" t="s">
        <v>869</v>
      </c>
      <c r="F48" s="97"/>
      <c r="G48" s="67"/>
    </row>
    <row r="49" spans="1:7" ht="15.95" customHeight="1">
      <c r="A49" s="89">
        <f>A47+1</f>
        <v>29</v>
      </c>
      <c r="B49" s="90" t="s">
        <v>870</v>
      </c>
      <c r="C49" s="67"/>
      <c r="D49" s="93"/>
      <c r="E49" s="67" t="s">
        <v>871</v>
      </c>
      <c r="F49" s="94" t="s">
        <v>872</v>
      </c>
      <c r="G49" s="67"/>
    </row>
    <row r="50" spans="1:7" ht="15.95" customHeight="1">
      <c r="A50" s="89"/>
      <c r="B50" s="90" t="s">
        <v>873</v>
      </c>
      <c r="C50" s="96" t="s">
        <v>874</v>
      </c>
      <c r="D50" s="93"/>
      <c r="E50" s="67"/>
      <c r="F50" s="97"/>
      <c r="G50" s="67"/>
    </row>
    <row r="51" spans="1:7" ht="15.95" customHeight="1">
      <c r="A51" s="89" t="s">
        <v>875</v>
      </c>
      <c r="B51" s="90" t="s">
        <v>2397</v>
      </c>
      <c r="C51" s="96" t="s">
        <v>2398</v>
      </c>
      <c r="D51" s="99"/>
      <c r="E51" s="67"/>
      <c r="F51" s="97"/>
      <c r="G51" s="67"/>
    </row>
    <row r="52" spans="1:7" ht="15.95" customHeight="1">
      <c r="A52" s="98">
        <f>A49+1</f>
        <v>30</v>
      </c>
      <c r="B52" s="90" t="s">
        <v>2399</v>
      </c>
      <c r="C52" s="91" t="s">
        <v>2400</v>
      </c>
      <c r="D52" s="99"/>
      <c r="E52" s="100" t="s">
        <v>2401</v>
      </c>
      <c r="F52" s="94" t="s">
        <v>2402</v>
      </c>
      <c r="G52" s="67"/>
    </row>
    <row r="53" spans="1:7" ht="15.95" customHeight="1">
      <c r="A53" s="89">
        <f>A52+1</f>
        <v>31</v>
      </c>
      <c r="B53" s="90" t="s">
        <v>2403</v>
      </c>
      <c r="C53" s="91" t="s">
        <v>2107</v>
      </c>
      <c r="D53" s="93"/>
      <c r="E53" s="67"/>
      <c r="F53" s="97"/>
      <c r="G53" s="67"/>
    </row>
    <row r="54" spans="1:7" ht="15.95" customHeight="1">
      <c r="A54" s="89">
        <f>A53+1</f>
        <v>32</v>
      </c>
      <c r="B54" s="90" t="s">
        <v>2108</v>
      </c>
      <c r="C54" s="96" t="s">
        <v>2109</v>
      </c>
      <c r="D54" s="93"/>
      <c r="E54" s="101" t="s">
        <v>795</v>
      </c>
      <c r="F54" s="97" t="s">
        <v>795</v>
      </c>
      <c r="G54" s="67"/>
    </row>
    <row r="55" spans="1:7" ht="15.95" customHeight="1">
      <c r="A55" s="89">
        <f>A54+1</f>
        <v>33</v>
      </c>
      <c r="B55" s="90" t="s">
        <v>2110</v>
      </c>
      <c r="C55" s="91" t="s">
        <v>2111</v>
      </c>
      <c r="D55" s="99"/>
      <c r="E55" s="67"/>
      <c r="F55" s="97"/>
      <c r="G55" s="67"/>
    </row>
    <row r="56" spans="1:7" ht="15.95" customHeight="1">
      <c r="A56" s="89">
        <f>A55+1</f>
        <v>34</v>
      </c>
      <c r="B56" s="90" t="s">
        <v>2112</v>
      </c>
      <c r="C56" s="96" t="s">
        <v>2113</v>
      </c>
      <c r="D56" s="93"/>
      <c r="E56" s="100" t="s">
        <v>2114</v>
      </c>
      <c r="F56" s="97"/>
      <c r="G56" s="67"/>
    </row>
    <row r="57" spans="1:7" ht="15.95" customHeight="1">
      <c r="A57" s="89">
        <f>A56+1</f>
        <v>35</v>
      </c>
      <c r="B57" s="90" t="s">
        <v>2115</v>
      </c>
      <c r="C57" s="96" t="s">
        <v>2116</v>
      </c>
      <c r="D57" s="93"/>
      <c r="E57" s="67"/>
      <c r="F57" s="97"/>
      <c r="G57" s="67"/>
    </row>
    <row r="58" spans="1:7" ht="15.95" customHeight="1" thickBot="1">
      <c r="A58" s="102"/>
      <c r="B58" s="103"/>
      <c r="C58" s="104"/>
      <c r="D58" s="105"/>
      <c r="E58" s="106" t="s">
        <v>2117</v>
      </c>
      <c r="F58" s="107"/>
      <c r="G58" s="67"/>
    </row>
    <row r="59" spans="1:7" ht="15.95" customHeight="1">
      <c r="A59" s="67"/>
      <c r="B59" s="67"/>
      <c r="C59" s="67"/>
      <c r="D59" s="67"/>
      <c r="E59" s="67"/>
      <c r="F59" s="96" t="s">
        <v>2118</v>
      </c>
      <c r="G59" s="67"/>
    </row>
    <row r="60" spans="1:7" ht="15.95" customHeight="1">
      <c r="A60" s="67"/>
      <c r="B60" s="67"/>
      <c r="C60" s="67"/>
      <c r="D60" s="67"/>
      <c r="E60" s="67"/>
      <c r="F60" s="67"/>
      <c r="G60" s="67"/>
    </row>
    <row r="75" spans="1:7">
      <c r="A75" s="95"/>
      <c r="B75" s="67"/>
      <c r="C75" s="67"/>
      <c r="D75" s="95"/>
      <c r="E75" s="67"/>
      <c r="F75" s="95"/>
      <c r="G75" s="67"/>
    </row>
    <row r="76" spans="1:7">
      <c r="A76" s="67"/>
      <c r="B76" s="67"/>
      <c r="C76" s="67"/>
      <c r="D76" s="67"/>
      <c r="E76" s="67"/>
      <c r="F76" s="67"/>
      <c r="G76" s="67"/>
    </row>
    <row r="77" spans="1:7">
      <c r="A77" s="67"/>
      <c r="B77" s="67"/>
      <c r="C77" s="67"/>
      <c r="D77" s="67"/>
      <c r="E77" s="67"/>
      <c r="F77" s="67"/>
      <c r="G77" s="67"/>
    </row>
    <row r="78" spans="1:7">
      <c r="A78" s="67"/>
      <c r="B78" s="67"/>
      <c r="C78" s="67"/>
      <c r="D78" s="95"/>
      <c r="E78" s="67"/>
      <c r="F78" s="95"/>
      <c r="G78" s="67"/>
    </row>
    <row r="79" spans="1:7">
      <c r="A79" s="95"/>
      <c r="B79" s="67"/>
      <c r="C79" s="95"/>
      <c r="D79" s="95"/>
      <c r="E79" s="67"/>
      <c r="F79" s="95"/>
      <c r="G79" s="67"/>
    </row>
    <row r="80" spans="1:7">
      <c r="A80" s="95"/>
      <c r="B80" s="67"/>
      <c r="C80" s="67"/>
      <c r="D80" s="95"/>
      <c r="E80" s="67"/>
      <c r="F80" s="95"/>
      <c r="G80" s="67"/>
    </row>
    <row r="81" spans="1:7">
      <c r="A81" s="95"/>
      <c r="B81" s="67"/>
      <c r="C81" s="95"/>
      <c r="D81" s="67"/>
      <c r="E81" s="67"/>
      <c r="F81" s="67"/>
      <c r="G81" s="67"/>
    </row>
    <row r="82" spans="1:7">
      <c r="A82" s="95"/>
      <c r="B82" s="67"/>
      <c r="C82" s="95"/>
      <c r="D82" s="67"/>
      <c r="E82" s="67"/>
      <c r="F82" s="67"/>
      <c r="G82" s="67"/>
    </row>
    <row r="83" spans="1:7">
      <c r="A83" s="95"/>
      <c r="B83" s="67"/>
      <c r="C83" s="67"/>
      <c r="D83" s="67"/>
      <c r="E83" s="67"/>
      <c r="F83" s="67"/>
      <c r="G83" s="67"/>
    </row>
    <row r="84" spans="1:7">
      <c r="A84" s="67"/>
      <c r="B84" s="67"/>
      <c r="C84" s="95"/>
      <c r="D84" s="67"/>
      <c r="E84" s="67"/>
      <c r="F84" s="67"/>
      <c r="G84" s="67"/>
    </row>
    <row r="85" spans="1:7">
      <c r="A85" s="95"/>
      <c r="B85" s="67"/>
      <c r="C85" s="95"/>
      <c r="D85" s="67"/>
      <c r="E85" s="67"/>
      <c r="F85" s="67"/>
      <c r="G85" s="67"/>
    </row>
    <row r="86" spans="1:7">
      <c r="A86" s="95"/>
      <c r="B86" s="67"/>
      <c r="C86" s="95"/>
      <c r="D86" s="67"/>
      <c r="E86" s="67"/>
      <c r="F86" s="67"/>
      <c r="G86" s="67"/>
    </row>
    <row r="87" spans="1:7">
      <c r="A87" s="95"/>
      <c r="B87" s="67"/>
      <c r="C87" s="67"/>
      <c r="D87" s="67"/>
      <c r="E87" s="67"/>
      <c r="F87" s="67"/>
      <c r="G87" s="67"/>
    </row>
    <row r="88" spans="1:7">
      <c r="A88" s="67"/>
      <c r="B88" s="67"/>
      <c r="C88" s="95"/>
      <c r="D88" s="67"/>
      <c r="E88" s="67"/>
      <c r="F88" s="67"/>
      <c r="G88" s="67"/>
    </row>
    <row r="89" spans="1:7">
      <c r="A89" s="95"/>
      <c r="B89" s="67"/>
      <c r="C89" s="95"/>
      <c r="D89" s="67"/>
      <c r="E89" s="67"/>
      <c r="F89" s="67"/>
      <c r="G89" s="67"/>
    </row>
    <row r="90" spans="1:7">
      <c r="A90" s="95"/>
      <c r="B90" s="67"/>
      <c r="C90" s="95"/>
      <c r="D90" s="67"/>
      <c r="E90" s="67"/>
      <c r="F90" s="67"/>
      <c r="G90" s="67"/>
    </row>
    <row r="91" spans="1:7">
      <c r="A91" s="95"/>
      <c r="B91" s="67"/>
      <c r="C91" s="95"/>
      <c r="D91" s="67"/>
      <c r="E91" s="67"/>
      <c r="F91" s="67"/>
      <c r="G91" s="67"/>
    </row>
    <row r="92" spans="1:7">
      <c r="A92" s="95"/>
      <c r="B92" s="67"/>
      <c r="C92" s="95"/>
      <c r="D92" s="67"/>
      <c r="E92" s="67"/>
      <c r="F92" s="67"/>
      <c r="G92" s="67"/>
    </row>
    <row r="93" spans="1:7">
      <c r="A93" s="95"/>
      <c r="B93" s="67"/>
      <c r="C93" s="95"/>
      <c r="D93" s="67"/>
      <c r="E93" s="67"/>
      <c r="F93" s="67"/>
      <c r="G93" s="67"/>
    </row>
    <row r="94" spans="1:7">
      <c r="A94" s="95"/>
      <c r="B94" s="67"/>
      <c r="C94" s="95"/>
      <c r="D94" s="67"/>
      <c r="E94" s="67"/>
      <c r="F94" s="67"/>
      <c r="G94" s="67"/>
    </row>
    <row r="95" spans="1:7">
      <c r="A95" s="95"/>
      <c r="B95" s="67"/>
      <c r="C95" s="95"/>
      <c r="D95" s="67"/>
      <c r="E95" s="67"/>
      <c r="F95" s="67"/>
      <c r="G95" s="67"/>
    </row>
    <row r="96" spans="1:7">
      <c r="A96" s="95"/>
      <c r="B96" s="67"/>
      <c r="C96" s="95"/>
      <c r="D96" s="67"/>
      <c r="E96" s="67"/>
      <c r="F96" s="67"/>
      <c r="G96" s="67"/>
    </row>
    <row r="97" spans="1:7">
      <c r="A97" s="95"/>
      <c r="B97" s="67"/>
      <c r="C97" s="95"/>
      <c r="D97" s="67"/>
      <c r="E97" s="67"/>
      <c r="F97" s="67"/>
      <c r="G97" s="67"/>
    </row>
    <row r="98" spans="1:7">
      <c r="A98" s="95"/>
      <c r="B98" s="67"/>
      <c r="C98" s="67"/>
      <c r="D98" s="67"/>
      <c r="E98" s="67"/>
      <c r="F98" s="67"/>
      <c r="G98" s="67"/>
    </row>
    <row r="99" spans="1:7">
      <c r="A99" s="95"/>
      <c r="B99" s="67"/>
      <c r="C99" s="67"/>
      <c r="D99" s="67"/>
      <c r="E99" s="67"/>
      <c r="F99" s="67"/>
      <c r="G99" s="67"/>
    </row>
    <row r="100" spans="1:7">
      <c r="A100" s="67"/>
      <c r="B100" s="67"/>
      <c r="C100" s="67"/>
      <c r="D100" s="67"/>
      <c r="E100" s="67"/>
      <c r="F100" s="67"/>
      <c r="G100" s="67"/>
    </row>
    <row r="101" spans="1:7">
      <c r="A101" s="67"/>
      <c r="B101" s="67"/>
      <c r="C101" s="67"/>
      <c r="D101" s="67"/>
      <c r="E101" s="67"/>
      <c r="F101" s="67"/>
      <c r="G101" s="67"/>
    </row>
    <row r="102" spans="1:7">
      <c r="A102" s="95"/>
      <c r="B102" s="67"/>
      <c r="C102" s="95"/>
      <c r="D102" s="67"/>
      <c r="E102" s="67"/>
      <c r="F102" s="67"/>
      <c r="G102" s="67"/>
    </row>
    <row r="103" spans="1:7">
      <c r="A103" s="95"/>
      <c r="B103" s="67"/>
      <c r="C103" s="67"/>
      <c r="D103" s="67"/>
      <c r="E103" s="67"/>
      <c r="F103" s="67"/>
      <c r="G103" s="67"/>
    </row>
    <row r="104" spans="1:7">
      <c r="A104" s="67"/>
      <c r="B104" s="67"/>
      <c r="C104" s="95"/>
      <c r="D104" s="67"/>
      <c r="E104" s="67"/>
      <c r="F104" s="67"/>
      <c r="G104" s="67"/>
    </row>
    <row r="105" spans="1:7">
      <c r="A105" s="95"/>
      <c r="B105" s="67"/>
      <c r="C105" s="67"/>
      <c r="D105" s="67"/>
      <c r="E105" s="67"/>
      <c r="F105" s="67"/>
      <c r="G105" s="67"/>
    </row>
    <row r="106" spans="1:7">
      <c r="A106" s="67"/>
      <c r="B106" s="67"/>
      <c r="C106" s="67"/>
      <c r="D106" s="67"/>
      <c r="E106" s="67"/>
      <c r="F106" s="67"/>
      <c r="G106" s="67"/>
    </row>
    <row r="107" spans="1:7">
      <c r="A107" s="95"/>
      <c r="B107" s="67"/>
      <c r="C107" s="67"/>
      <c r="D107" s="67"/>
      <c r="E107" s="67"/>
      <c r="F107" s="67"/>
      <c r="G107" s="67"/>
    </row>
    <row r="108" spans="1:7">
      <c r="A108" s="95"/>
      <c r="B108" s="67"/>
      <c r="C108" s="95"/>
      <c r="D108" s="67"/>
      <c r="E108" s="67"/>
      <c r="F108" s="67"/>
      <c r="G108" s="67"/>
    </row>
    <row r="109" spans="1:7">
      <c r="A109" s="67"/>
      <c r="B109" s="67"/>
      <c r="C109" s="67"/>
      <c r="D109" s="67"/>
      <c r="E109" s="67"/>
      <c r="F109" s="67"/>
      <c r="G109" s="67"/>
    </row>
    <row r="110" spans="1:7">
      <c r="A110" s="67"/>
      <c r="B110" s="67"/>
      <c r="C110" s="67"/>
      <c r="D110" s="67"/>
      <c r="E110" s="67"/>
      <c r="F110" s="67"/>
      <c r="G110" s="67"/>
    </row>
    <row r="111" spans="1:7">
      <c r="A111" s="67"/>
      <c r="B111" s="67"/>
      <c r="C111" s="67"/>
      <c r="D111" s="67"/>
      <c r="E111" s="67"/>
      <c r="F111" s="67"/>
      <c r="G111" s="67"/>
    </row>
    <row r="112" spans="1:7">
      <c r="A112" s="95"/>
      <c r="B112" s="67"/>
      <c r="C112" s="95"/>
      <c r="D112" s="67"/>
      <c r="E112" s="67"/>
      <c r="F112" s="67"/>
      <c r="G112" s="67"/>
    </row>
    <row r="113" spans="1:7">
      <c r="A113" s="95"/>
      <c r="B113" s="67"/>
      <c r="C113" s="67"/>
      <c r="D113" s="67"/>
      <c r="E113" s="67"/>
      <c r="F113" s="67"/>
      <c r="G113" s="67"/>
    </row>
    <row r="114" spans="1:7">
      <c r="A114" s="95"/>
      <c r="B114" s="67"/>
      <c r="C114" s="67"/>
      <c r="D114" s="67"/>
      <c r="E114" s="67"/>
      <c r="F114" s="67"/>
      <c r="G114" s="67"/>
    </row>
    <row r="115" spans="1:7">
      <c r="A115" s="95"/>
      <c r="B115" s="67"/>
      <c r="C115" s="95"/>
      <c r="D115" s="67"/>
      <c r="E115" s="67"/>
      <c r="F115" s="67"/>
      <c r="G115" s="67"/>
    </row>
    <row r="116" spans="1:7">
      <c r="A116" s="95"/>
      <c r="B116" s="67"/>
      <c r="C116" s="95"/>
      <c r="D116" s="67"/>
      <c r="E116" s="67"/>
      <c r="F116" s="67"/>
      <c r="G116" s="67"/>
    </row>
    <row r="117" spans="1:7">
      <c r="A117" s="95"/>
      <c r="B117" s="67"/>
      <c r="C117" s="67"/>
      <c r="D117" s="67"/>
      <c r="E117" s="67"/>
      <c r="F117" s="67"/>
      <c r="G117" s="67"/>
    </row>
    <row r="118" spans="1:7">
      <c r="A118" s="67"/>
      <c r="B118" s="67"/>
      <c r="C118" s="95"/>
      <c r="D118" s="67"/>
      <c r="E118" s="67"/>
      <c r="F118" s="67"/>
      <c r="G118" s="67"/>
    </row>
    <row r="119" spans="1:7">
      <c r="A119" s="67"/>
      <c r="B119" s="67"/>
      <c r="C119" s="67"/>
      <c r="D119" s="67"/>
      <c r="E119" s="67"/>
      <c r="F119" s="67"/>
      <c r="G119" s="67"/>
    </row>
  </sheetData>
  <printOptions horizontalCentered="1" verticalCentered="1"/>
  <pageMargins left="0.5" right="0.5" top="0.5" bottom="0.5" header="0" footer="0"/>
  <pageSetup scale="67" orientation="portrait" r:id="rId1"/>
  <headerFooter alignWithMargins="0"/>
  <rowBreaks count="1" manualBreakCount="1">
    <brk id="60" max="16383" man="1"/>
  </rowBreaks>
  <legacyDrawing r:id="rId2"/>
</worksheet>
</file>

<file path=xl/worksheets/sheet40.xml><?xml version="1.0" encoding="utf-8"?>
<worksheet xmlns="http://schemas.openxmlformats.org/spreadsheetml/2006/main" xmlns:r="http://schemas.openxmlformats.org/officeDocument/2006/relationships">
  <dimension ref="A1:F81"/>
  <sheetViews>
    <sheetView topLeftCell="A25" zoomScale="70" zoomScaleNormal="70" workbookViewId="0">
      <selection activeCell="E31" sqref="E31"/>
    </sheetView>
  </sheetViews>
  <sheetFormatPr defaultColWidth="9.77734375" defaultRowHeight="15"/>
  <cols>
    <col min="1" max="1" width="7.77734375" customWidth="1"/>
    <col min="2" max="3" width="20.77734375" customWidth="1"/>
    <col min="4" max="4" width="25.77734375" customWidth="1"/>
    <col min="5" max="5" width="16.77734375" customWidth="1"/>
  </cols>
  <sheetData>
    <row r="1" spans="1:6" ht="15.75" thickBot="1">
      <c r="A1" s="357" t="e">
        <v>#REF!</v>
      </c>
      <c r="B1" s="67"/>
      <c r="C1" s="67"/>
      <c r="D1" s="67"/>
      <c r="E1" s="67"/>
      <c r="F1" s="67"/>
    </row>
    <row r="2" spans="1:6" ht="23.25">
      <c r="A2" s="1303"/>
      <c r="B2" s="1304"/>
      <c r="C2" s="1304"/>
      <c r="D2" s="1304"/>
      <c r="E2" s="1305"/>
      <c r="F2" s="67"/>
    </row>
    <row r="3" spans="1:6" ht="18">
      <c r="A3" s="1306" t="s">
        <v>2886</v>
      </c>
      <c r="B3" s="1307"/>
      <c r="C3" s="1307"/>
      <c r="D3" s="1307"/>
      <c r="E3" s="1308"/>
      <c r="F3" s="67"/>
    </row>
    <row r="4" spans="1:6" ht="18">
      <c r="A4" s="1309"/>
      <c r="B4" s="1307"/>
      <c r="C4" s="1307"/>
      <c r="D4" s="1307"/>
      <c r="E4" s="1308"/>
      <c r="F4" s="67"/>
    </row>
    <row r="5" spans="1:6">
      <c r="A5" s="1025" t="s">
        <v>2887</v>
      </c>
      <c r="B5" s="1026"/>
      <c r="C5" s="1026"/>
      <c r="D5" s="1026"/>
      <c r="E5" s="1027"/>
      <c r="F5" s="67"/>
    </row>
    <row r="6" spans="1:6">
      <c r="A6" s="1025" t="s">
        <v>2888</v>
      </c>
      <c r="B6" s="1026"/>
      <c r="C6" s="1026"/>
      <c r="D6" s="1026"/>
      <c r="E6" s="1027"/>
      <c r="F6" s="67"/>
    </row>
    <row r="7" spans="1:6">
      <c r="A7" s="1025" t="s">
        <v>1597</v>
      </c>
      <c r="B7" s="1026"/>
      <c r="C7" s="1026"/>
      <c r="D7" s="1026"/>
      <c r="E7" s="1027"/>
      <c r="F7" s="67"/>
    </row>
    <row r="8" spans="1:6">
      <c r="A8" s="1025" t="s">
        <v>1598</v>
      </c>
      <c r="B8" s="1026"/>
      <c r="C8" s="1026"/>
      <c r="D8" s="1026"/>
      <c r="E8" s="1027"/>
      <c r="F8" s="67"/>
    </row>
    <row r="9" spans="1:6">
      <c r="A9" s="1025" t="s">
        <v>2913</v>
      </c>
      <c r="B9" s="1026"/>
      <c r="C9" s="1026"/>
      <c r="D9" s="1026"/>
      <c r="E9" s="1027"/>
      <c r="F9" s="67"/>
    </row>
    <row r="10" spans="1:6">
      <c r="A10" s="1025" t="s">
        <v>2914</v>
      </c>
      <c r="B10" s="1026"/>
      <c r="C10" s="1026"/>
      <c r="D10" s="1026"/>
      <c r="E10" s="1027"/>
      <c r="F10" s="67"/>
    </row>
    <row r="11" spans="1:6">
      <c r="A11" s="1310"/>
      <c r="B11" s="1311"/>
      <c r="C11" s="1311"/>
      <c r="D11" s="1311"/>
      <c r="E11" s="1312"/>
      <c r="F11" s="67"/>
    </row>
    <row r="12" spans="1:6">
      <c r="A12" s="93" t="s">
        <v>36</v>
      </c>
      <c r="B12" s="67"/>
      <c r="C12" s="96" t="s">
        <v>2156</v>
      </c>
      <c r="D12" s="67"/>
      <c r="E12" s="94" t="s">
        <v>1962</v>
      </c>
      <c r="F12" s="67"/>
    </row>
    <row r="13" spans="1:6">
      <c r="A13" s="93" t="s">
        <v>48</v>
      </c>
      <c r="B13" s="67"/>
      <c r="C13" s="96" t="s">
        <v>530</v>
      </c>
      <c r="D13" s="67"/>
      <c r="E13" s="94" t="s">
        <v>531</v>
      </c>
      <c r="F13" s="67"/>
    </row>
    <row r="14" spans="1:6">
      <c r="A14" s="225"/>
      <c r="B14" s="180"/>
      <c r="C14" s="180"/>
      <c r="D14" s="180"/>
      <c r="E14" s="850"/>
      <c r="F14" s="67"/>
    </row>
    <row r="15" spans="1:6" ht="15.75">
      <c r="A15" s="1403">
        <v>1</v>
      </c>
      <c r="B15" s="1379" t="s">
        <v>3012</v>
      </c>
      <c r="C15" s="30"/>
      <c r="D15" s="30"/>
      <c r="E15" s="604"/>
      <c r="F15" s="67"/>
    </row>
    <row r="16" spans="1:6">
      <c r="A16" s="1403">
        <v>2</v>
      </c>
      <c r="B16" s="30" t="s">
        <v>3045</v>
      </c>
      <c r="C16" s="30"/>
      <c r="D16" s="30"/>
      <c r="E16" s="1425">
        <v>7760</v>
      </c>
      <c r="F16" s="67"/>
    </row>
    <row r="17" spans="1:6">
      <c r="A17" s="1403">
        <v>3</v>
      </c>
      <c r="B17" s="30"/>
      <c r="C17" s="30"/>
      <c r="D17" s="30"/>
      <c r="E17" s="605"/>
      <c r="F17" s="67"/>
    </row>
    <row r="18" spans="1:6">
      <c r="A18" s="1403">
        <v>4</v>
      </c>
      <c r="B18" s="30"/>
      <c r="C18" s="30"/>
      <c r="D18" s="30"/>
      <c r="E18" s="605"/>
      <c r="F18" s="67"/>
    </row>
    <row r="19" spans="1:6">
      <c r="A19" s="1403">
        <v>5</v>
      </c>
      <c r="B19" s="30"/>
      <c r="C19" s="30"/>
      <c r="D19" s="30"/>
      <c r="E19" s="605"/>
      <c r="F19" s="67"/>
    </row>
    <row r="20" spans="1:6" ht="15.75">
      <c r="A20" s="1403">
        <v>6</v>
      </c>
      <c r="B20" s="1379" t="s">
        <v>3013</v>
      </c>
      <c r="C20" s="30"/>
      <c r="D20" s="30"/>
      <c r="E20" s="605"/>
      <c r="F20" s="67"/>
    </row>
    <row r="21" spans="1:6">
      <c r="A21" s="1403">
        <v>7</v>
      </c>
      <c r="B21" s="30" t="s">
        <v>3046</v>
      </c>
      <c r="C21" s="30"/>
      <c r="D21" s="30"/>
      <c r="E21" s="605">
        <v>5525</v>
      </c>
      <c r="F21" s="67"/>
    </row>
    <row r="22" spans="1:6">
      <c r="A22" s="1403">
        <v>8</v>
      </c>
      <c r="B22" s="30"/>
      <c r="C22" s="30"/>
      <c r="D22" s="30"/>
      <c r="E22" s="605"/>
      <c r="F22" s="67"/>
    </row>
    <row r="23" spans="1:6">
      <c r="A23" s="1403">
        <v>9</v>
      </c>
      <c r="B23" s="30"/>
      <c r="C23" s="30"/>
      <c r="D23" s="30"/>
      <c r="E23" s="605"/>
      <c r="F23" s="67"/>
    </row>
    <row r="24" spans="1:6">
      <c r="A24" s="1403">
        <v>10</v>
      </c>
      <c r="B24" s="30"/>
      <c r="C24" s="30"/>
      <c r="D24" s="30"/>
      <c r="E24" s="605"/>
      <c r="F24" s="67"/>
    </row>
    <row r="25" spans="1:6" ht="15.75">
      <c r="A25" s="1403">
        <v>11</v>
      </c>
      <c r="B25" s="1379" t="s">
        <v>3014</v>
      </c>
      <c r="C25" s="30"/>
      <c r="D25" s="30"/>
      <c r="E25" s="605"/>
      <c r="F25" s="67"/>
    </row>
    <row r="26" spans="1:6">
      <c r="A26" s="1403">
        <v>12</v>
      </c>
      <c r="B26" s="30" t="s">
        <v>3047</v>
      </c>
      <c r="C26" s="30"/>
      <c r="D26" s="30"/>
      <c r="E26" s="605">
        <v>1860</v>
      </c>
      <c r="F26" s="67"/>
    </row>
    <row r="27" spans="1:6">
      <c r="A27" s="1403">
        <v>13</v>
      </c>
      <c r="B27" s="30"/>
      <c r="C27" s="30"/>
      <c r="D27" s="30"/>
      <c r="E27" s="605"/>
      <c r="F27" s="67"/>
    </row>
    <row r="28" spans="1:6">
      <c r="A28" s="1403">
        <v>14</v>
      </c>
      <c r="B28" s="30"/>
      <c r="C28" s="30"/>
      <c r="D28" s="30"/>
      <c r="E28" s="605"/>
      <c r="F28" s="67"/>
    </row>
    <row r="29" spans="1:6" ht="15.75">
      <c r="A29" s="1403" t="s">
        <v>795</v>
      </c>
      <c r="B29" s="1379" t="s">
        <v>3015</v>
      </c>
      <c r="C29" s="30"/>
      <c r="D29" s="30"/>
      <c r="E29" s="605"/>
      <c r="F29" s="67"/>
    </row>
    <row r="30" spans="1:6">
      <c r="A30" s="1403">
        <v>16</v>
      </c>
      <c r="B30" s="30" t="s">
        <v>3048</v>
      </c>
      <c r="C30" s="30"/>
      <c r="D30" s="30"/>
      <c r="E30" s="605">
        <v>3804</v>
      </c>
      <c r="F30" s="67"/>
    </row>
    <row r="31" spans="1:6">
      <c r="A31" s="1403">
        <v>17</v>
      </c>
      <c r="B31" s="30"/>
      <c r="C31" s="30"/>
      <c r="D31" s="30"/>
      <c r="E31" s="605"/>
      <c r="F31" s="67"/>
    </row>
    <row r="32" spans="1:6">
      <c r="A32" s="1403">
        <v>18</v>
      </c>
      <c r="B32" s="30"/>
      <c r="C32" s="30"/>
      <c r="D32" s="30"/>
      <c r="E32" s="605"/>
      <c r="F32" s="67"/>
    </row>
    <row r="33" spans="1:6">
      <c r="A33" s="1403">
        <v>19</v>
      </c>
      <c r="B33" s="30"/>
      <c r="C33" s="30"/>
      <c r="D33" s="30"/>
      <c r="E33" s="605"/>
      <c r="F33" s="67"/>
    </row>
    <row r="34" spans="1:6">
      <c r="A34" s="1403">
        <v>20</v>
      </c>
      <c r="B34" s="30"/>
      <c r="C34" s="30"/>
      <c r="D34" s="30"/>
      <c r="E34" s="605"/>
      <c r="F34" s="67"/>
    </row>
    <row r="35" spans="1:6">
      <c r="A35" s="1403">
        <v>21</v>
      </c>
      <c r="B35" s="30"/>
      <c r="C35" s="30"/>
      <c r="D35" s="30"/>
      <c r="E35" s="605"/>
      <c r="F35" s="67"/>
    </row>
    <row r="36" spans="1:6">
      <c r="A36" s="1403">
        <v>22</v>
      </c>
      <c r="B36" s="30"/>
      <c r="C36" s="30"/>
      <c r="D36" s="30"/>
      <c r="E36" s="605"/>
      <c r="F36" s="67"/>
    </row>
    <row r="37" spans="1:6">
      <c r="A37" s="1403">
        <v>23</v>
      </c>
      <c r="B37" s="30"/>
      <c r="C37" s="30"/>
      <c r="D37" s="30"/>
      <c r="E37" s="605"/>
      <c r="F37" s="67"/>
    </row>
    <row r="38" spans="1:6">
      <c r="A38" s="1403">
        <v>24</v>
      </c>
      <c r="B38" s="30"/>
      <c r="C38" s="30"/>
      <c r="D38" s="30"/>
      <c r="E38" s="605"/>
      <c r="F38" s="67"/>
    </row>
    <row r="39" spans="1:6">
      <c r="A39" s="1403">
        <v>25</v>
      </c>
      <c r="B39" s="30"/>
      <c r="C39" s="30"/>
      <c r="D39" s="30"/>
      <c r="E39" s="605"/>
      <c r="F39" s="67"/>
    </row>
    <row r="40" spans="1:6">
      <c r="A40" s="1403">
        <v>26</v>
      </c>
      <c r="B40" s="30"/>
      <c r="C40" s="30"/>
      <c r="D40" s="30"/>
      <c r="E40" s="605"/>
      <c r="F40" s="67"/>
    </row>
    <row r="41" spans="1:6">
      <c r="A41" s="1403">
        <v>27</v>
      </c>
      <c r="B41" s="30"/>
      <c r="C41" s="30"/>
      <c r="D41" s="30"/>
      <c r="E41" s="605"/>
      <c r="F41" s="67"/>
    </row>
    <row r="42" spans="1:6">
      <c r="A42" s="1403">
        <v>28</v>
      </c>
      <c r="B42" s="30"/>
      <c r="C42" s="30"/>
      <c r="D42" s="30"/>
      <c r="E42" s="605"/>
      <c r="F42" s="67"/>
    </row>
    <row r="43" spans="1:6">
      <c r="A43" s="1403">
        <v>29</v>
      </c>
      <c r="B43" s="30"/>
      <c r="C43" s="30"/>
      <c r="D43" s="30"/>
      <c r="E43" s="605"/>
      <c r="F43" s="67"/>
    </row>
    <row r="44" spans="1:6">
      <c r="A44" s="1403">
        <v>30</v>
      </c>
      <c r="B44" s="30"/>
      <c r="C44" s="30"/>
      <c r="D44" s="30"/>
      <c r="E44" s="605"/>
      <c r="F44" s="67"/>
    </row>
    <row r="45" spans="1:6">
      <c r="A45" s="1403">
        <v>31</v>
      </c>
      <c r="B45" s="30"/>
      <c r="C45" s="30"/>
      <c r="D45" s="30"/>
      <c r="E45" s="605"/>
      <c r="F45" s="67"/>
    </row>
    <row r="46" spans="1:6">
      <c r="A46" s="1403">
        <v>32</v>
      </c>
      <c r="B46" s="30"/>
      <c r="C46" s="30"/>
      <c r="D46" s="30"/>
      <c r="E46" s="605"/>
      <c r="F46" s="67"/>
    </row>
    <row r="47" spans="1:6">
      <c r="A47" s="1403">
        <v>33</v>
      </c>
      <c r="B47" s="30"/>
      <c r="C47" s="30"/>
      <c r="D47" s="30"/>
      <c r="E47" s="605"/>
      <c r="F47" s="67"/>
    </row>
    <row r="48" spans="1:6">
      <c r="A48" s="1403">
        <v>34</v>
      </c>
      <c r="B48" s="30"/>
      <c r="C48" s="30"/>
      <c r="D48" s="30"/>
      <c r="E48" s="605"/>
      <c r="F48" s="67"/>
    </row>
    <row r="49" spans="1:6">
      <c r="A49" s="1403">
        <v>35</v>
      </c>
      <c r="B49" s="30"/>
      <c r="C49" s="30"/>
      <c r="D49" s="30"/>
      <c r="E49" s="605"/>
      <c r="F49" s="67"/>
    </row>
    <row r="50" spans="1:6">
      <c r="A50" s="1403">
        <v>36</v>
      </c>
      <c r="B50" s="30"/>
      <c r="C50" s="30"/>
      <c r="D50" s="30"/>
      <c r="E50" s="605"/>
      <c r="F50" s="67"/>
    </row>
    <row r="51" spans="1:6">
      <c r="A51" s="1403">
        <v>37</v>
      </c>
      <c r="B51" s="30"/>
      <c r="C51" s="30"/>
      <c r="D51" s="30"/>
      <c r="E51" s="605"/>
      <c r="F51" s="67"/>
    </row>
    <row r="52" spans="1:6">
      <c r="A52" s="1403">
        <v>38</v>
      </c>
      <c r="B52" s="30"/>
      <c r="C52" s="30"/>
      <c r="D52" s="30"/>
      <c r="E52" s="605"/>
      <c r="F52" s="67"/>
    </row>
    <row r="53" spans="1:6">
      <c r="A53" s="1403">
        <v>39</v>
      </c>
      <c r="B53" s="30"/>
      <c r="C53" s="30"/>
      <c r="D53" s="30"/>
      <c r="E53" s="605"/>
      <c r="F53" s="67"/>
    </row>
    <row r="54" spans="1:6">
      <c r="A54" s="1403">
        <v>40</v>
      </c>
      <c r="B54" s="30"/>
      <c r="C54" s="30"/>
      <c r="D54" s="30"/>
      <c r="E54" s="605"/>
      <c r="F54" s="67"/>
    </row>
    <row r="55" spans="1:6">
      <c r="A55" s="1403">
        <v>41</v>
      </c>
      <c r="B55" s="30"/>
      <c r="C55" s="30"/>
      <c r="D55" s="30"/>
      <c r="E55" s="605"/>
      <c r="F55" s="67"/>
    </row>
    <row r="56" spans="1:6">
      <c r="A56" s="1403">
        <v>42</v>
      </c>
      <c r="B56" s="30"/>
      <c r="C56" s="30"/>
      <c r="D56" s="30"/>
      <c r="E56" s="605"/>
      <c r="F56" s="67"/>
    </row>
    <row r="57" spans="1:6">
      <c r="A57" s="1403">
        <v>43</v>
      </c>
      <c r="B57" s="30"/>
      <c r="C57" s="30"/>
      <c r="D57" s="30"/>
      <c r="E57" s="605"/>
      <c r="F57" s="67"/>
    </row>
    <row r="58" spans="1:6">
      <c r="A58" s="1403">
        <v>44</v>
      </c>
      <c r="B58" s="30" t="s">
        <v>212</v>
      </c>
      <c r="C58" s="30"/>
      <c r="D58" s="30"/>
      <c r="E58" s="605"/>
      <c r="F58" s="67"/>
    </row>
    <row r="59" spans="1:6">
      <c r="A59" s="99"/>
      <c r="B59" s="30"/>
      <c r="C59" s="30"/>
      <c r="D59" s="30"/>
      <c r="E59" s="605"/>
      <c r="F59" s="67"/>
    </row>
    <row r="60" spans="1:6" ht="15.75" thickBot="1">
      <c r="A60" s="1404">
        <v>45</v>
      </c>
      <c r="B60" s="223" t="s">
        <v>47</v>
      </c>
      <c r="C60" s="104"/>
      <c r="D60" s="104"/>
      <c r="E60" s="851">
        <f>SUM(E14:E58)</f>
        <v>18949</v>
      </c>
      <c r="F60" s="67"/>
    </row>
    <row r="61" spans="1:6" ht="15.75">
      <c r="A61" s="783" t="s">
        <v>1752</v>
      </c>
      <c r="B61" s="67"/>
      <c r="C61" s="852"/>
      <c r="D61" s="825"/>
      <c r="E61" s="825"/>
      <c r="F61" s="67"/>
    </row>
    <row r="62" spans="1:6" ht="15.75">
      <c r="A62" s="1391">
        <v>77</v>
      </c>
      <c r="B62" s="135"/>
      <c r="C62" s="402"/>
      <c r="D62" s="135"/>
      <c r="E62" s="135"/>
      <c r="F62" s="67"/>
    </row>
    <row r="63" spans="1:6">
      <c r="A63" s="67"/>
    </row>
    <row r="64" spans="1:6">
      <c r="A64" s="67"/>
    </row>
    <row r="65" spans="1:1">
      <c r="A65" s="67"/>
    </row>
    <row r="66" spans="1:1">
      <c r="A66" s="67"/>
    </row>
    <row r="67" spans="1:1">
      <c r="A67" s="67"/>
    </row>
    <row r="68" spans="1:1">
      <c r="A68" s="67"/>
    </row>
    <row r="69" spans="1:1">
      <c r="A69" s="67"/>
    </row>
    <row r="70" spans="1:1">
      <c r="A70" s="67"/>
    </row>
    <row r="71" spans="1:1">
      <c r="A71" s="67"/>
    </row>
    <row r="72" spans="1:1">
      <c r="A72" s="67"/>
    </row>
    <row r="73" spans="1:1">
      <c r="A73" s="67"/>
    </row>
    <row r="74" spans="1:1">
      <c r="A74" s="67"/>
    </row>
    <row r="75" spans="1:1">
      <c r="A75" s="67"/>
    </row>
    <row r="76" spans="1:1">
      <c r="A76" s="67"/>
    </row>
    <row r="77" spans="1:1">
      <c r="A77" s="67"/>
    </row>
    <row r="78" spans="1:1">
      <c r="A78" s="67"/>
    </row>
    <row r="79" spans="1:1">
      <c r="A79" s="67"/>
    </row>
    <row r="80" spans="1:1">
      <c r="A80" s="67"/>
    </row>
    <row r="81" spans="1:1">
      <c r="A81" s="67"/>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sheetPr transitionEvaluation="1">
    <pageSetUpPr fitToPage="1"/>
  </sheetPr>
  <dimension ref="A1:F78"/>
  <sheetViews>
    <sheetView defaultGridColor="0" topLeftCell="A25" colorId="22" zoomScale="75" zoomScaleNormal="75" workbookViewId="0">
      <selection activeCell="E38" sqref="E38"/>
    </sheetView>
  </sheetViews>
  <sheetFormatPr defaultColWidth="9.77734375" defaultRowHeight="15"/>
  <cols>
    <col min="1" max="1" width="7.77734375" customWidth="1"/>
    <col min="2" max="2" width="1.77734375" customWidth="1"/>
    <col min="3" max="3" width="50.77734375" customWidth="1"/>
    <col min="4" max="4" width="21.77734375" customWidth="1"/>
    <col min="5" max="5" width="24" customWidth="1"/>
  </cols>
  <sheetData>
    <row r="1" spans="1:6" ht="15.75" thickBot="1">
      <c r="A1" s="153" t="str">
        <f>'Data Sheet'!A52</f>
        <v>Annual Report of THE MIDDLEBURGH TELEPHONE COMPANY                                                                                  For the period ending DECEMBER 31, 2013</v>
      </c>
      <c r="B1" s="67"/>
      <c r="C1" s="67"/>
      <c r="D1" s="67"/>
      <c r="E1" s="67"/>
      <c r="F1" s="67"/>
    </row>
    <row r="2" spans="1:6">
      <c r="A2" s="68"/>
      <c r="B2" s="69"/>
      <c r="C2" s="69"/>
      <c r="D2" s="69"/>
      <c r="E2" s="70"/>
      <c r="F2" s="67"/>
    </row>
    <row r="3" spans="1:6">
      <c r="A3" s="74"/>
      <c r="B3" s="67"/>
      <c r="C3" s="67"/>
      <c r="D3" s="67"/>
      <c r="E3" s="75"/>
      <c r="F3" s="67"/>
    </row>
    <row r="4" spans="1:6" ht="18">
      <c r="A4" s="518" t="s">
        <v>1599</v>
      </c>
      <c r="B4" s="170"/>
      <c r="C4" s="170"/>
      <c r="D4" s="170"/>
      <c r="E4" s="334"/>
      <c r="F4" s="67"/>
    </row>
    <row r="5" spans="1:6" ht="18">
      <c r="A5" s="74"/>
      <c r="B5" s="67"/>
      <c r="C5" s="776"/>
      <c r="D5" s="67"/>
      <c r="E5" s="75"/>
      <c r="F5" s="67"/>
    </row>
    <row r="6" spans="1:6" ht="18">
      <c r="A6" s="168" t="s">
        <v>1600</v>
      </c>
      <c r="B6" s="67"/>
      <c r="C6" s="67"/>
      <c r="D6" s="67"/>
      <c r="E6" s="75"/>
      <c r="F6" s="67"/>
    </row>
    <row r="7" spans="1:6" ht="18">
      <c r="A7" s="168" t="s">
        <v>1601</v>
      </c>
      <c r="B7" s="67"/>
      <c r="C7" s="67"/>
      <c r="D7" s="67"/>
      <c r="E7" s="155"/>
      <c r="F7" s="67"/>
    </row>
    <row r="8" spans="1:6" ht="18">
      <c r="A8" s="168" t="s">
        <v>1602</v>
      </c>
      <c r="B8" s="67"/>
      <c r="C8" s="67"/>
      <c r="D8" s="67"/>
      <c r="E8" s="75"/>
      <c r="F8" s="67"/>
    </row>
    <row r="9" spans="1:6" ht="18">
      <c r="A9" s="168" t="s">
        <v>1603</v>
      </c>
      <c r="B9" s="67"/>
      <c r="C9" s="67"/>
      <c r="D9" s="67"/>
      <c r="E9" s="75"/>
      <c r="F9" s="67"/>
    </row>
    <row r="10" spans="1:6" ht="18">
      <c r="A10" s="168"/>
      <c r="B10" s="67"/>
      <c r="C10" s="67"/>
      <c r="D10" s="67"/>
      <c r="E10" s="75"/>
      <c r="F10" s="67"/>
    </row>
    <row r="11" spans="1:6" ht="18">
      <c r="A11" s="168" t="s">
        <v>1670</v>
      </c>
      <c r="B11" s="67"/>
      <c r="C11" s="67"/>
      <c r="D11" s="67"/>
      <c r="E11" s="75"/>
      <c r="F11" s="67"/>
    </row>
    <row r="12" spans="1:6" ht="18">
      <c r="A12" s="168" t="s">
        <v>1671</v>
      </c>
      <c r="B12" s="67"/>
      <c r="C12" s="67"/>
      <c r="D12" s="67"/>
      <c r="E12" s="75"/>
      <c r="F12" s="67"/>
    </row>
    <row r="13" spans="1:6">
      <c r="A13" s="216"/>
      <c r="B13" s="217"/>
      <c r="C13" s="217"/>
      <c r="D13" s="217"/>
      <c r="E13" s="218"/>
      <c r="F13" s="67"/>
    </row>
    <row r="14" spans="1:6">
      <c r="A14" s="74"/>
      <c r="B14" s="177"/>
      <c r="C14" s="67"/>
      <c r="D14" s="177"/>
      <c r="E14" s="97"/>
      <c r="F14" s="67"/>
    </row>
    <row r="15" spans="1:6">
      <c r="A15" s="98" t="s">
        <v>36</v>
      </c>
      <c r="B15" s="177"/>
      <c r="C15" s="135" t="s">
        <v>2156</v>
      </c>
      <c r="D15" s="108"/>
      <c r="E15" s="94" t="s">
        <v>1962</v>
      </c>
      <c r="F15" s="67"/>
    </row>
    <row r="16" spans="1:6">
      <c r="A16" s="98" t="s">
        <v>48</v>
      </c>
      <c r="B16" s="177"/>
      <c r="C16" s="135" t="s">
        <v>530</v>
      </c>
      <c r="D16" s="108"/>
      <c r="E16" s="94" t="s">
        <v>531</v>
      </c>
      <c r="F16" s="67"/>
    </row>
    <row r="17" spans="1:6">
      <c r="A17" s="74"/>
      <c r="B17" s="177"/>
      <c r="C17" s="108"/>
      <c r="D17" s="108"/>
      <c r="E17" s="97"/>
      <c r="F17" s="67"/>
    </row>
    <row r="18" spans="1:6">
      <c r="A18" s="584"/>
      <c r="B18" s="788"/>
      <c r="C18" s="322"/>
      <c r="D18" s="359"/>
      <c r="E18" s="360"/>
      <c r="F18" s="67"/>
    </row>
    <row r="19" spans="1:6" ht="15.75">
      <c r="A19" s="74"/>
      <c r="B19" s="108"/>
      <c r="C19" s="1015" t="s">
        <v>1672</v>
      </c>
      <c r="D19" s="974"/>
      <c r="E19" s="854"/>
      <c r="F19" s="67"/>
    </row>
    <row r="20" spans="1:6">
      <c r="A20" s="1390">
        <v>1</v>
      </c>
      <c r="B20" s="177"/>
      <c r="C20" s="159" t="s">
        <v>2933</v>
      </c>
      <c r="D20" s="159"/>
      <c r="E20" s="446"/>
      <c r="F20" s="67"/>
    </row>
    <row r="21" spans="1:6">
      <c r="A21" s="1390">
        <v>2</v>
      </c>
      <c r="B21" s="177"/>
      <c r="C21" s="159" t="s">
        <v>795</v>
      </c>
      <c r="D21" s="159"/>
      <c r="E21" s="426"/>
      <c r="F21" s="67"/>
    </row>
    <row r="22" spans="1:6">
      <c r="A22" s="1390">
        <v>3</v>
      </c>
      <c r="B22" s="177"/>
      <c r="C22" s="159"/>
      <c r="D22" s="159"/>
      <c r="E22" s="426"/>
      <c r="F22" s="67"/>
    </row>
    <row r="23" spans="1:6">
      <c r="A23" s="1390">
        <v>4</v>
      </c>
      <c r="B23" s="177"/>
      <c r="C23" s="159"/>
      <c r="D23" s="159"/>
      <c r="E23" s="426"/>
      <c r="F23" s="67"/>
    </row>
    <row r="24" spans="1:6">
      <c r="A24" s="1390">
        <v>5</v>
      </c>
      <c r="B24" s="177"/>
      <c r="C24" s="159"/>
      <c r="D24" s="159"/>
      <c r="E24" s="426"/>
      <c r="F24" s="67"/>
    </row>
    <row r="25" spans="1:6">
      <c r="A25" s="1390">
        <v>6</v>
      </c>
      <c r="B25" s="177"/>
      <c r="C25" s="159"/>
      <c r="D25" s="159"/>
      <c r="E25" s="426"/>
      <c r="F25" s="67"/>
    </row>
    <row r="26" spans="1:6">
      <c r="A26" s="1390">
        <v>7</v>
      </c>
      <c r="B26" s="177"/>
      <c r="C26" s="159"/>
      <c r="D26" s="159"/>
      <c r="E26" s="426"/>
      <c r="F26" s="67"/>
    </row>
    <row r="27" spans="1:6">
      <c r="A27" s="1390">
        <v>8</v>
      </c>
      <c r="B27" s="177"/>
      <c r="C27" s="159"/>
      <c r="D27" s="159"/>
      <c r="E27" s="426"/>
      <c r="F27" s="67"/>
    </row>
    <row r="28" spans="1:6">
      <c r="A28" s="1390">
        <v>9</v>
      </c>
      <c r="B28" s="177"/>
      <c r="C28" s="159"/>
      <c r="D28" s="159"/>
      <c r="E28" s="426"/>
      <c r="F28" s="67"/>
    </row>
    <row r="29" spans="1:6">
      <c r="A29" s="1390">
        <v>10</v>
      </c>
      <c r="B29" s="177"/>
      <c r="C29" s="159"/>
      <c r="D29" s="159"/>
      <c r="E29" s="426"/>
      <c r="F29" s="67"/>
    </row>
    <row r="30" spans="1:6">
      <c r="A30" s="1390">
        <v>11</v>
      </c>
      <c r="B30" s="177"/>
      <c r="C30" s="159"/>
      <c r="D30" s="159"/>
      <c r="E30" s="426"/>
      <c r="F30" s="67"/>
    </row>
    <row r="31" spans="1:6">
      <c r="A31" s="1390">
        <v>12</v>
      </c>
      <c r="B31" s="177"/>
      <c r="C31" s="159"/>
      <c r="D31" s="159"/>
      <c r="E31" s="426"/>
      <c r="F31" s="67"/>
    </row>
    <row r="32" spans="1:6">
      <c r="A32" s="74"/>
      <c r="B32" s="177"/>
      <c r="C32" s="159"/>
      <c r="D32" s="159"/>
      <c r="E32" s="439"/>
      <c r="F32" s="67"/>
    </row>
    <row r="33" spans="1:6" ht="15.75">
      <c r="A33" s="1390">
        <v>13</v>
      </c>
      <c r="B33" s="177"/>
      <c r="C33" s="1015" t="s">
        <v>1673</v>
      </c>
      <c r="D33" s="974"/>
      <c r="E33" s="855">
        <f>SUM(E20:E32)</f>
        <v>0</v>
      </c>
      <c r="F33" s="67"/>
    </row>
    <row r="34" spans="1:6">
      <c r="A34" s="74"/>
      <c r="B34" s="67"/>
      <c r="C34" s="326"/>
      <c r="D34" s="2"/>
      <c r="E34" s="360"/>
      <c r="F34" s="67"/>
    </row>
    <row r="35" spans="1:6" ht="15.75">
      <c r="A35" s="74"/>
      <c r="B35" s="108"/>
      <c r="C35" s="853" t="s">
        <v>1674</v>
      </c>
      <c r="D35" s="165"/>
      <c r="E35" s="1012"/>
      <c r="F35" s="67"/>
    </row>
    <row r="36" spans="1:6">
      <c r="A36" s="74"/>
      <c r="B36" s="108"/>
      <c r="C36" s="453"/>
      <c r="D36" s="165"/>
      <c r="E36" s="856"/>
      <c r="F36" s="67"/>
    </row>
    <row r="37" spans="1:6">
      <c r="A37" s="98">
        <v>14</v>
      </c>
      <c r="B37" s="67"/>
      <c r="C37" s="443" t="s">
        <v>3016</v>
      </c>
      <c r="D37" s="159"/>
      <c r="E37" s="446">
        <v>-35210</v>
      </c>
      <c r="F37" s="67"/>
    </row>
    <row r="38" spans="1:6">
      <c r="A38" s="98">
        <v>15</v>
      </c>
      <c r="B38" s="67"/>
      <c r="C38" s="443"/>
      <c r="D38" s="159"/>
      <c r="E38" s="426"/>
      <c r="F38" s="67"/>
    </row>
    <row r="39" spans="1:6">
      <c r="A39" s="98">
        <v>16</v>
      </c>
      <c r="B39" s="67"/>
      <c r="C39" s="443"/>
      <c r="D39" s="159"/>
      <c r="E39" s="426"/>
      <c r="F39" s="67"/>
    </row>
    <row r="40" spans="1:6">
      <c r="A40" s="98">
        <v>17</v>
      </c>
      <c r="B40" s="67"/>
      <c r="C40" s="443"/>
      <c r="D40" s="159"/>
      <c r="E40" s="426"/>
      <c r="F40" s="67"/>
    </row>
    <row r="41" spans="1:6">
      <c r="A41" s="98">
        <v>18</v>
      </c>
      <c r="B41" s="67"/>
      <c r="C41" s="443"/>
      <c r="D41" s="159"/>
      <c r="E41" s="426"/>
      <c r="F41" s="67"/>
    </row>
    <row r="42" spans="1:6">
      <c r="A42" s="98">
        <v>19</v>
      </c>
      <c r="B42" s="67"/>
      <c r="C42" s="443"/>
      <c r="D42" s="159"/>
      <c r="E42" s="426"/>
      <c r="F42" s="67"/>
    </row>
    <row r="43" spans="1:6">
      <c r="A43" s="98">
        <v>20</v>
      </c>
      <c r="B43" s="67"/>
      <c r="C43" s="443"/>
      <c r="D43" s="159"/>
      <c r="E43" s="426"/>
      <c r="F43" s="67"/>
    </row>
    <row r="44" spans="1:6">
      <c r="A44" s="98">
        <v>21</v>
      </c>
      <c r="B44" s="67"/>
      <c r="C44" s="443"/>
      <c r="D44" s="159"/>
      <c r="E44" s="426"/>
      <c r="F44" s="67"/>
    </row>
    <row r="45" spans="1:6">
      <c r="A45" s="98">
        <v>22</v>
      </c>
      <c r="B45" s="67"/>
      <c r="C45" s="443"/>
      <c r="D45" s="159"/>
      <c r="E45" s="426"/>
      <c r="F45" s="67"/>
    </row>
    <row r="46" spans="1:6">
      <c r="A46" s="98">
        <v>23</v>
      </c>
      <c r="B46" s="67"/>
      <c r="C46" s="443"/>
      <c r="D46" s="159"/>
      <c r="E46" s="426"/>
      <c r="F46" s="67"/>
    </row>
    <row r="47" spans="1:6">
      <c r="A47" s="98">
        <v>24</v>
      </c>
      <c r="B47" s="67"/>
      <c r="C47" s="443"/>
      <c r="D47" s="159"/>
      <c r="E47" s="426"/>
      <c r="F47" s="67"/>
    </row>
    <row r="48" spans="1:6">
      <c r="A48" s="98">
        <v>25</v>
      </c>
      <c r="B48" s="67"/>
      <c r="C48" s="443"/>
      <c r="D48" s="159"/>
      <c r="E48" s="426"/>
      <c r="F48" s="67"/>
    </row>
    <row r="49" spans="1:6">
      <c r="A49" s="98">
        <v>26</v>
      </c>
      <c r="B49" s="67"/>
      <c r="C49" s="443"/>
      <c r="D49" s="159"/>
      <c r="E49" s="426"/>
      <c r="F49" s="67"/>
    </row>
    <row r="50" spans="1:6">
      <c r="A50" s="98">
        <v>27</v>
      </c>
      <c r="B50" s="67"/>
      <c r="C50" s="443"/>
      <c r="D50" s="159"/>
      <c r="E50" s="426"/>
      <c r="F50" s="67"/>
    </row>
    <row r="51" spans="1:6">
      <c r="A51" s="98">
        <v>28</v>
      </c>
      <c r="B51" s="67"/>
      <c r="C51" s="443"/>
      <c r="D51" s="159"/>
      <c r="E51" s="426"/>
      <c r="F51" s="67"/>
    </row>
    <row r="52" spans="1:6">
      <c r="A52" s="98">
        <v>29</v>
      </c>
      <c r="B52" s="67"/>
      <c r="C52" s="443"/>
      <c r="D52" s="159"/>
      <c r="E52" s="426"/>
      <c r="F52" s="67"/>
    </row>
    <row r="53" spans="1:6">
      <c r="A53" s="98">
        <v>30</v>
      </c>
      <c r="B53" s="67"/>
      <c r="C53" s="443"/>
      <c r="D53" s="159"/>
      <c r="E53" s="426"/>
      <c r="F53" s="67"/>
    </row>
    <row r="54" spans="1:6">
      <c r="A54" s="98">
        <v>31</v>
      </c>
      <c r="B54" s="67"/>
      <c r="C54" s="443"/>
      <c r="D54" s="159"/>
      <c r="E54" s="426"/>
      <c r="F54" s="67"/>
    </row>
    <row r="55" spans="1:6">
      <c r="A55" s="98">
        <v>32</v>
      </c>
      <c r="B55" s="67"/>
      <c r="C55" s="443"/>
      <c r="D55" s="159"/>
      <c r="E55" s="426"/>
      <c r="F55" s="67"/>
    </row>
    <row r="56" spans="1:6">
      <c r="A56" s="74"/>
      <c r="B56" s="67"/>
      <c r="C56" s="443"/>
      <c r="D56" s="159"/>
      <c r="E56" s="426"/>
      <c r="F56" s="67"/>
    </row>
    <row r="57" spans="1:6">
      <c r="A57" s="74"/>
      <c r="B57" s="177"/>
      <c r="C57" s="159"/>
      <c r="D57" s="159"/>
      <c r="E57" s="439"/>
      <c r="F57" s="67"/>
    </row>
    <row r="58" spans="1:6" ht="16.5" thickBot="1">
      <c r="A58" s="1402">
        <v>33</v>
      </c>
      <c r="B58" s="104"/>
      <c r="C58" s="857" t="s">
        <v>1675</v>
      </c>
      <c r="D58" s="319"/>
      <c r="E58" s="858">
        <f>SUM(E37:E57)</f>
        <v>-35210</v>
      </c>
      <c r="F58" s="67"/>
    </row>
    <row r="59" spans="1:6">
      <c r="A59" s="166" t="s">
        <v>2684</v>
      </c>
      <c r="B59" s="108"/>
      <c r="C59" s="108"/>
      <c r="D59" s="108"/>
      <c r="E59" s="108"/>
      <c r="F59" s="67"/>
    </row>
    <row r="60" spans="1:6">
      <c r="A60" s="1391">
        <v>78</v>
      </c>
      <c r="B60" s="108"/>
      <c r="C60" s="108"/>
      <c r="D60" s="108"/>
      <c r="E60" s="108"/>
      <c r="F60" s="67"/>
    </row>
    <row r="61" spans="1:6">
      <c r="A61" s="67"/>
    </row>
    <row r="62" spans="1:6">
      <c r="A62" s="67"/>
    </row>
    <row r="63" spans="1:6">
      <c r="A63" s="67"/>
    </row>
    <row r="64" spans="1:6">
      <c r="A64" s="67"/>
    </row>
    <row r="65" spans="1:1">
      <c r="A65" s="67"/>
    </row>
    <row r="66" spans="1:1">
      <c r="A66" s="67"/>
    </row>
    <row r="67" spans="1:1">
      <c r="A67" s="67"/>
    </row>
    <row r="68" spans="1:1">
      <c r="A68" s="67"/>
    </row>
    <row r="69" spans="1:1">
      <c r="A69" s="67"/>
    </row>
    <row r="70" spans="1:1">
      <c r="A70" s="67"/>
    </row>
    <row r="71" spans="1:1">
      <c r="A71" s="67"/>
    </row>
    <row r="72" spans="1:1">
      <c r="A72" s="67"/>
    </row>
    <row r="73" spans="1:1">
      <c r="A73" s="67"/>
    </row>
    <row r="74" spans="1:1">
      <c r="A74" s="67"/>
    </row>
    <row r="75" spans="1:1">
      <c r="A75" s="67"/>
    </row>
    <row r="76" spans="1:1">
      <c r="A76" s="67"/>
    </row>
    <row r="77" spans="1:1">
      <c r="A77" s="67"/>
    </row>
    <row r="78" spans="1:1">
      <c r="A78" s="67"/>
    </row>
  </sheetData>
  <printOptions horizontalCentered="1"/>
  <pageMargins left="0.5" right="0.5" top="0.5" bottom="0.5" header="0.5" footer="0.5"/>
  <pageSetup scale="75" orientation="portrait" r:id="rId1"/>
  <headerFooter alignWithMargins="0"/>
  <legacyDrawing r:id="rId2"/>
</worksheet>
</file>

<file path=xl/worksheets/sheet42.xml><?xml version="1.0" encoding="utf-8"?>
<worksheet xmlns="http://schemas.openxmlformats.org/spreadsheetml/2006/main" xmlns:r="http://schemas.openxmlformats.org/officeDocument/2006/relationships">
  <dimension ref="A1:I82"/>
  <sheetViews>
    <sheetView topLeftCell="A25" zoomScale="60" zoomScaleNormal="60" workbookViewId="0">
      <selection activeCell="E17" sqref="E17"/>
    </sheetView>
  </sheetViews>
  <sheetFormatPr defaultColWidth="9.77734375" defaultRowHeight="15"/>
  <cols>
    <col min="1" max="1" width="1.77734375" customWidth="1"/>
    <col min="2" max="2" width="4.77734375" customWidth="1"/>
    <col min="3" max="3" width="1.77734375" customWidth="1"/>
    <col min="4" max="4" width="40.77734375" customWidth="1"/>
    <col min="5" max="5" width="45.77734375" customWidth="1"/>
    <col min="6" max="6" width="2.77734375" customWidth="1"/>
    <col min="7" max="7" width="18.77734375" customWidth="1"/>
    <col min="8" max="8" width="2.77734375" customWidth="1"/>
  </cols>
  <sheetData>
    <row r="1" spans="1:9" ht="18.95" customHeight="1" thickBot="1">
      <c r="A1" s="1039" t="e">
        <v>#REF!</v>
      </c>
      <c r="B1" s="722"/>
      <c r="C1" s="722"/>
      <c r="D1" s="722"/>
      <c r="E1" s="722"/>
      <c r="F1" s="722"/>
      <c r="G1" s="67"/>
      <c r="H1" s="67"/>
      <c r="I1" s="67"/>
    </row>
    <row r="2" spans="1:9" ht="18.95" customHeight="1">
      <c r="A2" s="1313"/>
      <c r="B2" s="1149"/>
      <c r="C2" s="1304"/>
      <c r="D2" s="1304"/>
      <c r="E2" s="1304"/>
      <c r="F2" s="1304"/>
      <c r="G2" s="1314"/>
      <c r="H2" s="1315"/>
      <c r="I2" s="67"/>
    </row>
    <row r="3" spans="1:9" ht="18.95" customHeight="1">
      <c r="A3" s="1151"/>
      <c r="B3" s="1316" t="s">
        <v>1676</v>
      </c>
      <c r="C3" s="1153"/>
      <c r="D3" s="1153"/>
      <c r="E3" s="1153"/>
      <c r="F3" s="1153"/>
      <c r="G3" s="1153"/>
      <c r="H3" s="1154"/>
      <c r="I3" s="67"/>
    </row>
    <row r="4" spans="1:9" ht="18.95" customHeight="1">
      <c r="A4" s="1151"/>
      <c r="B4" s="1044"/>
      <c r="C4" s="1044"/>
      <c r="D4" s="1044"/>
      <c r="E4" s="1044"/>
      <c r="F4" s="1044"/>
      <c r="G4" s="1044"/>
      <c r="H4" s="1045"/>
      <c r="I4" s="67"/>
    </row>
    <row r="5" spans="1:9" ht="18.95" customHeight="1">
      <c r="A5" s="1151"/>
      <c r="B5" s="1044" t="s">
        <v>1677</v>
      </c>
      <c r="C5" s="1044"/>
      <c r="D5" s="1044"/>
      <c r="E5" s="1044"/>
      <c r="F5" s="1044"/>
      <c r="G5" s="1044"/>
      <c r="H5" s="1045"/>
      <c r="I5" s="67"/>
    </row>
    <row r="6" spans="1:9" ht="18.95" customHeight="1">
      <c r="A6" s="1151"/>
      <c r="B6" s="1044" t="s">
        <v>1678</v>
      </c>
      <c r="C6" s="1044"/>
      <c r="D6" s="1044"/>
      <c r="E6" s="1044"/>
      <c r="F6" s="1044"/>
      <c r="G6" s="1044"/>
      <c r="H6" s="1045"/>
      <c r="I6" s="67"/>
    </row>
    <row r="7" spans="1:9" ht="18.95" customHeight="1">
      <c r="A7" s="1151"/>
      <c r="B7" s="1044" t="s">
        <v>2915</v>
      </c>
      <c r="C7" s="1044"/>
      <c r="D7" s="1044"/>
      <c r="E7" s="1044"/>
      <c r="F7" s="1044"/>
      <c r="G7" s="1044"/>
      <c r="H7" s="1045"/>
      <c r="I7" s="67"/>
    </row>
    <row r="8" spans="1:9" ht="18.95" customHeight="1">
      <c r="A8" s="1151"/>
      <c r="B8" s="1317" t="s">
        <v>2914</v>
      </c>
      <c r="C8" s="1044"/>
      <c r="D8" s="1044"/>
      <c r="E8" s="1044"/>
      <c r="F8" s="1044"/>
      <c r="G8" s="1044"/>
      <c r="H8" s="1045"/>
      <c r="I8" s="67"/>
    </row>
    <row r="9" spans="1:9" ht="18.95" customHeight="1">
      <c r="A9" s="1151"/>
      <c r="B9" s="1044"/>
      <c r="C9" s="1044"/>
      <c r="D9" s="1044"/>
      <c r="E9" s="1044"/>
      <c r="F9" s="1044"/>
      <c r="G9" s="1044"/>
      <c r="H9" s="1045"/>
      <c r="I9" s="67"/>
    </row>
    <row r="10" spans="1:9" ht="18.95" customHeight="1">
      <c r="A10" s="800"/>
      <c r="B10" s="757"/>
      <c r="C10" s="769"/>
      <c r="D10" s="757"/>
      <c r="E10" s="731"/>
      <c r="F10" s="757"/>
      <c r="G10" s="757"/>
      <c r="H10" s="742"/>
      <c r="I10" s="67"/>
    </row>
    <row r="11" spans="1:9" ht="18.95" customHeight="1">
      <c r="A11" s="168"/>
      <c r="B11" s="666" t="s">
        <v>36</v>
      </c>
      <c r="C11" s="859"/>
      <c r="D11" s="727" t="s">
        <v>2156</v>
      </c>
      <c r="E11" s="758"/>
      <c r="F11" s="722"/>
      <c r="G11" s="666" t="s">
        <v>1962</v>
      </c>
      <c r="H11" s="729"/>
      <c r="I11" s="67"/>
    </row>
    <row r="12" spans="1:9" ht="18.95" customHeight="1">
      <c r="A12" s="168"/>
      <c r="B12" s="666" t="s">
        <v>48</v>
      </c>
      <c r="C12" s="859"/>
      <c r="D12" s="727" t="s">
        <v>530</v>
      </c>
      <c r="E12" s="758"/>
      <c r="F12" s="722"/>
      <c r="G12" s="666" t="s">
        <v>531</v>
      </c>
      <c r="H12" s="729"/>
      <c r="I12" s="67"/>
    </row>
    <row r="13" spans="1:9" ht="18.95" customHeight="1">
      <c r="A13" s="800"/>
      <c r="B13" s="757"/>
      <c r="C13" s="769"/>
      <c r="D13" s="757"/>
      <c r="E13" s="731"/>
      <c r="F13" s="757"/>
      <c r="G13" s="757"/>
      <c r="H13" s="742"/>
      <c r="I13" s="67"/>
    </row>
    <row r="14" spans="1:9" ht="18.95" customHeight="1">
      <c r="A14" s="168"/>
      <c r="B14" s="1400">
        <v>1</v>
      </c>
      <c r="C14" s="859"/>
      <c r="D14" s="30" t="s">
        <v>3041</v>
      </c>
      <c r="E14" s="676"/>
      <c r="F14" s="767"/>
      <c r="G14" s="1424">
        <v>-38831</v>
      </c>
      <c r="H14" s="729"/>
      <c r="I14" s="67"/>
    </row>
    <row r="15" spans="1:9" ht="18.95" customHeight="1">
      <c r="A15" s="168"/>
      <c r="B15" s="1400">
        <v>2</v>
      </c>
      <c r="C15" s="859"/>
      <c r="D15" s="30" t="s">
        <v>3042</v>
      </c>
      <c r="E15" s="676"/>
      <c r="F15" s="767"/>
      <c r="G15" s="1423">
        <v>-60000</v>
      </c>
      <c r="H15" s="729"/>
      <c r="I15" s="67"/>
    </row>
    <row r="16" spans="1:9" ht="18.95" customHeight="1">
      <c r="A16" s="168"/>
      <c r="B16" s="1400">
        <v>3</v>
      </c>
      <c r="C16" s="859"/>
      <c r="D16" s="30" t="s">
        <v>3043</v>
      </c>
      <c r="E16" s="676"/>
      <c r="F16" s="767"/>
      <c r="G16" s="1423">
        <v>-8101</v>
      </c>
      <c r="H16" s="729"/>
      <c r="I16" s="67"/>
    </row>
    <row r="17" spans="1:9" ht="18.95" customHeight="1">
      <c r="A17" s="168"/>
      <c r="B17" s="1400">
        <v>4</v>
      </c>
      <c r="C17" s="859"/>
      <c r="D17" s="767" t="s">
        <v>3044</v>
      </c>
      <c r="E17" s="676"/>
      <c r="F17" s="767"/>
      <c r="G17" s="1424">
        <v>2332</v>
      </c>
      <c r="H17" s="729"/>
      <c r="I17" s="67"/>
    </row>
    <row r="18" spans="1:9" ht="18.95" customHeight="1">
      <c r="A18" s="168"/>
      <c r="B18" s="1400">
        <v>5</v>
      </c>
      <c r="C18" s="859"/>
      <c r="D18" s="767"/>
      <c r="E18" s="676"/>
      <c r="F18" s="767"/>
      <c r="G18" s="685"/>
      <c r="H18" s="729"/>
      <c r="I18" s="67"/>
    </row>
    <row r="19" spans="1:9" ht="18.95" customHeight="1">
      <c r="A19" s="168"/>
      <c r="B19" s="1400">
        <v>6</v>
      </c>
      <c r="C19" s="859"/>
      <c r="D19" s="767"/>
      <c r="E19" s="676"/>
      <c r="F19" s="767"/>
      <c r="G19" s="685"/>
      <c r="H19" s="729"/>
      <c r="I19" s="67"/>
    </row>
    <row r="20" spans="1:9" ht="18.95" customHeight="1">
      <c r="A20" s="168"/>
      <c r="B20" s="1400">
        <v>7</v>
      </c>
      <c r="C20" s="859"/>
      <c r="D20" s="767"/>
      <c r="E20" s="676"/>
      <c r="F20" s="767"/>
      <c r="G20" s="685"/>
      <c r="H20" s="729"/>
      <c r="I20" s="67"/>
    </row>
    <row r="21" spans="1:9" ht="18.95" customHeight="1">
      <c r="A21" s="168"/>
      <c r="B21" s="1400">
        <v>8</v>
      </c>
      <c r="C21" s="859"/>
      <c r="D21" s="767"/>
      <c r="E21" s="676"/>
      <c r="F21" s="767"/>
      <c r="G21" s="685"/>
      <c r="H21" s="729"/>
      <c r="I21" s="67"/>
    </row>
    <row r="22" spans="1:9" ht="18.95" customHeight="1">
      <c r="A22" s="168"/>
      <c r="B22" s="1400">
        <v>9</v>
      </c>
      <c r="C22" s="859"/>
      <c r="D22" s="767"/>
      <c r="E22" s="676"/>
      <c r="F22" s="767"/>
      <c r="G22" s="685"/>
      <c r="H22" s="729"/>
      <c r="I22" s="67"/>
    </row>
    <row r="23" spans="1:9" ht="18.95" customHeight="1">
      <c r="A23" s="168"/>
      <c r="B23" s="1400">
        <v>10</v>
      </c>
      <c r="C23" s="859"/>
      <c r="D23" s="767"/>
      <c r="E23" s="676"/>
      <c r="F23" s="767"/>
      <c r="G23" s="685"/>
      <c r="H23" s="729"/>
      <c r="I23" s="67"/>
    </row>
    <row r="24" spans="1:9" ht="18.95" customHeight="1">
      <c r="A24" s="168"/>
      <c r="B24" s="1400">
        <v>11</v>
      </c>
      <c r="C24" s="859"/>
      <c r="D24" s="767"/>
      <c r="E24" s="676"/>
      <c r="F24" s="767"/>
      <c r="G24" s="685"/>
      <c r="H24" s="729"/>
      <c r="I24" s="67"/>
    </row>
    <row r="25" spans="1:9" ht="18.95" customHeight="1">
      <c r="A25" s="168"/>
      <c r="B25" s="1400">
        <v>12</v>
      </c>
      <c r="C25" s="859"/>
      <c r="D25" s="767"/>
      <c r="E25" s="676"/>
      <c r="F25" s="767"/>
      <c r="G25" s="685"/>
      <c r="H25" s="729"/>
      <c r="I25" s="67"/>
    </row>
    <row r="26" spans="1:9" ht="18.95" customHeight="1">
      <c r="A26" s="168"/>
      <c r="B26" s="1400">
        <v>13</v>
      </c>
      <c r="C26" s="859"/>
      <c r="D26" s="767"/>
      <c r="E26" s="676"/>
      <c r="F26" s="767"/>
      <c r="G26" s="685"/>
      <c r="H26" s="729"/>
      <c r="I26" s="67"/>
    </row>
    <row r="27" spans="1:9" ht="18.95" customHeight="1">
      <c r="A27" s="168"/>
      <c r="B27" s="1400">
        <v>14</v>
      </c>
      <c r="C27" s="859"/>
      <c r="D27" s="767"/>
      <c r="E27" s="676"/>
      <c r="F27" s="767"/>
      <c r="G27" s="685"/>
      <c r="H27" s="729"/>
      <c r="I27" s="67"/>
    </row>
    <row r="28" spans="1:9" ht="18.95" customHeight="1">
      <c r="A28" s="168"/>
      <c r="B28" s="1400">
        <v>15</v>
      </c>
      <c r="C28" s="859"/>
      <c r="D28" s="767"/>
      <c r="E28" s="676"/>
      <c r="F28" s="767"/>
      <c r="G28" s="685"/>
      <c r="H28" s="729"/>
      <c r="I28" s="67"/>
    </row>
    <row r="29" spans="1:9" ht="18.95" customHeight="1">
      <c r="A29" s="168"/>
      <c r="B29" s="1400">
        <v>16</v>
      </c>
      <c r="C29" s="859"/>
      <c r="D29" s="767"/>
      <c r="E29" s="676"/>
      <c r="F29" s="767"/>
      <c r="G29" s="685"/>
      <c r="H29" s="729"/>
      <c r="I29" s="67"/>
    </row>
    <row r="30" spans="1:9" ht="18.95" customHeight="1">
      <c r="A30" s="168"/>
      <c r="B30" s="1400">
        <v>17</v>
      </c>
      <c r="C30" s="859"/>
      <c r="D30" s="767"/>
      <c r="E30" s="676"/>
      <c r="F30" s="767"/>
      <c r="G30" s="685"/>
      <c r="H30" s="729"/>
      <c r="I30" s="67"/>
    </row>
    <row r="31" spans="1:9" ht="18.95" customHeight="1">
      <c r="A31" s="168"/>
      <c r="B31" s="1400">
        <v>18</v>
      </c>
      <c r="C31" s="859"/>
      <c r="D31" s="767"/>
      <c r="E31" s="676"/>
      <c r="F31" s="767"/>
      <c r="G31" s="685"/>
      <c r="H31" s="729"/>
      <c r="I31" s="67"/>
    </row>
    <row r="32" spans="1:9" ht="18.95" customHeight="1">
      <c r="A32" s="168"/>
      <c r="B32" s="1400">
        <v>19</v>
      </c>
      <c r="C32" s="859"/>
      <c r="D32" s="767"/>
      <c r="E32" s="676"/>
      <c r="F32" s="767"/>
      <c r="G32" s="685"/>
      <c r="H32" s="729"/>
      <c r="I32" s="67"/>
    </row>
    <row r="33" spans="1:9" ht="18.95" customHeight="1">
      <c r="A33" s="168"/>
      <c r="B33" s="1400">
        <v>20</v>
      </c>
      <c r="C33" s="859"/>
      <c r="D33" s="767"/>
      <c r="E33" s="676"/>
      <c r="F33" s="767"/>
      <c r="G33" s="685"/>
      <c r="H33" s="729"/>
      <c r="I33" s="67"/>
    </row>
    <row r="34" spans="1:9" ht="18.95" customHeight="1">
      <c r="A34" s="168"/>
      <c r="B34" s="1400">
        <v>21</v>
      </c>
      <c r="C34" s="859"/>
      <c r="D34" s="767"/>
      <c r="E34" s="676"/>
      <c r="F34" s="767"/>
      <c r="G34" s="685"/>
      <c r="H34" s="729"/>
      <c r="I34" s="67"/>
    </row>
    <row r="35" spans="1:9" ht="18.95" customHeight="1">
      <c r="A35" s="168"/>
      <c r="B35" s="1400">
        <v>22</v>
      </c>
      <c r="C35" s="859"/>
      <c r="D35" s="767"/>
      <c r="E35" s="676"/>
      <c r="F35" s="767"/>
      <c r="G35" s="685"/>
      <c r="H35" s="729"/>
      <c r="I35" s="67"/>
    </row>
    <row r="36" spans="1:9" ht="18.95" customHeight="1">
      <c r="A36" s="168"/>
      <c r="B36" s="1400">
        <v>23</v>
      </c>
      <c r="C36" s="859"/>
      <c r="D36" s="767"/>
      <c r="E36" s="676"/>
      <c r="F36" s="767"/>
      <c r="G36" s="685"/>
      <c r="H36" s="729"/>
      <c r="I36" s="67"/>
    </row>
    <row r="37" spans="1:9" ht="18.95" customHeight="1">
      <c r="A37" s="168"/>
      <c r="B37" s="1400">
        <v>24</v>
      </c>
      <c r="C37" s="859"/>
      <c r="D37" s="767"/>
      <c r="E37" s="676"/>
      <c r="F37" s="767"/>
      <c r="G37" s="685"/>
      <c r="H37" s="729"/>
      <c r="I37" s="67"/>
    </row>
    <row r="38" spans="1:9" ht="18.95" customHeight="1">
      <c r="A38" s="168"/>
      <c r="B38" s="1400">
        <v>25</v>
      </c>
      <c r="C38" s="859"/>
      <c r="D38" s="767"/>
      <c r="E38" s="676"/>
      <c r="F38" s="767"/>
      <c r="G38" s="685"/>
      <c r="H38" s="729"/>
      <c r="I38" s="67"/>
    </row>
    <row r="39" spans="1:9" ht="18.95" customHeight="1">
      <c r="A39" s="168"/>
      <c r="B39" s="1400">
        <v>26</v>
      </c>
      <c r="C39" s="859"/>
      <c r="D39" s="767"/>
      <c r="E39" s="676"/>
      <c r="F39" s="767"/>
      <c r="G39" s="685"/>
      <c r="H39" s="729"/>
      <c r="I39" s="67"/>
    </row>
    <row r="40" spans="1:9" ht="18.95" customHeight="1">
      <c r="A40" s="168"/>
      <c r="B40" s="1400">
        <v>27</v>
      </c>
      <c r="C40" s="859"/>
      <c r="D40" s="767"/>
      <c r="E40" s="676"/>
      <c r="F40" s="767"/>
      <c r="G40" s="685"/>
      <c r="H40" s="729"/>
      <c r="I40" s="67"/>
    </row>
    <row r="41" spans="1:9" ht="18.95" customHeight="1">
      <c r="A41" s="168"/>
      <c r="B41" s="1400">
        <v>28</v>
      </c>
      <c r="C41" s="859"/>
      <c r="D41" s="767"/>
      <c r="E41" s="676"/>
      <c r="F41" s="767"/>
      <c r="G41" s="685"/>
      <c r="H41" s="729"/>
      <c r="I41" s="67"/>
    </row>
    <row r="42" spans="1:9" ht="18.95" customHeight="1">
      <c r="A42" s="168"/>
      <c r="B42" s="1400">
        <v>29</v>
      </c>
      <c r="C42" s="859"/>
      <c r="D42" s="767"/>
      <c r="E42" s="676"/>
      <c r="F42" s="767"/>
      <c r="G42" s="685"/>
      <c r="H42" s="729"/>
      <c r="I42" s="67"/>
    </row>
    <row r="43" spans="1:9" ht="18.95" customHeight="1">
      <c r="A43" s="168"/>
      <c r="B43" s="1400">
        <v>30</v>
      </c>
      <c r="C43" s="859"/>
      <c r="D43" s="767"/>
      <c r="E43" s="676"/>
      <c r="F43" s="767"/>
      <c r="G43" s="685"/>
      <c r="H43" s="729"/>
      <c r="I43" s="67"/>
    </row>
    <row r="44" spans="1:9" ht="18.95" customHeight="1">
      <c r="A44" s="168"/>
      <c r="B44" s="1400">
        <v>31</v>
      </c>
      <c r="C44" s="859"/>
      <c r="D44" s="767"/>
      <c r="E44" s="676"/>
      <c r="F44" s="767"/>
      <c r="G44" s="685"/>
      <c r="H44" s="729"/>
      <c r="I44" s="67"/>
    </row>
    <row r="45" spans="1:9" ht="18.95" customHeight="1">
      <c r="A45" s="168"/>
      <c r="B45" s="1400">
        <v>32</v>
      </c>
      <c r="C45" s="859"/>
      <c r="D45" s="767"/>
      <c r="E45" s="676"/>
      <c r="F45" s="767"/>
      <c r="G45" s="685"/>
      <c r="H45" s="729"/>
      <c r="I45" s="67"/>
    </row>
    <row r="46" spans="1:9" ht="18.95" customHeight="1">
      <c r="A46" s="168"/>
      <c r="B46" s="1400">
        <v>33</v>
      </c>
      <c r="C46" s="859"/>
      <c r="D46" s="767"/>
      <c r="E46" s="676"/>
      <c r="F46" s="767"/>
      <c r="G46" s="685"/>
      <c r="H46" s="729"/>
      <c r="I46" s="67"/>
    </row>
    <row r="47" spans="1:9" ht="18.95" customHeight="1">
      <c r="A47" s="168"/>
      <c r="B47" s="1400">
        <v>34</v>
      </c>
      <c r="C47" s="859"/>
      <c r="D47" s="767"/>
      <c r="E47" s="676"/>
      <c r="F47" s="767"/>
      <c r="G47" s="685"/>
      <c r="H47" s="729"/>
      <c r="I47" s="67"/>
    </row>
    <row r="48" spans="1:9" ht="18.95" customHeight="1">
      <c r="A48" s="168"/>
      <c r="B48" s="1400">
        <v>35</v>
      </c>
      <c r="C48" s="859"/>
      <c r="D48" s="767"/>
      <c r="E48" s="676"/>
      <c r="F48" s="767"/>
      <c r="G48" s="685"/>
      <c r="H48" s="729"/>
      <c r="I48" s="67"/>
    </row>
    <row r="49" spans="1:9" ht="18.95" customHeight="1">
      <c r="A49" s="168"/>
      <c r="B49" s="1400">
        <v>36</v>
      </c>
      <c r="C49" s="859"/>
      <c r="D49" s="767"/>
      <c r="E49" s="676"/>
      <c r="F49" s="767"/>
      <c r="G49" s="685"/>
      <c r="H49" s="729"/>
      <c r="I49" s="67"/>
    </row>
    <row r="50" spans="1:9" ht="18.95" customHeight="1">
      <c r="A50" s="168"/>
      <c r="B50" s="1400">
        <v>37</v>
      </c>
      <c r="C50" s="859"/>
      <c r="D50" s="767"/>
      <c r="E50" s="676"/>
      <c r="F50" s="767"/>
      <c r="G50" s="685"/>
      <c r="H50" s="729"/>
      <c r="I50" s="67"/>
    </row>
    <row r="51" spans="1:9" ht="18.95" customHeight="1">
      <c r="A51" s="168"/>
      <c r="B51" s="1400">
        <v>38</v>
      </c>
      <c r="C51" s="859"/>
      <c r="D51" s="767"/>
      <c r="E51" s="676"/>
      <c r="F51" s="767"/>
      <c r="G51" s="685"/>
      <c r="H51" s="729"/>
      <c r="I51" s="67"/>
    </row>
    <row r="52" spans="1:9" ht="18.95" customHeight="1">
      <c r="A52" s="168"/>
      <c r="B52" s="1400">
        <v>39</v>
      </c>
      <c r="C52" s="859"/>
      <c r="D52" s="767"/>
      <c r="E52" s="676"/>
      <c r="F52" s="767"/>
      <c r="G52" s="685"/>
      <c r="H52" s="729"/>
      <c r="I52" s="67"/>
    </row>
    <row r="53" spans="1:9" ht="18.95" customHeight="1">
      <c r="A53" s="168"/>
      <c r="B53" s="1400">
        <v>40</v>
      </c>
      <c r="C53" s="859"/>
      <c r="D53" s="767"/>
      <c r="E53" s="676"/>
      <c r="F53" s="767"/>
      <c r="G53" s="685"/>
      <c r="H53" s="729"/>
      <c r="I53" s="67"/>
    </row>
    <row r="54" spans="1:9" ht="18.95" customHeight="1">
      <c r="A54" s="168"/>
      <c r="B54" s="1400">
        <v>41</v>
      </c>
      <c r="C54" s="859"/>
      <c r="D54" s="767"/>
      <c r="E54" s="676"/>
      <c r="F54" s="767"/>
      <c r="G54" s="685"/>
      <c r="H54" s="729"/>
      <c r="I54" s="67"/>
    </row>
    <row r="55" spans="1:9" ht="18.95" customHeight="1">
      <c r="A55" s="168"/>
      <c r="B55" s="1400">
        <v>42</v>
      </c>
      <c r="C55" s="859"/>
      <c r="D55" s="767"/>
      <c r="E55" s="676"/>
      <c r="F55" s="767"/>
      <c r="G55" s="685"/>
      <c r="H55" s="729"/>
      <c r="I55" s="67"/>
    </row>
    <row r="56" spans="1:9" ht="18.95" customHeight="1">
      <c r="A56" s="168"/>
      <c r="B56" s="1400">
        <v>43</v>
      </c>
      <c r="C56" s="859"/>
      <c r="D56" s="767"/>
      <c r="E56" s="676"/>
      <c r="F56" s="767"/>
      <c r="G56" s="685"/>
      <c r="H56" s="729"/>
      <c r="I56" s="67"/>
    </row>
    <row r="57" spans="1:9" ht="18.95" customHeight="1">
      <c r="A57" s="168"/>
      <c r="B57" s="1400">
        <v>44</v>
      </c>
      <c r="C57" s="859"/>
      <c r="D57" s="767"/>
      <c r="E57" s="676"/>
      <c r="F57" s="767"/>
      <c r="G57" s="685"/>
      <c r="H57" s="729"/>
      <c r="I57" s="67"/>
    </row>
    <row r="58" spans="1:9" ht="18.95" customHeight="1" thickBot="1">
      <c r="A58" s="779"/>
      <c r="B58" s="1401">
        <v>45</v>
      </c>
      <c r="C58" s="861"/>
      <c r="D58" s="773"/>
      <c r="E58" s="812" t="s">
        <v>1679</v>
      </c>
      <c r="F58" s="862"/>
      <c r="G58" s="863">
        <f>SUM(G13:G57)</f>
        <v>-104600</v>
      </c>
      <c r="H58" s="864"/>
      <c r="I58" s="67"/>
    </row>
    <row r="59" spans="1:9" ht="18.95" customHeight="1">
      <c r="A59" s="722"/>
      <c r="B59" s="978" t="s">
        <v>1752</v>
      </c>
      <c r="C59" s="722"/>
      <c r="D59" s="722"/>
      <c r="E59" s="722"/>
      <c r="F59" s="722"/>
      <c r="G59" s="722"/>
      <c r="H59" s="722"/>
      <c r="I59" s="67"/>
    </row>
    <row r="60" spans="1:9" ht="18.95" customHeight="1">
      <c r="A60" s="1391">
        <v>79</v>
      </c>
      <c r="B60" s="135"/>
      <c r="C60" s="135"/>
      <c r="D60" s="135"/>
      <c r="E60" s="135"/>
      <c r="F60" s="135"/>
      <c r="G60" s="135"/>
      <c r="H60" s="135"/>
      <c r="I60" s="67"/>
    </row>
    <row r="61" spans="1:9">
      <c r="A61" s="67"/>
      <c r="B61" s="67"/>
      <c r="C61" s="67"/>
    </row>
    <row r="62" spans="1:9">
      <c r="A62" s="67"/>
      <c r="B62" s="67"/>
      <c r="C62" s="67"/>
    </row>
    <row r="63" spans="1:9">
      <c r="A63" s="67"/>
      <c r="B63" s="67"/>
      <c r="C63" s="67"/>
    </row>
    <row r="64" spans="1:9">
      <c r="A64" s="67"/>
      <c r="B64" s="67"/>
      <c r="C64" s="67"/>
    </row>
    <row r="65" spans="1:3">
      <c r="A65" s="67"/>
      <c r="B65" s="67"/>
      <c r="C65" s="67"/>
    </row>
    <row r="66" spans="1:3">
      <c r="A66" s="67"/>
      <c r="B66" s="67"/>
      <c r="C66" s="67"/>
    </row>
    <row r="67" spans="1:3">
      <c r="A67" s="67"/>
      <c r="B67" s="67"/>
      <c r="C67" s="67"/>
    </row>
    <row r="68" spans="1:3">
      <c r="A68" s="67"/>
      <c r="B68" s="67"/>
      <c r="C68" s="67"/>
    </row>
    <row r="69" spans="1:3">
      <c r="A69" s="67"/>
      <c r="B69" s="67"/>
      <c r="C69" s="67"/>
    </row>
    <row r="70" spans="1:3">
      <c r="A70" s="67"/>
      <c r="B70" s="67"/>
      <c r="C70" s="67"/>
    </row>
    <row r="71" spans="1:3">
      <c r="A71" s="67"/>
      <c r="B71" s="67"/>
      <c r="C71" s="67"/>
    </row>
    <row r="72" spans="1:3">
      <c r="A72" s="67"/>
      <c r="B72" s="67"/>
      <c r="C72" s="67"/>
    </row>
    <row r="73" spans="1:3">
      <c r="A73" s="67"/>
      <c r="B73" s="67"/>
      <c r="C73" s="67"/>
    </row>
    <row r="74" spans="1:3">
      <c r="A74" s="67"/>
      <c r="B74" s="67"/>
      <c r="C74" s="67"/>
    </row>
    <row r="75" spans="1:3">
      <c r="A75" s="67"/>
      <c r="B75" s="67"/>
      <c r="C75" s="67"/>
    </row>
    <row r="76" spans="1:3">
      <c r="A76" s="67"/>
      <c r="B76" s="67"/>
      <c r="C76" s="67"/>
    </row>
    <row r="77" spans="1:3">
      <c r="A77" s="67"/>
      <c r="B77" s="67"/>
      <c r="C77" s="67"/>
    </row>
    <row r="78" spans="1:3">
      <c r="A78" s="67"/>
      <c r="B78" s="67"/>
      <c r="C78" s="67"/>
    </row>
    <row r="79" spans="1:3">
      <c r="A79" s="67"/>
      <c r="B79" s="67"/>
      <c r="C79" s="67"/>
    </row>
    <row r="80" spans="1:3">
      <c r="A80" s="67"/>
      <c r="B80" s="67"/>
      <c r="C80" s="67"/>
    </row>
    <row r="81" spans="1:3">
      <c r="A81" s="67"/>
      <c r="B81" s="67"/>
      <c r="C81" s="67"/>
    </row>
    <row r="82" spans="1:3">
      <c r="A82" s="67"/>
      <c r="B82" s="67"/>
      <c r="C82" s="67"/>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sheetPr transitionEvaluation="1">
    <pageSetUpPr fitToPage="1"/>
  </sheetPr>
  <dimension ref="A1:P90"/>
  <sheetViews>
    <sheetView defaultGridColor="0" topLeftCell="A10" colorId="22" zoomScale="75" zoomScaleNormal="75" workbookViewId="0">
      <selection activeCell="B62" sqref="B62"/>
    </sheetView>
  </sheetViews>
  <sheetFormatPr defaultColWidth="9.77734375" defaultRowHeight="15"/>
  <cols>
    <col min="1" max="1" width="1.77734375" customWidth="1"/>
    <col min="2" max="2" width="5.77734375" customWidth="1"/>
    <col min="3" max="3" width="1.77734375" customWidth="1"/>
    <col min="4" max="4" width="52.77734375" customWidth="1"/>
    <col min="5" max="5" width="1.77734375" customWidth="1"/>
    <col min="6" max="6" width="19.77734375" customWidth="1"/>
    <col min="7" max="7" width="1.77734375" customWidth="1"/>
    <col min="8" max="8" width="13.77734375" customWidth="1"/>
    <col min="9" max="9" width="2.77734375" customWidth="1"/>
    <col min="10" max="10" width="13.77734375" customWidth="1"/>
    <col min="11" max="11" width="1.77734375" customWidth="1"/>
    <col min="12" max="12" width="13.77734375" customWidth="1"/>
    <col min="13" max="13" width="2.77734375" customWidth="1"/>
    <col min="14" max="14" width="13.77734375" customWidth="1"/>
    <col min="15" max="15" width="1.77734375" customWidth="1"/>
  </cols>
  <sheetData>
    <row r="1" spans="1:16" ht="19.899999999999999" customHeight="1" thickBot="1">
      <c r="A1" s="2" t="str">
        <f>'Data Sheet'!A52</f>
        <v>Annual Report of THE MIDDLEBURGH TELEPHONE COMPANY                                                                                  For the period ending DECEMBER 31, 2013</v>
      </c>
      <c r="B1" s="722"/>
      <c r="C1" s="722"/>
      <c r="D1" s="722"/>
      <c r="E1" s="722"/>
      <c r="F1" s="722"/>
      <c r="G1" s="722"/>
      <c r="H1" s="722"/>
      <c r="I1" s="722"/>
      <c r="J1" s="722"/>
      <c r="K1" s="722"/>
      <c r="L1" s="722"/>
      <c r="M1" s="722"/>
      <c r="N1" s="722"/>
      <c r="O1" s="722"/>
      <c r="P1" s="67"/>
    </row>
    <row r="2" spans="1:16" ht="19.899999999999999" customHeight="1">
      <c r="A2" s="723"/>
      <c r="B2" s="725"/>
      <c r="C2" s="725"/>
      <c r="D2" s="725"/>
      <c r="E2" s="725"/>
      <c r="F2" s="725"/>
      <c r="G2" s="725"/>
      <c r="H2" s="725"/>
      <c r="I2" s="725"/>
      <c r="J2" s="725"/>
      <c r="K2" s="725"/>
      <c r="L2" s="725"/>
      <c r="M2" s="725"/>
      <c r="N2" s="725"/>
      <c r="O2" s="726"/>
      <c r="P2" s="67"/>
    </row>
    <row r="3" spans="1:16" ht="19.899999999999999" customHeight="1">
      <c r="A3" s="168"/>
      <c r="B3" s="722"/>
      <c r="C3" s="722"/>
      <c r="D3" s="722"/>
      <c r="E3" s="722"/>
      <c r="F3" s="722"/>
      <c r="G3" s="722"/>
      <c r="H3" s="722"/>
      <c r="I3" s="722"/>
      <c r="J3" s="722"/>
      <c r="K3" s="722"/>
      <c r="L3" s="722"/>
      <c r="M3" s="722"/>
      <c r="N3" s="722"/>
      <c r="O3" s="729"/>
      <c r="P3" s="67"/>
    </row>
    <row r="4" spans="1:16" ht="19.899999999999999" customHeight="1">
      <c r="A4" s="168"/>
      <c r="B4" s="1" t="s">
        <v>1680</v>
      </c>
      <c r="C4" s="727"/>
      <c r="D4" s="135"/>
      <c r="E4" s="727"/>
      <c r="F4" s="727"/>
      <c r="G4" s="727"/>
      <c r="H4" s="727"/>
      <c r="I4" s="727"/>
      <c r="J4" s="727"/>
      <c r="K4" s="727"/>
      <c r="L4" s="727"/>
      <c r="M4" s="727"/>
      <c r="N4" s="727"/>
      <c r="O4" s="729"/>
      <c r="P4" s="67"/>
    </row>
    <row r="5" spans="1:16" ht="19.899999999999999" customHeight="1">
      <c r="A5" s="168"/>
      <c r="B5" s="727"/>
      <c r="C5" s="727"/>
      <c r="D5" s="135"/>
      <c r="E5" s="727"/>
      <c r="F5" s="727"/>
      <c r="G5" s="727"/>
      <c r="H5" s="727"/>
      <c r="I5" s="727"/>
      <c r="J5" s="727"/>
      <c r="K5" s="727"/>
      <c r="L5" s="727"/>
      <c r="M5" s="727"/>
      <c r="N5" s="727"/>
      <c r="O5" s="729"/>
      <c r="P5" s="67"/>
    </row>
    <row r="6" spans="1:16" ht="19.899999999999999" customHeight="1">
      <c r="A6" s="168"/>
      <c r="B6" s="722"/>
      <c r="C6" s="722"/>
      <c r="D6" s="722"/>
      <c r="E6" s="722"/>
      <c r="F6" s="722"/>
      <c r="G6" s="722"/>
      <c r="H6" s="722"/>
      <c r="I6" s="722"/>
      <c r="J6" s="722"/>
      <c r="K6" s="722"/>
      <c r="L6" s="722"/>
      <c r="M6" s="722"/>
      <c r="N6" s="722"/>
      <c r="O6" s="729"/>
      <c r="P6" s="67"/>
    </row>
    <row r="7" spans="1:16" ht="19.899999999999999" customHeight="1">
      <c r="A7" s="168"/>
      <c r="B7" s="1400">
        <v>1</v>
      </c>
      <c r="C7" s="722"/>
      <c r="D7" s="978" t="s">
        <v>1681</v>
      </c>
      <c r="O7" s="729"/>
      <c r="P7" s="67"/>
    </row>
    <row r="8" spans="1:16" ht="19.899999999999999" customHeight="1">
      <c r="A8" s="168"/>
      <c r="B8" s="722"/>
      <c r="C8" s="722"/>
      <c r="D8" s="978" t="s">
        <v>1682</v>
      </c>
      <c r="O8" s="729"/>
      <c r="P8" s="67"/>
    </row>
    <row r="9" spans="1:16" ht="19.899999999999999" customHeight="1">
      <c r="A9" s="168"/>
      <c r="B9" s="1400">
        <v>2</v>
      </c>
      <c r="C9" s="722"/>
      <c r="D9" s="639" t="s">
        <v>1683</v>
      </c>
      <c r="O9" s="979"/>
      <c r="P9" s="67"/>
    </row>
    <row r="10" spans="1:16" ht="19.899999999999999" customHeight="1">
      <c r="A10" s="778"/>
      <c r="B10" s="756"/>
      <c r="C10" s="756"/>
      <c r="D10" s="980" t="s">
        <v>1684</v>
      </c>
      <c r="E10" s="992"/>
      <c r="F10" s="992"/>
      <c r="G10" s="992"/>
      <c r="H10" s="992"/>
      <c r="I10" s="992"/>
      <c r="J10" s="992"/>
      <c r="K10" s="992"/>
      <c r="L10" s="992"/>
      <c r="M10" s="992"/>
      <c r="N10" s="992"/>
      <c r="O10" s="739"/>
      <c r="P10" s="67"/>
    </row>
    <row r="11" spans="1:16" ht="19.899999999999999" customHeight="1">
      <c r="A11" s="168"/>
      <c r="B11" s="722"/>
      <c r="C11" s="859"/>
      <c r="D11" s="722"/>
      <c r="E11" s="859"/>
      <c r="F11" s="722"/>
      <c r="G11" s="859"/>
      <c r="H11" s="722"/>
      <c r="I11" s="722"/>
      <c r="J11" s="722"/>
      <c r="K11" s="770"/>
      <c r="L11" s="727" t="s">
        <v>1685</v>
      </c>
      <c r="M11" s="727"/>
      <c r="N11" s="727"/>
      <c r="O11" s="728"/>
      <c r="P11" s="67"/>
    </row>
    <row r="12" spans="1:16" ht="19.899999999999999" customHeight="1">
      <c r="A12" s="168"/>
      <c r="B12" s="666" t="s">
        <v>36</v>
      </c>
      <c r="C12" s="859"/>
      <c r="D12" s="722"/>
      <c r="E12" s="859"/>
      <c r="F12" s="722"/>
      <c r="G12" s="859"/>
      <c r="H12" s="722"/>
      <c r="I12" s="722"/>
      <c r="J12" s="722"/>
      <c r="K12" s="770"/>
      <c r="L12" s="727" t="s">
        <v>2788</v>
      </c>
      <c r="M12" s="727"/>
      <c r="N12" s="727"/>
      <c r="O12" s="728"/>
      <c r="P12" s="67"/>
    </row>
    <row r="13" spans="1:16" ht="19.899999999999999" customHeight="1">
      <c r="A13" s="168"/>
      <c r="B13" s="666" t="s">
        <v>48</v>
      </c>
      <c r="C13" s="859"/>
      <c r="D13" s="666" t="s">
        <v>1104</v>
      </c>
      <c r="E13" s="859"/>
      <c r="F13" s="666" t="s">
        <v>1686</v>
      </c>
      <c r="G13" s="859"/>
      <c r="H13" s="727" t="s">
        <v>1687</v>
      </c>
      <c r="I13" s="727"/>
      <c r="J13" s="727"/>
      <c r="K13" s="993"/>
      <c r="L13" s="1400">
        <v>7630</v>
      </c>
      <c r="M13" s="96"/>
      <c r="N13" s="1400">
        <v>7640</v>
      </c>
      <c r="O13" s="728"/>
      <c r="P13" s="67"/>
    </row>
    <row r="14" spans="1:16" ht="19.899999999999999" customHeight="1">
      <c r="A14" s="778"/>
      <c r="B14" s="756"/>
      <c r="C14" s="865"/>
      <c r="D14" s="771" t="s">
        <v>530</v>
      </c>
      <c r="E14" s="865"/>
      <c r="F14" s="771" t="s">
        <v>531</v>
      </c>
      <c r="G14" s="865"/>
      <c r="H14" s="762" t="s">
        <v>532</v>
      </c>
      <c r="I14" s="762"/>
      <c r="J14" s="762"/>
      <c r="K14" s="989"/>
      <c r="L14" s="762" t="s">
        <v>62</v>
      </c>
      <c r="M14" s="762"/>
      <c r="N14" s="762"/>
      <c r="O14" s="866"/>
      <c r="P14" s="67"/>
    </row>
    <row r="15" spans="1:16" ht="19.899999999999999" customHeight="1">
      <c r="A15" s="168"/>
      <c r="B15" s="722"/>
      <c r="C15" s="859"/>
      <c r="D15" s="722"/>
      <c r="E15" s="859"/>
      <c r="F15" s="867"/>
      <c r="G15" s="868"/>
      <c r="H15" s="867"/>
      <c r="I15" s="867"/>
      <c r="J15" s="867"/>
      <c r="K15" s="868"/>
      <c r="L15" s="867"/>
      <c r="M15" s="867"/>
      <c r="N15" s="867"/>
      <c r="O15" s="729"/>
      <c r="P15" s="67"/>
    </row>
    <row r="16" spans="1:16" ht="19.899999999999999" customHeight="1">
      <c r="A16" s="168"/>
      <c r="B16" s="1400">
        <v>1</v>
      </c>
      <c r="C16" s="859"/>
      <c r="D16" s="767" t="s">
        <v>2933</v>
      </c>
      <c r="E16" s="843"/>
      <c r="F16" s="679"/>
      <c r="G16" s="869"/>
      <c r="H16" s="679"/>
      <c r="I16" s="679"/>
      <c r="J16" s="679"/>
      <c r="K16" s="869"/>
      <c r="L16" s="679"/>
      <c r="M16" s="679"/>
      <c r="N16" s="679"/>
      <c r="O16" s="729"/>
      <c r="P16" s="67"/>
    </row>
    <row r="17" spans="1:16" ht="19.899999999999999" customHeight="1">
      <c r="A17" s="168"/>
      <c r="B17" s="1400">
        <v>2</v>
      </c>
      <c r="C17" s="859"/>
      <c r="D17" s="767"/>
      <c r="E17" s="843"/>
      <c r="F17" s="685"/>
      <c r="G17" s="870"/>
      <c r="H17" s="685"/>
      <c r="I17" s="685"/>
      <c r="J17" s="685"/>
      <c r="K17" s="870"/>
      <c r="L17" s="685"/>
      <c r="M17" s="685"/>
      <c r="N17" s="685"/>
      <c r="O17" s="729"/>
      <c r="P17" s="67"/>
    </row>
    <row r="18" spans="1:16" ht="19.899999999999999" customHeight="1">
      <c r="A18" s="168"/>
      <c r="B18" s="1400">
        <v>3</v>
      </c>
      <c r="C18" s="859"/>
      <c r="D18" s="767"/>
      <c r="E18" s="843"/>
      <c r="F18" s="685"/>
      <c r="G18" s="870"/>
      <c r="H18" s="685"/>
      <c r="I18" s="685"/>
      <c r="J18" s="685"/>
      <c r="K18" s="870"/>
      <c r="L18" s="685"/>
      <c r="M18" s="685"/>
      <c r="N18" s="685"/>
      <c r="O18" s="729"/>
      <c r="P18" s="67"/>
    </row>
    <row r="19" spans="1:16" ht="19.899999999999999" customHeight="1">
      <c r="A19" s="168"/>
      <c r="B19" s="1400">
        <v>4</v>
      </c>
      <c r="C19" s="859"/>
      <c r="D19" s="767"/>
      <c r="E19" s="843"/>
      <c r="F19" s="685"/>
      <c r="G19" s="870"/>
      <c r="H19" s="685"/>
      <c r="I19" s="685"/>
      <c r="J19" s="685"/>
      <c r="K19" s="870"/>
      <c r="L19" s="685"/>
      <c r="M19" s="685"/>
      <c r="N19" s="685"/>
      <c r="O19" s="729"/>
      <c r="P19" s="67"/>
    </row>
    <row r="20" spans="1:16" ht="19.899999999999999" customHeight="1">
      <c r="A20" s="168"/>
      <c r="B20" s="1400">
        <v>5</v>
      </c>
      <c r="C20" s="859"/>
      <c r="D20" s="767"/>
      <c r="E20" s="843"/>
      <c r="F20" s="685"/>
      <c r="G20" s="870"/>
      <c r="H20" s="685"/>
      <c r="I20" s="685"/>
      <c r="J20" s="685"/>
      <c r="K20" s="870"/>
      <c r="L20" s="685"/>
      <c r="M20" s="685"/>
      <c r="N20" s="685"/>
      <c r="O20" s="729"/>
      <c r="P20" s="67"/>
    </row>
    <row r="21" spans="1:16" ht="19.899999999999999" customHeight="1">
      <c r="A21" s="168"/>
      <c r="B21" s="1400">
        <v>6</v>
      </c>
      <c r="C21" s="859"/>
      <c r="D21" s="767"/>
      <c r="E21" s="843"/>
      <c r="F21" s="685"/>
      <c r="G21" s="870"/>
      <c r="H21" s="685"/>
      <c r="I21" s="685"/>
      <c r="J21" s="685"/>
      <c r="K21" s="870"/>
      <c r="L21" s="685"/>
      <c r="M21" s="685"/>
      <c r="N21" s="685"/>
      <c r="O21" s="729"/>
      <c r="P21" s="67"/>
    </row>
    <row r="22" spans="1:16" ht="19.899999999999999" customHeight="1">
      <c r="A22" s="168"/>
      <c r="B22" s="1400">
        <v>7</v>
      </c>
      <c r="C22" s="859"/>
      <c r="D22" s="767"/>
      <c r="E22" s="843"/>
      <c r="F22" s="685"/>
      <c r="G22" s="870"/>
      <c r="H22" s="685"/>
      <c r="I22" s="685"/>
      <c r="J22" s="685"/>
      <c r="K22" s="870"/>
      <c r="L22" s="685"/>
      <c r="M22" s="685"/>
      <c r="N22" s="685"/>
      <c r="O22" s="729"/>
      <c r="P22" s="67"/>
    </row>
    <row r="23" spans="1:16" ht="19.899999999999999" customHeight="1">
      <c r="A23" s="168"/>
      <c r="B23" s="1400">
        <v>8</v>
      </c>
      <c r="C23" s="859"/>
      <c r="D23" s="767"/>
      <c r="E23" s="843"/>
      <c r="F23" s="685"/>
      <c r="G23" s="870"/>
      <c r="H23" s="685"/>
      <c r="I23" s="685"/>
      <c r="J23" s="685"/>
      <c r="K23" s="870"/>
      <c r="L23" s="685"/>
      <c r="M23" s="685"/>
      <c r="N23" s="685"/>
      <c r="O23" s="729"/>
      <c r="P23" s="67"/>
    </row>
    <row r="24" spans="1:16" ht="19.899999999999999" customHeight="1">
      <c r="A24" s="168"/>
      <c r="B24" s="1400">
        <v>9</v>
      </c>
      <c r="C24" s="859"/>
      <c r="D24" s="767"/>
      <c r="E24" s="843"/>
      <c r="F24" s="685"/>
      <c r="G24" s="870"/>
      <c r="H24" s="685"/>
      <c r="I24" s="685"/>
      <c r="J24" s="685"/>
      <c r="K24" s="870"/>
      <c r="L24" s="685"/>
      <c r="M24" s="685"/>
      <c r="N24" s="685"/>
      <c r="O24" s="729"/>
      <c r="P24" s="67"/>
    </row>
    <row r="25" spans="1:16" ht="19.899999999999999" customHeight="1">
      <c r="A25" s="168"/>
      <c r="B25" s="1400">
        <v>10</v>
      </c>
      <c r="C25" s="859"/>
      <c r="D25" s="767"/>
      <c r="E25" s="843"/>
      <c r="F25" s="685"/>
      <c r="G25" s="870"/>
      <c r="H25" s="685"/>
      <c r="I25" s="685"/>
      <c r="J25" s="685"/>
      <c r="K25" s="870"/>
      <c r="L25" s="685"/>
      <c r="M25" s="685"/>
      <c r="N25" s="685"/>
      <c r="O25" s="729"/>
      <c r="P25" s="67"/>
    </row>
    <row r="26" spans="1:16" ht="19.899999999999999" customHeight="1">
      <c r="A26" s="168"/>
      <c r="B26" s="1400">
        <v>11</v>
      </c>
      <c r="C26" s="859"/>
      <c r="D26" s="767"/>
      <c r="E26" s="843"/>
      <c r="F26" s="685"/>
      <c r="G26" s="870"/>
      <c r="H26" s="685"/>
      <c r="I26" s="685"/>
      <c r="J26" s="685"/>
      <c r="K26" s="870"/>
      <c r="L26" s="685"/>
      <c r="M26" s="685"/>
      <c r="N26" s="685"/>
      <c r="O26" s="729"/>
      <c r="P26" s="67"/>
    </row>
    <row r="27" spans="1:16" ht="19.899999999999999" customHeight="1">
      <c r="A27" s="168"/>
      <c r="B27" s="1400">
        <v>12</v>
      </c>
      <c r="C27" s="859"/>
      <c r="D27" s="767"/>
      <c r="E27" s="843"/>
      <c r="F27" s="685"/>
      <c r="G27" s="870"/>
      <c r="H27" s="685"/>
      <c r="I27" s="685"/>
      <c r="J27" s="685"/>
      <c r="K27" s="870"/>
      <c r="L27" s="685"/>
      <c r="M27" s="685"/>
      <c r="N27" s="685"/>
      <c r="O27" s="729"/>
      <c r="P27" s="67"/>
    </row>
    <row r="28" spans="1:16" ht="19.899999999999999" customHeight="1">
      <c r="A28" s="168"/>
      <c r="B28" s="1400">
        <v>13</v>
      </c>
      <c r="C28" s="859"/>
      <c r="D28" s="767"/>
      <c r="E28" s="843"/>
      <c r="F28" s="685"/>
      <c r="G28" s="870"/>
      <c r="H28" s="685"/>
      <c r="I28" s="685"/>
      <c r="J28" s="685"/>
      <c r="K28" s="870"/>
      <c r="L28" s="685"/>
      <c r="M28" s="685"/>
      <c r="N28" s="685"/>
      <c r="O28" s="729"/>
      <c r="P28" s="67"/>
    </row>
    <row r="29" spans="1:16" ht="19.899999999999999" customHeight="1">
      <c r="A29" s="168"/>
      <c r="B29" s="1400">
        <v>14</v>
      </c>
      <c r="C29" s="859"/>
      <c r="D29" s="767"/>
      <c r="E29" s="843"/>
      <c r="F29" s="685"/>
      <c r="G29" s="870"/>
      <c r="H29" s="685"/>
      <c r="I29" s="685"/>
      <c r="J29" s="685"/>
      <c r="K29" s="870"/>
      <c r="L29" s="685"/>
      <c r="M29" s="685"/>
      <c r="N29" s="685"/>
      <c r="O29" s="729"/>
      <c r="P29" s="67"/>
    </row>
    <row r="30" spans="1:16" ht="19.899999999999999" customHeight="1">
      <c r="A30" s="168"/>
      <c r="B30" s="1400">
        <v>15</v>
      </c>
      <c r="C30" s="859"/>
      <c r="D30" s="767"/>
      <c r="E30" s="843"/>
      <c r="F30" s="685"/>
      <c r="G30" s="870"/>
      <c r="H30" s="685"/>
      <c r="I30" s="685"/>
      <c r="J30" s="685"/>
      <c r="K30" s="870"/>
      <c r="L30" s="685"/>
      <c r="M30" s="685"/>
      <c r="N30" s="685"/>
      <c r="O30" s="729"/>
      <c r="P30" s="67"/>
    </row>
    <row r="31" spans="1:16" ht="19.899999999999999" customHeight="1">
      <c r="A31" s="168"/>
      <c r="B31" s="1400">
        <v>16</v>
      </c>
      <c r="C31" s="859"/>
      <c r="D31" s="767"/>
      <c r="E31" s="843"/>
      <c r="F31" s="685"/>
      <c r="G31" s="870"/>
      <c r="H31" s="685"/>
      <c r="I31" s="685"/>
      <c r="J31" s="685"/>
      <c r="K31" s="870"/>
      <c r="L31" s="685"/>
      <c r="M31" s="685"/>
      <c r="N31" s="685"/>
      <c r="O31" s="729"/>
      <c r="P31" s="67"/>
    </row>
    <row r="32" spans="1:16" ht="19.899999999999999" customHeight="1">
      <c r="A32" s="168"/>
      <c r="B32" s="1400">
        <v>17</v>
      </c>
      <c r="C32" s="859"/>
      <c r="D32" s="767"/>
      <c r="E32" s="843"/>
      <c r="F32" s="685"/>
      <c r="G32" s="870"/>
      <c r="H32" s="685"/>
      <c r="I32" s="685"/>
      <c r="J32" s="685"/>
      <c r="K32" s="870"/>
      <c r="L32" s="685"/>
      <c r="M32" s="685"/>
      <c r="N32" s="685"/>
      <c r="O32" s="729"/>
      <c r="P32" s="67"/>
    </row>
    <row r="33" spans="1:16" ht="19.899999999999999" customHeight="1" thickBot="1">
      <c r="A33" s="779"/>
      <c r="B33" s="1401">
        <v>18</v>
      </c>
      <c r="C33" s="861"/>
      <c r="D33" s="860" t="s">
        <v>1688</v>
      </c>
      <c r="E33" s="871"/>
      <c r="F33" s="863">
        <f>SUM(F16:F32)</f>
        <v>0</v>
      </c>
      <c r="G33" s="872"/>
      <c r="H33" s="863"/>
      <c r="I33" s="863"/>
      <c r="J33" s="863">
        <f>SUM(J16:J32)</f>
        <v>0</v>
      </c>
      <c r="K33" s="872"/>
      <c r="L33" s="863">
        <f>SUM(L16:L32)</f>
        <v>0</v>
      </c>
      <c r="M33" s="863"/>
      <c r="N33" s="863">
        <f>SUM(N16:N32)</f>
        <v>0</v>
      </c>
      <c r="O33" s="864"/>
      <c r="P33" s="67"/>
    </row>
    <row r="34" spans="1:16" ht="19.899999999999999" customHeight="1">
      <c r="A34" s="168"/>
      <c r="B34" s="722"/>
      <c r="C34" s="722"/>
      <c r="D34" s="722"/>
      <c r="E34" s="722"/>
      <c r="F34" s="722"/>
      <c r="G34" s="722"/>
      <c r="H34" s="722"/>
      <c r="I34" s="722"/>
      <c r="J34" s="722"/>
      <c r="K34" s="722"/>
      <c r="L34" s="722"/>
      <c r="M34" s="722"/>
      <c r="N34" s="722"/>
      <c r="O34" s="729"/>
      <c r="P34" s="67"/>
    </row>
    <row r="35" spans="1:16" ht="19.899999999999999" customHeight="1">
      <c r="A35" s="168"/>
      <c r="B35" s="722"/>
      <c r="C35" s="722"/>
      <c r="D35" s="722"/>
      <c r="E35" s="722"/>
      <c r="F35" s="722"/>
      <c r="G35" s="722"/>
      <c r="H35" s="722"/>
      <c r="I35" s="722"/>
      <c r="J35" s="722"/>
      <c r="K35" s="722"/>
      <c r="L35" s="722"/>
      <c r="M35" s="722"/>
      <c r="N35" s="722"/>
      <c r="O35" s="729"/>
      <c r="P35" s="67"/>
    </row>
    <row r="36" spans="1:16" ht="19.899999999999999" customHeight="1">
      <c r="A36" s="168"/>
      <c r="B36" s="722"/>
      <c r="C36" s="722"/>
      <c r="D36" s="722"/>
      <c r="E36" s="722"/>
      <c r="F36" s="722"/>
      <c r="G36" s="722"/>
      <c r="H36" s="722"/>
      <c r="I36" s="722"/>
      <c r="J36" s="722"/>
      <c r="K36" s="722"/>
      <c r="L36" s="722"/>
      <c r="M36" s="722"/>
      <c r="N36" s="722"/>
      <c r="O36" s="729"/>
      <c r="P36" s="67"/>
    </row>
    <row r="37" spans="1:16" ht="19.899999999999999" customHeight="1">
      <c r="A37" s="168"/>
      <c r="B37" s="722"/>
      <c r="C37" s="722"/>
      <c r="D37" s="722"/>
      <c r="E37" s="722"/>
      <c r="F37" s="722"/>
      <c r="G37" s="722"/>
      <c r="H37" s="722"/>
      <c r="I37" s="722"/>
      <c r="J37" s="722"/>
      <c r="K37" s="722"/>
      <c r="L37" s="722"/>
      <c r="M37" s="722"/>
      <c r="N37" s="722"/>
      <c r="O37" s="729"/>
      <c r="P37" s="67"/>
    </row>
    <row r="38" spans="1:16" ht="19.899999999999999" customHeight="1">
      <c r="A38" s="168"/>
      <c r="B38" s="1" t="s">
        <v>1689</v>
      </c>
      <c r="C38" s="727"/>
      <c r="D38" s="135"/>
      <c r="E38" s="727"/>
      <c r="F38" s="727"/>
      <c r="G38" s="727"/>
      <c r="H38" s="727"/>
      <c r="I38" s="727"/>
      <c r="J38" s="727"/>
      <c r="K38" s="727"/>
      <c r="L38" s="727"/>
      <c r="M38" s="727"/>
      <c r="N38" s="727"/>
      <c r="O38" s="729"/>
      <c r="P38" s="67"/>
    </row>
    <row r="39" spans="1:16" ht="19.899999999999999" customHeight="1">
      <c r="A39" s="168"/>
      <c r="B39" s="722"/>
      <c r="C39" s="722"/>
      <c r="D39" s="722"/>
      <c r="E39" s="722"/>
      <c r="F39" s="722"/>
      <c r="G39" s="722"/>
      <c r="H39" s="722"/>
      <c r="I39" s="722"/>
      <c r="J39" s="722"/>
      <c r="K39" s="722"/>
      <c r="L39" s="722"/>
      <c r="M39" s="722"/>
      <c r="N39" s="722"/>
      <c r="O39" s="729"/>
      <c r="P39" s="67"/>
    </row>
    <row r="40" spans="1:16" ht="19.899999999999999" customHeight="1">
      <c r="A40" s="168"/>
      <c r="B40" s="1400">
        <v>1</v>
      </c>
      <c r="C40" s="722"/>
      <c r="D40" s="722" t="s">
        <v>1690</v>
      </c>
      <c r="E40" s="722"/>
      <c r="F40" s="722"/>
      <c r="G40" s="722"/>
      <c r="H40" s="722"/>
      <c r="I40" s="722"/>
      <c r="J40" s="722"/>
      <c r="K40" s="722"/>
      <c r="L40" s="722"/>
      <c r="M40" s="722"/>
      <c r="N40" s="722"/>
      <c r="O40" s="729"/>
      <c r="P40" s="67"/>
    </row>
    <row r="41" spans="1:16" ht="19.899999999999999" customHeight="1">
      <c r="A41" s="168"/>
      <c r="B41" s="1400">
        <v>2</v>
      </c>
      <c r="C41" s="722"/>
      <c r="D41" s="978" t="s">
        <v>1691</v>
      </c>
      <c r="E41" s="727"/>
      <c r="F41" s="727"/>
      <c r="G41" s="727"/>
      <c r="H41" s="727"/>
      <c r="I41" s="727"/>
      <c r="J41" s="727"/>
      <c r="K41" s="727"/>
      <c r="L41" s="727"/>
      <c r="M41" s="727"/>
      <c r="N41" s="727"/>
      <c r="O41" s="729"/>
      <c r="P41" s="67"/>
    </row>
    <row r="42" spans="1:16" ht="19.899999999999999" customHeight="1">
      <c r="A42" s="168"/>
      <c r="B42" s="1400">
        <v>3</v>
      </c>
      <c r="C42" s="722"/>
      <c r="D42" s="978" t="s">
        <v>1692</v>
      </c>
      <c r="E42" s="727"/>
      <c r="F42" s="727"/>
      <c r="G42" s="727"/>
      <c r="H42" s="727"/>
      <c r="I42" s="727"/>
      <c r="J42" s="727"/>
      <c r="K42" s="727"/>
      <c r="L42" s="727"/>
      <c r="M42" s="727"/>
      <c r="N42" s="727"/>
      <c r="O42" s="729"/>
      <c r="P42" s="67"/>
    </row>
    <row r="43" spans="1:16" ht="19.899999999999999" customHeight="1">
      <c r="A43" s="168"/>
      <c r="B43" s="722"/>
      <c r="C43" s="722"/>
      <c r="D43" s="978" t="s">
        <v>1684</v>
      </c>
      <c r="E43" s="727"/>
      <c r="F43" s="727"/>
      <c r="G43" s="727"/>
      <c r="H43" s="727"/>
      <c r="I43" s="727"/>
      <c r="J43" s="727"/>
      <c r="K43" s="727"/>
      <c r="L43" s="727"/>
      <c r="M43" s="727"/>
      <c r="N43" s="727"/>
      <c r="O43" s="729"/>
      <c r="P43" s="67"/>
    </row>
    <row r="44" spans="1:16" ht="19.899999999999999" customHeight="1">
      <c r="A44" s="778"/>
      <c r="B44" s="756"/>
      <c r="C44" s="756"/>
      <c r="D44" s="762"/>
      <c r="E44" s="762"/>
      <c r="F44" s="762"/>
      <c r="G44" s="762"/>
      <c r="H44" s="762"/>
      <c r="I44" s="762"/>
      <c r="J44" s="762"/>
      <c r="K44" s="762"/>
      <c r="L44" s="762"/>
      <c r="M44" s="762"/>
      <c r="N44" s="762"/>
      <c r="O44" s="739"/>
      <c r="P44" s="67"/>
    </row>
    <row r="45" spans="1:16" ht="19.899999999999999" customHeight="1">
      <c r="A45" s="168"/>
      <c r="B45" s="722"/>
      <c r="C45" s="769"/>
      <c r="D45" s="722"/>
      <c r="E45" s="722"/>
      <c r="F45" s="722"/>
      <c r="G45" s="859"/>
      <c r="H45" s="727" t="s">
        <v>2370</v>
      </c>
      <c r="I45" s="727"/>
      <c r="J45" s="727"/>
      <c r="K45" s="859"/>
      <c r="L45" s="727" t="s">
        <v>1608</v>
      </c>
      <c r="M45" s="727"/>
      <c r="N45" s="727"/>
      <c r="O45" s="729"/>
      <c r="P45" s="67"/>
    </row>
    <row r="46" spans="1:16" ht="19.899999999999999" customHeight="1">
      <c r="A46" s="168"/>
      <c r="B46" s="666" t="s">
        <v>36</v>
      </c>
      <c r="C46" s="859"/>
      <c r="D46" s="722"/>
      <c r="E46" s="722"/>
      <c r="F46" s="722"/>
      <c r="G46" s="769"/>
      <c r="H46" s="757"/>
      <c r="I46" s="769"/>
      <c r="J46" s="757"/>
      <c r="K46" s="769"/>
      <c r="L46" s="757"/>
      <c r="M46" s="769"/>
      <c r="N46" s="757"/>
      <c r="O46" s="742"/>
      <c r="P46" s="67"/>
    </row>
    <row r="47" spans="1:16" ht="19.899999999999999" customHeight="1">
      <c r="A47" s="168"/>
      <c r="B47" s="666" t="s">
        <v>48</v>
      </c>
      <c r="C47" s="859"/>
      <c r="D47" s="727" t="s">
        <v>1104</v>
      </c>
      <c r="E47" s="727"/>
      <c r="F47" s="727"/>
      <c r="G47" s="859"/>
      <c r="H47" s="666" t="s">
        <v>1642</v>
      </c>
      <c r="I47" s="859"/>
      <c r="J47" s="666" t="s">
        <v>1962</v>
      </c>
      <c r="K47" s="859"/>
      <c r="L47" s="666" t="s">
        <v>1642</v>
      </c>
      <c r="M47" s="859"/>
      <c r="N47" s="666" t="s">
        <v>1962</v>
      </c>
      <c r="O47" s="729"/>
      <c r="P47" s="67"/>
    </row>
    <row r="48" spans="1:16" ht="19.899999999999999" customHeight="1">
      <c r="A48" s="778"/>
      <c r="B48" s="756"/>
      <c r="C48" s="865"/>
      <c r="D48" s="762" t="s">
        <v>63</v>
      </c>
      <c r="E48" s="762"/>
      <c r="F48" s="762"/>
      <c r="G48" s="865"/>
      <c r="H48" s="771" t="s">
        <v>64</v>
      </c>
      <c r="I48" s="865"/>
      <c r="J48" s="771" t="s">
        <v>65</v>
      </c>
      <c r="K48" s="865"/>
      <c r="L48" s="771" t="s">
        <v>66</v>
      </c>
      <c r="M48" s="865"/>
      <c r="N48" s="771" t="s">
        <v>67</v>
      </c>
      <c r="O48" s="739"/>
      <c r="P48" s="67"/>
    </row>
    <row r="49" spans="1:16" ht="19.899999999999999" customHeight="1">
      <c r="A49" s="168"/>
      <c r="B49" s="1400">
        <v>19</v>
      </c>
      <c r="C49" s="859"/>
      <c r="D49" s="767" t="s">
        <v>2933</v>
      </c>
      <c r="E49" s="767"/>
      <c r="F49" s="767"/>
      <c r="G49" s="843"/>
      <c r="H49" s="685"/>
      <c r="I49" s="870"/>
      <c r="J49" s="679">
        <v>0</v>
      </c>
      <c r="K49" s="870"/>
      <c r="L49" s="685"/>
      <c r="M49" s="870"/>
      <c r="N49" s="679">
        <v>0</v>
      </c>
      <c r="O49" s="729"/>
      <c r="P49" s="67"/>
    </row>
    <row r="50" spans="1:16" ht="19.899999999999999" customHeight="1">
      <c r="A50" s="168"/>
      <c r="B50" s="1400">
        <v>20</v>
      </c>
      <c r="C50" s="859"/>
      <c r="D50" s="767"/>
      <c r="E50" s="767"/>
      <c r="F50" s="767"/>
      <c r="G50" s="843"/>
      <c r="H50" s="685"/>
      <c r="I50" s="870"/>
      <c r="J50" s="685"/>
      <c r="K50" s="870"/>
      <c r="L50" s="685"/>
      <c r="M50" s="870"/>
      <c r="N50" s="685"/>
      <c r="O50" s="729"/>
      <c r="P50" s="67"/>
    </row>
    <row r="51" spans="1:16" ht="19.899999999999999" customHeight="1">
      <c r="A51" s="168"/>
      <c r="B51" s="1400">
        <v>21</v>
      </c>
      <c r="C51" s="859"/>
      <c r="D51" s="767"/>
      <c r="E51" s="767"/>
      <c r="F51" s="767"/>
      <c r="G51" s="843"/>
      <c r="H51" s="685"/>
      <c r="I51" s="870"/>
      <c r="J51" s="685"/>
      <c r="K51" s="870"/>
      <c r="L51" s="685"/>
      <c r="M51" s="870"/>
      <c r="N51" s="685"/>
      <c r="O51" s="729"/>
      <c r="P51" s="67"/>
    </row>
    <row r="52" spans="1:16" ht="19.899999999999999" customHeight="1">
      <c r="A52" s="168"/>
      <c r="B52" s="1400">
        <v>22</v>
      </c>
      <c r="C52" s="859"/>
      <c r="D52" s="767"/>
      <c r="E52" s="767"/>
      <c r="F52" s="767"/>
      <c r="G52" s="843"/>
      <c r="H52" s="685"/>
      <c r="I52" s="870"/>
      <c r="J52" s="685"/>
      <c r="K52" s="870"/>
      <c r="L52" s="685"/>
      <c r="M52" s="870"/>
      <c r="N52" s="685"/>
      <c r="O52" s="729"/>
      <c r="P52" s="67"/>
    </row>
    <row r="53" spans="1:16" ht="19.899999999999999" customHeight="1">
      <c r="A53" s="168"/>
      <c r="B53" s="1400">
        <v>23</v>
      </c>
      <c r="C53" s="859"/>
      <c r="D53" s="767"/>
      <c r="E53" s="767"/>
      <c r="F53" s="767"/>
      <c r="G53" s="843"/>
      <c r="H53" s="685"/>
      <c r="I53" s="870"/>
      <c r="J53" s="685"/>
      <c r="K53" s="870"/>
      <c r="L53" s="685"/>
      <c r="M53" s="870"/>
      <c r="N53" s="685"/>
      <c r="O53" s="729"/>
      <c r="P53" s="67"/>
    </row>
    <row r="54" spans="1:16" ht="19.899999999999999" customHeight="1">
      <c r="A54" s="168"/>
      <c r="B54" s="1400">
        <v>24</v>
      </c>
      <c r="C54" s="859"/>
      <c r="D54" s="767"/>
      <c r="E54" s="767"/>
      <c r="F54" s="767"/>
      <c r="G54" s="843"/>
      <c r="H54" s="685"/>
      <c r="I54" s="870"/>
      <c r="J54" s="685"/>
      <c r="K54" s="870"/>
      <c r="L54" s="685"/>
      <c r="M54" s="870"/>
      <c r="N54" s="685"/>
      <c r="O54" s="729"/>
      <c r="P54" s="67"/>
    </row>
    <row r="55" spans="1:16" ht="19.899999999999999" customHeight="1">
      <c r="A55" s="168"/>
      <c r="B55" s="1400">
        <v>25</v>
      </c>
      <c r="C55" s="859"/>
      <c r="D55" s="767"/>
      <c r="E55" s="767"/>
      <c r="F55" s="767"/>
      <c r="G55" s="843"/>
      <c r="H55" s="685"/>
      <c r="I55" s="870"/>
      <c r="J55" s="685"/>
      <c r="K55" s="870"/>
      <c r="L55" s="685"/>
      <c r="M55" s="870"/>
      <c r="N55" s="685"/>
      <c r="O55" s="729"/>
      <c r="P55" s="67"/>
    </row>
    <row r="56" spans="1:16" ht="19.899999999999999" customHeight="1">
      <c r="A56" s="168"/>
      <c r="B56" s="1400">
        <v>26</v>
      </c>
      <c r="C56" s="859"/>
      <c r="D56" s="767"/>
      <c r="E56" s="767"/>
      <c r="F56" s="767"/>
      <c r="G56" s="843"/>
      <c r="H56" s="685"/>
      <c r="I56" s="870"/>
      <c r="J56" s="685"/>
      <c r="K56" s="870"/>
      <c r="L56" s="685"/>
      <c r="M56" s="870"/>
      <c r="N56" s="685"/>
      <c r="O56" s="729"/>
      <c r="P56" s="67"/>
    </row>
    <row r="57" spans="1:16" ht="19.899999999999999" customHeight="1">
      <c r="A57" s="168"/>
      <c r="B57" s="1400">
        <v>27</v>
      </c>
      <c r="C57" s="859"/>
      <c r="D57" s="767"/>
      <c r="E57" s="767"/>
      <c r="F57" s="767"/>
      <c r="G57" s="843"/>
      <c r="H57" s="685"/>
      <c r="I57" s="870"/>
      <c r="J57" s="685"/>
      <c r="K57" s="870"/>
      <c r="L57" s="685"/>
      <c r="M57" s="870"/>
      <c r="N57" s="685"/>
      <c r="O57" s="729"/>
      <c r="P57" s="67"/>
    </row>
    <row r="58" spans="1:16" ht="19.899999999999999" customHeight="1">
      <c r="A58" s="168"/>
      <c r="B58" s="1400">
        <v>28</v>
      </c>
      <c r="C58" s="859"/>
      <c r="D58" s="767"/>
      <c r="E58" s="767"/>
      <c r="F58" s="767"/>
      <c r="G58" s="843"/>
      <c r="H58" s="685"/>
      <c r="I58" s="870"/>
      <c r="J58" s="685"/>
      <c r="K58" s="870"/>
      <c r="L58" s="685"/>
      <c r="M58" s="870"/>
      <c r="N58" s="685"/>
      <c r="O58" s="729"/>
      <c r="P58" s="67"/>
    </row>
    <row r="59" spans="1:16" ht="19.899999999999999" customHeight="1">
      <c r="A59" s="168"/>
      <c r="B59" s="1400">
        <v>29</v>
      </c>
      <c r="C59" s="859"/>
      <c r="D59" s="767"/>
      <c r="E59" s="767"/>
      <c r="F59" s="767"/>
      <c r="G59" s="843"/>
      <c r="H59" s="685"/>
      <c r="I59" s="870"/>
      <c r="J59" s="685"/>
      <c r="K59" s="870"/>
      <c r="L59" s="685"/>
      <c r="M59" s="870"/>
      <c r="N59" s="685"/>
      <c r="O59" s="729"/>
      <c r="P59" s="67"/>
    </row>
    <row r="60" spans="1:16" ht="19.899999999999999" customHeight="1">
      <c r="A60" s="168"/>
      <c r="B60" s="1400">
        <v>30</v>
      </c>
      <c r="C60" s="859"/>
      <c r="D60" s="767"/>
      <c r="E60" s="767"/>
      <c r="F60" s="767"/>
      <c r="G60" s="843"/>
      <c r="H60" s="685"/>
      <c r="I60" s="870"/>
      <c r="J60" s="685"/>
      <c r="K60" s="870"/>
      <c r="L60" s="685"/>
      <c r="M60" s="870"/>
      <c r="N60" s="685"/>
      <c r="O60" s="729"/>
      <c r="P60" s="67"/>
    </row>
    <row r="61" spans="1:16" ht="19.899999999999999" customHeight="1">
      <c r="A61" s="168"/>
      <c r="B61" s="1400">
        <v>31</v>
      </c>
      <c r="C61" s="859"/>
      <c r="D61" s="767"/>
      <c r="E61" s="767"/>
      <c r="F61" s="767"/>
      <c r="G61" s="843"/>
      <c r="H61" s="685"/>
      <c r="I61" s="870"/>
      <c r="J61" s="685"/>
      <c r="K61" s="870"/>
      <c r="L61" s="685"/>
      <c r="M61" s="870"/>
      <c r="N61" s="685"/>
      <c r="O61" s="729"/>
      <c r="P61" s="67"/>
    </row>
    <row r="62" spans="1:16" ht="19.899999999999999" customHeight="1">
      <c r="A62" s="168"/>
      <c r="B62" s="1400">
        <v>32</v>
      </c>
      <c r="C62" s="859"/>
      <c r="D62" s="767"/>
      <c r="E62" s="767"/>
      <c r="F62" s="767"/>
      <c r="G62" s="843"/>
      <c r="H62" s="685"/>
      <c r="I62" s="870"/>
      <c r="J62" s="685"/>
      <c r="K62" s="870"/>
      <c r="L62" s="685"/>
      <c r="M62" s="870"/>
      <c r="N62" s="685"/>
      <c r="O62" s="729"/>
      <c r="P62" s="67"/>
    </row>
    <row r="63" spans="1:16" ht="19.899999999999999" customHeight="1">
      <c r="A63" s="168"/>
      <c r="B63" s="1400">
        <v>33</v>
      </c>
      <c r="C63" s="859"/>
      <c r="D63" s="767"/>
      <c r="E63" s="767"/>
      <c r="F63" s="767"/>
      <c r="G63" s="843"/>
      <c r="H63" s="685"/>
      <c r="I63" s="870"/>
      <c r="J63" s="685"/>
      <c r="K63" s="870"/>
      <c r="L63" s="685"/>
      <c r="M63" s="870"/>
      <c r="N63" s="685"/>
      <c r="O63" s="729"/>
      <c r="P63" s="67"/>
    </row>
    <row r="64" spans="1:16" ht="19.899999999999999" customHeight="1">
      <c r="A64" s="168"/>
      <c r="B64" s="1400">
        <v>34</v>
      </c>
      <c r="C64" s="859"/>
      <c r="D64" s="767"/>
      <c r="E64" s="767"/>
      <c r="F64" s="767" t="s">
        <v>795</v>
      </c>
      <c r="G64" s="843"/>
      <c r="H64" s="767" t="s">
        <v>795</v>
      </c>
      <c r="I64" s="873"/>
      <c r="J64" s="874"/>
      <c r="K64" s="843"/>
      <c r="L64" s="767" t="s">
        <v>795</v>
      </c>
      <c r="M64" s="873"/>
      <c r="N64" s="874"/>
      <c r="O64" s="739"/>
      <c r="P64" s="67"/>
    </row>
    <row r="65" spans="1:16" ht="19.899999999999999" customHeight="1" thickBot="1">
      <c r="A65" s="779"/>
      <c r="B65" s="1401">
        <v>35</v>
      </c>
      <c r="C65" s="861"/>
      <c r="D65" s="773"/>
      <c r="E65" s="773"/>
      <c r="F65" s="875" t="s">
        <v>1693</v>
      </c>
      <c r="G65" s="861"/>
      <c r="H65" s="860" t="s">
        <v>1694</v>
      </c>
      <c r="I65" s="861" t="s">
        <v>1979</v>
      </c>
      <c r="J65" s="773">
        <f>SUM(J49:J64)</f>
        <v>0</v>
      </c>
      <c r="K65" s="861"/>
      <c r="L65" s="860" t="s">
        <v>1694</v>
      </c>
      <c r="M65" s="861" t="s">
        <v>1979</v>
      </c>
      <c r="N65" s="773">
        <f>SUM(N49:N64)</f>
        <v>0</v>
      </c>
      <c r="O65" s="774"/>
      <c r="P65" s="67"/>
    </row>
    <row r="66" spans="1:16" ht="19.899999999999999" customHeight="1">
      <c r="A66" s="722"/>
      <c r="B66" s="775" t="s">
        <v>525</v>
      </c>
      <c r="C66" s="722"/>
      <c r="D66" s="722"/>
      <c r="E66" s="722"/>
      <c r="F66" s="722"/>
      <c r="G66" s="722"/>
      <c r="H66" s="722"/>
      <c r="I66" s="722"/>
      <c r="J66" s="722"/>
      <c r="K66" s="722"/>
      <c r="L66" s="722"/>
      <c r="M66" s="722"/>
      <c r="N66" s="722"/>
      <c r="O66" s="722"/>
      <c r="P66" s="67"/>
    </row>
    <row r="67" spans="1:16" ht="19.899999999999999" customHeight="1">
      <c r="A67" s="1391">
        <v>80</v>
      </c>
      <c r="B67" s="135"/>
      <c r="C67" s="135"/>
      <c r="D67" s="135"/>
      <c r="E67" s="135"/>
      <c r="F67" s="135"/>
      <c r="G67" s="135"/>
      <c r="H67" s="135"/>
      <c r="I67" s="135"/>
      <c r="J67" s="135"/>
      <c r="K67" s="135"/>
      <c r="L67" s="135"/>
      <c r="M67" s="135"/>
      <c r="N67" s="135"/>
      <c r="O67" s="135"/>
      <c r="P67" s="67"/>
    </row>
    <row r="68" spans="1:16">
      <c r="A68" s="67"/>
    </row>
    <row r="69" spans="1:16">
      <c r="A69" s="67"/>
    </row>
    <row r="70" spans="1:16">
      <c r="A70" s="67"/>
    </row>
    <row r="71" spans="1:16">
      <c r="A71" s="67"/>
    </row>
    <row r="72" spans="1:16">
      <c r="A72" s="67"/>
    </row>
    <row r="73" spans="1:16">
      <c r="A73" s="67"/>
    </row>
    <row r="74" spans="1:16">
      <c r="A74" s="67"/>
    </row>
    <row r="75" spans="1:16">
      <c r="A75" s="67"/>
    </row>
    <row r="76" spans="1:16">
      <c r="A76" s="67"/>
    </row>
    <row r="77" spans="1:16">
      <c r="A77" s="67"/>
    </row>
    <row r="78" spans="1:16">
      <c r="A78" s="67"/>
    </row>
    <row r="79" spans="1:16">
      <c r="A79" s="67"/>
    </row>
    <row r="80" spans="1:16">
      <c r="A80" s="67"/>
    </row>
    <row r="81" spans="1:1">
      <c r="A81" s="67"/>
    </row>
    <row r="82" spans="1:1">
      <c r="A82" s="67"/>
    </row>
    <row r="83" spans="1:1">
      <c r="A83" s="67"/>
    </row>
    <row r="84" spans="1:1">
      <c r="A84" s="67"/>
    </row>
    <row r="85" spans="1:1">
      <c r="A85" s="67"/>
    </row>
    <row r="86" spans="1:1">
      <c r="A86" s="67"/>
    </row>
    <row r="87" spans="1:1">
      <c r="A87" s="67"/>
    </row>
    <row r="88" spans="1:1">
      <c r="A88" s="67"/>
    </row>
    <row r="89" spans="1:1">
      <c r="A89" s="67"/>
    </row>
    <row r="90" spans="1:1">
      <c r="A90" s="67"/>
    </row>
  </sheetData>
  <printOptions horizontalCentered="1"/>
  <pageMargins left="0.5" right="0.5" top="0.5" bottom="0.5" header="0.5" footer="0.5"/>
  <pageSetup scale="53" orientation="portrait" r:id="rId1"/>
  <headerFooter alignWithMargins="0"/>
  <legacyDrawing r:id="rId2"/>
</worksheet>
</file>

<file path=xl/worksheets/sheet44.xml><?xml version="1.0" encoding="utf-8"?>
<worksheet xmlns="http://schemas.openxmlformats.org/spreadsheetml/2006/main" xmlns:r="http://schemas.openxmlformats.org/officeDocument/2006/relationships">
  <sheetPr transitionEvaluation="1"/>
  <dimension ref="A1:D159"/>
  <sheetViews>
    <sheetView defaultGridColor="0" topLeftCell="A13" colorId="22" zoomScale="75" zoomScaleNormal="75" workbookViewId="0">
      <selection activeCell="C40" sqref="C40"/>
    </sheetView>
  </sheetViews>
  <sheetFormatPr defaultColWidth="9.77734375" defaultRowHeight="15"/>
  <cols>
    <col min="1" max="1" width="5.77734375" customWidth="1"/>
    <col min="2" max="2" width="60.77734375" customWidth="1"/>
    <col min="3" max="3" width="30.77734375" customWidth="1"/>
  </cols>
  <sheetData>
    <row r="1" spans="1:4" ht="15.75" thickBot="1">
      <c r="A1" s="66" t="str">
        <f>'Data Sheet'!A48</f>
        <v>Annual Report of THE MIDDLEBURGH TELEPHONE COMPANY                                                     For the period ending DECEMBER 31, 2013</v>
      </c>
      <c r="B1" s="67"/>
      <c r="C1" s="67"/>
      <c r="D1" s="67"/>
    </row>
    <row r="2" spans="1:4">
      <c r="A2" s="68"/>
      <c r="B2" s="69"/>
      <c r="C2" s="70"/>
      <c r="D2" s="67"/>
    </row>
    <row r="3" spans="1:4" ht="15.75">
      <c r="A3" s="154" t="s">
        <v>1695</v>
      </c>
      <c r="B3" s="135"/>
      <c r="C3" s="136"/>
      <c r="D3" s="67"/>
    </row>
    <row r="4" spans="1:4">
      <c r="A4" s="74"/>
      <c r="B4" s="67"/>
      <c r="C4" s="75"/>
      <c r="D4" s="67"/>
    </row>
    <row r="5" spans="1:4">
      <c r="A5" s="74"/>
      <c r="B5" s="67" t="s">
        <v>1696</v>
      </c>
      <c r="C5" s="75"/>
      <c r="D5" s="67"/>
    </row>
    <row r="6" spans="1:4">
      <c r="A6" s="74"/>
      <c r="B6" s="67" t="s">
        <v>1001</v>
      </c>
      <c r="C6" s="75"/>
      <c r="D6" s="67"/>
    </row>
    <row r="7" spans="1:4">
      <c r="A7" s="74"/>
      <c r="B7" s="67" t="s">
        <v>1002</v>
      </c>
      <c r="C7" s="75"/>
      <c r="D7" s="67"/>
    </row>
    <row r="8" spans="1:4">
      <c r="A8" s="74"/>
      <c r="B8" s="67" t="s">
        <v>1003</v>
      </c>
      <c r="C8" s="75"/>
      <c r="D8" s="67"/>
    </row>
    <row r="9" spans="1:4">
      <c r="A9" s="74"/>
      <c r="B9" s="67"/>
      <c r="C9" s="75"/>
      <c r="D9" s="67"/>
    </row>
    <row r="10" spans="1:4">
      <c r="A10" s="74"/>
      <c r="B10" s="67"/>
      <c r="C10" s="75"/>
      <c r="D10" s="67"/>
    </row>
    <row r="11" spans="1:4">
      <c r="A11" s="74"/>
      <c r="B11" s="67" t="s">
        <v>1004</v>
      </c>
      <c r="C11" s="75"/>
      <c r="D11" s="67"/>
    </row>
    <row r="12" spans="1:4">
      <c r="A12" s="74"/>
      <c r="B12" s="67" t="s">
        <v>1005</v>
      </c>
      <c r="C12" s="75"/>
      <c r="D12" s="67"/>
    </row>
    <row r="13" spans="1:4">
      <c r="A13" s="74"/>
      <c r="B13" s="67" t="s">
        <v>1006</v>
      </c>
      <c r="C13" s="75"/>
      <c r="D13" s="67"/>
    </row>
    <row r="14" spans="1:4">
      <c r="A14" s="74"/>
      <c r="B14" s="67" t="s">
        <v>1007</v>
      </c>
      <c r="C14" s="75"/>
      <c r="D14" s="67"/>
    </row>
    <row r="15" spans="1:4">
      <c r="A15" s="74"/>
      <c r="B15" s="67" t="s">
        <v>1008</v>
      </c>
      <c r="C15" s="75"/>
      <c r="D15" s="67"/>
    </row>
    <row r="16" spans="1:4">
      <c r="A16" s="74"/>
      <c r="B16" s="67"/>
      <c r="C16" s="75"/>
      <c r="D16" s="67"/>
    </row>
    <row r="17" spans="1:4">
      <c r="A17" s="74"/>
      <c r="B17" s="67"/>
      <c r="C17" s="75"/>
      <c r="D17" s="67"/>
    </row>
    <row r="18" spans="1:4">
      <c r="A18" s="74"/>
      <c r="B18" s="67"/>
      <c r="C18" s="75"/>
      <c r="D18" s="67"/>
    </row>
    <row r="19" spans="1:4">
      <c r="A19" s="74"/>
      <c r="B19" s="67" t="s">
        <v>1009</v>
      </c>
      <c r="C19" s="75"/>
      <c r="D19" s="67"/>
    </row>
    <row r="20" spans="1:4">
      <c r="A20" s="74"/>
      <c r="B20" s="67"/>
      <c r="C20" s="75"/>
      <c r="D20" s="67"/>
    </row>
    <row r="21" spans="1:4" ht="15.75" thickBot="1">
      <c r="A21" s="163"/>
      <c r="B21" s="104"/>
      <c r="C21" s="145"/>
      <c r="D21" s="67"/>
    </row>
    <row r="22" spans="1:4">
      <c r="A22" s="213"/>
      <c r="B22" s="30"/>
      <c r="C22" s="148"/>
      <c r="D22" s="67"/>
    </row>
    <row r="23" spans="1:4">
      <c r="A23" s="213"/>
      <c r="B23" s="30" t="s">
        <v>3017</v>
      </c>
      <c r="C23" s="1421">
        <v>3600</v>
      </c>
      <c r="D23" s="67"/>
    </row>
    <row r="24" spans="1:4">
      <c r="A24" s="213"/>
      <c r="B24" s="30" t="s">
        <v>3018</v>
      </c>
      <c r="C24" s="1380"/>
      <c r="D24" s="67"/>
    </row>
    <row r="25" spans="1:4">
      <c r="A25" s="213"/>
      <c r="B25" s="30" t="s">
        <v>3019</v>
      </c>
      <c r="C25" s="1380"/>
      <c r="D25" s="67"/>
    </row>
    <row r="26" spans="1:4">
      <c r="A26" s="213"/>
      <c r="B26" s="30"/>
      <c r="C26" s="1380"/>
      <c r="D26" s="67"/>
    </row>
    <row r="27" spans="1:4">
      <c r="A27" s="213"/>
      <c r="B27" s="30" t="s">
        <v>3020</v>
      </c>
      <c r="C27" s="1421">
        <v>68250</v>
      </c>
      <c r="D27" s="67"/>
    </row>
    <row r="28" spans="1:4">
      <c r="A28" s="213"/>
      <c r="B28" s="30"/>
      <c r="C28" s="1422"/>
      <c r="D28" s="67"/>
    </row>
    <row r="29" spans="1:4">
      <c r="A29" s="213"/>
      <c r="B29" s="30" t="s">
        <v>3021</v>
      </c>
      <c r="C29" s="1421">
        <v>8861</v>
      </c>
      <c r="D29" s="67"/>
    </row>
    <row r="30" spans="1:4">
      <c r="A30" s="213"/>
      <c r="B30" s="30"/>
      <c r="C30" s="1380"/>
      <c r="D30" s="67"/>
    </row>
    <row r="31" spans="1:4">
      <c r="A31" s="213"/>
      <c r="B31" s="30" t="s">
        <v>3022</v>
      </c>
      <c r="C31" s="1421">
        <v>15797</v>
      </c>
      <c r="D31" s="67"/>
    </row>
    <row r="32" spans="1:4">
      <c r="A32" s="213"/>
      <c r="B32" s="30" t="s">
        <v>3023</v>
      </c>
      <c r="C32" s="1380"/>
      <c r="D32" s="67"/>
    </row>
    <row r="33" spans="1:4">
      <c r="A33" s="213"/>
      <c r="B33" s="30"/>
      <c r="C33" s="1380"/>
      <c r="D33" s="67"/>
    </row>
    <row r="34" spans="1:4">
      <c r="A34" s="213"/>
      <c r="B34" s="30" t="s">
        <v>3024</v>
      </c>
      <c r="C34" s="1421">
        <v>5089</v>
      </c>
      <c r="D34" s="67"/>
    </row>
    <row r="35" spans="1:4">
      <c r="A35" s="213"/>
      <c r="B35" s="30"/>
      <c r="C35" s="1380"/>
      <c r="D35" s="67"/>
    </row>
    <row r="36" spans="1:4">
      <c r="A36" s="213"/>
      <c r="B36" s="30" t="s">
        <v>3025</v>
      </c>
      <c r="C36" s="1421">
        <v>3497</v>
      </c>
      <c r="D36" s="67"/>
    </row>
    <row r="37" spans="1:4">
      <c r="A37" s="213"/>
      <c r="B37" s="30" t="s">
        <v>3023</v>
      </c>
      <c r="C37" s="1380"/>
      <c r="D37" s="67"/>
    </row>
    <row r="38" spans="1:4">
      <c r="A38" s="213"/>
      <c r="B38" s="30"/>
      <c r="C38" s="1380"/>
      <c r="D38" s="67"/>
    </row>
    <row r="39" spans="1:4">
      <c r="A39" s="213"/>
      <c r="B39" s="30" t="s">
        <v>3026</v>
      </c>
      <c r="C39" s="1380" t="s">
        <v>795</v>
      </c>
      <c r="D39" s="67"/>
    </row>
    <row r="40" spans="1:4">
      <c r="A40" s="213"/>
      <c r="B40" s="30" t="s">
        <v>3023</v>
      </c>
      <c r="C40" s="1421">
        <v>279360</v>
      </c>
      <c r="D40" s="67"/>
    </row>
    <row r="41" spans="1:4">
      <c r="A41" s="213"/>
      <c r="B41" s="30" t="s">
        <v>3027</v>
      </c>
      <c r="C41" s="1421">
        <v>16465</v>
      </c>
      <c r="D41" s="67"/>
    </row>
    <row r="42" spans="1:4">
      <c r="A42" s="213"/>
      <c r="B42" s="30"/>
      <c r="C42" s="148"/>
      <c r="D42" s="67"/>
    </row>
    <row r="43" spans="1:4">
      <c r="A43" s="213"/>
      <c r="B43" s="30"/>
      <c r="C43" s="148"/>
      <c r="D43" s="67"/>
    </row>
    <row r="44" spans="1:4">
      <c r="A44" s="213"/>
      <c r="B44" s="30"/>
      <c r="C44" s="148"/>
      <c r="D44" s="67"/>
    </row>
    <row r="45" spans="1:4">
      <c r="A45" s="213"/>
      <c r="B45" s="30"/>
      <c r="C45" s="148"/>
      <c r="D45" s="67"/>
    </row>
    <row r="46" spans="1:4">
      <c r="A46" s="213"/>
      <c r="B46" s="30"/>
      <c r="C46" s="148"/>
      <c r="D46" s="67"/>
    </row>
    <row r="47" spans="1:4">
      <c r="A47" s="213"/>
      <c r="B47" s="30"/>
      <c r="C47" s="148"/>
      <c r="D47" s="67"/>
    </row>
    <row r="48" spans="1:4">
      <c r="A48" s="213"/>
      <c r="B48" s="30"/>
      <c r="C48" s="148"/>
      <c r="D48" s="67"/>
    </row>
    <row r="49" spans="1:4">
      <c r="A49" s="213"/>
      <c r="B49" s="30"/>
      <c r="C49" s="148"/>
      <c r="D49" s="67"/>
    </row>
    <row r="50" spans="1:4">
      <c r="A50" s="213"/>
      <c r="B50" s="30"/>
      <c r="C50" s="148"/>
      <c r="D50" s="67"/>
    </row>
    <row r="51" spans="1:4">
      <c r="A51" s="213"/>
      <c r="B51" s="30"/>
      <c r="C51" s="148"/>
      <c r="D51" s="67"/>
    </row>
    <row r="52" spans="1:4">
      <c r="A52" s="213"/>
      <c r="B52" s="30"/>
      <c r="C52" s="148"/>
      <c r="D52" s="67"/>
    </row>
    <row r="53" spans="1:4">
      <c r="A53" s="213"/>
      <c r="B53" s="30"/>
      <c r="C53" s="148"/>
      <c r="D53" s="67"/>
    </row>
    <row r="54" spans="1:4">
      <c r="A54" s="213"/>
      <c r="B54" s="30"/>
      <c r="C54" s="148"/>
      <c r="D54" s="67"/>
    </row>
    <row r="55" spans="1:4">
      <c r="A55" s="213"/>
      <c r="B55" s="30"/>
      <c r="C55" s="148"/>
      <c r="D55" s="67"/>
    </row>
    <row r="56" spans="1:4">
      <c r="A56" s="213"/>
      <c r="B56" s="30"/>
      <c r="C56" s="148"/>
      <c r="D56" s="67"/>
    </row>
    <row r="57" spans="1:4">
      <c r="A57" s="213"/>
      <c r="B57" s="30"/>
      <c r="C57" s="148"/>
      <c r="D57" s="67"/>
    </row>
    <row r="58" spans="1:4">
      <c r="A58" s="213"/>
      <c r="B58" s="30"/>
      <c r="C58" s="148"/>
      <c r="D58" s="67"/>
    </row>
    <row r="59" spans="1:4">
      <c r="A59" s="213"/>
      <c r="B59" s="30"/>
      <c r="C59" s="148"/>
      <c r="D59" s="67"/>
    </row>
    <row r="60" spans="1:4">
      <c r="A60" s="213"/>
      <c r="B60" s="30"/>
      <c r="C60" s="148"/>
      <c r="D60" s="67"/>
    </row>
    <row r="61" spans="1:4">
      <c r="A61" s="213"/>
      <c r="B61" s="30"/>
      <c r="C61" s="148"/>
      <c r="D61" s="67"/>
    </row>
    <row r="62" spans="1:4">
      <c r="A62" s="213"/>
      <c r="B62" s="30"/>
      <c r="C62" s="148"/>
      <c r="D62" s="67"/>
    </row>
    <row r="63" spans="1:4">
      <c r="A63" s="213"/>
      <c r="B63" s="30"/>
      <c r="C63" s="148"/>
      <c r="D63" s="67"/>
    </row>
    <row r="64" spans="1:4">
      <c r="A64" s="213"/>
      <c r="B64" s="30"/>
      <c r="C64" s="148"/>
      <c r="D64" s="67"/>
    </row>
    <row r="65" spans="1:4" ht="15.75" thickBot="1">
      <c r="A65" s="215"/>
      <c r="B65" s="150"/>
      <c r="C65" s="152"/>
      <c r="D65" s="67"/>
    </row>
    <row r="66" spans="1:4">
      <c r="A66" s="67" t="s">
        <v>1503</v>
      </c>
      <c r="B66" s="67"/>
      <c r="C66" s="67"/>
      <c r="D66" s="67"/>
    </row>
    <row r="67" spans="1:4">
      <c r="A67" s="1391">
        <v>82</v>
      </c>
      <c r="B67" s="135"/>
      <c r="C67" s="135"/>
      <c r="D67" s="67"/>
    </row>
    <row r="68" spans="1:4" ht="15.75" thickBot="1">
      <c r="A68" s="66" t="str">
        <f>'Data Sheet'!A48</f>
        <v>Annual Report of THE MIDDLEBURGH TELEPHONE COMPANY                                                     For the period ending DECEMBER 31, 2013</v>
      </c>
      <c r="B68" s="67"/>
      <c r="C68" s="67"/>
      <c r="D68" s="67"/>
    </row>
    <row r="69" spans="1:4">
      <c r="A69" s="68"/>
      <c r="B69" s="69"/>
      <c r="C69" s="70"/>
      <c r="D69" s="67"/>
    </row>
    <row r="70" spans="1:4" ht="15.75">
      <c r="A70" s="154" t="s">
        <v>1010</v>
      </c>
      <c r="B70" s="135"/>
      <c r="C70" s="136"/>
      <c r="D70" s="67"/>
    </row>
    <row r="71" spans="1:4" ht="15.75" thickBot="1">
      <c r="A71" s="163"/>
      <c r="B71" s="104"/>
      <c r="C71" s="145"/>
      <c r="D71" s="67"/>
    </row>
    <row r="72" spans="1:4">
      <c r="A72" s="213"/>
      <c r="B72" s="30"/>
      <c r="C72" s="148"/>
      <c r="D72" s="67"/>
    </row>
    <row r="73" spans="1:4">
      <c r="A73" s="213"/>
      <c r="B73" s="30"/>
      <c r="C73" s="148"/>
      <c r="D73" s="67"/>
    </row>
    <row r="74" spans="1:4">
      <c r="A74" s="213"/>
      <c r="B74" s="30"/>
      <c r="C74" s="148"/>
      <c r="D74" s="67"/>
    </row>
    <row r="75" spans="1:4">
      <c r="A75" s="213"/>
      <c r="B75" s="30"/>
      <c r="C75" s="148"/>
      <c r="D75" s="67"/>
    </row>
    <row r="76" spans="1:4">
      <c r="A76" s="213"/>
      <c r="B76" s="30"/>
      <c r="C76" s="148"/>
      <c r="D76" s="67"/>
    </row>
    <row r="77" spans="1:4">
      <c r="A77" s="213"/>
      <c r="B77" s="30"/>
      <c r="C77" s="148"/>
      <c r="D77" s="67"/>
    </row>
    <row r="78" spans="1:4">
      <c r="A78" s="213"/>
      <c r="B78" s="30"/>
      <c r="C78" s="148"/>
      <c r="D78" s="67"/>
    </row>
    <row r="79" spans="1:4">
      <c r="A79" s="213"/>
      <c r="B79" s="30"/>
      <c r="C79" s="148"/>
      <c r="D79" s="67"/>
    </row>
    <row r="80" spans="1:4">
      <c r="A80" s="213"/>
      <c r="B80" s="30"/>
      <c r="C80" s="148"/>
      <c r="D80" s="67"/>
    </row>
    <row r="81" spans="1:4">
      <c r="A81" s="213"/>
      <c r="B81" s="30"/>
      <c r="C81" s="148"/>
      <c r="D81" s="67"/>
    </row>
    <row r="82" spans="1:4">
      <c r="A82" s="213"/>
      <c r="B82" s="30"/>
      <c r="C82" s="148"/>
      <c r="D82" s="67"/>
    </row>
    <row r="83" spans="1:4">
      <c r="A83" s="213"/>
      <c r="B83" s="30"/>
      <c r="C83" s="148"/>
      <c r="D83" s="67"/>
    </row>
    <row r="84" spans="1:4">
      <c r="A84" s="213"/>
      <c r="B84" s="30"/>
      <c r="C84" s="148"/>
      <c r="D84" s="67"/>
    </row>
    <row r="85" spans="1:4">
      <c r="A85" s="213"/>
      <c r="B85" s="30"/>
      <c r="C85" s="148"/>
      <c r="D85" s="67"/>
    </row>
    <row r="86" spans="1:4">
      <c r="A86" s="213"/>
      <c r="B86" s="30"/>
      <c r="C86" s="148"/>
      <c r="D86" s="67"/>
    </row>
    <row r="87" spans="1:4">
      <c r="A87" s="213"/>
      <c r="B87" s="30"/>
      <c r="C87" s="148"/>
      <c r="D87" s="67"/>
    </row>
    <row r="88" spans="1:4">
      <c r="A88" s="213"/>
      <c r="B88" s="30"/>
      <c r="C88" s="148"/>
      <c r="D88" s="67"/>
    </row>
    <row r="89" spans="1:4">
      <c r="A89" s="213"/>
      <c r="B89" s="30"/>
      <c r="C89" s="148"/>
      <c r="D89" s="67"/>
    </row>
    <row r="90" spans="1:4">
      <c r="A90" s="213"/>
      <c r="B90" s="30"/>
      <c r="C90" s="148"/>
      <c r="D90" s="67"/>
    </row>
    <row r="91" spans="1:4">
      <c r="A91" s="213"/>
      <c r="B91" s="30"/>
      <c r="C91" s="148"/>
      <c r="D91" s="67"/>
    </row>
    <row r="92" spans="1:4">
      <c r="A92" s="213"/>
      <c r="B92" s="30"/>
      <c r="C92" s="148"/>
      <c r="D92" s="67"/>
    </row>
    <row r="93" spans="1:4">
      <c r="A93" s="213"/>
      <c r="B93" s="30"/>
      <c r="C93" s="148"/>
      <c r="D93" s="67"/>
    </row>
    <row r="94" spans="1:4">
      <c r="A94" s="213"/>
      <c r="B94" s="30"/>
      <c r="C94" s="148"/>
      <c r="D94" s="67"/>
    </row>
    <row r="95" spans="1:4">
      <c r="A95" s="213"/>
      <c r="B95" s="30"/>
      <c r="C95" s="148"/>
      <c r="D95" s="67"/>
    </row>
    <row r="96" spans="1:4">
      <c r="A96" s="213"/>
      <c r="B96" s="30"/>
      <c r="C96" s="148"/>
      <c r="D96" s="67"/>
    </row>
    <row r="97" spans="1:4">
      <c r="A97" s="213"/>
      <c r="B97" s="30"/>
      <c r="C97" s="148"/>
      <c r="D97" s="67"/>
    </row>
    <row r="98" spans="1:4">
      <c r="A98" s="213"/>
      <c r="B98" s="30"/>
      <c r="C98" s="148"/>
      <c r="D98" s="67"/>
    </row>
    <row r="99" spans="1:4">
      <c r="A99" s="213"/>
      <c r="B99" s="30"/>
      <c r="C99" s="148"/>
      <c r="D99" s="67"/>
    </row>
    <row r="100" spans="1:4">
      <c r="A100" s="213"/>
      <c r="B100" s="30"/>
      <c r="C100" s="148"/>
      <c r="D100" s="67"/>
    </row>
    <row r="101" spans="1:4">
      <c r="A101" s="213"/>
      <c r="B101" s="30"/>
      <c r="C101" s="148"/>
      <c r="D101" s="67"/>
    </row>
    <row r="102" spans="1:4">
      <c r="A102" s="213"/>
      <c r="B102" s="30"/>
      <c r="C102" s="148"/>
      <c r="D102" s="67"/>
    </row>
    <row r="103" spans="1:4">
      <c r="A103" s="213"/>
      <c r="B103" s="30"/>
      <c r="C103" s="148"/>
      <c r="D103" s="67"/>
    </row>
    <row r="104" spans="1:4">
      <c r="A104" s="213"/>
      <c r="B104" s="30"/>
      <c r="C104" s="148"/>
      <c r="D104" s="67"/>
    </row>
    <row r="105" spans="1:4">
      <c r="A105" s="213"/>
      <c r="B105" s="30"/>
      <c r="C105" s="148"/>
      <c r="D105" s="67"/>
    </row>
    <row r="106" spans="1:4">
      <c r="A106" s="213"/>
      <c r="B106" s="30"/>
      <c r="C106" s="148"/>
      <c r="D106" s="67"/>
    </row>
    <row r="107" spans="1:4">
      <c r="A107" s="213"/>
      <c r="B107" s="30"/>
      <c r="C107" s="148"/>
      <c r="D107" s="67"/>
    </row>
    <row r="108" spans="1:4">
      <c r="A108" s="213"/>
      <c r="B108" s="30"/>
      <c r="C108" s="148"/>
      <c r="D108" s="67"/>
    </row>
    <row r="109" spans="1:4">
      <c r="A109" s="213"/>
      <c r="B109" s="30"/>
      <c r="C109" s="148"/>
      <c r="D109" s="67"/>
    </row>
    <row r="110" spans="1:4">
      <c r="A110" s="213"/>
      <c r="B110" s="30"/>
      <c r="C110" s="148"/>
      <c r="D110" s="67"/>
    </row>
    <row r="111" spans="1:4">
      <c r="A111" s="213"/>
      <c r="B111" s="30"/>
      <c r="C111" s="148"/>
      <c r="D111" s="67"/>
    </row>
    <row r="112" spans="1:4">
      <c r="A112" s="213"/>
      <c r="B112" s="30"/>
      <c r="C112" s="148"/>
      <c r="D112" s="67"/>
    </row>
    <row r="113" spans="1:4">
      <c r="A113" s="213"/>
      <c r="B113" s="30"/>
      <c r="C113" s="148"/>
      <c r="D113" s="67"/>
    </row>
    <row r="114" spans="1:4">
      <c r="A114" s="213"/>
      <c r="B114" s="30"/>
      <c r="C114" s="148"/>
      <c r="D114" s="67"/>
    </row>
    <row r="115" spans="1:4">
      <c r="A115" s="213"/>
      <c r="B115" s="30"/>
      <c r="C115" s="148"/>
      <c r="D115" s="67"/>
    </row>
    <row r="116" spans="1:4">
      <c r="A116" s="213"/>
      <c r="B116" s="30"/>
      <c r="C116" s="148"/>
      <c r="D116" s="67"/>
    </row>
    <row r="117" spans="1:4">
      <c r="A117" s="213"/>
      <c r="B117" s="30"/>
      <c r="C117" s="148"/>
      <c r="D117" s="67"/>
    </row>
    <row r="118" spans="1:4">
      <c r="A118" s="213"/>
      <c r="B118" s="30"/>
      <c r="C118" s="148"/>
      <c r="D118" s="67"/>
    </row>
    <row r="119" spans="1:4">
      <c r="A119" s="213"/>
      <c r="B119" s="30"/>
      <c r="C119" s="148"/>
      <c r="D119" s="67"/>
    </row>
    <row r="120" spans="1:4">
      <c r="A120" s="213"/>
      <c r="B120" s="30"/>
      <c r="C120" s="148"/>
      <c r="D120" s="67"/>
    </row>
    <row r="121" spans="1:4">
      <c r="A121" s="213"/>
      <c r="B121" s="30"/>
      <c r="C121" s="148"/>
      <c r="D121" s="67"/>
    </row>
    <row r="122" spans="1:4">
      <c r="A122" s="213"/>
      <c r="B122" s="30"/>
      <c r="C122" s="148"/>
      <c r="D122" s="67"/>
    </row>
    <row r="123" spans="1:4">
      <c r="A123" s="213"/>
      <c r="B123" s="30"/>
      <c r="C123" s="148"/>
      <c r="D123" s="67"/>
    </row>
    <row r="124" spans="1:4">
      <c r="A124" s="213"/>
      <c r="B124" s="30"/>
      <c r="C124" s="148"/>
      <c r="D124" s="67"/>
    </row>
    <row r="125" spans="1:4">
      <c r="A125" s="213"/>
      <c r="B125" s="30"/>
      <c r="C125" s="148"/>
      <c r="D125" s="67"/>
    </row>
    <row r="126" spans="1:4">
      <c r="A126" s="213"/>
      <c r="B126" s="30"/>
      <c r="C126" s="148"/>
      <c r="D126" s="67"/>
    </row>
    <row r="127" spans="1:4">
      <c r="A127" s="213"/>
      <c r="B127" s="30"/>
      <c r="C127" s="148"/>
      <c r="D127" s="67"/>
    </row>
    <row r="128" spans="1:4">
      <c r="A128" s="213"/>
      <c r="B128" s="30"/>
      <c r="C128" s="148"/>
      <c r="D128" s="67"/>
    </row>
    <row r="129" spans="1:4">
      <c r="A129" s="213"/>
      <c r="B129" s="30"/>
      <c r="C129" s="148"/>
      <c r="D129" s="67"/>
    </row>
    <row r="130" spans="1:4">
      <c r="A130" s="213"/>
      <c r="B130" s="30"/>
      <c r="C130" s="148"/>
      <c r="D130" s="67"/>
    </row>
    <row r="131" spans="1:4">
      <c r="A131" s="213"/>
      <c r="B131" s="30"/>
      <c r="C131" s="148"/>
      <c r="D131" s="67"/>
    </row>
    <row r="132" spans="1:4" ht="15.75" thickBot="1">
      <c r="A132" s="215"/>
      <c r="B132" s="150"/>
      <c r="C132" s="152"/>
      <c r="D132" s="67"/>
    </row>
    <row r="133" spans="1:4">
      <c r="A133" s="67"/>
      <c r="B133" s="67"/>
      <c r="C133" s="166" t="s">
        <v>2684</v>
      </c>
      <c r="D133" s="67"/>
    </row>
    <row r="134" spans="1:4">
      <c r="A134" s="1391">
        <v>83</v>
      </c>
      <c r="B134" s="135"/>
      <c r="C134" s="135"/>
      <c r="D134" s="67"/>
    </row>
    <row r="135" spans="1:4">
      <c r="A135" s="67"/>
    </row>
    <row r="136" spans="1:4">
      <c r="A136" s="67"/>
    </row>
    <row r="137" spans="1:4">
      <c r="A137" s="67"/>
    </row>
    <row r="138" spans="1:4">
      <c r="A138" s="67"/>
    </row>
    <row r="139" spans="1:4">
      <c r="A139" s="67"/>
    </row>
    <row r="140" spans="1:4">
      <c r="A140" s="67"/>
    </row>
    <row r="141" spans="1:4">
      <c r="A141" s="67"/>
    </row>
    <row r="142" spans="1:4">
      <c r="A142" s="67"/>
    </row>
    <row r="143" spans="1:4">
      <c r="A143" s="67"/>
    </row>
    <row r="144" spans="1:4">
      <c r="A144" s="67"/>
    </row>
    <row r="145" spans="1:1">
      <c r="A145" s="67"/>
    </row>
    <row r="146" spans="1:1">
      <c r="A146" s="67"/>
    </row>
    <row r="147" spans="1:1">
      <c r="A147" s="67"/>
    </row>
    <row r="148" spans="1:1">
      <c r="A148" s="67"/>
    </row>
    <row r="149" spans="1:1">
      <c r="A149" s="67"/>
    </row>
    <row r="150" spans="1:1">
      <c r="A150" s="67"/>
    </row>
    <row r="151" spans="1:1">
      <c r="A151" s="67"/>
    </row>
    <row r="152" spans="1:1">
      <c r="A152" s="67"/>
    </row>
    <row r="153" spans="1:1">
      <c r="A153" s="67"/>
    </row>
    <row r="154" spans="1:1">
      <c r="A154" s="67"/>
    </row>
    <row r="155" spans="1:1">
      <c r="A155" s="67"/>
    </row>
    <row r="156" spans="1:1">
      <c r="A156" s="67"/>
    </row>
    <row r="157" spans="1:1">
      <c r="A157" s="67"/>
    </row>
    <row r="158" spans="1:1">
      <c r="A158" s="67"/>
    </row>
    <row r="159" spans="1:1">
      <c r="A159" s="67"/>
    </row>
  </sheetData>
  <printOptions horizontalCentered="1" verticalCentered="1"/>
  <pageMargins left="0.25" right="0.25" top="0.25" bottom="0.25" header="0" footer="0"/>
  <pageSetup scale="70" fitToHeight="2" orientation="portrait" r:id="rId1"/>
  <headerFooter alignWithMargins="0"/>
  <rowBreaks count="2" manualBreakCount="2">
    <brk id="67" max="16383" man="1"/>
    <brk id="134" max="16383" man="1"/>
  </rowBreaks>
  <legacyDrawing r:id="rId2"/>
</worksheet>
</file>

<file path=xl/worksheets/sheet45.xml><?xml version="1.0" encoding="utf-8"?>
<worksheet xmlns="http://schemas.openxmlformats.org/spreadsheetml/2006/main" xmlns:r="http://schemas.openxmlformats.org/officeDocument/2006/relationships">
  <sheetPr transitionEvaluation="1"/>
  <dimension ref="A1:AA133"/>
  <sheetViews>
    <sheetView defaultGridColor="0" colorId="22" zoomScale="75" zoomScaleNormal="75" workbookViewId="0">
      <selection activeCell="C56" sqref="C56"/>
    </sheetView>
  </sheetViews>
  <sheetFormatPr defaultColWidth="9.77734375" defaultRowHeight="15"/>
  <cols>
    <col min="1" max="1" width="4.77734375" customWidth="1"/>
    <col min="2" max="2" width="102" customWidth="1"/>
    <col min="3" max="3" width="4.77734375" customWidth="1"/>
    <col min="4" max="4" width="1.77734375" customWidth="1"/>
    <col min="5" max="5" width="68.77734375" customWidth="1"/>
    <col min="6" max="6" width="3.77734375" customWidth="1"/>
    <col min="7" max="7" width="2.77734375" customWidth="1"/>
    <col min="8" max="8" width="20.77734375" customWidth="1"/>
    <col min="9" max="9" width="2.77734375" customWidth="1"/>
  </cols>
  <sheetData>
    <row r="1" spans="1:27" ht="16.899999999999999" customHeight="1" thickBot="1">
      <c r="A1" s="2" t="str">
        <f>'Data Sheet'!A48</f>
        <v>Annual Report of THE MIDDLEBURGH TELEPHONE COMPANY                                                     For the period ending DECEMBER 31, 2013</v>
      </c>
      <c r="B1" s="876"/>
      <c r="C1" s="153" t="str">
        <f>'Data Sheet'!A48</f>
        <v>Annual Report of THE MIDDLEBURGH TELEPHONE COMPANY                                                     For the period ending DECEMBER 31, 2013</v>
      </c>
      <c r="D1" s="876"/>
      <c r="E1" s="876"/>
      <c r="F1" s="2"/>
      <c r="G1" s="876"/>
      <c r="H1" s="876"/>
      <c r="I1" s="876"/>
      <c r="J1" s="2"/>
      <c r="K1" s="2"/>
      <c r="L1" s="2"/>
      <c r="M1" s="2"/>
      <c r="N1" s="2"/>
      <c r="O1" s="2"/>
      <c r="P1" s="2"/>
      <c r="Q1" s="2"/>
      <c r="R1" s="2"/>
      <c r="S1" s="2"/>
      <c r="T1" s="2"/>
      <c r="U1" s="2"/>
      <c r="V1" s="2"/>
      <c r="W1" s="2"/>
      <c r="X1" s="2"/>
      <c r="Y1" s="2"/>
      <c r="Z1" s="2"/>
      <c r="AA1" s="879"/>
    </row>
    <row r="2" spans="1:27" ht="16.899999999999999" customHeight="1">
      <c r="A2" s="880" t="s">
        <v>795</v>
      </c>
      <c r="B2" s="881"/>
      <c r="C2" s="880"/>
      <c r="D2" s="882"/>
      <c r="E2" s="882"/>
      <c r="F2" s="882"/>
      <c r="G2" s="882"/>
      <c r="H2" s="882"/>
      <c r="I2" s="881"/>
      <c r="J2" s="2"/>
      <c r="K2" s="2"/>
      <c r="L2" s="2"/>
      <c r="M2" s="2"/>
      <c r="N2" s="2"/>
      <c r="O2" s="2"/>
      <c r="P2" s="2"/>
      <c r="Q2" s="2"/>
      <c r="R2" s="2"/>
      <c r="S2" s="2"/>
      <c r="T2" s="2"/>
      <c r="U2" s="2"/>
      <c r="V2" s="2"/>
      <c r="W2" s="2"/>
      <c r="X2" s="2"/>
      <c r="Y2" s="2"/>
      <c r="Z2" s="2"/>
      <c r="AA2" s="2"/>
    </row>
    <row r="3" spans="1:27" ht="16.899999999999999" customHeight="1">
      <c r="A3" s="154" t="s">
        <v>1011</v>
      </c>
      <c r="B3" s="73"/>
      <c r="C3" s="71" t="s">
        <v>1012</v>
      </c>
      <c r="D3" s="72"/>
      <c r="E3" s="72"/>
      <c r="F3" s="72"/>
      <c r="G3" s="72"/>
      <c r="H3" s="72"/>
      <c r="I3" s="73"/>
      <c r="J3" s="2"/>
      <c r="K3" s="2"/>
      <c r="L3" s="2"/>
      <c r="M3" s="2"/>
      <c r="N3" s="2"/>
      <c r="O3" s="2"/>
      <c r="P3" s="2"/>
      <c r="Q3" s="2"/>
      <c r="R3" s="2"/>
      <c r="S3" s="2"/>
      <c r="T3" s="2"/>
      <c r="U3" s="2"/>
      <c r="V3" s="2"/>
      <c r="W3" s="2"/>
      <c r="X3" s="2"/>
      <c r="Y3" s="2"/>
      <c r="Z3" s="2"/>
      <c r="AA3" s="2"/>
    </row>
    <row r="4" spans="1:27" ht="16.899999999999999" customHeight="1">
      <c r="A4" s="158"/>
      <c r="B4" s="282"/>
      <c r="C4" s="158"/>
      <c r="D4" s="2"/>
      <c r="E4" s="2"/>
      <c r="F4" s="2"/>
      <c r="G4" s="2"/>
      <c r="H4" s="2"/>
      <c r="I4" s="282"/>
      <c r="J4" s="2"/>
      <c r="K4" s="2"/>
      <c r="L4" s="2"/>
      <c r="M4" s="2"/>
      <c r="N4" s="2"/>
      <c r="O4" s="2"/>
      <c r="P4" s="2"/>
      <c r="Q4" s="2"/>
      <c r="R4" s="2"/>
      <c r="S4" s="2"/>
      <c r="T4" s="2"/>
      <c r="U4" s="2"/>
      <c r="V4" s="2"/>
      <c r="W4" s="2"/>
      <c r="X4" s="2"/>
      <c r="Y4" s="2"/>
      <c r="Z4" s="2"/>
      <c r="AA4" s="2"/>
    </row>
    <row r="5" spans="1:27" ht="16.899999999999999" customHeight="1">
      <c r="A5" s="1399">
        <v>1</v>
      </c>
      <c r="B5" s="981" t="s">
        <v>1013</v>
      </c>
      <c r="C5" s="321"/>
      <c r="D5" s="322"/>
      <c r="E5" s="323" t="s">
        <v>795</v>
      </c>
      <c r="F5" s="324"/>
      <c r="G5" s="323"/>
      <c r="H5" s="323"/>
      <c r="I5" s="325"/>
      <c r="J5" s="2"/>
      <c r="K5" s="2"/>
      <c r="L5" s="2"/>
      <c r="M5" s="2"/>
      <c r="N5" s="2"/>
      <c r="O5" s="2"/>
      <c r="P5" s="2"/>
      <c r="Q5" s="2"/>
      <c r="R5" s="2"/>
      <c r="S5" s="2"/>
      <c r="T5" s="2"/>
      <c r="U5" s="2"/>
      <c r="V5" s="2"/>
      <c r="W5" s="2"/>
      <c r="X5" s="2"/>
      <c r="Y5" s="2"/>
      <c r="Z5" s="2"/>
      <c r="AA5" s="2"/>
    </row>
    <row r="6" spans="1:27" ht="16.899999999999999" customHeight="1">
      <c r="A6" s="158"/>
      <c r="B6" s="981" t="s">
        <v>1014</v>
      </c>
      <c r="C6" s="158"/>
      <c r="D6" s="326"/>
      <c r="E6" s="2"/>
      <c r="F6" s="328"/>
      <c r="G6" s="2"/>
      <c r="H6" s="327" t="s">
        <v>324</v>
      </c>
      <c r="I6" s="282"/>
      <c r="J6" s="2"/>
      <c r="K6" s="2"/>
      <c r="L6" s="2"/>
      <c r="M6" s="2"/>
      <c r="N6" s="2"/>
      <c r="O6" s="2"/>
      <c r="P6" s="2"/>
      <c r="Q6" s="2"/>
      <c r="R6" s="2"/>
      <c r="S6" s="2"/>
      <c r="T6" s="2"/>
      <c r="U6" s="2"/>
      <c r="V6" s="2"/>
      <c r="W6" s="2"/>
      <c r="X6" s="2"/>
      <c r="Y6" s="2"/>
      <c r="Z6" s="2"/>
      <c r="AA6" s="2"/>
    </row>
    <row r="7" spans="1:27" ht="16.899999999999999" customHeight="1">
      <c r="A7" s="158"/>
      <c r="B7" s="981" t="s">
        <v>1015</v>
      </c>
      <c r="C7" s="160" t="s">
        <v>36</v>
      </c>
      <c r="D7" s="326"/>
      <c r="E7" s="327" t="s">
        <v>625</v>
      </c>
      <c r="F7" s="328"/>
      <c r="G7" s="2"/>
      <c r="H7" s="327" t="s">
        <v>53</v>
      </c>
      <c r="I7" s="282"/>
      <c r="J7" s="2"/>
      <c r="K7" s="2"/>
      <c r="L7" s="2"/>
      <c r="M7" s="2"/>
      <c r="N7" s="2"/>
      <c r="O7" s="2"/>
      <c r="P7" s="2"/>
      <c r="Q7" s="2"/>
      <c r="R7" s="2"/>
      <c r="S7" s="2"/>
      <c r="T7" s="2"/>
      <c r="U7" s="2"/>
      <c r="V7" s="2"/>
      <c r="W7" s="2"/>
      <c r="X7" s="2"/>
      <c r="Y7" s="2"/>
      <c r="Z7" s="2"/>
      <c r="AA7" s="2"/>
    </row>
    <row r="8" spans="1:27" ht="16.899999999999999" customHeight="1">
      <c r="A8" s="1399">
        <v>2</v>
      </c>
      <c r="B8" s="981" t="s">
        <v>1016</v>
      </c>
      <c r="C8" s="160" t="s">
        <v>48</v>
      </c>
      <c r="D8" s="326"/>
      <c r="E8" s="327" t="s">
        <v>530</v>
      </c>
      <c r="F8" s="328"/>
      <c r="G8" s="2"/>
      <c r="H8" s="327" t="s">
        <v>531</v>
      </c>
      <c r="I8" s="282"/>
      <c r="J8" s="2"/>
      <c r="K8" s="2"/>
      <c r="L8" s="2"/>
      <c r="M8" s="2"/>
      <c r="N8" s="2"/>
      <c r="O8" s="2"/>
      <c r="P8" s="2"/>
      <c r="Q8" s="2"/>
      <c r="R8" s="2"/>
      <c r="S8" s="2"/>
      <c r="T8" s="2"/>
      <c r="U8" s="2"/>
      <c r="V8" s="2"/>
      <c r="W8" s="2"/>
      <c r="X8" s="2"/>
      <c r="Y8" s="2"/>
      <c r="Z8" s="2"/>
      <c r="AA8" s="2"/>
    </row>
    <row r="9" spans="1:27" ht="16.899999999999999" customHeight="1">
      <c r="A9" s="158"/>
      <c r="B9" s="981" t="s">
        <v>1017</v>
      </c>
      <c r="C9" s="283"/>
      <c r="D9" s="329"/>
      <c r="E9" s="284"/>
      <c r="F9" s="333"/>
      <c r="G9" s="284"/>
      <c r="H9" s="284"/>
      <c r="I9" s="285"/>
      <c r="J9" s="2"/>
      <c r="K9" s="2"/>
      <c r="L9" s="2"/>
      <c r="M9" s="2"/>
      <c r="N9" s="2"/>
      <c r="O9" s="2"/>
      <c r="P9" s="2"/>
      <c r="Q9" s="2"/>
      <c r="R9" s="2"/>
      <c r="S9" s="2"/>
      <c r="T9" s="2"/>
      <c r="U9" s="2"/>
      <c r="V9" s="2"/>
      <c r="W9" s="2"/>
      <c r="X9" s="2"/>
      <c r="Y9" s="2"/>
      <c r="Z9" s="2"/>
      <c r="AA9" s="2"/>
    </row>
    <row r="10" spans="1:27" ht="16.899999999999999" customHeight="1">
      <c r="A10" s="158"/>
      <c r="B10" s="981" t="s">
        <v>1018</v>
      </c>
      <c r="C10" s="158"/>
      <c r="D10" s="326"/>
      <c r="E10" s="883" t="s">
        <v>1019</v>
      </c>
      <c r="F10" s="782"/>
      <c r="G10" s="2"/>
      <c r="H10" s="2"/>
      <c r="I10" s="282"/>
      <c r="J10" s="2"/>
      <c r="K10" s="2"/>
      <c r="L10" s="2"/>
      <c r="M10" s="2"/>
      <c r="N10" s="2"/>
      <c r="O10" s="2"/>
      <c r="P10" s="2"/>
      <c r="Q10" s="2"/>
      <c r="R10" s="2"/>
      <c r="S10" s="2"/>
      <c r="T10" s="2"/>
      <c r="U10" s="2"/>
      <c r="V10" s="2"/>
      <c r="W10" s="2"/>
      <c r="X10" s="2"/>
      <c r="Y10" s="2"/>
      <c r="Z10" s="2"/>
      <c r="AA10" s="2"/>
    </row>
    <row r="11" spans="1:27" ht="16.899999999999999" customHeight="1">
      <c r="A11" s="1399">
        <v>3</v>
      </c>
      <c r="B11" s="981" t="s">
        <v>0</v>
      </c>
      <c r="C11" s="1399">
        <v>1</v>
      </c>
      <c r="D11" s="326"/>
      <c r="E11" s="2" t="s">
        <v>1</v>
      </c>
      <c r="F11" s="328"/>
      <c r="G11" s="350" t="s">
        <v>1979</v>
      </c>
      <c r="H11" s="392"/>
      <c r="I11" s="282"/>
      <c r="J11" s="2"/>
      <c r="K11" s="2"/>
      <c r="L11" s="2"/>
      <c r="M11" s="2"/>
      <c r="N11" s="2"/>
      <c r="O11" s="2"/>
      <c r="P11" s="2"/>
      <c r="Q11" s="2"/>
      <c r="R11" s="2"/>
      <c r="S11" s="2"/>
      <c r="T11" s="2"/>
      <c r="U11" s="2"/>
      <c r="V11" s="2"/>
      <c r="W11" s="2"/>
      <c r="X11" s="2"/>
      <c r="Y11" s="2"/>
      <c r="Z11" s="2"/>
      <c r="AA11" s="2"/>
    </row>
    <row r="12" spans="1:27" ht="16.899999999999999" customHeight="1">
      <c r="A12" s="158"/>
      <c r="B12" s="981" t="s">
        <v>2</v>
      </c>
      <c r="C12" s="1399">
        <v>2</v>
      </c>
      <c r="D12" s="326"/>
      <c r="E12" s="2" t="s">
        <v>3</v>
      </c>
      <c r="F12" s="328"/>
      <c r="G12" s="350" t="s">
        <v>1979</v>
      </c>
      <c r="H12" s="392"/>
      <c r="I12" s="282"/>
      <c r="J12" s="2"/>
      <c r="K12" s="2"/>
      <c r="L12" s="2"/>
      <c r="M12" s="2"/>
      <c r="N12" s="2"/>
      <c r="O12" s="2"/>
      <c r="P12" s="2"/>
      <c r="Q12" s="2"/>
      <c r="R12" s="2"/>
      <c r="S12" s="2"/>
      <c r="T12" s="2"/>
      <c r="U12" s="2"/>
      <c r="V12" s="2"/>
      <c r="W12" s="2"/>
      <c r="X12" s="2"/>
      <c r="Y12" s="2"/>
      <c r="Z12" s="2"/>
      <c r="AA12" s="2"/>
    </row>
    <row r="13" spans="1:27" ht="16.899999999999999" customHeight="1">
      <c r="A13" s="1399">
        <v>4</v>
      </c>
      <c r="B13" s="981" t="s">
        <v>4</v>
      </c>
      <c r="C13" s="1399">
        <v>3</v>
      </c>
      <c r="D13" s="326"/>
      <c r="E13" s="381" t="s">
        <v>5</v>
      </c>
      <c r="F13" s="423"/>
      <c r="G13" s="350" t="s">
        <v>1979</v>
      </c>
      <c r="H13" s="392"/>
      <c r="I13" s="282"/>
      <c r="J13" s="2"/>
      <c r="K13" s="2"/>
      <c r="L13" s="2"/>
      <c r="M13" s="2"/>
      <c r="N13" s="2"/>
      <c r="O13" s="2"/>
      <c r="P13" s="2"/>
      <c r="Q13" s="2"/>
      <c r="R13" s="2"/>
      <c r="S13" s="2"/>
      <c r="T13" s="2"/>
      <c r="U13" s="2"/>
      <c r="V13" s="2"/>
      <c r="W13" s="2"/>
      <c r="X13" s="2"/>
      <c r="Y13" s="2"/>
      <c r="Z13" s="2"/>
      <c r="AA13" s="2"/>
    </row>
    <row r="14" spans="1:27" ht="16.899999999999999" customHeight="1">
      <c r="A14" s="158" t="s">
        <v>795</v>
      </c>
      <c r="B14" s="981" t="s">
        <v>6</v>
      </c>
      <c r="C14" s="1399">
        <v>4</v>
      </c>
      <c r="D14" s="326"/>
      <c r="E14" s="2" t="s">
        <v>7</v>
      </c>
      <c r="F14" s="328"/>
      <c r="G14" s="350" t="s">
        <v>1979</v>
      </c>
      <c r="H14" s="392"/>
      <c r="I14" s="282"/>
      <c r="J14" s="2"/>
      <c r="K14" s="2"/>
      <c r="L14" s="2"/>
      <c r="M14" s="2"/>
      <c r="N14" s="2"/>
      <c r="O14" s="2"/>
      <c r="P14" s="2"/>
      <c r="Q14" s="2"/>
      <c r="R14" s="2"/>
      <c r="S14" s="2"/>
      <c r="T14" s="2"/>
      <c r="U14" s="2"/>
      <c r="V14" s="2"/>
      <c r="W14" s="2"/>
      <c r="X14" s="2"/>
      <c r="Y14" s="2"/>
      <c r="Z14" s="2"/>
      <c r="AA14" s="2"/>
    </row>
    <row r="15" spans="1:27" ht="16.899999999999999" customHeight="1">
      <c r="A15" s="1399">
        <v>5</v>
      </c>
      <c r="B15" s="981" t="s">
        <v>8</v>
      </c>
      <c r="C15" s="1399">
        <v>5</v>
      </c>
      <c r="D15" s="326"/>
      <c r="E15" s="2" t="s">
        <v>9</v>
      </c>
      <c r="F15" s="328"/>
      <c r="G15" s="350" t="s">
        <v>1979</v>
      </c>
      <c r="H15" s="392"/>
      <c r="I15" s="282"/>
      <c r="J15" s="2"/>
      <c r="K15" s="2"/>
      <c r="L15" s="2"/>
      <c r="M15" s="2"/>
      <c r="N15" s="2"/>
      <c r="O15" s="2"/>
      <c r="P15" s="2"/>
      <c r="Q15" s="2"/>
      <c r="R15" s="2"/>
      <c r="S15" s="2"/>
      <c r="T15" s="2"/>
      <c r="U15" s="2"/>
      <c r="V15" s="2"/>
      <c r="W15" s="2"/>
      <c r="X15" s="2"/>
      <c r="Y15" s="2"/>
      <c r="Z15" s="2"/>
      <c r="AA15" s="2"/>
    </row>
    <row r="16" spans="1:27" ht="16.899999999999999" customHeight="1">
      <c r="A16" s="1399">
        <v>6</v>
      </c>
      <c r="B16" s="981" t="s">
        <v>10</v>
      </c>
      <c r="C16" s="1399">
        <v>6</v>
      </c>
      <c r="D16" s="326"/>
      <c r="E16" s="2" t="s">
        <v>11</v>
      </c>
      <c r="F16" s="328"/>
      <c r="G16" s="350" t="s">
        <v>1979</v>
      </c>
      <c r="H16" s="392"/>
      <c r="I16" s="282"/>
      <c r="J16" s="2"/>
      <c r="K16" s="2"/>
      <c r="L16" s="2"/>
      <c r="M16" s="2"/>
      <c r="N16" s="2"/>
      <c r="O16" s="2"/>
      <c r="P16" s="2"/>
      <c r="Q16" s="2"/>
      <c r="R16" s="2"/>
      <c r="S16" s="2"/>
      <c r="T16" s="2"/>
      <c r="U16" s="2"/>
      <c r="V16" s="2"/>
      <c r="W16" s="2"/>
      <c r="X16" s="2"/>
      <c r="Y16" s="2"/>
      <c r="Z16" s="2"/>
      <c r="AA16" s="2"/>
    </row>
    <row r="17" spans="1:27" ht="16.899999999999999" customHeight="1">
      <c r="A17" s="1399">
        <v>7</v>
      </c>
      <c r="B17" s="981" t="s">
        <v>12</v>
      </c>
      <c r="C17" s="1399">
        <v>7</v>
      </c>
      <c r="D17" s="326"/>
      <c r="E17" s="2" t="s">
        <v>13</v>
      </c>
      <c r="F17" s="328"/>
      <c r="G17" s="2"/>
      <c r="H17" s="409"/>
      <c r="I17" s="282"/>
      <c r="J17" s="2"/>
      <c r="K17" s="2"/>
      <c r="L17" s="2"/>
      <c r="M17" s="2"/>
      <c r="N17" s="2"/>
      <c r="O17" s="2"/>
      <c r="P17" s="2"/>
      <c r="Q17" s="2"/>
      <c r="R17" s="2"/>
      <c r="S17" s="2"/>
      <c r="T17" s="2"/>
      <c r="U17" s="2"/>
      <c r="V17" s="2"/>
      <c r="W17" s="2"/>
      <c r="X17" s="2"/>
      <c r="Y17" s="2"/>
      <c r="Z17" s="2"/>
      <c r="AA17" s="2"/>
    </row>
    <row r="18" spans="1:27" ht="16.899999999999999" customHeight="1">
      <c r="A18" s="158"/>
      <c r="B18" s="981" t="s">
        <v>14</v>
      </c>
      <c r="C18" s="1399">
        <v>8</v>
      </c>
      <c r="D18" s="326"/>
      <c r="E18" s="2" t="s">
        <v>15</v>
      </c>
      <c r="F18" s="328"/>
      <c r="G18" s="2"/>
      <c r="H18" s="884"/>
      <c r="I18" s="282" t="s">
        <v>2385</v>
      </c>
      <c r="J18" s="2"/>
      <c r="K18" s="2"/>
      <c r="L18" s="2"/>
      <c r="M18" s="2"/>
      <c r="N18" s="2"/>
      <c r="O18" s="2"/>
      <c r="P18" s="2"/>
      <c r="Q18" s="2"/>
      <c r="R18" s="2"/>
      <c r="S18" s="2"/>
      <c r="T18" s="2"/>
      <c r="U18" s="2"/>
      <c r="V18" s="2"/>
      <c r="W18" s="2"/>
      <c r="X18" s="2"/>
      <c r="Y18" s="2"/>
      <c r="Z18" s="2"/>
      <c r="AA18" s="2"/>
    </row>
    <row r="19" spans="1:27" ht="16.899999999999999" customHeight="1">
      <c r="A19" s="1399">
        <v>8</v>
      </c>
      <c r="B19" s="981" t="s">
        <v>16</v>
      </c>
      <c r="C19" s="1399">
        <v>9</v>
      </c>
      <c r="D19" s="326"/>
      <c r="E19" s="2" t="s">
        <v>17</v>
      </c>
      <c r="F19" s="328"/>
      <c r="G19" s="2"/>
      <c r="H19" s="884"/>
      <c r="I19" s="282" t="s">
        <v>2385</v>
      </c>
      <c r="J19" s="2"/>
      <c r="K19" s="2"/>
      <c r="L19" s="2"/>
      <c r="M19" s="2"/>
      <c r="N19" s="2"/>
      <c r="O19" s="2"/>
      <c r="P19" s="2"/>
      <c r="Q19" s="2"/>
      <c r="R19" s="2"/>
      <c r="S19" s="2"/>
      <c r="T19" s="2"/>
      <c r="U19" s="2"/>
      <c r="V19" s="2"/>
      <c r="W19" s="2"/>
      <c r="X19" s="2"/>
      <c r="Y19" s="2"/>
      <c r="Z19" s="2"/>
      <c r="AA19" s="2"/>
    </row>
    <row r="20" spans="1:27" ht="16.899999999999999" customHeight="1">
      <c r="A20" s="158" t="s">
        <v>795</v>
      </c>
      <c r="B20" s="981" t="s">
        <v>18</v>
      </c>
      <c r="C20" s="1399">
        <v>10</v>
      </c>
      <c r="D20" s="326"/>
      <c r="E20" s="2" t="s">
        <v>19</v>
      </c>
      <c r="F20" s="328"/>
      <c r="G20" s="2"/>
      <c r="H20" s="884"/>
      <c r="I20" s="282" t="s">
        <v>2385</v>
      </c>
      <c r="J20" s="2"/>
      <c r="K20" s="2"/>
      <c r="L20" s="2"/>
      <c r="M20" s="2"/>
      <c r="N20" s="2"/>
      <c r="O20" s="2"/>
      <c r="P20" s="2"/>
      <c r="Q20" s="2"/>
      <c r="R20" s="2"/>
      <c r="S20" s="2"/>
      <c r="T20" s="2"/>
      <c r="U20" s="2"/>
      <c r="V20" s="2"/>
      <c r="W20" s="2"/>
      <c r="X20" s="2"/>
      <c r="Y20" s="2"/>
      <c r="Z20" s="2"/>
      <c r="AA20" s="2"/>
    </row>
    <row r="21" spans="1:27" ht="16.899999999999999" customHeight="1">
      <c r="A21" s="1399">
        <v>9</v>
      </c>
      <c r="B21" s="981" t="s">
        <v>20</v>
      </c>
      <c r="C21" s="158"/>
      <c r="D21" s="326"/>
      <c r="E21" s="327" t="s">
        <v>21</v>
      </c>
      <c r="F21" s="328"/>
      <c r="G21" s="2"/>
      <c r="H21" s="2"/>
      <c r="I21" s="282"/>
      <c r="J21" s="2"/>
      <c r="K21" s="2"/>
      <c r="L21" s="2"/>
      <c r="M21" s="2"/>
      <c r="N21" s="2"/>
      <c r="O21" s="2"/>
      <c r="P21" s="2"/>
      <c r="Q21" s="2"/>
      <c r="R21" s="2"/>
      <c r="S21" s="2"/>
      <c r="T21" s="2"/>
      <c r="U21" s="2"/>
      <c r="V21" s="2"/>
      <c r="W21" s="2"/>
      <c r="X21" s="2"/>
      <c r="Y21" s="2"/>
      <c r="Z21" s="2"/>
      <c r="AA21" s="2"/>
    </row>
    <row r="22" spans="1:27" ht="16.899999999999999" customHeight="1">
      <c r="A22" s="158"/>
      <c r="B22" s="981" t="s">
        <v>22</v>
      </c>
      <c r="C22" s="1399">
        <v>11</v>
      </c>
      <c r="D22" s="326"/>
      <c r="E22" s="2" t="s">
        <v>23</v>
      </c>
      <c r="F22" s="328"/>
      <c r="G22" s="350" t="s">
        <v>1979</v>
      </c>
      <c r="H22" s="159"/>
      <c r="I22" s="282"/>
      <c r="J22" s="2"/>
      <c r="K22" s="2"/>
      <c r="L22" s="2"/>
      <c r="M22" s="2"/>
      <c r="N22" s="2"/>
      <c r="O22" s="2"/>
      <c r="P22" s="2"/>
      <c r="Q22" s="2"/>
      <c r="R22" s="2"/>
      <c r="S22" s="2"/>
      <c r="T22" s="2"/>
      <c r="U22" s="2"/>
      <c r="V22" s="2"/>
      <c r="W22" s="2"/>
      <c r="X22" s="2"/>
      <c r="Y22" s="2"/>
      <c r="Z22" s="2"/>
      <c r="AA22" s="2"/>
    </row>
    <row r="23" spans="1:27" ht="16.899999999999999" customHeight="1">
      <c r="A23" s="1399">
        <v>10</v>
      </c>
      <c r="B23" s="981" t="s">
        <v>1712</v>
      </c>
      <c r="C23" s="1399">
        <v>12</v>
      </c>
      <c r="D23" s="326"/>
      <c r="E23" s="2" t="s">
        <v>1713</v>
      </c>
      <c r="F23" s="328"/>
      <c r="G23" s="2"/>
      <c r="H23" s="159"/>
      <c r="I23" s="282"/>
      <c r="J23" s="2"/>
      <c r="K23" s="2"/>
      <c r="L23" s="2"/>
      <c r="M23" s="2"/>
      <c r="N23" s="2"/>
      <c r="O23" s="2"/>
      <c r="P23" s="2"/>
      <c r="Q23" s="2"/>
      <c r="R23" s="2"/>
      <c r="S23" s="2"/>
      <c r="T23" s="2"/>
      <c r="U23" s="2"/>
      <c r="V23" s="2"/>
      <c r="W23" s="2"/>
      <c r="X23" s="2"/>
      <c r="Y23" s="2"/>
      <c r="Z23" s="2"/>
      <c r="AA23" s="2"/>
    </row>
    <row r="24" spans="1:27" ht="16.899999999999999" customHeight="1">
      <c r="A24" s="158"/>
      <c r="B24" s="981" t="s">
        <v>1714</v>
      </c>
      <c r="C24" s="1399">
        <v>13</v>
      </c>
      <c r="D24" s="326"/>
      <c r="E24" s="2" t="s">
        <v>1715</v>
      </c>
      <c r="F24" s="328"/>
      <c r="G24" s="2"/>
      <c r="H24" s="159"/>
      <c r="I24" s="282"/>
      <c r="J24" s="2"/>
      <c r="K24" s="2"/>
      <c r="L24" s="2"/>
      <c r="M24" s="2"/>
      <c r="N24" s="2"/>
      <c r="O24" s="2"/>
      <c r="P24" s="2"/>
      <c r="Q24" s="2"/>
      <c r="R24" s="2"/>
      <c r="S24" s="2"/>
      <c r="T24" s="2"/>
      <c r="U24" s="2"/>
      <c r="V24" s="2"/>
      <c r="W24" s="2"/>
      <c r="X24" s="2"/>
      <c r="Y24" s="2"/>
      <c r="Z24" s="2"/>
      <c r="AA24" s="2"/>
    </row>
    <row r="25" spans="1:27" ht="16.899999999999999" customHeight="1">
      <c r="A25" s="1399">
        <v>11</v>
      </c>
      <c r="B25" s="981" t="s">
        <v>1716</v>
      </c>
      <c r="C25" s="1399">
        <v>14</v>
      </c>
      <c r="D25" s="326"/>
      <c r="E25" s="2" t="s">
        <v>1717</v>
      </c>
      <c r="F25" s="328"/>
      <c r="G25" s="2"/>
      <c r="H25" s="159"/>
      <c r="I25" s="282"/>
      <c r="J25" s="2"/>
      <c r="K25" s="2"/>
      <c r="L25" s="2"/>
      <c r="M25" s="2"/>
      <c r="N25" s="2"/>
      <c r="O25" s="2"/>
      <c r="P25" s="2"/>
      <c r="Q25" s="2"/>
      <c r="R25" s="2"/>
      <c r="S25" s="2"/>
      <c r="T25" s="2"/>
      <c r="U25" s="2"/>
      <c r="V25" s="2"/>
      <c r="W25" s="2"/>
      <c r="X25" s="2"/>
      <c r="Y25" s="2"/>
      <c r="Z25" s="2"/>
      <c r="AA25" s="2"/>
    </row>
    <row r="26" spans="1:27" ht="16.899999999999999" customHeight="1">
      <c r="A26" s="158"/>
      <c r="B26" s="981" t="s">
        <v>1718</v>
      </c>
      <c r="C26" s="1399">
        <v>15</v>
      </c>
      <c r="D26" s="326"/>
      <c r="E26" s="2" t="s">
        <v>1719</v>
      </c>
      <c r="F26" s="328"/>
      <c r="G26" s="2"/>
      <c r="H26" s="159"/>
      <c r="I26" s="282"/>
      <c r="J26" s="2"/>
      <c r="K26" s="2"/>
      <c r="L26" s="2"/>
      <c r="M26" s="2"/>
      <c r="N26" s="2"/>
      <c r="O26" s="2"/>
      <c r="P26" s="2"/>
      <c r="Q26" s="2"/>
      <c r="R26" s="2"/>
      <c r="S26" s="2"/>
      <c r="T26" s="2"/>
      <c r="U26" s="2"/>
      <c r="V26" s="2"/>
      <c r="W26" s="2"/>
      <c r="X26" s="2"/>
      <c r="Y26" s="2"/>
      <c r="Z26" s="2"/>
      <c r="AA26" s="2"/>
    </row>
    <row r="27" spans="1:27" ht="16.899999999999999" customHeight="1">
      <c r="A27" s="1399">
        <v>12</v>
      </c>
      <c r="B27" s="981" t="s">
        <v>1720</v>
      </c>
      <c r="C27" s="1399">
        <v>16</v>
      </c>
      <c r="D27" s="326"/>
      <c r="E27" s="2" t="s">
        <v>1721</v>
      </c>
      <c r="F27" s="328"/>
      <c r="G27" s="2"/>
      <c r="H27" s="159"/>
      <c r="I27" s="282"/>
      <c r="J27" s="2"/>
      <c r="K27" s="2"/>
      <c r="L27" s="2"/>
      <c r="M27" s="2"/>
      <c r="N27" s="2"/>
      <c r="O27" s="2"/>
      <c r="P27" s="2"/>
      <c r="Q27" s="2"/>
      <c r="R27" s="2"/>
      <c r="S27" s="2"/>
      <c r="T27" s="2"/>
      <c r="U27" s="2"/>
      <c r="V27" s="2"/>
      <c r="W27" s="2"/>
      <c r="X27" s="2"/>
      <c r="Y27" s="2"/>
      <c r="Z27" s="2"/>
      <c r="AA27" s="2"/>
    </row>
    <row r="28" spans="1:27" ht="16.899999999999999" customHeight="1">
      <c r="A28" s="1399">
        <v>13</v>
      </c>
      <c r="B28" s="981" t="s">
        <v>1722</v>
      </c>
      <c r="C28" s="1399">
        <v>17</v>
      </c>
      <c r="D28" s="326"/>
      <c r="E28" s="2" t="s">
        <v>1723</v>
      </c>
      <c r="F28" s="328"/>
      <c r="G28" s="2" t="s">
        <v>795</v>
      </c>
      <c r="H28" s="409"/>
      <c r="I28" s="282"/>
      <c r="J28" s="2"/>
      <c r="K28" s="2"/>
      <c r="L28" s="2"/>
      <c r="M28" s="2"/>
      <c r="N28" s="2"/>
      <c r="O28" s="2"/>
      <c r="P28" s="2"/>
      <c r="Q28" s="2"/>
      <c r="R28" s="2"/>
      <c r="S28" s="2"/>
      <c r="T28" s="2"/>
      <c r="U28" s="2"/>
      <c r="V28" s="2"/>
      <c r="W28" s="2"/>
      <c r="X28" s="2"/>
      <c r="Y28" s="2"/>
      <c r="Z28" s="2"/>
      <c r="AA28" s="2"/>
    </row>
    <row r="29" spans="1:27" ht="16.899999999999999" customHeight="1">
      <c r="A29" s="158"/>
      <c r="B29" s="280"/>
      <c r="C29" s="1399">
        <v>18</v>
      </c>
      <c r="D29" s="326"/>
      <c r="E29" s="350" t="s">
        <v>1724</v>
      </c>
      <c r="F29" s="328"/>
      <c r="G29" s="350" t="s">
        <v>1979</v>
      </c>
      <c r="H29" s="284">
        <f>SUM(H22:H28)</f>
        <v>0</v>
      </c>
      <c r="I29" s="282"/>
      <c r="J29" s="2"/>
      <c r="K29" s="2"/>
      <c r="L29" s="2"/>
      <c r="M29" s="2"/>
      <c r="N29" s="2"/>
      <c r="O29" s="2"/>
      <c r="P29" s="2"/>
      <c r="Q29" s="2"/>
      <c r="R29" s="2"/>
      <c r="S29" s="2"/>
      <c r="T29" s="2"/>
      <c r="U29" s="2"/>
      <c r="V29" s="2"/>
      <c r="W29" s="2"/>
      <c r="X29" s="2"/>
      <c r="Y29" s="2"/>
      <c r="Z29" s="2"/>
      <c r="AA29" s="2"/>
    </row>
    <row r="30" spans="1:27" ht="16.899999999999999" customHeight="1">
      <c r="A30" s="321"/>
      <c r="B30" s="325"/>
      <c r="C30" s="1399">
        <v>19</v>
      </c>
      <c r="D30" s="326"/>
      <c r="E30" s="2" t="s">
        <v>1725</v>
      </c>
      <c r="F30" s="328"/>
      <c r="G30" s="2"/>
      <c r="H30" s="159"/>
      <c r="I30" s="282"/>
      <c r="J30" s="2"/>
      <c r="K30" s="2"/>
      <c r="L30" s="2"/>
      <c r="M30" s="2"/>
      <c r="N30" s="2"/>
      <c r="O30" s="2"/>
      <c r="P30" s="2"/>
      <c r="Q30" s="2"/>
      <c r="R30" s="2"/>
      <c r="S30" s="2"/>
      <c r="T30" s="2"/>
      <c r="U30" s="2"/>
      <c r="V30" s="2"/>
      <c r="W30" s="2"/>
      <c r="X30" s="2"/>
      <c r="Y30" s="2"/>
      <c r="Z30" s="2"/>
      <c r="AA30" s="2"/>
    </row>
    <row r="31" spans="1:27" ht="16.899999999999999" customHeight="1">
      <c r="A31" s="158"/>
      <c r="B31" s="981" t="s">
        <v>1726</v>
      </c>
      <c r="C31" s="1399">
        <v>20</v>
      </c>
      <c r="D31" s="326"/>
      <c r="E31" s="2" t="s">
        <v>1727</v>
      </c>
      <c r="F31" s="328"/>
      <c r="G31" s="2"/>
      <c r="H31" s="159"/>
      <c r="I31" s="282"/>
      <c r="J31" s="2"/>
      <c r="K31" s="2"/>
      <c r="L31" s="2"/>
      <c r="M31" s="2"/>
      <c r="N31" s="2"/>
      <c r="O31" s="2"/>
      <c r="P31" s="2"/>
      <c r="Q31" s="2"/>
      <c r="R31" s="2"/>
      <c r="S31" s="2"/>
      <c r="T31" s="2"/>
      <c r="U31" s="2"/>
      <c r="V31" s="2"/>
      <c r="W31" s="2"/>
      <c r="X31" s="2"/>
      <c r="Y31" s="2"/>
      <c r="Z31" s="2"/>
      <c r="AA31" s="2"/>
    </row>
    <row r="32" spans="1:27" ht="16.899999999999999" customHeight="1">
      <c r="A32" s="158"/>
      <c r="B32" s="981" t="s">
        <v>1728</v>
      </c>
      <c r="C32" s="1399">
        <v>21</v>
      </c>
      <c r="D32" s="326"/>
      <c r="E32" s="2" t="s">
        <v>1729</v>
      </c>
      <c r="F32" s="328"/>
      <c r="G32" s="2"/>
      <c r="H32" s="159"/>
      <c r="I32" s="282"/>
      <c r="J32" s="2"/>
      <c r="K32" s="2"/>
      <c r="L32" s="2"/>
      <c r="M32" s="2"/>
      <c r="N32" s="2"/>
      <c r="O32" s="2"/>
      <c r="P32" s="2"/>
      <c r="Q32" s="2"/>
      <c r="R32" s="2"/>
      <c r="S32" s="2"/>
      <c r="T32" s="2"/>
      <c r="U32" s="2"/>
      <c r="V32" s="2"/>
      <c r="W32" s="2"/>
      <c r="X32" s="2"/>
      <c r="Y32" s="2"/>
      <c r="Z32" s="2"/>
      <c r="AA32" s="2"/>
    </row>
    <row r="33" spans="1:27" ht="16.899999999999999" customHeight="1">
      <c r="A33" s="158"/>
      <c r="B33" s="981" t="s">
        <v>1730</v>
      </c>
      <c r="C33" s="158"/>
      <c r="D33" s="326"/>
      <c r="E33" s="883" t="s">
        <v>1731</v>
      </c>
      <c r="F33" s="782"/>
      <c r="G33" s="2"/>
      <c r="H33" s="2"/>
      <c r="I33" s="282"/>
      <c r="J33" s="2"/>
      <c r="K33" s="2"/>
      <c r="L33" s="2"/>
      <c r="M33" s="2"/>
      <c r="N33" s="2"/>
      <c r="O33" s="2"/>
      <c r="P33" s="2"/>
      <c r="Q33" s="2"/>
      <c r="R33" s="2"/>
      <c r="S33" s="2"/>
      <c r="T33" s="2"/>
      <c r="U33" s="2"/>
      <c r="V33" s="2"/>
      <c r="W33" s="2"/>
      <c r="X33" s="2"/>
      <c r="Y33" s="2"/>
      <c r="Z33" s="2"/>
      <c r="AA33" s="2"/>
    </row>
    <row r="34" spans="1:27" ht="16.899999999999999" customHeight="1">
      <c r="A34" s="286"/>
      <c r="B34" s="982"/>
      <c r="C34" s="1399">
        <v>22</v>
      </c>
      <c r="D34" s="326"/>
      <c r="E34" s="2" t="s">
        <v>1732</v>
      </c>
      <c r="F34" s="328"/>
      <c r="G34" s="350" t="s">
        <v>1979</v>
      </c>
      <c r="H34" s="159"/>
      <c r="I34" s="282"/>
      <c r="J34" s="2"/>
      <c r="K34" s="2"/>
      <c r="L34" s="2"/>
      <c r="M34" s="2"/>
      <c r="N34" s="2"/>
      <c r="O34" s="2"/>
      <c r="P34" s="2"/>
      <c r="Q34" s="2"/>
      <c r="R34" s="2"/>
      <c r="S34" s="2"/>
      <c r="T34" s="2"/>
      <c r="U34" s="2"/>
      <c r="V34" s="2"/>
      <c r="W34" s="2"/>
      <c r="X34" s="2"/>
      <c r="Y34" s="2"/>
      <c r="Z34" s="2"/>
      <c r="AA34" s="2"/>
    </row>
    <row r="35" spans="1:27" ht="16.899999999999999" customHeight="1">
      <c r="A35" s="286"/>
      <c r="B35" s="982"/>
      <c r="C35" s="1399">
        <v>23</v>
      </c>
      <c r="D35" s="326"/>
      <c r="E35" s="2" t="s">
        <v>1733</v>
      </c>
      <c r="F35" s="328"/>
      <c r="G35" s="350" t="s">
        <v>1979</v>
      </c>
      <c r="H35" s="159"/>
      <c r="I35" s="282"/>
      <c r="J35" s="2"/>
      <c r="K35" s="2"/>
      <c r="L35" s="2"/>
      <c r="M35" s="2"/>
      <c r="N35" s="2"/>
      <c r="O35" s="2"/>
      <c r="P35" s="2"/>
      <c r="Q35" s="2"/>
      <c r="R35" s="2"/>
      <c r="S35" s="2"/>
      <c r="T35" s="2"/>
      <c r="U35" s="2"/>
      <c r="V35" s="2"/>
      <c r="W35" s="2"/>
      <c r="X35" s="2"/>
      <c r="Y35" s="2"/>
      <c r="Z35" s="2"/>
      <c r="AA35" s="2"/>
    </row>
    <row r="36" spans="1:27" ht="16.899999999999999" customHeight="1">
      <c r="A36" s="286"/>
      <c r="B36" s="982"/>
      <c r="C36" s="1399">
        <v>24</v>
      </c>
      <c r="D36" s="326"/>
      <c r="E36" s="2" t="s">
        <v>1734</v>
      </c>
      <c r="F36" s="328"/>
      <c r="G36" s="350" t="s">
        <v>1979</v>
      </c>
      <c r="H36" s="159"/>
      <c r="I36" s="282"/>
      <c r="J36" s="2"/>
      <c r="K36" s="2"/>
      <c r="L36" s="2"/>
      <c r="M36" s="2"/>
      <c r="N36" s="2"/>
      <c r="O36" s="2"/>
      <c r="P36" s="2"/>
      <c r="Q36" s="2"/>
      <c r="R36" s="2"/>
      <c r="S36" s="2"/>
      <c r="T36" s="2"/>
      <c r="U36" s="2"/>
      <c r="V36" s="2"/>
      <c r="W36" s="2"/>
      <c r="X36" s="2"/>
      <c r="Y36" s="2"/>
      <c r="Z36" s="2"/>
      <c r="AA36" s="2"/>
    </row>
    <row r="37" spans="1:27" ht="16.899999999999999" customHeight="1">
      <c r="A37" s="286"/>
      <c r="B37" s="982"/>
      <c r="C37" s="1399">
        <v>25</v>
      </c>
      <c r="D37" s="326"/>
      <c r="E37" s="2" t="s">
        <v>1735</v>
      </c>
      <c r="F37" s="328"/>
      <c r="G37" s="350" t="s">
        <v>1979</v>
      </c>
      <c r="H37" s="159"/>
      <c r="I37" s="282"/>
      <c r="J37" s="2"/>
      <c r="K37" s="2"/>
      <c r="L37" s="2"/>
      <c r="M37" s="2"/>
      <c r="N37" s="2"/>
      <c r="O37" s="2"/>
      <c r="P37" s="2"/>
      <c r="Q37" s="2"/>
      <c r="R37" s="2"/>
      <c r="S37" s="2"/>
      <c r="T37" s="2"/>
      <c r="U37" s="2"/>
      <c r="V37" s="2"/>
      <c r="W37" s="2"/>
      <c r="X37" s="2"/>
      <c r="Y37" s="2"/>
      <c r="Z37" s="2"/>
      <c r="AA37" s="2"/>
    </row>
    <row r="38" spans="1:27" ht="16.899999999999999" customHeight="1">
      <c r="A38" s="286"/>
      <c r="B38" s="982"/>
      <c r="C38" s="1399">
        <v>26</v>
      </c>
      <c r="D38" s="326"/>
      <c r="E38" s="2" t="s">
        <v>1724</v>
      </c>
      <c r="F38" s="328"/>
      <c r="G38" s="350" t="s">
        <v>1979</v>
      </c>
      <c r="H38" s="159"/>
      <c r="I38" s="282"/>
      <c r="J38" s="2"/>
      <c r="K38" s="2"/>
      <c r="L38" s="2"/>
      <c r="M38" s="2"/>
      <c r="N38" s="2"/>
      <c r="O38" s="2"/>
      <c r="P38" s="2"/>
      <c r="Q38" s="2"/>
      <c r="R38" s="2"/>
      <c r="S38" s="2"/>
      <c r="T38" s="2"/>
      <c r="U38" s="2"/>
      <c r="V38" s="2"/>
      <c r="W38" s="2"/>
      <c r="X38" s="2"/>
      <c r="Y38" s="2"/>
      <c r="Z38" s="2"/>
      <c r="AA38" s="2"/>
    </row>
    <row r="39" spans="1:27" ht="16.899999999999999" customHeight="1">
      <c r="A39" s="286"/>
      <c r="B39" s="982"/>
      <c r="C39" s="1399">
        <v>27</v>
      </c>
      <c r="D39" s="326"/>
      <c r="E39" s="2" t="s">
        <v>1736</v>
      </c>
      <c r="F39" s="328"/>
      <c r="G39" s="350" t="s">
        <v>1979</v>
      </c>
      <c r="H39" s="159"/>
      <c r="I39" s="282"/>
      <c r="J39" s="2"/>
      <c r="K39" s="2"/>
      <c r="L39" s="2"/>
      <c r="M39" s="2"/>
      <c r="N39" s="2"/>
      <c r="O39" s="2"/>
      <c r="P39" s="2"/>
      <c r="Q39" s="2"/>
      <c r="R39" s="2"/>
      <c r="S39" s="2"/>
      <c r="T39" s="2"/>
      <c r="U39" s="2"/>
      <c r="V39" s="2"/>
      <c r="W39" s="2"/>
      <c r="X39" s="2"/>
      <c r="Y39" s="2"/>
      <c r="Z39" s="2"/>
      <c r="AA39" s="2"/>
    </row>
    <row r="40" spans="1:27" ht="16.899999999999999" customHeight="1">
      <c r="A40" s="286"/>
      <c r="B40" s="982"/>
      <c r="C40" s="1399">
        <v>28</v>
      </c>
      <c r="D40" s="326"/>
      <c r="E40" s="2" t="s">
        <v>1737</v>
      </c>
      <c r="F40" s="328"/>
      <c r="G40" s="350" t="s">
        <v>1979</v>
      </c>
      <c r="H40" s="159"/>
      <c r="I40" s="282"/>
      <c r="J40" s="2"/>
      <c r="K40" s="2"/>
      <c r="L40" s="2"/>
      <c r="M40" s="2"/>
      <c r="N40" s="2"/>
      <c r="O40" s="2"/>
      <c r="P40" s="2"/>
      <c r="Q40" s="2"/>
      <c r="R40" s="2"/>
      <c r="S40" s="2"/>
      <c r="T40" s="2"/>
      <c r="U40" s="2"/>
      <c r="V40" s="2"/>
      <c r="W40" s="2"/>
      <c r="X40" s="2"/>
      <c r="Y40" s="2"/>
      <c r="Z40" s="2"/>
      <c r="AA40" s="2"/>
    </row>
    <row r="41" spans="1:27" ht="16.899999999999999" customHeight="1">
      <c r="A41" s="286"/>
      <c r="B41" s="982"/>
      <c r="C41" s="1399">
        <v>29</v>
      </c>
      <c r="D41" s="326"/>
      <c r="E41" s="2" t="s">
        <v>122</v>
      </c>
      <c r="F41" s="328"/>
      <c r="G41" s="2"/>
      <c r="H41" s="159"/>
      <c r="I41" s="282"/>
      <c r="J41" s="2"/>
      <c r="K41" s="2"/>
      <c r="L41" s="2"/>
      <c r="M41" s="2"/>
      <c r="N41" s="2"/>
      <c r="O41" s="2"/>
      <c r="P41" s="2"/>
      <c r="Q41" s="2"/>
      <c r="R41" s="2"/>
      <c r="S41" s="2"/>
      <c r="T41" s="2"/>
      <c r="U41" s="2"/>
      <c r="V41" s="2"/>
      <c r="W41" s="2"/>
      <c r="X41" s="2"/>
      <c r="Y41" s="2"/>
      <c r="Z41" s="2"/>
      <c r="AA41" s="2"/>
    </row>
    <row r="42" spans="1:27" ht="16.899999999999999" customHeight="1">
      <c r="A42" s="286"/>
      <c r="B42" s="982"/>
      <c r="C42" s="1399">
        <v>30</v>
      </c>
      <c r="D42" s="326"/>
      <c r="E42" s="2" t="s">
        <v>123</v>
      </c>
      <c r="F42" s="328"/>
      <c r="G42" s="2"/>
      <c r="H42" s="159"/>
      <c r="I42" s="282"/>
      <c r="J42" s="2"/>
      <c r="K42" s="2"/>
      <c r="L42" s="2"/>
      <c r="M42" s="2"/>
      <c r="N42" s="2"/>
      <c r="O42" s="2"/>
      <c r="P42" s="2"/>
      <c r="Q42" s="2"/>
      <c r="R42" s="2"/>
      <c r="S42" s="2"/>
      <c r="T42" s="2"/>
      <c r="U42" s="2"/>
      <c r="V42" s="2"/>
      <c r="W42" s="2"/>
      <c r="X42" s="2"/>
      <c r="Y42" s="2"/>
      <c r="Z42" s="2"/>
      <c r="AA42" s="2"/>
    </row>
    <row r="43" spans="1:27" ht="16.899999999999999" customHeight="1">
      <c r="A43" s="286"/>
      <c r="B43" s="982"/>
      <c r="C43" s="1399">
        <v>31</v>
      </c>
      <c r="D43" s="326"/>
      <c r="E43" s="2" t="s">
        <v>124</v>
      </c>
      <c r="F43" s="328"/>
      <c r="G43" s="2"/>
      <c r="H43" s="159"/>
      <c r="I43" s="282"/>
      <c r="J43" s="2"/>
      <c r="K43" s="2"/>
      <c r="L43" s="2"/>
      <c r="M43" s="2"/>
      <c r="N43" s="2"/>
      <c r="O43" s="2"/>
      <c r="P43" s="2"/>
      <c r="Q43" s="2"/>
      <c r="R43" s="2"/>
      <c r="S43" s="2"/>
      <c r="T43" s="2"/>
      <c r="U43" s="2"/>
      <c r="V43" s="2"/>
      <c r="W43" s="2"/>
      <c r="X43" s="2"/>
      <c r="Y43" s="2"/>
      <c r="Z43" s="2"/>
      <c r="AA43" s="2"/>
    </row>
    <row r="44" spans="1:27" ht="16.899999999999999" customHeight="1">
      <c r="A44" s="286"/>
      <c r="B44" s="982"/>
      <c r="C44" s="1399">
        <v>32</v>
      </c>
      <c r="D44" s="326"/>
      <c r="E44" s="2" t="s">
        <v>125</v>
      </c>
      <c r="F44" s="328"/>
      <c r="G44" s="2"/>
      <c r="H44" s="159"/>
      <c r="I44" s="282"/>
      <c r="J44" s="2"/>
      <c r="K44" s="2"/>
      <c r="L44" s="2"/>
      <c r="M44" s="2"/>
      <c r="N44" s="2"/>
      <c r="O44" s="2"/>
      <c r="P44" s="2"/>
      <c r="Q44" s="2"/>
      <c r="R44" s="2"/>
      <c r="S44" s="2"/>
      <c r="T44" s="2"/>
      <c r="U44" s="2"/>
      <c r="V44" s="2"/>
      <c r="W44" s="2"/>
      <c r="X44" s="2"/>
      <c r="Y44" s="2"/>
      <c r="Z44" s="2"/>
      <c r="AA44" s="2"/>
    </row>
    <row r="45" spans="1:27" ht="16.899999999999999" customHeight="1">
      <c r="A45" s="286"/>
      <c r="B45" s="982"/>
      <c r="C45" s="321"/>
      <c r="D45" s="323"/>
      <c r="E45" s="323"/>
      <c r="F45" s="323"/>
      <c r="G45" s="323"/>
      <c r="H45" s="323"/>
      <c r="I45" s="325"/>
      <c r="J45" s="2"/>
      <c r="K45" s="2"/>
      <c r="L45" s="2"/>
      <c r="M45" s="2"/>
      <c r="N45" s="2"/>
      <c r="O45" s="2"/>
      <c r="P45" s="2"/>
      <c r="Q45" s="2"/>
      <c r="R45" s="2"/>
      <c r="S45" s="2"/>
      <c r="T45" s="2"/>
      <c r="U45" s="2"/>
      <c r="V45" s="2"/>
      <c r="W45" s="2"/>
      <c r="X45" s="2"/>
      <c r="Y45" s="2"/>
      <c r="Z45" s="2"/>
      <c r="AA45" s="2"/>
    </row>
    <row r="46" spans="1:27" ht="16.899999999999999" customHeight="1">
      <c r="A46" s="286"/>
      <c r="B46" s="982"/>
      <c r="C46" s="158"/>
      <c r="D46" s="974" t="s">
        <v>126</v>
      </c>
      <c r="E46" s="165"/>
      <c r="F46" s="165"/>
      <c r="G46" s="165"/>
      <c r="H46" s="165"/>
      <c r="I46" s="282"/>
      <c r="J46" s="2"/>
      <c r="K46" s="2"/>
      <c r="L46" s="2"/>
      <c r="M46" s="2"/>
      <c r="N46" s="2"/>
      <c r="O46" s="2"/>
      <c r="P46" s="2"/>
      <c r="Q46" s="2"/>
      <c r="R46" s="2"/>
      <c r="S46" s="2"/>
      <c r="T46" s="2"/>
      <c r="U46" s="2"/>
      <c r="V46" s="2"/>
      <c r="W46" s="2"/>
      <c r="X46" s="2"/>
      <c r="Y46" s="2"/>
      <c r="Z46" s="2"/>
      <c r="AA46" s="2"/>
    </row>
    <row r="47" spans="1:27" ht="16.899999999999999" customHeight="1">
      <c r="A47" s="286"/>
      <c r="B47" s="982"/>
      <c r="C47" s="158"/>
      <c r="D47" s="974" t="s">
        <v>127</v>
      </c>
      <c r="E47" s="165"/>
      <c r="F47" s="165"/>
      <c r="G47" s="165"/>
      <c r="H47" s="165"/>
      <c r="I47" s="282"/>
      <c r="J47" s="2"/>
      <c r="K47" s="2"/>
      <c r="L47" s="2"/>
      <c r="M47" s="2"/>
      <c r="N47" s="2"/>
      <c r="O47" s="2"/>
      <c r="P47" s="2"/>
      <c r="Q47" s="2"/>
      <c r="R47" s="2"/>
      <c r="S47" s="2"/>
      <c r="T47" s="2"/>
      <c r="U47" s="2"/>
      <c r="V47" s="2"/>
      <c r="W47" s="2"/>
      <c r="X47" s="2"/>
      <c r="Y47" s="2"/>
      <c r="Z47" s="2"/>
      <c r="AA47" s="2"/>
    </row>
    <row r="48" spans="1:27" ht="16.899999999999999" customHeight="1">
      <c r="A48" s="286"/>
      <c r="B48" s="982"/>
      <c r="C48" s="158"/>
      <c r="D48" s="2"/>
      <c r="E48" s="2"/>
      <c r="F48" s="2"/>
      <c r="G48" s="2"/>
      <c r="H48" s="2"/>
      <c r="I48" s="282"/>
      <c r="J48" s="2"/>
      <c r="K48" s="2"/>
      <c r="L48" s="2"/>
      <c r="M48" s="2"/>
      <c r="N48" s="2"/>
      <c r="O48" s="2"/>
      <c r="P48" s="2"/>
      <c r="Q48" s="2"/>
      <c r="R48" s="2"/>
      <c r="S48" s="2"/>
      <c r="T48" s="2"/>
      <c r="U48" s="2"/>
      <c r="V48" s="2"/>
      <c r="W48" s="2"/>
      <c r="X48" s="2"/>
      <c r="Y48" s="2"/>
      <c r="Z48" s="2"/>
      <c r="AA48" s="2"/>
    </row>
    <row r="49" spans="1:27" ht="16.899999999999999" customHeight="1">
      <c r="A49" s="286"/>
      <c r="B49" s="982"/>
      <c r="C49" s="158"/>
      <c r="D49" s="2"/>
      <c r="E49" s="2"/>
      <c r="F49" s="2"/>
      <c r="G49" s="2"/>
      <c r="H49" s="2"/>
      <c r="I49" s="282"/>
      <c r="J49" s="2"/>
      <c r="K49" s="2"/>
      <c r="L49" s="2"/>
      <c r="M49" s="2"/>
      <c r="N49" s="2"/>
      <c r="O49" s="2"/>
      <c r="P49" s="2"/>
      <c r="Q49" s="2"/>
      <c r="R49" s="2"/>
      <c r="S49" s="2"/>
      <c r="T49" s="2"/>
      <c r="U49" s="2"/>
      <c r="V49" s="2"/>
      <c r="W49" s="2"/>
      <c r="X49" s="2"/>
      <c r="Y49" s="2"/>
      <c r="Z49" s="2"/>
      <c r="AA49" s="2"/>
    </row>
    <row r="50" spans="1:27" ht="16.899999999999999" customHeight="1">
      <c r="A50" s="286"/>
      <c r="B50" s="982"/>
      <c r="C50" s="158"/>
      <c r="D50" s="2"/>
      <c r="E50" s="2"/>
      <c r="F50" s="2"/>
      <c r="G50" s="2"/>
      <c r="H50" s="2"/>
      <c r="I50" s="282"/>
      <c r="J50" s="2"/>
      <c r="K50" s="2"/>
      <c r="L50" s="2"/>
      <c r="M50" s="2"/>
      <c r="N50" s="2"/>
      <c r="O50" s="2"/>
      <c r="P50" s="2"/>
      <c r="Q50" s="2"/>
      <c r="R50" s="2"/>
      <c r="S50" s="2"/>
      <c r="T50" s="2"/>
      <c r="U50" s="2"/>
      <c r="V50" s="2"/>
      <c r="W50" s="2"/>
      <c r="X50" s="2"/>
      <c r="Y50" s="2"/>
      <c r="Z50" s="2"/>
      <c r="AA50" s="2"/>
    </row>
    <row r="51" spans="1:27" ht="16.899999999999999" customHeight="1">
      <c r="A51" s="286"/>
      <c r="B51" s="982"/>
      <c r="C51" s="158"/>
      <c r="D51" s="2"/>
      <c r="E51" s="2"/>
      <c r="F51" s="2"/>
      <c r="G51" s="2"/>
      <c r="H51" s="2"/>
      <c r="I51" s="282"/>
      <c r="J51" s="2"/>
      <c r="K51" s="2"/>
      <c r="L51" s="2"/>
      <c r="M51" s="2"/>
      <c r="N51" s="2"/>
      <c r="O51" s="2"/>
      <c r="P51" s="2"/>
      <c r="Q51" s="2"/>
      <c r="R51" s="2"/>
      <c r="S51" s="2"/>
      <c r="T51" s="2"/>
      <c r="U51" s="2"/>
      <c r="V51" s="2"/>
      <c r="W51" s="2"/>
      <c r="X51" s="2"/>
      <c r="Y51" s="2"/>
      <c r="Z51" s="2"/>
      <c r="AA51" s="2"/>
    </row>
    <row r="52" spans="1:27" ht="16.899999999999999" customHeight="1">
      <c r="A52" s="286"/>
      <c r="B52" s="982"/>
      <c r="C52" s="158"/>
      <c r="D52" s="2"/>
      <c r="E52" s="2"/>
      <c r="F52" s="2"/>
      <c r="G52" s="2"/>
      <c r="H52" s="2"/>
      <c r="I52" s="282"/>
      <c r="J52" s="2"/>
      <c r="K52" s="2"/>
      <c r="L52" s="2"/>
      <c r="M52" s="2"/>
      <c r="N52" s="2"/>
      <c r="O52" s="2"/>
      <c r="P52" s="2"/>
      <c r="Q52" s="2"/>
      <c r="R52" s="2"/>
      <c r="S52" s="2"/>
      <c r="T52" s="2"/>
      <c r="U52" s="2"/>
      <c r="V52" s="2"/>
      <c r="W52" s="2"/>
      <c r="X52" s="2"/>
      <c r="Y52" s="2"/>
      <c r="Z52" s="2"/>
      <c r="AA52" s="2"/>
    </row>
    <row r="53" spans="1:27" ht="16.899999999999999" customHeight="1">
      <c r="A53" s="286"/>
      <c r="B53" s="982"/>
      <c r="C53" s="158"/>
      <c r="D53" s="2"/>
      <c r="E53" s="2"/>
      <c r="F53" s="2"/>
      <c r="G53" s="2"/>
      <c r="H53" s="2"/>
      <c r="I53" s="282"/>
      <c r="J53" s="2"/>
      <c r="K53" s="2"/>
      <c r="L53" s="2"/>
      <c r="M53" s="2"/>
      <c r="N53" s="2"/>
      <c r="O53" s="2"/>
      <c r="P53" s="2"/>
      <c r="Q53" s="2"/>
      <c r="R53" s="2"/>
      <c r="S53" s="2"/>
      <c r="T53" s="2"/>
      <c r="U53" s="2"/>
      <c r="V53" s="2"/>
      <c r="W53" s="2"/>
      <c r="X53" s="2"/>
      <c r="Y53" s="2"/>
      <c r="Z53" s="2"/>
      <c r="AA53" s="2"/>
    </row>
    <row r="54" spans="1:27" ht="16.899999999999999" customHeight="1" thickBot="1">
      <c r="A54" s="288" t="s">
        <v>795</v>
      </c>
      <c r="B54" s="983" t="s">
        <v>795</v>
      </c>
      <c r="C54" s="318"/>
      <c r="D54" s="319"/>
      <c r="E54" s="319"/>
      <c r="F54" s="319"/>
      <c r="G54" s="319"/>
      <c r="H54" s="319"/>
      <c r="I54" s="320"/>
      <c r="J54" s="2"/>
      <c r="K54" s="2"/>
      <c r="L54" s="2"/>
      <c r="M54" s="2"/>
      <c r="N54" s="2"/>
      <c r="O54" s="2"/>
      <c r="P54" s="2"/>
      <c r="Q54" s="2"/>
      <c r="R54" s="2"/>
      <c r="S54" s="2"/>
      <c r="T54" s="2"/>
      <c r="U54" s="2"/>
      <c r="V54" s="2"/>
      <c r="W54" s="2"/>
      <c r="X54" s="2"/>
      <c r="Y54" s="2"/>
      <c r="Z54" s="2"/>
      <c r="AA54" s="2"/>
    </row>
    <row r="55" spans="1:27" ht="16.899999999999999" customHeight="1">
      <c r="A55" s="2" t="s">
        <v>525</v>
      </c>
      <c r="B55" s="2"/>
      <c r="C55" s="2"/>
      <c r="D55" s="2"/>
      <c r="E55" s="2" t="s">
        <v>795</v>
      </c>
      <c r="F55" s="2"/>
      <c r="G55" s="2"/>
      <c r="H55" s="350" t="s">
        <v>128</v>
      </c>
      <c r="I55" s="2"/>
      <c r="J55" s="2"/>
      <c r="K55" s="2"/>
      <c r="L55" s="2"/>
      <c r="M55" s="2"/>
      <c r="N55" s="2"/>
      <c r="O55" s="2"/>
      <c r="P55" s="2"/>
      <c r="Q55" s="2"/>
      <c r="R55" s="2"/>
      <c r="S55" s="2"/>
      <c r="T55" s="2"/>
      <c r="U55" s="2"/>
      <c r="V55" s="2"/>
      <c r="W55" s="2"/>
      <c r="X55" s="2"/>
      <c r="Y55" s="2"/>
      <c r="Z55" s="2"/>
      <c r="AA55" s="2"/>
    </row>
    <row r="56" spans="1:27" ht="16.899999999999999" customHeight="1">
      <c r="A56" s="1382">
        <v>84</v>
      </c>
      <c r="B56" s="165"/>
      <c r="C56" s="1382">
        <v>85</v>
      </c>
      <c r="D56" s="165"/>
      <c r="E56" s="165"/>
      <c r="F56" s="165"/>
      <c r="G56" s="165"/>
      <c r="H56" s="165"/>
      <c r="I56" s="165"/>
      <c r="J56" s="2"/>
      <c r="K56" s="2"/>
      <c r="L56" s="2"/>
      <c r="M56" s="2"/>
      <c r="N56" s="2"/>
      <c r="O56" s="2"/>
      <c r="P56" s="2"/>
      <c r="Q56" s="2"/>
      <c r="R56" s="2"/>
      <c r="S56" s="2"/>
      <c r="T56" s="2"/>
      <c r="U56" s="2"/>
      <c r="V56" s="2"/>
      <c r="W56" s="2"/>
      <c r="X56" s="2"/>
      <c r="Y56" s="2"/>
      <c r="Z56" s="2"/>
      <c r="AA56" s="2"/>
    </row>
    <row r="57" spans="1:27" ht="15.75" thickBot="1">
      <c r="A57" s="153" t="str">
        <f>'Data Sheet'!A46</f>
        <v>Annual Report of THE MIDDLEBURGH TELEPHONE COMPANY                                          For the period ending DECEMBER 31, 2013</v>
      </c>
      <c r="B57" s="2"/>
      <c r="C57" s="2"/>
      <c r="D57" s="2"/>
      <c r="E57" s="2"/>
      <c r="F57" s="2"/>
      <c r="G57" s="2"/>
      <c r="H57" s="2"/>
      <c r="I57" s="2"/>
      <c r="J57" s="2"/>
      <c r="K57" s="2"/>
      <c r="L57" s="2"/>
      <c r="M57" s="2"/>
      <c r="N57" s="2"/>
      <c r="O57" s="2"/>
      <c r="P57" s="2"/>
      <c r="Q57" s="2"/>
      <c r="R57" s="2"/>
      <c r="S57" s="2"/>
      <c r="T57" s="2"/>
      <c r="U57" s="2"/>
    </row>
    <row r="58" spans="1:27" ht="15.75">
      <c r="A58" s="880" t="s">
        <v>795</v>
      </c>
      <c r="B58" s="881"/>
      <c r="C58" s="2"/>
      <c r="D58" s="2"/>
      <c r="E58" s="2"/>
      <c r="F58" s="2"/>
      <c r="G58" s="2"/>
      <c r="H58" s="2"/>
      <c r="I58" s="2"/>
      <c r="J58" s="2"/>
      <c r="K58" s="2"/>
      <c r="L58" s="2"/>
      <c r="M58" s="2"/>
      <c r="N58" s="2"/>
      <c r="O58" s="2"/>
      <c r="P58" s="2"/>
      <c r="Q58" s="2"/>
      <c r="R58" s="2"/>
      <c r="S58" s="2"/>
      <c r="T58" s="2"/>
      <c r="U58" s="2"/>
    </row>
    <row r="59" spans="1:27" ht="15.75">
      <c r="A59" s="71" t="s">
        <v>1011</v>
      </c>
      <c r="B59" s="73"/>
      <c r="C59" s="876"/>
      <c r="D59" s="2"/>
      <c r="E59" s="2"/>
      <c r="F59" s="2"/>
      <c r="G59" s="2"/>
      <c r="H59" s="2"/>
      <c r="I59" s="2"/>
      <c r="J59" s="2"/>
      <c r="K59" s="2"/>
      <c r="L59" s="2"/>
      <c r="M59" s="2"/>
      <c r="N59" s="2"/>
      <c r="O59" s="2"/>
      <c r="P59" s="2"/>
      <c r="Q59" s="2"/>
      <c r="R59" s="2"/>
      <c r="S59" s="2"/>
      <c r="T59" s="2"/>
      <c r="U59" s="2"/>
    </row>
    <row r="60" spans="1:27" ht="15.75">
      <c r="A60" s="158"/>
      <c r="B60" s="282"/>
      <c r="C60" s="72"/>
      <c r="D60" s="2"/>
      <c r="E60" s="2"/>
      <c r="F60" s="2"/>
      <c r="G60" s="2"/>
      <c r="H60" s="2"/>
      <c r="I60" s="2"/>
      <c r="J60" s="2"/>
      <c r="K60" s="2"/>
      <c r="L60" s="2"/>
      <c r="M60" s="2"/>
      <c r="N60" s="2"/>
      <c r="O60" s="2"/>
      <c r="P60" s="2"/>
      <c r="Q60" s="2"/>
      <c r="R60" s="2"/>
      <c r="S60" s="2"/>
      <c r="T60" s="2"/>
      <c r="U60" s="2"/>
    </row>
    <row r="61" spans="1:27">
      <c r="A61" s="158"/>
      <c r="B61" s="280"/>
      <c r="C61" s="2"/>
      <c r="D61" s="2"/>
      <c r="E61" s="2"/>
      <c r="F61" s="2"/>
      <c r="G61" s="2"/>
      <c r="H61" s="2"/>
      <c r="I61" s="2"/>
      <c r="J61" s="2"/>
      <c r="K61" s="2"/>
      <c r="L61" s="2"/>
      <c r="M61" s="2"/>
      <c r="N61" s="2"/>
      <c r="O61" s="2"/>
      <c r="P61" s="2"/>
      <c r="Q61" s="2"/>
      <c r="R61" s="2"/>
      <c r="S61" s="2"/>
      <c r="T61" s="2"/>
      <c r="U61" s="2"/>
    </row>
    <row r="62" spans="1:27">
      <c r="A62" s="158"/>
      <c r="B62" s="280"/>
      <c r="C62" s="2"/>
      <c r="D62" s="165"/>
      <c r="E62" s="2"/>
      <c r="F62" s="2"/>
      <c r="G62" s="2"/>
      <c r="H62" s="2"/>
      <c r="I62" s="2"/>
      <c r="J62" s="2"/>
      <c r="K62" s="2"/>
      <c r="L62" s="2"/>
      <c r="M62" s="2"/>
      <c r="N62" s="2"/>
      <c r="O62" s="2"/>
      <c r="P62" s="2"/>
      <c r="Q62" s="2"/>
      <c r="R62" s="2"/>
      <c r="S62" s="2"/>
      <c r="T62" s="2"/>
      <c r="U62" s="2"/>
      <c r="V62" s="2"/>
      <c r="W62" s="2"/>
      <c r="X62" s="2"/>
      <c r="Y62" s="2"/>
      <c r="Z62" s="2"/>
      <c r="AA62" s="2"/>
    </row>
    <row r="63" spans="1:27">
      <c r="A63" s="158"/>
      <c r="B63" s="282"/>
      <c r="C63" s="2"/>
      <c r="D63" s="165"/>
      <c r="E63" s="2"/>
      <c r="F63" s="2"/>
      <c r="G63" s="2"/>
      <c r="H63" s="2"/>
      <c r="I63" s="2"/>
      <c r="J63" s="2"/>
      <c r="K63" s="2"/>
      <c r="L63" s="2"/>
      <c r="M63" s="2"/>
      <c r="N63" s="2"/>
      <c r="O63" s="2"/>
      <c r="P63" s="2"/>
      <c r="Q63" s="2"/>
      <c r="R63" s="2"/>
      <c r="S63" s="2"/>
      <c r="T63" s="2"/>
      <c r="U63" s="2"/>
      <c r="V63" s="2"/>
      <c r="W63" s="2"/>
      <c r="X63" s="2"/>
      <c r="Y63" s="2"/>
      <c r="Z63" s="2"/>
      <c r="AA63" s="2"/>
    </row>
    <row r="64" spans="1:27">
      <c r="A64" s="321"/>
      <c r="B64" s="527"/>
      <c r="C64" s="2"/>
      <c r="D64" s="2"/>
      <c r="E64" s="2"/>
      <c r="F64" s="2"/>
      <c r="G64" s="2"/>
      <c r="H64" s="2"/>
      <c r="I64" s="2"/>
      <c r="J64" s="2"/>
      <c r="K64" s="2"/>
      <c r="L64" s="2"/>
      <c r="M64" s="2"/>
      <c r="N64" s="2"/>
      <c r="O64" s="2"/>
      <c r="P64" s="2"/>
      <c r="Q64" s="2"/>
      <c r="R64" s="2"/>
      <c r="S64" s="2"/>
      <c r="T64" s="2"/>
      <c r="U64" s="2"/>
      <c r="V64" s="2"/>
      <c r="W64" s="2"/>
      <c r="X64" s="2"/>
      <c r="Y64" s="2"/>
      <c r="Z64" s="2"/>
      <c r="AA64" s="2"/>
    </row>
    <row r="65" spans="1:27">
      <c r="A65" s="158"/>
      <c r="B65" s="280"/>
      <c r="C65" s="2"/>
      <c r="D65" s="165"/>
      <c r="E65" s="2"/>
      <c r="F65" s="2"/>
      <c r="G65" s="2"/>
      <c r="H65" s="2"/>
      <c r="I65" s="2"/>
      <c r="J65" s="2"/>
      <c r="K65" s="2"/>
      <c r="L65" s="2"/>
      <c r="M65" s="2"/>
      <c r="N65" s="2"/>
      <c r="O65" s="2"/>
      <c r="P65" s="2"/>
      <c r="Q65" s="2"/>
      <c r="R65" s="2"/>
      <c r="S65" s="2"/>
      <c r="T65" s="2"/>
      <c r="U65" s="2"/>
      <c r="V65" s="2"/>
      <c r="W65" s="2"/>
      <c r="X65" s="2"/>
      <c r="Y65" s="2"/>
      <c r="Z65" s="2"/>
      <c r="AA65" s="2"/>
    </row>
    <row r="66" spans="1:27">
      <c r="A66" s="158"/>
      <c r="B66" s="280"/>
      <c r="C66" s="2"/>
      <c r="D66" s="165"/>
      <c r="E66" s="2"/>
      <c r="F66" s="2"/>
      <c r="G66" s="2"/>
      <c r="H66" s="2"/>
      <c r="I66" s="2"/>
      <c r="J66" s="2"/>
      <c r="K66" s="2"/>
      <c r="L66" s="2"/>
      <c r="M66" s="2"/>
      <c r="N66" s="2"/>
      <c r="O66" s="2"/>
      <c r="P66" s="2"/>
      <c r="Q66" s="2"/>
      <c r="R66" s="2"/>
      <c r="S66" s="2"/>
      <c r="T66" s="2"/>
      <c r="U66" s="2"/>
      <c r="V66" s="2"/>
      <c r="W66" s="2"/>
      <c r="X66" s="2"/>
      <c r="Y66" s="2"/>
      <c r="Z66" s="2"/>
      <c r="AA66" s="2"/>
    </row>
    <row r="67" spans="1:27">
      <c r="A67" s="158"/>
      <c r="B67" s="280"/>
      <c r="C67" s="2"/>
      <c r="D67" s="165"/>
      <c r="E67" s="2"/>
      <c r="F67" s="2"/>
      <c r="G67" s="2"/>
      <c r="H67" s="2"/>
      <c r="I67" s="2"/>
      <c r="J67" s="2"/>
      <c r="K67" s="2"/>
      <c r="L67" s="2"/>
      <c r="M67" s="2"/>
      <c r="N67" s="2"/>
      <c r="O67" s="2"/>
      <c r="P67" s="2"/>
      <c r="Q67" s="2"/>
      <c r="R67" s="2"/>
      <c r="S67" s="2"/>
      <c r="T67" s="2"/>
      <c r="U67" s="2"/>
      <c r="V67" s="2"/>
      <c r="W67" s="2"/>
      <c r="X67" s="2"/>
      <c r="Y67" s="2"/>
      <c r="Z67" s="2"/>
      <c r="AA67" s="2"/>
    </row>
    <row r="68" spans="1:27">
      <c r="A68" s="158"/>
      <c r="B68" s="280"/>
      <c r="C68" s="2"/>
      <c r="D68" s="165"/>
      <c r="E68" s="2"/>
      <c r="F68" s="2"/>
      <c r="G68" s="2"/>
      <c r="H68" s="2"/>
      <c r="I68" s="2"/>
      <c r="J68" s="2"/>
      <c r="K68" s="2"/>
      <c r="L68" s="2"/>
      <c r="M68" s="2"/>
      <c r="N68" s="2"/>
      <c r="O68" s="2"/>
      <c r="P68" s="2"/>
      <c r="Q68" s="2"/>
      <c r="R68" s="2"/>
      <c r="S68" s="2"/>
      <c r="T68" s="2"/>
      <c r="U68" s="2"/>
      <c r="V68" s="2"/>
      <c r="W68" s="2"/>
      <c r="X68" s="2"/>
      <c r="Y68" s="2"/>
      <c r="Z68" s="2"/>
      <c r="AA68" s="2"/>
    </row>
    <row r="69" spans="1:27">
      <c r="A69" s="158"/>
      <c r="B69" s="280"/>
      <c r="C69" s="2"/>
      <c r="D69" s="165"/>
      <c r="E69" s="2"/>
      <c r="F69" s="2"/>
      <c r="G69" s="2"/>
      <c r="H69" s="2"/>
      <c r="I69" s="2"/>
      <c r="J69" s="2"/>
      <c r="K69" s="2"/>
      <c r="L69" s="2"/>
      <c r="M69" s="2"/>
      <c r="N69" s="2"/>
      <c r="O69" s="2"/>
      <c r="P69" s="2"/>
      <c r="Q69" s="2"/>
      <c r="R69" s="2"/>
      <c r="S69" s="2"/>
      <c r="T69" s="2"/>
      <c r="U69" s="2"/>
      <c r="V69" s="2"/>
      <c r="W69" s="2"/>
      <c r="X69" s="2"/>
      <c r="Y69" s="2"/>
      <c r="Z69" s="2"/>
      <c r="AA69" s="2"/>
    </row>
    <row r="70" spans="1:27">
      <c r="A70" s="158"/>
      <c r="B70" s="280"/>
      <c r="C70" s="2"/>
      <c r="D70" s="165"/>
      <c r="E70" s="2"/>
      <c r="F70" s="2"/>
      <c r="G70" s="2"/>
      <c r="H70" s="2"/>
      <c r="I70" s="2"/>
      <c r="J70" s="2"/>
      <c r="K70" s="2"/>
      <c r="L70" s="2"/>
      <c r="M70" s="2"/>
      <c r="N70" s="2"/>
      <c r="O70" s="2"/>
      <c r="P70" s="2"/>
      <c r="Q70" s="2"/>
      <c r="R70" s="2"/>
      <c r="S70" s="2"/>
      <c r="T70" s="2"/>
      <c r="U70" s="2"/>
      <c r="V70" s="2"/>
      <c r="W70" s="2"/>
      <c r="X70" s="2"/>
      <c r="Y70" s="2"/>
      <c r="Z70" s="2"/>
      <c r="AA70" s="2"/>
    </row>
    <row r="71" spans="1:27">
      <c r="A71" s="158"/>
      <c r="B71" s="280"/>
      <c r="C71" s="2"/>
      <c r="D71" s="165"/>
      <c r="E71" s="2"/>
      <c r="F71" s="2"/>
      <c r="G71" s="2"/>
      <c r="H71" s="2"/>
      <c r="I71" s="2"/>
      <c r="J71" s="2"/>
      <c r="K71" s="2"/>
      <c r="L71" s="2"/>
      <c r="M71" s="2"/>
      <c r="N71" s="2"/>
      <c r="O71" s="2"/>
      <c r="P71" s="2"/>
      <c r="Q71" s="2"/>
      <c r="R71" s="2"/>
      <c r="S71" s="2"/>
      <c r="T71" s="2"/>
      <c r="U71" s="2"/>
      <c r="V71" s="2"/>
      <c r="W71" s="2"/>
      <c r="X71" s="2"/>
      <c r="Y71" s="2"/>
      <c r="Z71" s="2"/>
      <c r="AA71" s="2"/>
    </row>
    <row r="72" spans="1:27">
      <c r="A72" s="158"/>
      <c r="B72" s="280"/>
      <c r="C72" s="2"/>
      <c r="D72" s="165"/>
      <c r="E72" s="2"/>
      <c r="F72" s="2"/>
      <c r="G72" s="2"/>
      <c r="H72" s="2"/>
      <c r="I72" s="2"/>
      <c r="J72" s="2"/>
      <c r="K72" s="2"/>
      <c r="L72" s="2"/>
      <c r="M72" s="2"/>
      <c r="N72" s="2"/>
      <c r="O72" s="2"/>
      <c r="P72" s="2"/>
      <c r="Q72" s="2"/>
      <c r="R72" s="2"/>
      <c r="S72" s="2"/>
      <c r="T72" s="2"/>
      <c r="U72" s="2"/>
      <c r="V72" s="2"/>
      <c r="W72" s="2"/>
      <c r="X72" s="2"/>
      <c r="Y72" s="2"/>
      <c r="Z72" s="2"/>
      <c r="AA72" s="2"/>
    </row>
    <row r="73" spans="1:27">
      <c r="A73" s="158"/>
      <c r="B73" s="280"/>
      <c r="C73" s="2"/>
      <c r="D73" s="165"/>
      <c r="E73" s="2"/>
      <c r="F73" s="2"/>
      <c r="G73" s="2"/>
      <c r="H73" s="2"/>
      <c r="I73" s="2"/>
      <c r="J73" s="2"/>
      <c r="K73" s="2"/>
      <c r="L73" s="2"/>
      <c r="M73" s="2"/>
      <c r="N73" s="2"/>
      <c r="O73" s="2"/>
      <c r="P73" s="2"/>
      <c r="Q73" s="2"/>
      <c r="R73" s="2"/>
      <c r="S73" s="2"/>
      <c r="T73" s="2"/>
      <c r="U73" s="2"/>
      <c r="V73" s="2"/>
      <c r="W73" s="2"/>
      <c r="X73" s="2"/>
      <c r="Y73" s="2"/>
      <c r="Z73" s="2"/>
      <c r="AA73" s="2"/>
    </row>
    <row r="74" spans="1:27">
      <c r="A74" s="158"/>
      <c r="B74" s="280"/>
      <c r="C74" s="2"/>
      <c r="D74" s="165"/>
      <c r="E74" s="2"/>
      <c r="F74" s="2"/>
      <c r="G74" s="2"/>
      <c r="H74" s="2"/>
      <c r="I74" s="2"/>
      <c r="J74" s="2"/>
      <c r="K74" s="2"/>
      <c r="L74" s="2"/>
      <c r="M74" s="2"/>
      <c r="N74" s="2"/>
      <c r="O74" s="2"/>
      <c r="P74" s="2"/>
      <c r="Q74" s="2"/>
      <c r="R74" s="2"/>
      <c r="S74" s="2"/>
      <c r="T74" s="2"/>
      <c r="U74" s="2"/>
      <c r="V74" s="2"/>
      <c r="W74" s="2"/>
      <c r="X74" s="2"/>
      <c r="Y74" s="2"/>
      <c r="Z74" s="2"/>
      <c r="AA74" s="2"/>
    </row>
    <row r="75" spans="1:27">
      <c r="A75" s="158"/>
      <c r="B75" s="280"/>
      <c r="C75" s="2"/>
      <c r="D75" s="165"/>
      <c r="E75" s="2"/>
      <c r="F75" s="2"/>
      <c r="G75" s="2"/>
      <c r="H75" s="2"/>
      <c r="I75" s="2"/>
      <c r="J75" s="2"/>
      <c r="K75" s="2"/>
      <c r="L75" s="2"/>
      <c r="M75" s="2"/>
      <c r="N75" s="2"/>
      <c r="O75" s="2"/>
      <c r="P75" s="2"/>
      <c r="Q75" s="2"/>
      <c r="R75" s="2"/>
      <c r="S75" s="2"/>
      <c r="T75" s="2"/>
      <c r="U75" s="2"/>
      <c r="V75" s="2"/>
      <c r="W75" s="2"/>
      <c r="X75" s="2"/>
      <c r="Y75" s="2"/>
      <c r="Z75" s="2"/>
      <c r="AA75" s="2"/>
    </row>
    <row r="76" spans="1:27">
      <c r="A76" s="158"/>
      <c r="B76" s="280"/>
      <c r="C76" s="2"/>
      <c r="D76" s="165"/>
      <c r="E76" s="2"/>
      <c r="F76" s="2"/>
      <c r="G76" s="2"/>
      <c r="H76" s="2"/>
      <c r="I76" s="2"/>
      <c r="J76" s="2"/>
      <c r="K76" s="2"/>
      <c r="L76" s="2"/>
      <c r="M76" s="2"/>
      <c r="N76" s="2"/>
      <c r="O76" s="2"/>
      <c r="P76" s="2"/>
      <c r="Q76" s="2"/>
      <c r="R76" s="2"/>
      <c r="S76" s="2"/>
      <c r="T76" s="2"/>
      <c r="U76" s="2"/>
      <c r="V76" s="2"/>
      <c r="W76" s="2"/>
      <c r="X76" s="2"/>
      <c r="Y76" s="2"/>
      <c r="Z76" s="2"/>
      <c r="AA76" s="2"/>
    </row>
    <row r="77" spans="1:27">
      <c r="A77" s="158"/>
      <c r="B77" s="280"/>
      <c r="C77" s="2"/>
      <c r="D77" s="165"/>
      <c r="E77" s="2"/>
      <c r="F77" s="2"/>
      <c r="G77" s="2"/>
      <c r="H77" s="2"/>
      <c r="I77" s="2"/>
      <c r="J77" s="2"/>
      <c r="K77" s="2"/>
      <c r="L77" s="2"/>
      <c r="M77" s="2"/>
      <c r="N77" s="2"/>
      <c r="O77" s="2"/>
      <c r="P77" s="2"/>
      <c r="Q77" s="2"/>
      <c r="R77" s="2"/>
      <c r="S77" s="2"/>
      <c r="T77" s="2"/>
      <c r="U77" s="2"/>
      <c r="V77" s="2"/>
      <c r="W77" s="2"/>
      <c r="X77" s="2"/>
      <c r="Y77" s="2"/>
      <c r="Z77" s="2"/>
      <c r="AA77" s="2"/>
    </row>
    <row r="78" spans="1:27">
      <c r="A78" s="158"/>
      <c r="B78" s="280"/>
      <c r="C78" s="2"/>
      <c r="D78" s="165"/>
      <c r="E78" s="2"/>
      <c r="F78" s="2"/>
      <c r="G78" s="2"/>
      <c r="H78" s="2"/>
      <c r="I78" s="2"/>
      <c r="J78" s="2"/>
      <c r="K78" s="2"/>
      <c r="L78" s="2"/>
      <c r="M78" s="2"/>
      <c r="N78" s="2"/>
      <c r="O78" s="2"/>
      <c r="P78" s="2"/>
      <c r="Q78" s="2"/>
      <c r="R78" s="2"/>
      <c r="S78" s="2"/>
      <c r="T78" s="2"/>
      <c r="U78" s="2"/>
      <c r="V78" s="2"/>
      <c r="W78" s="2"/>
      <c r="X78" s="2"/>
      <c r="Y78" s="2"/>
      <c r="Z78" s="2"/>
      <c r="AA78" s="2"/>
    </row>
    <row r="79" spans="1:27">
      <c r="A79" s="158"/>
      <c r="B79" s="280"/>
      <c r="C79" s="2"/>
      <c r="D79" s="165"/>
      <c r="E79" s="2"/>
      <c r="F79" s="2"/>
      <c r="G79" s="2"/>
      <c r="H79" s="2"/>
      <c r="I79" s="2"/>
      <c r="J79" s="2"/>
      <c r="K79" s="2"/>
      <c r="L79" s="2"/>
      <c r="M79" s="2"/>
      <c r="N79" s="2"/>
      <c r="O79" s="2"/>
      <c r="P79" s="2"/>
      <c r="Q79" s="2"/>
      <c r="R79" s="2"/>
      <c r="S79" s="2"/>
      <c r="T79" s="2"/>
      <c r="U79" s="2"/>
      <c r="V79" s="2"/>
      <c r="W79" s="2"/>
      <c r="X79" s="2"/>
      <c r="Y79" s="2"/>
      <c r="Z79" s="2"/>
      <c r="AA79" s="2"/>
    </row>
    <row r="80" spans="1:27" ht="21" customHeight="1">
      <c r="A80" s="158"/>
      <c r="B80" s="280"/>
      <c r="C80" s="2"/>
      <c r="D80" s="165"/>
      <c r="E80" s="2"/>
      <c r="F80" s="2"/>
      <c r="G80" s="2"/>
      <c r="H80" s="2"/>
      <c r="I80" s="2"/>
      <c r="J80" s="2"/>
      <c r="K80" s="2"/>
      <c r="L80" s="2"/>
      <c r="M80" s="2"/>
      <c r="N80" s="2"/>
      <c r="O80" s="2"/>
      <c r="P80" s="2"/>
      <c r="Q80" s="2"/>
      <c r="R80" s="2"/>
      <c r="S80" s="2"/>
      <c r="T80" s="2"/>
      <c r="U80" s="2"/>
      <c r="V80" s="2"/>
      <c r="W80" s="2"/>
      <c r="X80" s="2"/>
      <c r="Y80" s="2"/>
      <c r="Z80" s="2"/>
      <c r="AA80" s="2"/>
    </row>
    <row r="81" spans="1:27" ht="21" customHeight="1">
      <c r="A81" s="158"/>
      <c r="B81" s="280"/>
      <c r="C81" s="2"/>
      <c r="D81" s="165"/>
      <c r="E81" s="2"/>
      <c r="F81" s="2"/>
      <c r="G81" s="2"/>
      <c r="H81" s="2"/>
      <c r="I81" s="2"/>
      <c r="J81" s="2"/>
      <c r="K81" s="2"/>
      <c r="L81" s="2"/>
      <c r="M81" s="2"/>
      <c r="N81" s="2"/>
      <c r="O81" s="2"/>
      <c r="P81" s="2"/>
      <c r="Q81" s="2"/>
      <c r="R81" s="2"/>
      <c r="S81" s="2"/>
      <c r="T81" s="2"/>
      <c r="U81" s="2"/>
      <c r="V81" s="2"/>
      <c r="W81" s="2"/>
      <c r="X81" s="2"/>
      <c r="Y81" s="2"/>
      <c r="Z81" s="2"/>
      <c r="AA81" s="2"/>
    </row>
    <row r="82" spans="1:27" ht="21" customHeight="1">
      <c r="A82" s="158"/>
      <c r="B82" s="280"/>
      <c r="C82" s="2"/>
      <c r="D82" s="165"/>
      <c r="E82" s="2"/>
      <c r="F82" s="2"/>
      <c r="G82" s="2"/>
      <c r="H82" s="2"/>
      <c r="I82" s="2"/>
      <c r="J82" s="2"/>
      <c r="K82" s="2"/>
      <c r="L82" s="2"/>
      <c r="M82" s="2"/>
      <c r="N82" s="2"/>
      <c r="O82" s="2"/>
      <c r="P82" s="2"/>
      <c r="Q82" s="2"/>
      <c r="R82" s="2"/>
      <c r="S82" s="2"/>
      <c r="T82" s="2"/>
      <c r="U82" s="2"/>
      <c r="V82" s="2"/>
      <c r="W82" s="2"/>
      <c r="X82" s="2"/>
      <c r="Y82" s="2"/>
      <c r="Z82" s="2"/>
      <c r="AA82" s="2"/>
    </row>
    <row r="83" spans="1:27" ht="21" customHeight="1">
      <c r="A83" s="158"/>
      <c r="B83" s="280"/>
      <c r="C83" s="2"/>
      <c r="D83" s="165"/>
      <c r="E83" s="2"/>
      <c r="F83" s="2"/>
      <c r="G83" s="2"/>
      <c r="H83" s="2"/>
      <c r="I83" s="2"/>
      <c r="J83" s="2"/>
      <c r="K83" s="2"/>
      <c r="L83" s="2"/>
      <c r="M83" s="2"/>
      <c r="N83" s="2"/>
      <c r="O83" s="2"/>
      <c r="P83" s="2"/>
      <c r="Q83" s="2"/>
      <c r="R83" s="2"/>
      <c r="S83" s="2"/>
      <c r="T83" s="2"/>
      <c r="U83" s="2"/>
      <c r="V83" s="2"/>
      <c r="W83" s="2"/>
      <c r="X83" s="2"/>
      <c r="Y83" s="2"/>
      <c r="Z83" s="2"/>
      <c r="AA83" s="2"/>
    </row>
    <row r="84" spans="1:27" ht="21" customHeight="1">
      <c r="A84" s="158"/>
      <c r="B84" s="280"/>
      <c r="C84" s="2"/>
      <c r="D84" s="165"/>
      <c r="E84" s="2"/>
      <c r="F84" s="2"/>
      <c r="G84" s="2"/>
      <c r="H84" s="2"/>
      <c r="I84" s="2"/>
      <c r="J84" s="2"/>
      <c r="K84" s="2"/>
      <c r="L84" s="2"/>
      <c r="M84" s="2"/>
      <c r="N84" s="2"/>
      <c r="O84" s="2"/>
      <c r="P84" s="2"/>
      <c r="Q84" s="2"/>
      <c r="R84" s="2"/>
      <c r="S84" s="2"/>
      <c r="T84" s="2"/>
      <c r="U84" s="2"/>
      <c r="V84" s="2"/>
      <c r="W84" s="2"/>
      <c r="X84" s="2"/>
      <c r="Y84" s="2"/>
      <c r="Z84" s="2"/>
      <c r="AA84" s="2"/>
    </row>
    <row r="85" spans="1:27" ht="21" customHeight="1">
      <c r="A85" s="158"/>
      <c r="B85" s="280"/>
      <c r="C85" s="2"/>
      <c r="D85" s="165"/>
      <c r="E85" s="2"/>
      <c r="F85" s="2"/>
      <c r="G85" s="2"/>
      <c r="H85" s="2"/>
      <c r="I85" s="2"/>
      <c r="J85" s="2"/>
      <c r="K85" s="2"/>
      <c r="L85" s="2"/>
      <c r="M85" s="2"/>
      <c r="N85" s="2"/>
      <c r="O85" s="2"/>
      <c r="P85" s="2"/>
      <c r="Q85" s="2"/>
      <c r="R85" s="2"/>
      <c r="S85" s="2"/>
      <c r="T85" s="2"/>
      <c r="U85" s="2"/>
      <c r="V85" s="2"/>
      <c r="W85" s="2"/>
      <c r="X85" s="2"/>
      <c r="Y85" s="2"/>
      <c r="Z85" s="2"/>
      <c r="AA85" s="2"/>
    </row>
    <row r="86" spans="1:27" ht="21" customHeight="1">
      <c r="A86" s="158"/>
      <c r="B86" s="282"/>
      <c r="C86" s="2"/>
      <c r="D86" s="165"/>
      <c r="E86" s="2"/>
      <c r="F86" s="2"/>
      <c r="G86" s="2"/>
      <c r="H86" s="2"/>
      <c r="I86" s="2"/>
      <c r="J86" s="2"/>
      <c r="K86" s="2"/>
      <c r="L86" s="2"/>
      <c r="M86" s="2"/>
      <c r="N86" s="2"/>
      <c r="O86" s="2"/>
      <c r="P86" s="2"/>
      <c r="Q86" s="2"/>
      <c r="R86" s="2"/>
      <c r="S86" s="2"/>
      <c r="T86" s="2"/>
      <c r="U86" s="2"/>
      <c r="V86" s="2"/>
      <c r="W86" s="2"/>
      <c r="X86" s="2"/>
      <c r="Y86" s="2"/>
      <c r="Z86" s="2"/>
      <c r="AA86" s="2"/>
    </row>
    <row r="87" spans="1:27" ht="21" customHeight="1">
      <c r="A87" s="158"/>
      <c r="B87" s="280"/>
      <c r="C87" s="2"/>
      <c r="D87" s="2"/>
      <c r="E87" s="2"/>
      <c r="F87" s="2"/>
      <c r="G87" s="2"/>
      <c r="H87" s="2"/>
      <c r="I87" s="2"/>
      <c r="J87" s="2"/>
      <c r="K87" s="2"/>
      <c r="L87" s="2"/>
      <c r="M87" s="2"/>
      <c r="N87" s="2"/>
      <c r="O87" s="2"/>
      <c r="P87" s="2"/>
      <c r="Q87" s="2"/>
      <c r="R87" s="2"/>
      <c r="S87" s="2"/>
      <c r="T87" s="2"/>
      <c r="U87" s="2"/>
      <c r="V87" s="2"/>
      <c r="W87" s="2"/>
      <c r="X87" s="2"/>
      <c r="Y87" s="2"/>
      <c r="Z87" s="2"/>
      <c r="AA87" s="2"/>
    </row>
    <row r="88" spans="1:27" ht="21" customHeight="1">
      <c r="A88" s="158"/>
      <c r="B88" s="280"/>
      <c r="C88" s="2"/>
      <c r="D88" s="165"/>
      <c r="E88" s="2"/>
      <c r="F88" s="2"/>
      <c r="G88" s="2"/>
      <c r="H88" s="2"/>
      <c r="I88" s="2"/>
      <c r="J88" s="2"/>
      <c r="K88" s="2"/>
      <c r="L88" s="2"/>
      <c r="M88" s="2"/>
      <c r="N88" s="2"/>
      <c r="O88" s="2"/>
      <c r="P88" s="2"/>
      <c r="Q88" s="2"/>
      <c r="R88" s="2"/>
      <c r="S88" s="2"/>
      <c r="T88" s="2"/>
      <c r="U88" s="2"/>
      <c r="V88" s="2"/>
      <c r="W88" s="2"/>
      <c r="X88" s="2"/>
      <c r="Y88" s="2"/>
      <c r="Z88" s="2"/>
      <c r="AA88" s="2"/>
    </row>
    <row r="89" spans="1:27" ht="21" customHeight="1">
      <c r="A89" s="158"/>
      <c r="B89" s="280"/>
      <c r="C89" s="2"/>
      <c r="D89" s="165"/>
      <c r="E89" s="2"/>
      <c r="F89" s="2"/>
      <c r="G89" s="2"/>
      <c r="H89" s="2"/>
      <c r="I89" s="2"/>
      <c r="J89" s="2"/>
      <c r="K89" s="2"/>
      <c r="L89" s="2"/>
      <c r="M89" s="2"/>
      <c r="N89" s="2"/>
      <c r="O89" s="2"/>
      <c r="P89" s="2"/>
      <c r="Q89" s="2"/>
      <c r="R89" s="2"/>
      <c r="S89" s="2"/>
      <c r="T89" s="2"/>
      <c r="U89" s="2"/>
      <c r="V89" s="2"/>
      <c r="W89" s="2"/>
      <c r="X89" s="2"/>
      <c r="Y89" s="2"/>
      <c r="Z89" s="2"/>
      <c r="AA89" s="2"/>
    </row>
    <row r="90" spans="1:27" ht="21" customHeight="1">
      <c r="A90" s="158"/>
      <c r="B90" s="280"/>
      <c r="C90" s="2"/>
      <c r="D90" s="165"/>
      <c r="E90" s="2"/>
      <c r="F90" s="2"/>
      <c r="G90" s="2"/>
      <c r="H90" s="2"/>
      <c r="I90" s="2"/>
      <c r="J90" s="2"/>
      <c r="K90" s="2"/>
      <c r="L90" s="2"/>
      <c r="M90" s="2"/>
      <c r="N90" s="2"/>
      <c r="O90" s="2"/>
      <c r="P90" s="2"/>
      <c r="Q90" s="2"/>
      <c r="R90" s="2"/>
      <c r="S90" s="2"/>
      <c r="T90" s="2"/>
      <c r="U90" s="2"/>
      <c r="V90" s="2"/>
      <c r="W90" s="2"/>
      <c r="X90" s="2"/>
      <c r="Y90" s="2"/>
      <c r="Z90" s="2"/>
      <c r="AA90" s="2"/>
    </row>
    <row r="91" spans="1:27" ht="21" customHeight="1">
      <c r="A91" s="158"/>
      <c r="B91" s="282"/>
      <c r="C91" s="2"/>
      <c r="D91" s="165"/>
      <c r="E91" s="2"/>
      <c r="F91" s="2"/>
      <c r="G91" s="2"/>
      <c r="H91" s="2"/>
      <c r="I91" s="2"/>
      <c r="J91" s="2"/>
      <c r="K91" s="2"/>
      <c r="L91" s="2"/>
      <c r="M91" s="2"/>
      <c r="N91" s="2"/>
      <c r="O91" s="2"/>
      <c r="P91" s="2"/>
      <c r="Q91" s="2"/>
      <c r="R91" s="2"/>
      <c r="S91" s="2"/>
      <c r="T91" s="2"/>
      <c r="U91" s="2"/>
      <c r="V91" s="2"/>
      <c r="W91" s="2"/>
      <c r="X91" s="2"/>
      <c r="Y91" s="2"/>
      <c r="Z91" s="2"/>
      <c r="AA91" s="2"/>
    </row>
    <row r="92" spans="1:27" ht="21" customHeight="1">
      <c r="A92" s="158"/>
      <c r="B92" s="282"/>
      <c r="C92" s="2"/>
      <c r="D92" s="2"/>
      <c r="E92" s="2"/>
      <c r="F92" s="2"/>
      <c r="G92" s="2"/>
      <c r="H92" s="2"/>
      <c r="I92" s="2"/>
      <c r="J92" s="2"/>
      <c r="K92" s="2"/>
      <c r="L92" s="2"/>
      <c r="M92" s="2"/>
      <c r="N92" s="2"/>
      <c r="O92" s="2"/>
      <c r="P92" s="2"/>
      <c r="Q92" s="2"/>
      <c r="R92" s="2"/>
      <c r="S92" s="2"/>
      <c r="T92" s="2"/>
      <c r="U92" s="2"/>
      <c r="V92" s="2"/>
      <c r="W92" s="2"/>
      <c r="X92" s="2"/>
      <c r="Y92" s="2"/>
      <c r="Z92" s="2"/>
      <c r="AA92" s="2"/>
    </row>
    <row r="93" spans="1:27" ht="21" customHeight="1">
      <c r="A93" s="158"/>
      <c r="B93" s="282"/>
      <c r="C93" s="2"/>
      <c r="D93" s="2"/>
      <c r="E93" s="2"/>
      <c r="F93" s="2"/>
      <c r="G93" s="2"/>
      <c r="H93" s="2"/>
      <c r="I93" s="2"/>
      <c r="J93" s="2"/>
      <c r="K93" s="2"/>
      <c r="L93" s="2"/>
      <c r="M93" s="2"/>
      <c r="N93" s="2"/>
      <c r="O93" s="2"/>
      <c r="P93" s="2"/>
      <c r="Q93" s="2"/>
      <c r="R93" s="2"/>
      <c r="S93" s="2"/>
      <c r="T93" s="2"/>
      <c r="U93" s="2"/>
      <c r="V93" s="2"/>
      <c r="W93" s="2"/>
      <c r="X93" s="2"/>
      <c r="Y93" s="2"/>
      <c r="Z93" s="2"/>
      <c r="AA93" s="2"/>
    </row>
    <row r="94" spans="1:27" ht="21" customHeight="1">
      <c r="A94" s="158"/>
      <c r="B94" s="282"/>
      <c r="C94" s="2"/>
      <c r="D94" s="2"/>
      <c r="E94" s="2"/>
      <c r="F94" s="2"/>
      <c r="G94" s="2"/>
      <c r="H94" s="2"/>
      <c r="I94" s="2"/>
      <c r="J94" s="2"/>
      <c r="K94" s="2"/>
      <c r="L94" s="2"/>
      <c r="M94" s="2"/>
      <c r="N94" s="2"/>
      <c r="O94" s="2"/>
      <c r="P94" s="2"/>
      <c r="Q94" s="2"/>
      <c r="R94" s="2"/>
      <c r="S94" s="2"/>
      <c r="T94" s="2"/>
      <c r="U94" s="2"/>
      <c r="V94" s="2"/>
      <c r="W94" s="2"/>
      <c r="X94" s="2"/>
      <c r="Y94" s="2"/>
      <c r="Z94" s="2"/>
      <c r="AA94" s="2"/>
    </row>
    <row r="95" spans="1:27" ht="21" customHeight="1">
      <c r="A95" s="158"/>
      <c r="B95" s="282"/>
      <c r="C95" s="2"/>
      <c r="D95" s="2"/>
      <c r="E95" s="2"/>
      <c r="F95" s="2"/>
      <c r="G95" s="2"/>
      <c r="H95" s="2"/>
      <c r="I95" s="2"/>
      <c r="J95" s="2"/>
      <c r="K95" s="2"/>
      <c r="L95" s="2"/>
      <c r="M95" s="2"/>
      <c r="N95" s="2"/>
      <c r="O95" s="2"/>
      <c r="P95" s="2"/>
      <c r="Q95" s="2"/>
      <c r="R95" s="2"/>
      <c r="S95" s="2"/>
      <c r="T95" s="2"/>
      <c r="U95" s="2"/>
      <c r="V95" s="2"/>
      <c r="W95" s="2"/>
      <c r="X95" s="2"/>
      <c r="Y95" s="2"/>
      <c r="Z95" s="2"/>
      <c r="AA95" s="2"/>
    </row>
    <row r="96" spans="1:27" ht="21" customHeight="1">
      <c r="A96" s="158"/>
      <c r="B96" s="282"/>
      <c r="C96" s="2"/>
      <c r="D96" s="2"/>
      <c r="E96" s="2"/>
      <c r="F96" s="2"/>
      <c r="G96" s="2"/>
      <c r="H96" s="2"/>
      <c r="I96" s="2"/>
      <c r="J96" s="2"/>
      <c r="K96" s="2"/>
      <c r="L96" s="2"/>
      <c r="M96" s="2"/>
      <c r="N96" s="2"/>
      <c r="O96" s="2"/>
      <c r="P96" s="2"/>
      <c r="Q96" s="2"/>
      <c r="R96" s="2"/>
      <c r="S96" s="2"/>
      <c r="T96" s="2"/>
      <c r="U96" s="2"/>
      <c r="V96" s="2"/>
      <c r="W96" s="2"/>
      <c r="X96" s="2"/>
      <c r="Y96" s="2"/>
      <c r="Z96" s="2"/>
      <c r="AA96" s="2"/>
    </row>
    <row r="97" spans="1:27" ht="21" customHeight="1">
      <c r="A97" s="158"/>
      <c r="B97" s="282"/>
      <c r="C97" s="2"/>
      <c r="D97" s="2"/>
      <c r="E97" s="2"/>
      <c r="F97" s="2"/>
      <c r="G97" s="2"/>
      <c r="H97" s="2"/>
      <c r="I97" s="2"/>
      <c r="J97" s="2"/>
      <c r="K97" s="2"/>
      <c r="L97" s="2"/>
      <c r="M97" s="2"/>
      <c r="N97" s="2"/>
      <c r="O97" s="2"/>
      <c r="P97" s="2"/>
      <c r="Q97" s="2"/>
      <c r="R97" s="2"/>
      <c r="S97" s="2"/>
      <c r="T97" s="2"/>
      <c r="U97" s="2"/>
      <c r="V97" s="2"/>
      <c r="W97" s="2"/>
      <c r="X97" s="2"/>
      <c r="Y97" s="2"/>
      <c r="Z97" s="2"/>
      <c r="AA97" s="2"/>
    </row>
    <row r="98" spans="1:27" ht="21" customHeight="1">
      <c r="A98" s="158"/>
      <c r="B98" s="282"/>
      <c r="C98" s="2"/>
      <c r="D98" s="2"/>
      <c r="E98" s="2"/>
      <c r="F98" s="2"/>
      <c r="G98" s="2"/>
      <c r="H98" s="2"/>
      <c r="I98" s="2"/>
      <c r="J98" s="2"/>
      <c r="K98" s="2"/>
      <c r="L98" s="2"/>
      <c r="M98" s="2"/>
      <c r="N98" s="2"/>
      <c r="O98" s="2"/>
      <c r="P98" s="2"/>
      <c r="Q98" s="2"/>
      <c r="R98" s="2"/>
      <c r="S98" s="2"/>
      <c r="T98" s="2"/>
      <c r="U98" s="2"/>
      <c r="V98" s="2"/>
      <c r="W98" s="2"/>
      <c r="X98" s="2"/>
      <c r="Y98" s="2"/>
      <c r="Z98" s="2"/>
      <c r="AA98" s="2"/>
    </row>
    <row r="99" spans="1:27" ht="21" customHeight="1">
      <c r="A99" s="158"/>
      <c r="B99" s="282"/>
      <c r="C99" s="2"/>
      <c r="D99" s="2"/>
      <c r="E99" s="2"/>
      <c r="F99" s="2"/>
      <c r="G99" s="2"/>
      <c r="H99" s="2"/>
      <c r="I99" s="2"/>
      <c r="J99" s="2"/>
      <c r="K99" s="2"/>
      <c r="L99" s="2"/>
      <c r="M99" s="2"/>
      <c r="N99" s="2"/>
      <c r="O99" s="2"/>
      <c r="P99" s="2"/>
      <c r="Q99" s="2"/>
      <c r="R99" s="2"/>
      <c r="S99" s="2"/>
      <c r="T99" s="2"/>
      <c r="U99" s="2"/>
      <c r="V99" s="2"/>
      <c r="W99" s="2"/>
      <c r="X99" s="2"/>
      <c r="Y99" s="2"/>
      <c r="Z99" s="2"/>
      <c r="AA99" s="2"/>
    </row>
    <row r="100" spans="1:27" ht="21" customHeight="1">
      <c r="A100" s="158"/>
      <c r="B100" s="282"/>
      <c r="C100" s="2"/>
      <c r="D100" s="2"/>
      <c r="E100" s="2"/>
      <c r="F100" s="2"/>
      <c r="G100" s="2"/>
      <c r="H100" s="2"/>
      <c r="I100" s="2"/>
      <c r="J100" s="2"/>
      <c r="K100" s="2"/>
      <c r="L100" s="2"/>
      <c r="M100" s="2"/>
      <c r="N100" s="2"/>
      <c r="O100" s="2"/>
      <c r="P100" s="2"/>
      <c r="Q100" s="2"/>
      <c r="R100" s="2"/>
      <c r="S100" s="2"/>
      <c r="T100" s="2"/>
      <c r="U100" s="2"/>
      <c r="V100" s="2"/>
      <c r="W100" s="2"/>
      <c r="X100" s="2"/>
      <c r="Y100" s="2"/>
      <c r="Z100" s="2"/>
      <c r="AA100" s="2"/>
    </row>
    <row r="101" spans="1:27" ht="21" customHeight="1">
      <c r="A101" s="158"/>
      <c r="B101" s="282"/>
      <c r="C101" s="2"/>
      <c r="D101" s="2"/>
      <c r="E101" s="2"/>
      <c r="F101" s="2"/>
      <c r="G101" s="2"/>
      <c r="H101" s="2"/>
      <c r="I101" s="2"/>
      <c r="J101" s="2"/>
      <c r="K101" s="2"/>
      <c r="L101" s="2"/>
      <c r="M101" s="2"/>
      <c r="N101" s="2"/>
      <c r="O101" s="2"/>
      <c r="P101" s="2"/>
      <c r="Q101" s="2"/>
      <c r="R101" s="2"/>
      <c r="S101" s="2"/>
      <c r="T101" s="2"/>
      <c r="U101" s="2"/>
      <c r="V101" s="2"/>
      <c r="W101" s="2"/>
      <c r="X101" s="2"/>
      <c r="Y101" s="2"/>
      <c r="Z101" s="2"/>
      <c r="AA101" s="2"/>
    </row>
    <row r="102" spans="1:27" ht="21" customHeight="1">
      <c r="A102" s="158"/>
      <c r="B102" s="282"/>
      <c r="C102" s="2"/>
      <c r="D102" s="2"/>
      <c r="E102" s="2"/>
      <c r="F102" s="2"/>
      <c r="G102" s="2"/>
      <c r="H102" s="2"/>
      <c r="I102" s="2"/>
      <c r="J102" s="2"/>
      <c r="K102" s="2"/>
      <c r="L102" s="2"/>
      <c r="M102" s="2"/>
      <c r="N102" s="2"/>
      <c r="O102" s="2"/>
      <c r="P102" s="2"/>
      <c r="Q102" s="2"/>
      <c r="R102" s="2"/>
      <c r="S102" s="2"/>
      <c r="T102" s="2"/>
      <c r="U102" s="2"/>
      <c r="V102" s="2"/>
      <c r="W102" s="2"/>
      <c r="X102" s="2"/>
      <c r="Y102" s="2"/>
      <c r="Z102" s="2"/>
      <c r="AA102" s="2"/>
    </row>
    <row r="103" spans="1:27" ht="21" customHeight="1">
      <c r="A103" s="158"/>
      <c r="B103" s="282"/>
      <c r="C103" s="2"/>
      <c r="D103" s="2"/>
      <c r="E103" s="2"/>
      <c r="F103" s="2"/>
      <c r="G103" s="2"/>
      <c r="H103" s="2"/>
      <c r="I103" s="2"/>
      <c r="J103" s="2"/>
      <c r="K103" s="2"/>
      <c r="L103" s="2"/>
      <c r="M103" s="2"/>
      <c r="N103" s="2"/>
      <c r="O103" s="2"/>
      <c r="P103" s="2"/>
      <c r="Q103" s="2"/>
      <c r="R103" s="2"/>
      <c r="S103" s="2"/>
      <c r="T103" s="2"/>
      <c r="U103" s="2"/>
      <c r="V103" s="2"/>
      <c r="W103" s="2"/>
      <c r="X103" s="2"/>
      <c r="Y103" s="2"/>
      <c r="Z103" s="2"/>
      <c r="AA103" s="2"/>
    </row>
    <row r="104" spans="1:27" ht="21" customHeight="1">
      <c r="A104" s="158"/>
      <c r="B104" s="282"/>
      <c r="C104" s="2"/>
      <c r="D104" s="2"/>
      <c r="E104" s="2"/>
      <c r="F104" s="2"/>
      <c r="G104" s="2"/>
      <c r="H104" s="2"/>
      <c r="I104" s="2"/>
      <c r="J104" s="2"/>
      <c r="K104" s="2"/>
      <c r="L104" s="2"/>
      <c r="M104" s="2"/>
      <c r="N104" s="2"/>
      <c r="O104" s="2"/>
      <c r="P104" s="2"/>
      <c r="Q104" s="2"/>
      <c r="R104" s="2"/>
      <c r="S104" s="2"/>
      <c r="T104" s="2"/>
      <c r="U104" s="2"/>
      <c r="V104" s="2"/>
      <c r="W104" s="2"/>
      <c r="X104" s="2"/>
      <c r="Y104" s="2"/>
      <c r="Z104" s="2"/>
      <c r="AA104" s="2"/>
    </row>
    <row r="105" spans="1:27" ht="21" customHeight="1">
      <c r="A105" s="158"/>
      <c r="B105" s="282"/>
      <c r="C105" s="2"/>
      <c r="D105" s="2"/>
      <c r="E105" s="2"/>
      <c r="F105" s="2"/>
      <c r="G105" s="2"/>
      <c r="H105" s="2"/>
      <c r="I105" s="2"/>
      <c r="J105" s="2"/>
      <c r="K105" s="2"/>
      <c r="L105" s="2"/>
      <c r="M105" s="2"/>
      <c r="N105" s="2"/>
      <c r="O105" s="2"/>
      <c r="P105" s="2"/>
      <c r="Q105" s="2"/>
      <c r="R105" s="2"/>
      <c r="S105" s="2"/>
      <c r="T105" s="2"/>
      <c r="U105" s="2"/>
      <c r="V105" s="2"/>
      <c r="W105" s="2"/>
      <c r="X105" s="2"/>
      <c r="Y105" s="2"/>
      <c r="Z105" s="2"/>
      <c r="AA105" s="2"/>
    </row>
    <row r="106" spans="1:27" ht="21" customHeight="1">
      <c r="A106" s="158"/>
      <c r="B106" s="282"/>
      <c r="C106" s="2"/>
      <c r="D106" s="2"/>
      <c r="E106" s="2"/>
      <c r="F106" s="2"/>
      <c r="G106" s="2"/>
      <c r="H106" s="2"/>
      <c r="I106" s="2"/>
      <c r="J106" s="2"/>
      <c r="K106" s="2"/>
      <c r="L106" s="2"/>
      <c r="M106" s="2"/>
      <c r="N106" s="2"/>
      <c r="O106" s="2"/>
      <c r="P106" s="2"/>
      <c r="Q106" s="2"/>
      <c r="R106" s="2"/>
      <c r="S106" s="2"/>
      <c r="T106" s="2"/>
      <c r="U106" s="2"/>
      <c r="V106" s="2"/>
      <c r="W106" s="2"/>
      <c r="X106" s="2"/>
      <c r="Y106" s="2"/>
      <c r="Z106" s="2"/>
      <c r="AA106" s="2"/>
    </row>
    <row r="107" spans="1:27" ht="21" customHeight="1">
      <c r="A107" s="158"/>
      <c r="B107" s="282"/>
      <c r="C107" s="2"/>
      <c r="D107" s="2"/>
      <c r="E107" s="2"/>
      <c r="F107" s="2"/>
      <c r="G107" s="2"/>
      <c r="H107" s="2"/>
      <c r="I107" s="2"/>
      <c r="J107" s="2"/>
      <c r="K107" s="2"/>
      <c r="L107" s="2"/>
      <c r="M107" s="2"/>
      <c r="N107" s="2"/>
      <c r="O107" s="2"/>
      <c r="P107" s="2"/>
      <c r="Q107" s="2"/>
      <c r="R107" s="2"/>
      <c r="S107" s="2"/>
      <c r="T107" s="2"/>
      <c r="U107" s="2"/>
      <c r="V107" s="2"/>
      <c r="W107" s="2"/>
      <c r="X107" s="2"/>
      <c r="Y107" s="2"/>
      <c r="Z107" s="2"/>
      <c r="AA107" s="2"/>
    </row>
    <row r="108" spans="1:27" ht="21" customHeight="1">
      <c r="A108" s="158"/>
      <c r="B108" s="282"/>
      <c r="C108" s="2"/>
      <c r="D108" s="2"/>
      <c r="E108" s="2"/>
      <c r="F108" s="2"/>
      <c r="G108" s="2"/>
      <c r="H108" s="2"/>
      <c r="I108" s="2"/>
      <c r="J108" s="2"/>
      <c r="K108" s="2"/>
      <c r="L108" s="2"/>
      <c r="M108" s="2"/>
      <c r="N108" s="2"/>
      <c r="O108" s="2"/>
      <c r="P108" s="2"/>
      <c r="Q108" s="2"/>
      <c r="R108" s="2"/>
      <c r="S108" s="2"/>
      <c r="T108" s="2"/>
      <c r="U108" s="2"/>
      <c r="V108" s="2"/>
      <c r="W108" s="2"/>
      <c r="X108" s="2"/>
      <c r="Y108" s="2"/>
      <c r="Z108" s="2"/>
      <c r="AA108" s="2"/>
    </row>
    <row r="109" spans="1:27" ht="21" customHeight="1">
      <c r="A109" s="158"/>
      <c r="B109" s="282"/>
      <c r="C109" s="2"/>
      <c r="D109" s="2"/>
      <c r="E109" s="2"/>
      <c r="F109" s="2"/>
      <c r="G109" s="2"/>
      <c r="H109" s="2"/>
      <c r="I109" s="2"/>
      <c r="J109" s="2"/>
      <c r="K109" s="2"/>
      <c r="L109" s="2"/>
      <c r="M109" s="2"/>
      <c r="N109" s="2"/>
      <c r="O109" s="2"/>
      <c r="P109" s="2"/>
      <c r="Q109" s="2"/>
      <c r="R109" s="2"/>
      <c r="S109" s="2"/>
      <c r="T109" s="2"/>
      <c r="U109" s="2"/>
      <c r="V109" s="2"/>
      <c r="W109" s="2"/>
      <c r="X109" s="2"/>
      <c r="Y109" s="2"/>
      <c r="Z109" s="2"/>
      <c r="AA109" s="2"/>
    </row>
    <row r="110" spans="1:27" ht="21" customHeight="1" thickBot="1">
      <c r="A110" s="318"/>
      <c r="B110" s="320"/>
      <c r="C110" s="2"/>
      <c r="D110" s="2"/>
      <c r="E110" s="2"/>
      <c r="F110" s="2"/>
      <c r="G110" s="2"/>
      <c r="H110" s="2"/>
      <c r="I110" s="2"/>
      <c r="J110" s="2"/>
      <c r="K110" s="2"/>
      <c r="L110" s="2"/>
      <c r="M110" s="2"/>
      <c r="N110" s="2"/>
      <c r="O110" s="2"/>
      <c r="P110" s="2"/>
      <c r="Q110" s="2"/>
      <c r="R110" s="2"/>
      <c r="S110" s="2"/>
      <c r="T110" s="2"/>
      <c r="U110" s="2"/>
      <c r="V110" s="2"/>
      <c r="W110" s="2"/>
      <c r="X110" s="2"/>
      <c r="Y110" s="2"/>
      <c r="Z110" s="2"/>
      <c r="AA110" s="2"/>
    </row>
    <row r="111" spans="1:27" ht="21" customHeight="1">
      <c r="A111" s="165" t="s">
        <v>129</v>
      </c>
      <c r="B111" s="165"/>
      <c r="C111" s="2"/>
      <c r="D111" s="2"/>
      <c r="E111" s="2"/>
      <c r="F111" s="2"/>
      <c r="G111" s="2"/>
      <c r="H111" s="2"/>
      <c r="I111" s="2"/>
      <c r="J111" s="2"/>
      <c r="K111" s="2"/>
      <c r="L111" s="2"/>
      <c r="M111" s="2"/>
      <c r="N111" s="2"/>
      <c r="O111" s="2"/>
      <c r="P111" s="2"/>
      <c r="Q111" s="2"/>
      <c r="R111" s="2"/>
      <c r="S111" s="2"/>
      <c r="T111" s="2"/>
      <c r="U111" s="2"/>
      <c r="V111" s="2"/>
      <c r="W111" s="2"/>
      <c r="X111" s="2"/>
      <c r="Y111" s="2"/>
      <c r="Z111" s="2"/>
      <c r="AA111" s="2"/>
    </row>
    <row r="112" spans="1:27" ht="21" customHeight="1">
      <c r="J112" s="2"/>
      <c r="K112" s="2"/>
      <c r="L112" s="2"/>
      <c r="M112" s="2"/>
      <c r="N112" s="2"/>
      <c r="O112" s="2"/>
      <c r="P112" s="2"/>
      <c r="Q112" s="2"/>
      <c r="R112" s="2"/>
      <c r="S112" s="2"/>
      <c r="T112" s="2"/>
      <c r="U112" s="2"/>
      <c r="V112" s="2"/>
      <c r="W112" s="2"/>
      <c r="X112" s="2"/>
      <c r="Y112" s="2"/>
      <c r="Z112" s="2"/>
      <c r="AA112" s="2"/>
    </row>
    <row r="113" spans="10:27" ht="21" customHeight="1">
      <c r="J113" s="2"/>
      <c r="K113" s="2"/>
      <c r="L113" s="2"/>
      <c r="M113" s="2"/>
      <c r="N113" s="2"/>
      <c r="O113" s="2"/>
      <c r="P113" s="2"/>
      <c r="Q113" s="2"/>
      <c r="R113" s="2"/>
      <c r="S113" s="2"/>
      <c r="T113" s="2"/>
      <c r="U113" s="2"/>
      <c r="V113" s="2"/>
      <c r="W113" s="2"/>
      <c r="X113" s="2"/>
      <c r="Y113" s="2"/>
      <c r="Z113" s="2"/>
      <c r="AA113" s="2"/>
    </row>
    <row r="114" spans="10:27" ht="21" customHeight="1">
      <c r="J114" s="2"/>
      <c r="K114" s="2"/>
      <c r="L114" s="2"/>
      <c r="M114" s="2"/>
      <c r="N114" s="2"/>
      <c r="O114" s="2"/>
      <c r="P114" s="2"/>
      <c r="Q114" s="2"/>
      <c r="R114" s="2"/>
      <c r="S114" s="2"/>
      <c r="T114" s="2"/>
      <c r="U114" s="2"/>
      <c r="V114" s="2"/>
      <c r="W114" s="2"/>
      <c r="X114" s="2"/>
      <c r="Y114" s="2"/>
      <c r="Z114" s="2"/>
      <c r="AA114" s="2"/>
    </row>
    <row r="115" spans="10:27" ht="21" customHeight="1">
      <c r="J115" s="2"/>
      <c r="K115" s="2"/>
      <c r="L115" s="2"/>
      <c r="M115" s="2"/>
      <c r="N115" s="2"/>
      <c r="O115" s="2"/>
      <c r="P115" s="2"/>
      <c r="Q115" s="2"/>
      <c r="R115" s="2"/>
      <c r="S115" s="2"/>
      <c r="T115" s="2"/>
      <c r="U115" s="2"/>
      <c r="V115" s="2"/>
      <c r="W115" s="2"/>
      <c r="X115" s="2"/>
      <c r="Y115" s="2"/>
      <c r="Z115" s="2"/>
      <c r="AA115" s="2"/>
    </row>
    <row r="116" spans="10:27" ht="21" customHeight="1">
      <c r="J116" s="2"/>
      <c r="K116" s="2"/>
      <c r="L116" s="2"/>
      <c r="M116" s="2"/>
      <c r="N116" s="2"/>
      <c r="O116" s="2"/>
      <c r="P116" s="2"/>
      <c r="Q116" s="2"/>
      <c r="R116" s="2"/>
      <c r="S116" s="2"/>
      <c r="T116" s="2"/>
      <c r="U116" s="2"/>
      <c r="V116" s="2"/>
      <c r="W116" s="2"/>
      <c r="X116" s="2"/>
      <c r="Y116" s="2"/>
      <c r="Z116" s="2"/>
      <c r="AA116" s="2"/>
    </row>
    <row r="117" spans="10:27" ht="21" customHeight="1">
      <c r="J117" s="2"/>
      <c r="K117" s="2"/>
      <c r="L117" s="2"/>
      <c r="M117" s="2"/>
      <c r="N117" s="2"/>
      <c r="O117" s="2"/>
      <c r="P117" s="2"/>
      <c r="Q117" s="2"/>
      <c r="R117" s="2"/>
      <c r="S117" s="2"/>
      <c r="T117" s="2"/>
      <c r="U117" s="2"/>
      <c r="V117" s="2"/>
      <c r="W117" s="2"/>
      <c r="X117" s="2"/>
      <c r="Y117" s="2"/>
      <c r="Z117" s="2"/>
      <c r="AA117" s="2"/>
    </row>
    <row r="118" spans="10:27" ht="21" customHeight="1">
      <c r="J118" s="2"/>
      <c r="K118" s="2"/>
      <c r="L118" s="2"/>
      <c r="M118" s="2"/>
      <c r="N118" s="2"/>
      <c r="O118" s="2"/>
      <c r="P118" s="2"/>
      <c r="Q118" s="2"/>
      <c r="R118" s="2"/>
      <c r="S118" s="2"/>
      <c r="T118" s="2"/>
      <c r="U118" s="2"/>
      <c r="V118" s="2"/>
      <c r="W118" s="2"/>
      <c r="X118" s="2"/>
      <c r="Y118" s="2"/>
      <c r="Z118" s="2"/>
      <c r="AA118" s="2"/>
    </row>
    <row r="119" spans="10:27" ht="21" customHeight="1">
      <c r="J119" s="2"/>
      <c r="K119" s="2"/>
      <c r="L119" s="2"/>
      <c r="M119" s="2"/>
      <c r="N119" s="2"/>
      <c r="O119" s="2"/>
      <c r="P119" s="2"/>
      <c r="Q119" s="2"/>
      <c r="R119" s="2"/>
      <c r="S119" s="2"/>
      <c r="T119" s="2"/>
      <c r="U119" s="2"/>
      <c r="V119" s="2"/>
      <c r="W119" s="2"/>
      <c r="X119" s="2"/>
      <c r="Y119" s="2"/>
      <c r="Z119" s="2"/>
      <c r="AA119" s="2"/>
    </row>
    <row r="120" spans="10:27" ht="21" customHeight="1">
      <c r="J120" s="2"/>
      <c r="K120" s="2"/>
      <c r="L120" s="2"/>
      <c r="M120" s="2"/>
      <c r="N120" s="2"/>
      <c r="O120" s="2"/>
      <c r="P120" s="2"/>
      <c r="Q120" s="2"/>
      <c r="R120" s="2"/>
      <c r="S120" s="2"/>
      <c r="T120" s="2"/>
      <c r="U120" s="2"/>
      <c r="V120" s="2"/>
      <c r="W120" s="2"/>
      <c r="X120" s="2"/>
      <c r="Y120" s="2"/>
      <c r="Z120" s="2"/>
      <c r="AA120" s="2"/>
    </row>
    <row r="121" spans="10:27" ht="21" customHeight="1">
      <c r="J121" s="2"/>
      <c r="K121" s="2"/>
      <c r="L121" s="2"/>
      <c r="M121" s="2"/>
      <c r="N121" s="2"/>
      <c r="O121" s="2"/>
      <c r="P121" s="2"/>
      <c r="Q121" s="2"/>
      <c r="R121" s="2"/>
      <c r="S121" s="2"/>
      <c r="T121" s="2"/>
      <c r="U121" s="2"/>
      <c r="V121" s="2"/>
      <c r="W121" s="2"/>
      <c r="X121" s="2"/>
      <c r="Y121" s="2"/>
      <c r="Z121" s="2"/>
      <c r="AA121" s="2"/>
    </row>
    <row r="122" spans="10:27" ht="21" customHeight="1">
      <c r="J122" s="2"/>
      <c r="K122" s="2"/>
      <c r="L122" s="2"/>
      <c r="M122" s="2"/>
      <c r="N122" s="2"/>
      <c r="O122" s="2"/>
      <c r="P122" s="2"/>
      <c r="Q122" s="2"/>
      <c r="R122" s="2"/>
      <c r="S122" s="2"/>
      <c r="T122" s="2"/>
      <c r="U122" s="2"/>
      <c r="V122" s="2"/>
      <c r="W122" s="2"/>
      <c r="X122" s="2"/>
      <c r="Y122" s="2"/>
      <c r="Z122" s="2"/>
      <c r="AA122" s="2"/>
    </row>
    <row r="123" spans="10:27" ht="21" customHeight="1">
      <c r="J123" s="2"/>
      <c r="K123" s="2"/>
      <c r="L123" s="2"/>
      <c r="M123" s="2"/>
      <c r="N123" s="2"/>
      <c r="O123" s="2"/>
      <c r="P123" s="2"/>
      <c r="Q123" s="2"/>
      <c r="R123" s="2"/>
      <c r="S123" s="2"/>
      <c r="T123" s="2"/>
      <c r="U123" s="2"/>
      <c r="V123" s="2"/>
      <c r="W123" s="2"/>
      <c r="X123" s="2"/>
      <c r="Y123" s="2"/>
      <c r="Z123" s="2"/>
      <c r="AA123" s="2"/>
    </row>
    <row r="124" spans="10:27" ht="21" customHeight="1">
      <c r="J124" s="2"/>
      <c r="K124" s="2"/>
      <c r="L124" s="2"/>
      <c r="M124" s="2"/>
      <c r="N124" s="2"/>
      <c r="O124" s="2"/>
      <c r="P124" s="2"/>
      <c r="Q124" s="2"/>
      <c r="R124" s="2"/>
      <c r="S124" s="2"/>
      <c r="T124" s="2"/>
      <c r="U124" s="2"/>
      <c r="V124" s="2"/>
      <c r="W124" s="2"/>
      <c r="X124" s="2"/>
      <c r="Y124" s="2"/>
      <c r="Z124" s="2"/>
      <c r="AA124" s="2"/>
    </row>
    <row r="125" spans="10:27" ht="21" customHeight="1">
      <c r="J125" s="2"/>
      <c r="K125" s="2"/>
      <c r="L125" s="2"/>
      <c r="M125" s="2"/>
      <c r="N125" s="2"/>
      <c r="O125" s="2"/>
      <c r="P125" s="2"/>
      <c r="Q125" s="2"/>
      <c r="R125" s="2"/>
      <c r="S125" s="2"/>
      <c r="T125" s="2"/>
      <c r="U125" s="2"/>
      <c r="V125" s="2"/>
      <c r="W125" s="2"/>
      <c r="X125" s="2"/>
      <c r="Y125" s="2"/>
      <c r="Z125" s="2"/>
      <c r="AA125" s="2"/>
    </row>
    <row r="126" spans="10:27" ht="21" customHeight="1">
      <c r="J126" s="2"/>
      <c r="K126" s="2"/>
      <c r="L126" s="2"/>
      <c r="M126" s="2"/>
      <c r="N126" s="2"/>
      <c r="O126" s="2"/>
      <c r="P126" s="2"/>
      <c r="Q126" s="2"/>
      <c r="R126" s="2"/>
      <c r="S126" s="2"/>
      <c r="T126" s="2"/>
      <c r="U126" s="2"/>
      <c r="V126" s="2"/>
      <c r="W126" s="2"/>
      <c r="X126" s="2"/>
      <c r="Y126" s="2"/>
      <c r="Z126" s="2"/>
      <c r="AA126" s="2"/>
    </row>
    <row r="127" spans="10:27" ht="21" customHeight="1">
      <c r="J127" s="2"/>
      <c r="K127" s="2"/>
      <c r="L127" s="2"/>
      <c r="M127" s="2"/>
      <c r="N127" s="2"/>
      <c r="O127" s="2"/>
      <c r="P127" s="2"/>
      <c r="Q127" s="2"/>
      <c r="R127" s="2"/>
      <c r="S127" s="2"/>
      <c r="T127" s="2"/>
      <c r="U127" s="2"/>
      <c r="V127" s="2"/>
      <c r="W127" s="2"/>
      <c r="X127" s="2"/>
      <c r="Y127" s="2"/>
      <c r="Z127" s="2"/>
      <c r="AA127" s="2"/>
    </row>
    <row r="128" spans="10:27" ht="21" customHeight="1">
      <c r="J128" s="2"/>
      <c r="K128" s="2"/>
      <c r="L128" s="2"/>
      <c r="M128" s="2"/>
      <c r="N128" s="2"/>
      <c r="O128" s="2"/>
      <c r="P128" s="2"/>
      <c r="Q128" s="2"/>
      <c r="R128" s="2"/>
      <c r="S128" s="2"/>
      <c r="T128" s="2"/>
      <c r="U128" s="2"/>
      <c r="V128" s="2"/>
      <c r="W128" s="2"/>
      <c r="X128" s="2"/>
      <c r="Y128" s="2"/>
      <c r="Z128" s="2"/>
      <c r="AA128" s="2"/>
    </row>
    <row r="129" spans="10:27" ht="21" customHeight="1">
      <c r="J129" s="2"/>
      <c r="K129" s="2"/>
      <c r="L129" s="2"/>
      <c r="M129" s="2"/>
      <c r="N129" s="2"/>
      <c r="O129" s="2"/>
      <c r="P129" s="2"/>
      <c r="Q129" s="2"/>
      <c r="R129" s="2"/>
      <c r="S129" s="2"/>
      <c r="T129" s="2"/>
      <c r="U129" s="2"/>
      <c r="V129" s="2"/>
      <c r="W129" s="2"/>
      <c r="X129" s="2"/>
      <c r="Y129" s="2"/>
      <c r="Z129" s="2"/>
      <c r="AA129" s="2"/>
    </row>
    <row r="130" spans="10:27" ht="21" customHeight="1">
      <c r="J130" s="2"/>
      <c r="K130" s="2"/>
      <c r="L130" s="2"/>
      <c r="M130" s="2"/>
      <c r="N130" s="2"/>
      <c r="O130" s="2"/>
      <c r="P130" s="2"/>
      <c r="Q130" s="2"/>
      <c r="R130" s="2"/>
      <c r="S130" s="2"/>
      <c r="T130" s="2"/>
      <c r="U130" s="2"/>
      <c r="V130" s="2"/>
      <c r="W130" s="2"/>
      <c r="X130" s="2"/>
      <c r="Y130" s="2"/>
      <c r="Z130" s="2"/>
      <c r="AA130" s="2"/>
    </row>
    <row r="131" spans="10:27" ht="21" customHeight="1">
      <c r="J131" s="2"/>
      <c r="K131" s="2"/>
      <c r="L131" s="2"/>
      <c r="M131" s="2"/>
      <c r="N131" s="2"/>
      <c r="O131" s="2"/>
      <c r="P131" s="2"/>
      <c r="Q131" s="2"/>
      <c r="R131" s="2"/>
      <c r="S131" s="2"/>
      <c r="T131" s="2"/>
      <c r="U131" s="2"/>
      <c r="V131" s="2"/>
      <c r="W131" s="2"/>
      <c r="X131" s="2"/>
      <c r="Y131" s="2"/>
      <c r="Z131" s="2"/>
      <c r="AA131" s="2"/>
    </row>
    <row r="132" spans="10:27" ht="21" customHeight="1">
      <c r="J132" s="2"/>
      <c r="K132" s="2"/>
      <c r="L132" s="2"/>
      <c r="M132" s="2"/>
      <c r="N132" s="2"/>
      <c r="O132" s="2"/>
      <c r="P132" s="2"/>
      <c r="Q132" s="2"/>
      <c r="R132" s="2"/>
      <c r="S132" s="2"/>
      <c r="T132" s="2"/>
      <c r="U132" s="2"/>
      <c r="V132" s="2"/>
      <c r="W132" s="2"/>
      <c r="X132" s="2"/>
      <c r="Y132" s="2"/>
      <c r="Z132" s="2"/>
      <c r="AA132" s="2"/>
    </row>
    <row r="133" spans="10:27" ht="21" customHeight="1">
      <c r="J133" s="2"/>
      <c r="K133" s="2"/>
      <c r="L133" s="2"/>
      <c r="M133" s="2"/>
      <c r="N133" s="2"/>
      <c r="O133" s="2"/>
      <c r="P133" s="2"/>
      <c r="Q133" s="2"/>
      <c r="R133" s="2"/>
      <c r="S133" s="2"/>
      <c r="T133" s="2"/>
      <c r="U133" s="2"/>
      <c r="V133" s="2"/>
      <c r="W133" s="2"/>
      <c r="X133" s="2"/>
      <c r="Y133" s="2"/>
      <c r="Z133" s="2"/>
      <c r="AA133" s="2"/>
    </row>
  </sheetData>
  <printOptions horizontalCentered="1" verticalCentered="1"/>
  <pageMargins left="0.5" right="0.5" top="0.5" bottom="0.5" header="0" footer="0"/>
  <pageSetup scale="68" fitToWidth="2" fitToHeight="2" orientation="portrait" r:id="rId1"/>
  <headerFooter alignWithMargins="0"/>
  <rowBreaks count="1" manualBreakCount="1">
    <brk id="56" max="8" man="1"/>
  </rowBreaks>
  <colBreaks count="1" manualBreakCount="1">
    <brk id="2" max="55" man="1"/>
  </colBreaks>
  <legacyDrawing r:id="rId2"/>
</worksheet>
</file>

<file path=xl/worksheets/sheet46.xml><?xml version="1.0" encoding="utf-8"?>
<worksheet xmlns="http://schemas.openxmlformats.org/spreadsheetml/2006/main" xmlns:r="http://schemas.openxmlformats.org/officeDocument/2006/relationships">
  <sheetPr transitionEvaluation="1"/>
  <dimension ref="A1:M159"/>
  <sheetViews>
    <sheetView defaultGridColor="0" colorId="22" zoomScale="75" zoomScaleNormal="75" workbookViewId="0">
      <selection activeCell="D67" sqref="D67"/>
    </sheetView>
  </sheetViews>
  <sheetFormatPr defaultColWidth="9.77734375" defaultRowHeight="15"/>
  <cols>
    <col min="1" max="1" width="4.77734375" customWidth="1"/>
    <col min="2" max="2" width="101.21875" customWidth="1"/>
    <col min="3" max="3" width="13.88671875" customWidth="1"/>
    <col min="4" max="4" width="4.77734375" customWidth="1"/>
    <col min="5" max="5" width="1.77734375" customWidth="1"/>
    <col min="6" max="6" width="80.77734375" customWidth="1"/>
    <col min="7" max="7" width="3.77734375" customWidth="1"/>
    <col min="8" max="8" width="13.77734375" customWidth="1"/>
    <col min="9" max="9" width="2.77734375" customWidth="1"/>
    <col min="10" max="10" width="3.77734375" customWidth="1"/>
    <col min="11" max="11" width="13.77734375" customWidth="1"/>
    <col min="12" max="12" width="2.77734375" customWidth="1"/>
  </cols>
  <sheetData>
    <row r="1" spans="1:13" ht="16.899999999999999" customHeight="1" thickBot="1">
      <c r="A1" s="66" t="str">
        <f>'Data Sheet'!A48</f>
        <v>Annual Report of THE MIDDLEBURGH TELEPHONE COMPANY                                                     For the period ending DECEMBER 31, 2013</v>
      </c>
      <c r="B1" s="885"/>
      <c r="C1" s="67"/>
      <c r="D1" s="66" t="str">
        <f>'Data Sheet'!A48</f>
        <v>Annual Report of THE MIDDLEBURGH TELEPHONE COMPANY                                                     For the period ending DECEMBER 31, 2013</v>
      </c>
      <c r="E1" s="876"/>
      <c r="F1" s="876"/>
      <c r="G1" s="876"/>
      <c r="H1" s="67"/>
      <c r="I1" s="876"/>
      <c r="J1" s="876"/>
      <c r="K1" s="876"/>
      <c r="L1" s="876"/>
      <c r="M1" s="67"/>
    </row>
    <row r="2" spans="1:13" ht="16.899999999999999" customHeight="1">
      <c r="A2" s="886"/>
      <c r="B2" s="887"/>
      <c r="C2" s="70"/>
      <c r="D2" s="880"/>
      <c r="E2" s="882"/>
      <c r="F2" s="882"/>
      <c r="G2" s="882"/>
      <c r="H2" s="882"/>
      <c r="I2" s="882"/>
      <c r="J2" s="882"/>
      <c r="K2" s="882"/>
      <c r="L2" s="881"/>
      <c r="M2" s="67"/>
    </row>
    <row r="3" spans="1:13" ht="16.899999999999999" customHeight="1">
      <c r="A3" s="154" t="s">
        <v>130</v>
      </c>
      <c r="B3" s="135"/>
      <c r="C3" s="136"/>
      <c r="D3" s="888" t="s">
        <v>131</v>
      </c>
      <c r="E3" s="72"/>
      <c r="F3" s="72"/>
      <c r="G3" s="72"/>
      <c r="H3" s="72"/>
      <c r="I3" s="72"/>
      <c r="J3" s="72"/>
      <c r="K3" s="72"/>
      <c r="L3" s="73"/>
      <c r="M3" s="67"/>
    </row>
    <row r="4" spans="1:13" ht="16.899999999999999" customHeight="1">
      <c r="A4" s="74"/>
      <c r="B4" s="67"/>
      <c r="C4" s="75"/>
      <c r="D4" s="74"/>
      <c r="E4" s="67"/>
      <c r="F4" s="67"/>
      <c r="G4" s="67"/>
      <c r="H4" s="67"/>
      <c r="I4" s="67"/>
      <c r="J4" s="67"/>
      <c r="K4" s="67"/>
      <c r="L4" s="75"/>
      <c r="M4" s="67"/>
    </row>
    <row r="5" spans="1:13" ht="16.899999999999999" customHeight="1">
      <c r="A5" s="1396">
        <v>1</v>
      </c>
      <c r="B5" s="1020" t="s">
        <v>132</v>
      </c>
      <c r="C5" s="75"/>
      <c r="D5" s="584"/>
      <c r="E5" s="181"/>
      <c r="F5" s="180"/>
      <c r="G5" s="181"/>
      <c r="H5" s="180"/>
      <c r="I5" s="180"/>
      <c r="J5" s="181"/>
      <c r="K5" s="180"/>
      <c r="L5" s="304"/>
      <c r="M5" s="67"/>
    </row>
    <row r="6" spans="1:13" ht="16.899999999999999" customHeight="1">
      <c r="A6" s="1021"/>
      <c r="B6" s="1020" t="s">
        <v>133</v>
      </c>
      <c r="C6" s="75"/>
      <c r="D6" s="98" t="s">
        <v>36</v>
      </c>
      <c r="E6" s="176"/>
      <c r="F6" s="96" t="s">
        <v>134</v>
      </c>
      <c r="G6" s="176"/>
      <c r="H6" s="67" t="s">
        <v>795</v>
      </c>
      <c r="I6" s="67"/>
      <c r="J6" s="176"/>
      <c r="K6" s="67" t="s">
        <v>795</v>
      </c>
      <c r="L6" s="75"/>
      <c r="M6" s="67"/>
    </row>
    <row r="7" spans="1:13" ht="16.899999999999999" customHeight="1">
      <c r="A7" s="1021"/>
      <c r="B7" s="1020" t="s">
        <v>135</v>
      </c>
      <c r="C7" s="75"/>
      <c r="D7" s="98" t="s">
        <v>48</v>
      </c>
      <c r="E7" s="176"/>
      <c r="F7" s="96" t="s">
        <v>530</v>
      </c>
      <c r="G7" s="176"/>
      <c r="H7" s="96" t="s">
        <v>531</v>
      </c>
      <c r="I7" s="67"/>
      <c r="J7" s="176"/>
      <c r="K7" s="96" t="s">
        <v>532</v>
      </c>
      <c r="L7" s="75"/>
      <c r="M7" s="67"/>
    </row>
    <row r="8" spans="1:13" ht="16.899999999999999" customHeight="1">
      <c r="A8" s="1021"/>
      <c r="B8" s="1020" t="s">
        <v>1068</v>
      </c>
      <c r="C8" s="75"/>
      <c r="D8" s="216"/>
      <c r="E8" s="179"/>
      <c r="F8" s="217"/>
      <c r="G8" s="179"/>
      <c r="H8" s="217"/>
      <c r="I8" s="217"/>
      <c r="J8" s="179"/>
      <c r="K8" s="217"/>
      <c r="L8" s="218"/>
      <c r="M8" s="67"/>
    </row>
    <row r="9" spans="1:13" ht="16.899999999999999" customHeight="1">
      <c r="A9" s="1021"/>
      <c r="B9" s="1020" t="s">
        <v>1069</v>
      </c>
      <c r="C9" s="75"/>
      <c r="D9" s="74"/>
      <c r="E9" s="176"/>
      <c r="F9" s="96" t="s">
        <v>1019</v>
      </c>
      <c r="G9" s="176"/>
      <c r="H9" s="67"/>
      <c r="I9" s="67"/>
      <c r="J9" s="176"/>
      <c r="K9" s="261"/>
      <c r="L9" s="75"/>
      <c r="M9" s="67"/>
    </row>
    <row r="10" spans="1:13" ht="16.899999999999999" customHeight="1">
      <c r="A10" s="1021"/>
      <c r="B10" s="1020" t="s">
        <v>1070</v>
      </c>
      <c r="C10" s="75"/>
      <c r="D10" s="1390">
        <v>1</v>
      </c>
      <c r="E10" s="176"/>
      <c r="F10" s="67" t="s">
        <v>1071</v>
      </c>
      <c r="G10" s="176"/>
      <c r="H10" s="30"/>
      <c r="I10" s="67"/>
      <c r="J10" s="1397">
        <v>1</v>
      </c>
      <c r="K10" s="205"/>
      <c r="L10" s="75"/>
      <c r="M10" s="67"/>
    </row>
    <row r="11" spans="1:13" ht="16.899999999999999" customHeight="1">
      <c r="A11" s="1021"/>
      <c r="B11" s="1020" t="s">
        <v>1072</v>
      </c>
      <c r="C11" s="75"/>
      <c r="D11" s="1390">
        <v>2</v>
      </c>
      <c r="E11" s="176"/>
      <c r="F11" s="67" t="s">
        <v>1073</v>
      </c>
      <c r="G11" s="176"/>
      <c r="H11" s="30"/>
      <c r="I11" s="67"/>
      <c r="J11" s="1397">
        <v>2</v>
      </c>
      <c r="K11" s="205"/>
      <c r="L11" s="75"/>
      <c r="M11" s="67"/>
    </row>
    <row r="12" spans="1:13" ht="16.899999999999999" customHeight="1">
      <c r="A12" s="1021"/>
      <c r="B12" s="1020" t="s">
        <v>2672</v>
      </c>
      <c r="C12" s="75"/>
      <c r="D12" s="74"/>
      <c r="E12" s="176"/>
      <c r="F12" s="67" t="s">
        <v>2673</v>
      </c>
      <c r="G12" s="176"/>
      <c r="H12" s="30"/>
      <c r="I12" s="67"/>
      <c r="J12" s="176"/>
      <c r="K12" s="30"/>
      <c r="L12" s="75"/>
      <c r="M12" s="67"/>
    </row>
    <row r="13" spans="1:13" ht="16.899999999999999" customHeight="1">
      <c r="A13" s="1021"/>
      <c r="B13" s="1020" t="s">
        <v>2674</v>
      </c>
      <c r="C13" s="75"/>
      <c r="D13" s="1390">
        <v>3</v>
      </c>
      <c r="E13" s="176"/>
      <c r="F13" s="67" t="s">
        <v>2675</v>
      </c>
      <c r="G13" s="1397">
        <v>3</v>
      </c>
      <c r="H13" s="205"/>
      <c r="I13" s="67"/>
      <c r="J13" s="176"/>
      <c r="K13" s="30"/>
      <c r="L13" s="75"/>
      <c r="M13" s="67"/>
    </row>
    <row r="14" spans="1:13" ht="16.899999999999999" customHeight="1">
      <c r="A14" s="1021"/>
      <c r="B14" s="1020" t="s">
        <v>2676</v>
      </c>
      <c r="C14" s="75"/>
      <c r="D14" s="1390">
        <v>4</v>
      </c>
      <c r="E14" s="176"/>
      <c r="F14" s="67" t="s">
        <v>2677</v>
      </c>
      <c r="G14" s="1397">
        <v>4</v>
      </c>
      <c r="H14" s="205"/>
      <c r="I14" s="67"/>
      <c r="J14" s="176"/>
      <c r="K14" s="30"/>
      <c r="L14" s="75"/>
      <c r="M14" s="67"/>
    </row>
    <row r="15" spans="1:13" ht="16.899999999999999" customHeight="1">
      <c r="A15" s="1021"/>
      <c r="B15" s="1020" t="s">
        <v>2678</v>
      </c>
      <c r="C15" s="75"/>
      <c r="D15" s="1390">
        <v>5</v>
      </c>
      <c r="E15" s="176"/>
      <c r="F15" s="67" t="s">
        <v>2679</v>
      </c>
      <c r="G15" s="176"/>
      <c r="H15" s="30"/>
      <c r="I15" s="67"/>
      <c r="J15" s="1397">
        <v>5</v>
      </c>
      <c r="K15" s="217">
        <f>H13-H14</f>
        <v>0</v>
      </c>
      <c r="L15" s="75"/>
      <c r="M15" s="67"/>
    </row>
    <row r="16" spans="1:13" ht="16.899999999999999" customHeight="1">
      <c r="A16" s="1021"/>
      <c r="B16" s="1020" t="s">
        <v>2680</v>
      </c>
      <c r="C16" s="75"/>
      <c r="D16" s="74"/>
      <c r="E16" s="176"/>
      <c r="F16" s="67" t="s">
        <v>2681</v>
      </c>
      <c r="G16" s="176"/>
      <c r="H16" s="30"/>
      <c r="I16" s="67"/>
      <c r="J16" s="176"/>
      <c r="K16" s="67"/>
      <c r="L16" s="75"/>
      <c r="M16" s="67"/>
    </row>
    <row r="17" spans="1:13" ht="16.899999999999999" customHeight="1">
      <c r="A17" s="1021"/>
      <c r="B17" s="1020" t="s">
        <v>1988</v>
      </c>
      <c r="C17" s="75"/>
      <c r="D17" s="1390">
        <v>6</v>
      </c>
      <c r="E17" s="176"/>
      <c r="F17" s="67" t="s">
        <v>1989</v>
      </c>
      <c r="G17" s="1397">
        <v>6</v>
      </c>
      <c r="H17" s="205"/>
      <c r="I17" s="67"/>
      <c r="J17" s="176"/>
      <c r="K17" s="30"/>
      <c r="L17" s="75"/>
      <c r="M17" s="67"/>
    </row>
    <row r="18" spans="1:13" ht="16.899999999999999" customHeight="1">
      <c r="A18" s="1021"/>
      <c r="B18" s="1020" t="s">
        <v>1990</v>
      </c>
      <c r="C18" s="75"/>
      <c r="D18" s="1390">
        <v>7</v>
      </c>
      <c r="E18" s="176"/>
      <c r="F18" s="67" t="s">
        <v>1991</v>
      </c>
      <c r="G18" s="1397">
        <v>7</v>
      </c>
      <c r="H18" s="205"/>
      <c r="I18" s="67"/>
      <c r="J18" s="176" t="s">
        <v>1992</v>
      </c>
      <c r="K18" s="30"/>
      <c r="L18" s="75"/>
      <c r="M18" s="67"/>
    </row>
    <row r="19" spans="1:13" ht="16.899999999999999" customHeight="1">
      <c r="A19" s="1021"/>
      <c r="B19" s="1020" t="s">
        <v>1993</v>
      </c>
      <c r="C19" s="75"/>
      <c r="D19" s="1390">
        <v>8</v>
      </c>
      <c r="E19" s="176"/>
      <c r="F19" s="67" t="s">
        <v>1994</v>
      </c>
      <c r="G19" s="1397">
        <v>8</v>
      </c>
      <c r="H19" s="235"/>
      <c r="I19" s="67"/>
      <c r="J19" s="176"/>
      <c r="K19" s="30"/>
      <c r="L19" s="75"/>
      <c r="M19" s="67"/>
    </row>
    <row r="20" spans="1:13" ht="16.899999999999999" customHeight="1">
      <c r="A20" s="1021"/>
      <c r="B20" s="1020"/>
      <c r="C20" s="75"/>
      <c r="D20" s="1390">
        <v>9</v>
      </c>
      <c r="E20" s="176"/>
      <c r="F20" s="67" t="s">
        <v>1995</v>
      </c>
      <c r="G20" s="176"/>
      <c r="H20" s="30"/>
      <c r="I20" s="67"/>
      <c r="J20" s="1397">
        <v>9</v>
      </c>
      <c r="K20" s="217">
        <f>(+H17*(+H18/10000)*+H19)*100</f>
        <v>0</v>
      </c>
      <c r="L20" s="75"/>
      <c r="M20" s="67"/>
    </row>
    <row r="21" spans="1:13" ht="16.899999999999999" customHeight="1">
      <c r="A21" s="1396">
        <v>2</v>
      </c>
      <c r="B21" s="1020" t="s">
        <v>1996</v>
      </c>
      <c r="C21" s="75"/>
      <c r="D21" s="74"/>
      <c r="E21" s="176"/>
      <c r="F21" s="67" t="s">
        <v>1997</v>
      </c>
      <c r="G21" s="176"/>
      <c r="H21" s="30"/>
      <c r="I21" s="67"/>
      <c r="J21" s="176"/>
      <c r="K21" s="67"/>
      <c r="L21" s="75"/>
      <c r="M21" s="67"/>
    </row>
    <row r="22" spans="1:13" ht="16.899999999999999" customHeight="1">
      <c r="A22" s="1021"/>
      <c r="B22" s="1020" t="s">
        <v>1998</v>
      </c>
      <c r="C22" s="75"/>
      <c r="D22" s="1390">
        <v>10</v>
      </c>
      <c r="E22" s="176"/>
      <c r="F22" s="67" t="s">
        <v>1999</v>
      </c>
      <c r="G22" s="1397">
        <v>10</v>
      </c>
      <c r="H22" s="205"/>
      <c r="I22" s="67"/>
      <c r="J22" s="176"/>
      <c r="K22" s="30"/>
      <c r="L22" s="75"/>
      <c r="M22" s="67"/>
    </row>
    <row r="23" spans="1:13" ht="16.899999999999999" customHeight="1">
      <c r="A23" s="1021"/>
      <c r="B23" s="1020"/>
      <c r="C23" s="75"/>
      <c r="D23" s="1390">
        <v>11</v>
      </c>
      <c r="E23" s="176"/>
      <c r="F23" s="67" t="s">
        <v>2000</v>
      </c>
      <c r="G23" s="1397">
        <v>11</v>
      </c>
      <c r="H23" s="205"/>
      <c r="I23" s="67"/>
      <c r="J23" s="176"/>
      <c r="K23" s="30"/>
      <c r="L23" s="75"/>
      <c r="M23" s="67"/>
    </row>
    <row r="24" spans="1:13" ht="16.899999999999999" customHeight="1">
      <c r="A24" s="1396">
        <v>3</v>
      </c>
      <c r="B24" s="1020" t="s">
        <v>2001</v>
      </c>
      <c r="C24" s="75"/>
      <c r="D24" s="1390">
        <v>12</v>
      </c>
      <c r="E24" s="176"/>
      <c r="F24" s="67" t="s">
        <v>2002</v>
      </c>
      <c r="G24" s="176"/>
      <c r="H24" s="30"/>
      <c r="I24" s="67"/>
      <c r="J24" s="1397">
        <v>12</v>
      </c>
      <c r="K24" s="217">
        <f>H22-H23</f>
        <v>0</v>
      </c>
      <c r="L24" s="75"/>
      <c r="M24" s="67"/>
    </row>
    <row r="25" spans="1:13" ht="16.899999999999999" customHeight="1">
      <c r="A25" s="1021"/>
      <c r="B25" s="1020" t="s">
        <v>2003</v>
      </c>
      <c r="C25" s="75"/>
      <c r="D25" s="1390">
        <v>13</v>
      </c>
      <c r="E25" s="176"/>
      <c r="F25" s="67" t="s">
        <v>2004</v>
      </c>
      <c r="G25" s="176"/>
      <c r="H25" s="30"/>
      <c r="I25" s="67"/>
      <c r="J25" s="1397">
        <v>13</v>
      </c>
      <c r="K25" s="217">
        <f>K10+K11+K15+K20+K24</f>
        <v>0</v>
      </c>
      <c r="L25" s="75"/>
      <c r="M25" s="67"/>
    </row>
    <row r="26" spans="1:13" ht="16.899999999999999" customHeight="1">
      <c r="A26" s="1021"/>
      <c r="B26" s="1020" t="s">
        <v>2005</v>
      </c>
      <c r="C26" s="75"/>
      <c r="D26" s="1390">
        <v>14</v>
      </c>
      <c r="E26" s="176"/>
      <c r="F26" s="67" t="s">
        <v>2006</v>
      </c>
      <c r="G26" s="176"/>
      <c r="H26" s="30"/>
      <c r="I26" s="67"/>
      <c r="J26" s="1397">
        <v>14</v>
      </c>
      <c r="K26" s="889">
        <f>IF(K25=0,0,+H22/+H17)</f>
        <v>0</v>
      </c>
      <c r="L26" s="75"/>
      <c r="M26" s="67"/>
    </row>
    <row r="27" spans="1:13" ht="16.899999999999999" customHeight="1">
      <c r="A27" s="1021"/>
      <c r="B27" s="1020"/>
      <c r="C27" s="75"/>
      <c r="D27" s="1395">
        <v>15</v>
      </c>
      <c r="E27" s="179"/>
      <c r="F27" s="217" t="s">
        <v>2007</v>
      </c>
      <c r="G27" s="179"/>
      <c r="H27" s="205"/>
      <c r="I27" s="217"/>
      <c r="J27" s="1398">
        <v>15</v>
      </c>
      <c r="K27" s="217">
        <f>K25*+K26</f>
        <v>0</v>
      </c>
      <c r="L27" s="218"/>
      <c r="M27" s="67"/>
    </row>
    <row r="28" spans="1:13" ht="16.899999999999999" customHeight="1">
      <c r="A28" s="1396">
        <v>4</v>
      </c>
      <c r="B28" s="1020" t="s">
        <v>2008</v>
      </c>
      <c r="C28" s="75"/>
      <c r="D28" s="608" t="s">
        <v>795</v>
      </c>
      <c r="E28" s="176"/>
      <c r="F28" s="96" t="s">
        <v>1731</v>
      </c>
      <c r="G28" s="176"/>
      <c r="H28" s="30"/>
      <c r="I28" s="67"/>
      <c r="J28" s="176"/>
      <c r="K28" s="67"/>
      <c r="L28" s="75"/>
      <c r="M28" s="67"/>
    </row>
    <row r="29" spans="1:13" ht="16.899999999999999" customHeight="1">
      <c r="A29" s="1021"/>
      <c r="B29" s="1020" t="s">
        <v>2009</v>
      </c>
      <c r="C29" s="75"/>
      <c r="D29" s="1390">
        <v>16</v>
      </c>
      <c r="E29" s="176"/>
      <c r="F29" s="67" t="s">
        <v>2010</v>
      </c>
      <c r="G29" s="176"/>
      <c r="H29" s="30"/>
      <c r="I29" s="67"/>
      <c r="J29" s="1397">
        <v>16</v>
      </c>
      <c r="K29" s="205"/>
      <c r="L29" s="75"/>
      <c r="M29" s="67"/>
    </row>
    <row r="30" spans="1:13" ht="16.899999999999999" customHeight="1">
      <c r="A30" s="1021"/>
      <c r="B30" s="1020" t="s">
        <v>2011</v>
      </c>
      <c r="C30" s="75"/>
      <c r="D30" s="74"/>
      <c r="E30" s="176"/>
      <c r="F30" s="67" t="s">
        <v>2012</v>
      </c>
      <c r="G30" s="176"/>
      <c r="H30" s="30"/>
      <c r="I30" s="67"/>
      <c r="J30" s="176"/>
      <c r="K30" s="30"/>
      <c r="L30" s="75"/>
      <c r="M30" s="67"/>
    </row>
    <row r="31" spans="1:13" ht="16.899999999999999" customHeight="1">
      <c r="A31" s="1021"/>
      <c r="B31" s="1020"/>
      <c r="C31" s="75"/>
      <c r="D31" s="1390">
        <v>17</v>
      </c>
      <c r="E31" s="176"/>
      <c r="F31" s="67" t="s">
        <v>2013</v>
      </c>
      <c r="G31" s="1397">
        <v>17</v>
      </c>
      <c r="H31" s="235"/>
      <c r="I31" s="96" t="s">
        <v>2385</v>
      </c>
      <c r="J31" s="176"/>
      <c r="K31" s="30"/>
      <c r="L31" s="75"/>
      <c r="M31" s="67"/>
    </row>
    <row r="32" spans="1:13" ht="16.899999999999999" customHeight="1">
      <c r="A32" s="1396">
        <v>5</v>
      </c>
      <c r="B32" s="1020" t="s">
        <v>2014</v>
      </c>
      <c r="C32" s="75"/>
      <c r="D32" s="1395">
        <v>18</v>
      </c>
      <c r="E32" s="179"/>
      <c r="F32" s="217" t="s">
        <v>2015</v>
      </c>
      <c r="G32" s="179"/>
      <c r="H32" s="205"/>
      <c r="I32" s="217"/>
      <c r="J32" s="1398">
        <v>18</v>
      </c>
      <c r="K32" s="217">
        <f>K29*(1-H31)</f>
        <v>0</v>
      </c>
      <c r="L32" s="218"/>
      <c r="M32" s="67"/>
    </row>
    <row r="33" spans="1:13" ht="16.899999999999999" customHeight="1">
      <c r="A33" s="1021"/>
      <c r="B33" s="1020"/>
      <c r="C33" s="75"/>
      <c r="D33" s="74"/>
      <c r="E33" s="67"/>
      <c r="F33" s="67"/>
      <c r="G33" s="67"/>
      <c r="H33" s="67"/>
      <c r="I33" s="67"/>
      <c r="J33" s="67"/>
      <c r="K33" s="67" t="s">
        <v>795</v>
      </c>
      <c r="L33" s="75"/>
      <c r="M33" s="67"/>
    </row>
    <row r="34" spans="1:13" ht="16.899999999999999" customHeight="1">
      <c r="A34" s="1396">
        <v>6</v>
      </c>
      <c r="B34" s="1020" t="s">
        <v>1427</v>
      </c>
      <c r="C34" s="75"/>
      <c r="D34" s="74"/>
      <c r="E34" s="67"/>
      <c r="F34" s="67"/>
      <c r="G34" s="67"/>
      <c r="H34" s="67"/>
      <c r="I34" s="67"/>
      <c r="J34" s="67"/>
      <c r="K34" s="67"/>
      <c r="L34" s="75"/>
      <c r="M34" s="67"/>
    </row>
    <row r="35" spans="1:13" ht="16.899999999999999" customHeight="1">
      <c r="A35" s="1021"/>
      <c r="B35" s="1020" t="s">
        <v>1428</v>
      </c>
      <c r="C35" s="75"/>
      <c r="D35" s="74"/>
      <c r="F35" s="960" t="s">
        <v>1429</v>
      </c>
      <c r="G35" s="108"/>
      <c r="H35" s="108"/>
      <c r="I35" s="108"/>
      <c r="J35" s="108"/>
      <c r="K35" s="108"/>
      <c r="L35" s="75"/>
      <c r="M35" s="67"/>
    </row>
    <row r="36" spans="1:13" ht="16.899999999999999" customHeight="1">
      <c r="A36" s="1021"/>
      <c r="B36" s="1020"/>
      <c r="C36" s="75"/>
      <c r="D36" s="74"/>
      <c r="E36" s="30"/>
      <c r="F36" s="547"/>
      <c r="G36" s="547"/>
      <c r="H36" s="547"/>
      <c r="I36" s="547"/>
      <c r="J36" s="547"/>
      <c r="K36" s="547"/>
      <c r="L36" s="75"/>
      <c r="M36" s="67"/>
    </row>
    <row r="37" spans="1:13" ht="16.899999999999999" customHeight="1">
      <c r="A37" s="1396">
        <v>7</v>
      </c>
      <c r="B37" s="1020" t="s">
        <v>1430</v>
      </c>
      <c r="C37" s="75"/>
      <c r="D37" s="74"/>
      <c r="E37" s="30"/>
      <c r="F37" s="30"/>
      <c r="G37" s="30"/>
      <c r="H37" s="30"/>
      <c r="I37" s="30"/>
      <c r="J37" s="30"/>
      <c r="K37" s="30"/>
      <c r="L37" s="75"/>
      <c r="M37" s="67"/>
    </row>
    <row r="38" spans="1:13" ht="16.899999999999999" customHeight="1">
      <c r="A38" s="1021"/>
      <c r="B38" s="1020" t="s">
        <v>1431</v>
      </c>
      <c r="C38" s="75"/>
      <c r="D38" s="74"/>
      <c r="E38" s="30"/>
      <c r="F38" s="30"/>
      <c r="G38" s="30"/>
      <c r="H38" s="30"/>
      <c r="I38" s="30"/>
      <c r="J38" s="30"/>
      <c r="K38" s="30"/>
      <c r="L38" s="75"/>
      <c r="M38" s="67"/>
    </row>
    <row r="39" spans="1:13" ht="16.899999999999999" customHeight="1">
      <c r="A39" s="1021"/>
      <c r="B39" s="1020" t="s">
        <v>1432</v>
      </c>
      <c r="C39" s="75"/>
      <c r="D39" s="74"/>
      <c r="E39" s="67" t="s">
        <v>1433</v>
      </c>
      <c r="F39" s="67"/>
      <c r="G39" s="67"/>
      <c r="H39" s="67"/>
      <c r="I39" s="67"/>
      <c r="J39" s="67"/>
      <c r="K39" s="67"/>
      <c r="L39" s="75"/>
      <c r="M39" s="67"/>
    </row>
    <row r="40" spans="1:13" ht="16.899999999999999" customHeight="1">
      <c r="A40" s="1021"/>
      <c r="B40" s="1020"/>
      <c r="C40" s="75"/>
      <c r="D40" s="74"/>
      <c r="E40" s="67"/>
      <c r="F40" s="67" t="s">
        <v>611</v>
      </c>
      <c r="G40" s="67"/>
      <c r="H40" s="67"/>
      <c r="I40" s="67"/>
      <c r="J40" s="67"/>
      <c r="K40" s="205"/>
      <c r="L40" s="75"/>
      <c r="M40" s="67"/>
    </row>
    <row r="41" spans="1:13" ht="16.899999999999999" customHeight="1">
      <c r="A41" s="1396">
        <v>8</v>
      </c>
      <c r="B41" s="1020" t="s">
        <v>612</v>
      </c>
      <c r="C41" s="75"/>
      <c r="D41" s="74"/>
      <c r="E41" s="67"/>
      <c r="F41" s="67" t="s">
        <v>613</v>
      </c>
      <c r="G41" s="67"/>
      <c r="H41" s="67"/>
      <c r="I41" s="67"/>
      <c r="J41" s="67"/>
      <c r="K41" s="205"/>
      <c r="L41" s="75"/>
      <c r="M41" s="67"/>
    </row>
    <row r="42" spans="1:13" ht="16.899999999999999" customHeight="1">
      <c r="A42" s="1021"/>
      <c r="B42" s="1020" t="s">
        <v>614</v>
      </c>
      <c r="C42" s="75"/>
      <c r="D42" s="74"/>
      <c r="E42" s="67"/>
      <c r="F42" s="67" t="s">
        <v>615</v>
      </c>
      <c r="G42" s="67"/>
      <c r="H42" s="67"/>
      <c r="I42" s="67"/>
      <c r="J42" s="67"/>
      <c r="K42" s="205"/>
      <c r="L42" s="75"/>
      <c r="M42" s="67"/>
    </row>
    <row r="43" spans="1:13" ht="16.899999999999999" customHeight="1">
      <c r="A43" s="1021"/>
      <c r="B43" s="1020"/>
      <c r="C43" s="75"/>
      <c r="D43" s="74"/>
      <c r="E43" s="67"/>
      <c r="F43" s="67"/>
      <c r="G43" s="67"/>
      <c r="H43" s="67"/>
      <c r="I43" s="67"/>
      <c r="J43" s="67"/>
      <c r="K43" s="67"/>
      <c r="L43" s="75"/>
      <c r="M43" s="67"/>
    </row>
    <row r="44" spans="1:13" ht="16.899999999999999" customHeight="1">
      <c r="A44" s="1396">
        <v>9</v>
      </c>
      <c r="B44" s="1020" t="s">
        <v>616</v>
      </c>
      <c r="C44" s="75"/>
      <c r="D44" s="74"/>
      <c r="E44" s="960" t="s">
        <v>617</v>
      </c>
      <c r="F44" s="108"/>
      <c r="G44" s="108"/>
      <c r="H44" s="108"/>
      <c r="I44" s="108"/>
      <c r="J44" s="108"/>
      <c r="K44" s="108"/>
      <c r="L44" s="75"/>
      <c r="M44" s="67"/>
    </row>
    <row r="45" spans="1:13" ht="16.899999999999999" customHeight="1">
      <c r="A45" s="1021"/>
      <c r="B45" s="1020" t="s">
        <v>618</v>
      </c>
      <c r="C45" s="75"/>
      <c r="D45" s="74"/>
      <c r="E45" s="67" t="s">
        <v>619</v>
      </c>
      <c r="F45" s="67"/>
      <c r="G45" s="67"/>
      <c r="H45" s="67"/>
      <c r="I45" s="67"/>
      <c r="J45" s="67"/>
      <c r="K45" s="67"/>
      <c r="L45" s="75"/>
      <c r="M45" s="67"/>
    </row>
    <row r="46" spans="1:13" ht="16.899999999999999" customHeight="1">
      <c r="A46" s="1021"/>
      <c r="B46" s="1020"/>
      <c r="C46" s="75"/>
      <c r="D46" s="74"/>
      <c r="E46" s="30"/>
      <c r="F46" s="30"/>
      <c r="G46" s="30"/>
      <c r="H46" s="30"/>
      <c r="I46" s="30"/>
      <c r="J46" s="30"/>
      <c r="K46" s="30"/>
      <c r="L46" s="75"/>
      <c r="M46" s="67"/>
    </row>
    <row r="47" spans="1:13" ht="16.899999999999999" customHeight="1">
      <c r="A47" s="1022"/>
      <c r="B47" s="1023"/>
      <c r="C47" s="304"/>
      <c r="D47" s="74"/>
      <c r="E47" s="30"/>
      <c r="F47" s="30"/>
      <c r="G47" s="30"/>
      <c r="H47" s="30"/>
      <c r="I47" s="30"/>
      <c r="J47" s="30"/>
      <c r="K47" s="30"/>
      <c r="L47" s="75"/>
      <c r="M47" s="67"/>
    </row>
    <row r="48" spans="1:13" ht="16.899999999999999" customHeight="1">
      <c r="A48" s="1021"/>
      <c r="B48" s="1020" t="s">
        <v>620</v>
      </c>
      <c r="C48" s="75"/>
      <c r="D48" s="74"/>
      <c r="E48" s="30"/>
      <c r="F48" s="547"/>
      <c r="G48" s="547"/>
      <c r="H48" s="547"/>
      <c r="I48" s="547"/>
      <c r="J48" s="547"/>
      <c r="K48" s="547"/>
      <c r="L48" s="75"/>
      <c r="M48" s="67"/>
    </row>
    <row r="49" spans="1:13" ht="16.899999999999999" customHeight="1">
      <c r="A49" s="1021"/>
      <c r="B49" s="1020" t="s">
        <v>621</v>
      </c>
      <c r="C49" s="75"/>
      <c r="D49" s="74"/>
      <c r="E49" s="960" t="s">
        <v>622</v>
      </c>
      <c r="F49" s="67"/>
      <c r="G49" s="108"/>
      <c r="H49" s="108"/>
      <c r="I49" s="108"/>
      <c r="J49" s="108"/>
      <c r="K49" s="108"/>
      <c r="L49" s="75"/>
      <c r="M49" s="67"/>
    </row>
    <row r="50" spans="1:13" ht="16.899999999999999" customHeight="1">
      <c r="A50" s="1021"/>
      <c r="B50" s="1020" t="s">
        <v>623</v>
      </c>
      <c r="C50" s="75"/>
      <c r="D50" s="74"/>
      <c r="E50" s="960" t="s">
        <v>1901</v>
      </c>
      <c r="F50" s="67"/>
      <c r="G50" s="108"/>
      <c r="H50" s="108"/>
      <c r="I50" s="108"/>
      <c r="J50" s="108"/>
      <c r="K50" s="108"/>
      <c r="L50" s="75"/>
      <c r="M50" s="67"/>
    </row>
    <row r="51" spans="1:13" ht="16.899999999999999" customHeight="1">
      <c r="A51" s="1021"/>
      <c r="B51" s="1020" t="s">
        <v>1902</v>
      </c>
      <c r="C51" s="75"/>
      <c r="D51" s="74"/>
      <c r="E51" s="960" t="s">
        <v>1903</v>
      </c>
      <c r="F51" s="67"/>
      <c r="G51" s="108"/>
      <c r="H51" s="108"/>
      <c r="I51" s="108"/>
      <c r="J51" s="108"/>
      <c r="K51" s="108"/>
      <c r="L51" s="75"/>
      <c r="M51" s="67"/>
    </row>
    <row r="52" spans="1:13" ht="16.899999999999999" customHeight="1">
      <c r="A52" s="1021"/>
      <c r="B52" s="1020"/>
      <c r="C52" s="75"/>
      <c r="D52" s="74"/>
      <c r="E52" s="30"/>
      <c r="F52" s="30"/>
      <c r="G52" s="30"/>
      <c r="H52" s="30"/>
      <c r="I52" s="30"/>
      <c r="J52" s="30"/>
      <c r="K52" s="30"/>
      <c r="L52" s="75"/>
      <c r="M52" s="67"/>
    </row>
    <row r="53" spans="1:13" ht="16.899999999999999" customHeight="1">
      <c r="A53" s="74"/>
      <c r="B53" s="108"/>
      <c r="C53" s="75"/>
      <c r="D53" s="74"/>
      <c r="E53" s="30"/>
      <c r="F53" s="30"/>
      <c r="G53" s="30"/>
      <c r="H53" s="30"/>
      <c r="I53" s="30"/>
      <c r="J53" s="30"/>
      <c r="K53" s="30"/>
      <c r="L53" s="75"/>
      <c r="M53" s="67"/>
    </row>
    <row r="54" spans="1:13" ht="16.899999999999999" customHeight="1">
      <c r="A54" s="74"/>
      <c r="B54" s="67"/>
      <c r="C54" s="75"/>
      <c r="D54" s="74"/>
      <c r="E54" s="30"/>
      <c r="F54" s="30"/>
      <c r="G54" s="30"/>
      <c r="H54" s="30"/>
      <c r="I54" s="30"/>
      <c r="J54" s="30"/>
      <c r="K54" s="30"/>
      <c r="L54" s="75"/>
      <c r="M54" s="67"/>
    </row>
    <row r="55" spans="1:13" ht="16.899999999999999" customHeight="1">
      <c r="A55" s="74"/>
      <c r="B55" s="67"/>
      <c r="C55" s="75"/>
      <c r="D55" s="74"/>
      <c r="E55" s="960" t="s">
        <v>1904</v>
      </c>
      <c r="F55" s="108"/>
      <c r="G55" s="108"/>
      <c r="H55" s="108"/>
      <c r="I55" s="108"/>
      <c r="J55" s="108"/>
      <c r="K55" s="108"/>
      <c r="L55" s="75"/>
      <c r="M55" s="67"/>
    </row>
    <row r="56" spans="1:13" ht="16.899999999999999" customHeight="1">
      <c r="A56" s="74"/>
      <c r="B56" s="67"/>
      <c r="C56" s="75"/>
      <c r="D56" s="74"/>
      <c r="E56" s="67"/>
      <c r="F56" s="67" t="s">
        <v>1905</v>
      </c>
      <c r="G56" s="67"/>
      <c r="H56" s="67"/>
      <c r="I56" s="67"/>
      <c r="J56" s="67"/>
      <c r="K56" s="205"/>
      <c r="L56" s="75"/>
      <c r="M56" s="67"/>
    </row>
    <row r="57" spans="1:13" ht="16.899999999999999" customHeight="1">
      <c r="A57" s="74"/>
      <c r="B57" s="67"/>
      <c r="C57" s="75"/>
      <c r="D57" s="74"/>
      <c r="E57" s="67"/>
      <c r="F57" s="67" t="s">
        <v>1906</v>
      </c>
      <c r="G57" s="67"/>
      <c r="H57" s="67"/>
      <c r="I57" s="67"/>
      <c r="J57" s="67"/>
      <c r="K57" s="205"/>
      <c r="L57" s="75"/>
      <c r="M57" s="67"/>
    </row>
    <row r="58" spans="1:13" ht="16.899999999999999" customHeight="1">
      <c r="A58" s="74"/>
      <c r="B58" s="67"/>
      <c r="C58" s="75"/>
      <c r="D58" s="74"/>
      <c r="E58" s="67"/>
      <c r="F58" s="67" t="s">
        <v>1907</v>
      </c>
      <c r="G58" s="67"/>
      <c r="H58" s="67"/>
      <c r="I58" s="67"/>
      <c r="J58" s="67"/>
      <c r="K58" s="205"/>
      <c r="L58" s="75"/>
      <c r="M58" s="67"/>
    </row>
    <row r="59" spans="1:13" ht="16.899999999999999" customHeight="1">
      <c r="A59" s="74"/>
      <c r="B59" s="67"/>
      <c r="C59" s="75"/>
      <c r="D59" s="74"/>
      <c r="E59" s="67"/>
      <c r="F59" s="67"/>
      <c r="G59" s="67"/>
      <c r="H59" s="67"/>
      <c r="I59" s="67"/>
      <c r="J59" s="67"/>
      <c r="K59" s="67"/>
      <c r="L59" s="75"/>
      <c r="M59" s="67"/>
    </row>
    <row r="60" spans="1:13" ht="16.899999999999999" customHeight="1">
      <c r="A60" s="74"/>
      <c r="B60" s="67"/>
      <c r="C60" s="75"/>
      <c r="D60" s="74"/>
      <c r="E60" s="67"/>
      <c r="F60" s="30"/>
      <c r="G60" s="30"/>
      <c r="H60" s="30"/>
      <c r="I60" s="30"/>
      <c r="J60" s="30"/>
      <c r="K60" s="30"/>
      <c r="L60" s="75"/>
      <c r="M60" s="67"/>
    </row>
    <row r="61" spans="1:13" ht="16.899999999999999" customHeight="1">
      <c r="A61" s="74"/>
      <c r="B61" s="67"/>
      <c r="C61" s="75"/>
      <c r="D61" s="74"/>
      <c r="E61" s="67"/>
      <c r="F61" s="30"/>
      <c r="G61" s="30"/>
      <c r="H61" s="30"/>
      <c r="I61" s="30"/>
      <c r="J61" s="30"/>
      <c r="K61" s="30"/>
      <c r="L61" s="75"/>
      <c r="M61" s="67"/>
    </row>
    <row r="62" spans="1:13" ht="16.899999999999999" customHeight="1">
      <c r="A62" s="74"/>
      <c r="B62" s="67"/>
      <c r="C62" s="75"/>
      <c r="D62" s="74"/>
      <c r="E62" s="67"/>
      <c r="F62" s="30"/>
      <c r="G62" s="30"/>
      <c r="H62" s="30"/>
      <c r="I62" s="30"/>
      <c r="J62" s="30"/>
      <c r="K62" s="30"/>
      <c r="L62" s="75"/>
      <c r="M62" s="67"/>
    </row>
    <row r="63" spans="1:13" ht="16.899999999999999" customHeight="1">
      <c r="A63" s="74"/>
      <c r="B63" s="67"/>
      <c r="C63" s="75"/>
      <c r="D63" s="74"/>
      <c r="E63" s="67"/>
      <c r="F63" s="30"/>
      <c r="G63" s="30"/>
      <c r="H63" s="30"/>
      <c r="I63" s="30"/>
      <c r="J63" s="30"/>
      <c r="K63" s="30"/>
      <c r="L63" s="75"/>
      <c r="M63" s="67"/>
    </row>
    <row r="64" spans="1:13" ht="16.899999999999999" customHeight="1">
      <c r="A64" s="74"/>
      <c r="B64" s="67"/>
      <c r="C64" s="75"/>
      <c r="D64" s="74"/>
      <c r="E64" s="67"/>
      <c r="F64" s="30"/>
      <c r="G64" s="30"/>
      <c r="H64" s="30"/>
      <c r="I64" s="30"/>
      <c r="J64" s="30"/>
      <c r="K64" s="30"/>
      <c r="L64" s="75"/>
      <c r="M64" s="67"/>
    </row>
    <row r="65" spans="1:13" ht="16.899999999999999" customHeight="1" thickBot="1">
      <c r="A65" s="163"/>
      <c r="B65" s="104"/>
      <c r="C65" s="145"/>
      <c r="D65" s="163"/>
      <c r="E65" s="104"/>
      <c r="F65" s="150"/>
      <c r="G65" s="150"/>
      <c r="H65" s="150"/>
      <c r="I65" s="150"/>
      <c r="J65" s="150"/>
      <c r="K65" s="150"/>
      <c r="L65" s="145"/>
      <c r="M65" s="67"/>
    </row>
    <row r="66" spans="1:13" ht="16.899999999999999" customHeight="1">
      <c r="A66" s="67"/>
      <c r="B66" s="67"/>
      <c r="C66" s="166" t="s">
        <v>525</v>
      </c>
      <c r="D66" s="67"/>
      <c r="E66" s="67"/>
      <c r="F66" s="67"/>
      <c r="G66" s="67"/>
      <c r="H66" s="67"/>
      <c r="I66" s="67"/>
      <c r="J66" s="67"/>
      <c r="K66" s="166" t="s">
        <v>525</v>
      </c>
      <c r="L66" s="67"/>
      <c r="M66" s="67"/>
    </row>
    <row r="67" spans="1:13" ht="16.899999999999999" customHeight="1">
      <c r="A67" s="1391">
        <v>86</v>
      </c>
      <c r="B67" s="135"/>
      <c r="C67" s="135"/>
      <c r="D67" s="1391">
        <v>87</v>
      </c>
      <c r="E67" s="135"/>
      <c r="F67" s="135"/>
      <c r="G67" s="135"/>
      <c r="H67" s="135"/>
      <c r="I67" s="135"/>
      <c r="J67" s="135"/>
      <c r="K67" s="135"/>
      <c r="L67" s="135"/>
      <c r="M67" s="67"/>
    </row>
    <row r="68" spans="1:13" ht="15.75" thickBot="1">
      <c r="A68" s="66" t="str">
        <f>'Data Sheet'!A46</f>
        <v>Annual Report of THE MIDDLEBURGH TELEPHONE COMPANY                                          For the period ending DECEMBER 31, 2013</v>
      </c>
      <c r="B68" s="67"/>
      <c r="C68" s="67"/>
      <c r="D68" s="67"/>
      <c r="E68" s="67"/>
      <c r="F68" s="67"/>
      <c r="G68" s="67"/>
      <c r="H68" s="67"/>
      <c r="I68" s="67"/>
      <c r="J68" s="67"/>
      <c r="K68" s="67"/>
      <c r="L68" s="67"/>
      <c r="M68" s="67"/>
    </row>
    <row r="69" spans="1:13" ht="18">
      <c r="A69" s="886"/>
      <c r="B69" s="887"/>
      <c r="C69" s="70"/>
      <c r="D69" s="67"/>
      <c r="E69" s="67"/>
      <c r="F69" s="67"/>
      <c r="G69" s="67"/>
      <c r="H69" s="67"/>
      <c r="I69" s="67"/>
      <c r="J69" s="67"/>
      <c r="K69" s="67"/>
      <c r="L69" s="67"/>
    </row>
    <row r="70" spans="1:13" ht="15.75">
      <c r="A70" s="154" t="s">
        <v>130</v>
      </c>
      <c r="B70" s="135"/>
      <c r="C70" s="136"/>
      <c r="D70" s="67"/>
      <c r="E70" s="67"/>
      <c r="F70" s="67"/>
      <c r="G70" s="67"/>
      <c r="H70" s="67"/>
      <c r="I70" s="67"/>
      <c r="J70" s="67"/>
      <c r="K70" s="67"/>
      <c r="L70" s="67"/>
    </row>
    <row r="71" spans="1:13">
      <c r="A71" s="74"/>
      <c r="B71" s="67"/>
      <c r="C71" s="75"/>
      <c r="D71" s="67"/>
      <c r="E71" s="67"/>
      <c r="F71" s="67"/>
      <c r="G71" s="67"/>
      <c r="H71" s="67"/>
      <c r="I71" s="67"/>
      <c r="J71" s="67"/>
      <c r="K71" s="67"/>
      <c r="L71" s="67"/>
    </row>
    <row r="72" spans="1:13">
      <c r="A72" s="74"/>
      <c r="B72" s="108"/>
      <c r="C72" s="75"/>
      <c r="D72" s="67"/>
      <c r="E72" s="67"/>
      <c r="F72" s="67"/>
      <c r="G72" s="67"/>
      <c r="H72" s="67"/>
      <c r="I72" s="67"/>
      <c r="J72" s="67"/>
      <c r="K72" s="67"/>
      <c r="L72" s="67"/>
      <c r="M72" s="67"/>
    </row>
    <row r="73" spans="1:13">
      <c r="A73" s="74"/>
      <c r="B73" s="108"/>
      <c r="C73" s="75"/>
      <c r="D73" s="67"/>
      <c r="E73" s="67"/>
      <c r="F73" s="67"/>
      <c r="G73" s="67"/>
      <c r="H73" s="67"/>
      <c r="I73" s="67"/>
      <c r="J73" s="67"/>
      <c r="K73" s="67"/>
      <c r="L73" s="67"/>
      <c r="M73" s="67"/>
    </row>
    <row r="74" spans="1:13">
      <c r="A74" s="74"/>
      <c r="B74" s="108"/>
      <c r="C74" s="75"/>
      <c r="D74" s="67"/>
      <c r="E74" s="67"/>
      <c r="F74" s="67"/>
      <c r="G74" s="67"/>
      <c r="H74" s="67"/>
      <c r="I74" s="67"/>
      <c r="J74" s="67"/>
      <c r="K74" s="67"/>
      <c r="L74" s="67"/>
      <c r="M74" s="67"/>
    </row>
    <row r="75" spans="1:13">
      <c r="A75" s="584"/>
      <c r="B75" s="788"/>
      <c r="C75" s="304"/>
      <c r="D75" s="67"/>
      <c r="E75" s="67"/>
      <c r="F75" s="67"/>
      <c r="G75" s="67"/>
      <c r="H75" s="67"/>
      <c r="I75" s="67"/>
      <c r="J75" s="67"/>
      <c r="K75" s="67"/>
      <c r="L75" s="67"/>
      <c r="M75" s="67"/>
    </row>
    <row r="76" spans="1:13">
      <c r="A76" s="74"/>
      <c r="B76" s="108"/>
      <c r="C76" s="75"/>
      <c r="D76" s="67"/>
      <c r="E76" s="67"/>
      <c r="F76" s="67"/>
      <c r="G76" s="67"/>
      <c r="H76" s="67"/>
      <c r="I76" s="67"/>
      <c r="J76" s="67"/>
      <c r="K76" s="67"/>
      <c r="L76" s="67"/>
      <c r="M76" s="67"/>
    </row>
    <row r="77" spans="1:13">
      <c r="A77" s="74"/>
      <c r="B77" s="67"/>
      <c r="C77" s="75"/>
      <c r="D77" s="67"/>
      <c r="E77" s="67"/>
      <c r="F77" s="67"/>
      <c r="G77" s="67"/>
      <c r="H77" s="67"/>
      <c r="I77" s="67"/>
      <c r="J77" s="67"/>
      <c r="K77" s="67"/>
      <c r="L77" s="67"/>
      <c r="M77" s="67"/>
    </row>
    <row r="78" spans="1:13">
      <c r="A78" s="74"/>
      <c r="B78" s="67"/>
      <c r="C78" s="75"/>
      <c r="D78" s="67"/>
      <c r="E78" s="67"/>
      <c r="F78" s="67"/>
      <c r="G78" s="67"/>
      <c r="H78" s="67"/>
      <c r="I78" s="67"/>
      <c r="J78" s="67"/>
      <c r="K78" s="67"/>
      <c r="L78" s="67"/>
      <c r="M78" s="67"/>
    </row>
    <row r="79" spans="1:13">
      <c r="A79" s="74"/>
      <c r="B79" s="108"/>
      <c r="C79" s="75"/>
      <c r="D79" s="67"/>
      <c r="E79" s="67"/>
      <c r="F79" s="67"/>
      <c r="G79" s="67"/>
      <c r="H79" s="67"/>
      <c r="I79" s="67"/>
      <c r="J79" s="67"/>
      <c r="K79" s="67"/>
      <c r="L79" s="67"/>
      <c r="M79" s="67"/>
    </row>
    <row r="80" spans="1:13">
      <c r="A80" s="74"/>
      <c r="B80" s="108"/>
      <c r="C80" s="75"/>
      <c r="D80" s="67"/>
      <c r="E80" s="67"/>
      <c r="F80" s="67"/>
      <c r="G80" s="67"/>
      <c r="H80" s="67"/>
      <c r="I80" s="67"/>
      <c r="J80" s="67"/>
      <c r="K80" s="67"/>
      <c r="L80" s="67"/>
      <c r="M80" s="67"/>
    </row>
    <row r="81" spans="1:13">
      <c r="A81" s="74"/>
      <c r="B81" s="108"/>
      <c r="C81" s="75"/>
      <c r="D81" s="67"/>
      <c r="E81" s="67"/>
      <c r="F81" s="67"/>
      <c r="G81" s="67"/>
      <c r="H81" s="67"/>
      <c r="I81" s="67"/>
      <c r="J81" s="67"/>
      <c r="K81" s="67"/>
      <c r="L81" s="67"/>
    </row>
    <row r="82" spans="1:13">
      <c r="A82" s="74"/>
      <c r="B82" s="108"/>
      <c r="C82" s="75"/>
      <c r="D82" s="67"/>
      <c r="E82" s="67"/>
      <c r="F82" s="67"/>
      <c r="G82" s="67"/>
      <c r="H82" s="67"/>
      <c r="I82" s="67"/>
      <c r="J82" s="67"/>
      <c r="K82" s="67"/>
      <c r="L82" s="67"/>
    </row>
    <row r="83" spans="1:13">
      <c r="A83" s="74"/>
      <c r="B83" s="108"/>
      <c r="C83" s="75"/>
      <c r="D83" s="67"/>
      <c r="E83" s="67"/>
      <c r="F83" s="67"/>
      <c r="G83" s="67"/>
      <c r="H83" s="67"/>
      <c r="I83" s="67"/>
      <c r="J83" s="67"/>
      <c r="K83" s="67"/>
      <c r="L83" s="67"/>
    </row>
    <row r="84" spans="1:13">
      <c r="A84" s="74"/>
      <c r="B84" s="108"/>
      <c r="C84" s="75"/>
      <c r="D84" s="67"/>
      <c r="E84" s="67"/>
      <c r="F84" s="67"/>
      <c r="G84" s="67"/>
      <c r="H84" s="67"/>
      <c r="I84" s="67"/>
      <c r="J84" s="67"/>
      <c r="K84" s="67"/>
      <c r="L84" s="67"/>
    </row>
    <row r="85" spans="1:13">
      <c r="A85" s="74"/>
      <c r="B85" s="108"/>
      <c r="C85" s="75"/>
      <c r="D85" s="67"/>
      <c r="E85" s="67"/>
      <c r="F85" s="67"/>
      <c r="G85" s="67"/>
      <c r="H85" s="67"/>
      <c r="I85" s="67"/>
      <c r="J85" s="67"/>
      <c r="K85" s="67"/>
      <c r="L85" s="67"/>
      <c r="M85" s="67"/>
    </row>
    <row r="86" spans="1:13">
      <c r="A86" s="74"/>
      <c r="B86" s="108"/>
      <c r="C86" s="75"/>
      <c r="D86" s="67"/>
      <c r="E86" s="67"/>
      <c r="F86" s="67"/>
      <c r="G86" s="67"/>
      <c r="H86" s="67"/>
      <c r="I86" s="67"/>
      <c r="J86" s="67"/>
      <c r="K86" s="67"/>
      <c r="L86" s="67"/>
      <c r="M86" s="67"/>
    </row>
    <row r="87" spans="1:13">
      <c r="A87" s="74"/>
      <c r="B87" s="67"/>
      <c r="C87" s="75"/>
      <c r="D87" s="67"/>
      <c r="E87" s="67"/>
      <c r="F87" s="67"/>
      <c r="G87" s="67"/>
      <c r="H87" s="67"/>
      <c r="I87" s="67"/>
      <c r="J87" s="67"/>
      <c r="K87" s="67"/>
      <c r="L87" s="67"/>
      <c r="M87" s="67"/>
    </row>
    <row r="88" spans="1:13">
      <c r="A88" s="74"/>
      <c r="B88" s="108"/>
      <c r="C88" s="75"/>
      <c r="D88" s="67"/>
      <c r="E88" s="67"/>
      <c r="F88" s="67"/>
      <c r="G88" s="67"/>
      <c r="H88" s="67"/>
      <c r="I88" s="67"/>
      <c r="J88" s="67"/>
      <c r="K88" s="67"/>
      <c r="L88" s="67"/>
      <c r="M88" s="67"/>
    </row>
    <row r="89" spans="1:13">
      <c r="A89" s="74"/>
      <c r="B89" s="108"/>
      <c r="C89" s="75"/>
      <c r="D89" s="67"/>
      <c r="E89" s="67"/>
      <c r="F89" s="67"/>
      <c r="G89" s="67"/>
      <c r="H89" s="67"/>
      <c r="I89" s="67"/>
      <c r="J89" s="67"/>
      <c r="K89" s="67"/>
      <c r="L89" s="67"/>
      <c r="M89" s="67"/>
    </row>
    <row r="90" spans="1:13">
      <c r="A90" s="74"/>
      <c r="B90" s="67"/>
      <c r="C90" s="75"/>
      <c r="D90" s="67"/>
      <c r="E90" s="67"/>
      <c r="F90" s="67"/>
      <c r="G90" s="67"/>
      <c r="H90" s="67"/>
      <c r="I90" s="67"/>
      <c r="J90" s="67"/>
      <c r="K90" s="67"/>
      <c r="L90" s="67"/>
      <c r="M90" s="67"/>
    </row>
    <row r="91" spans="1:13">
      <c r="A91" s="74"/>
      <c r="B91" s="108"/>
      <c r="C91" s="75"/>
      <c r="D91" s="67"/>
      <c r="E91" s="67"/>
      <c r="F91" s="67"/>
      <c r="G91" s="67"/>
      <c r="H91" s="67"/>
      <c r="I91" s="67"/>
      <c r="J91" s="67"/>
      <c r="K91" s="67"/>
      <c r="L91" s="67"/>
      <c r="M91" s="67"/>
    </row>
    <row r="92" spans="1:13">
      <c r="A92" s="74"/>
      <c r="B92" s="108"/>
      <c r="C92" s="75"/>
      <c r="D92" s="67"/>
      <c r="E92" s="67"/>
      <c r="F92" s="67"/>
      <c r="G92" s="67"/>
      <c r="H92" s="67"/>
      <c r="I92" s="67"/>
      <c r="J92" s="67"/>
      <c r="K92" s="67"/>
      <c r="L92" s="67"/>
      <c r="M92" s="67"/>
    </row>
    <row r="93" spans="1:13">
      <c r="A93" s="74"/>
      <c r="B93" s="108"/>
      <c r="C93" s="75"/>
      <c r="D93" s="67"/>
      <c r="E93" s="67"/>
      <c r="F93" s="67"/>
      <c r="G93" s="67"/>
      <c r="H93" s="67"/>
      <c r="I93" s="67"/>
      <c r="J93" s="67"/>
      <c r="K93" s="67"/>
      <c r="L93" s="67"/>
      <c r="M93" s="67"/>
    </row>
    <row r="94" spans="1:13">
      <c r="A94" s="74"/>
      <c r="B94" s="108"/>
      <c r="C94" s="75"/>
      <c r="D94" s="67"/>
      <c r="E94" s="67"/>
      <c r="F94" s="67"/>
      <c r="G94" s="67"/>
      <c r="H94" s="67"/>
      <c r="I94" s="67"/>
      <c r="J94" s="67"/>
      <c r="K94" s="67"/>
      <c r="L94" s="67"/>
      <c r="M94" s="67"/>
    </row>
    <row r="95" spans="1:13">
      <c r="A95" s="74"/>
      <c r="B95" s="67"/>
      <c r="C95" s="75"/>
      <c r="D95" s="67"/>
      <c r="E95" s="67"/>
      <c r="F95" s="67"/>
      <c r="G95" s="67"/>
      <c r="H95" s="67"/>
      <c r="I95" s="67"/>
      <c r="J95" s="67"/>
      <c r="K95" s="67"/>
      <c r="L95" s="67"/>
      <c r="M95" s="67"/>
    </row>
    <row r="96" spans="1:13">
      <c r="A96" s="74"/>
      <c r="B96" s="67"/>
      <c r="C96" s="75"/>
      <c r="D96" s="67"/>
      <c r="E96" s="67"/>
      <c r="F96" s="67"/>
      <c r="G96" s="67"/>
      <c r="H96" s="67"/>
      <c r="I96" s="67"/>
      <c r="J96" s="67"/>
      <c r="K96" s="67"/>
      <c r="L96" s="67"/>
      <c r="M96" s="67"/>
    </row>
    <row r="97" spans="1:13">
      <c r="A97" s="74"/>
      <c r="B97" s="67"/>
      <c r="C97" s="75"/>
      <c r="D97" s="67"/>
      <c r="E97" s="67"/>
      <c r="F97" s="67"/>
      <c r="G97" s="67"/>
      <c r="H97" s="67"/>
      <c r="I97" s="67"/>
      <c r="J97" s="67"/>
      <c r="K97" s="67"/>
      <c r="L97" s="67"/>
      <c r="M97" s="67"/>
    </row>
    <row r="98" spans="1:13">
      <c r="A98" s="74"/>
      <c r="B98" s="67"/>
      <c r="C98" s="75"/>
      <c r="D98" s="67"/>
      <c r="E98" s="67"/>
      <c r="F98" s="67"/>
      <c r="G98" s="67"/>
      <c r="H98" s="67"/>
      <c r="I98" s="67"/>
      <c r="J98" s="67"/>
      <c r="K98" s="67"/>
      <c r="L98" s="67"/>
      <c r="M98" s="67"/>
    </row>
    <row r="99" spans="1:13">
      <c r="A99" s="74"/>
      <c r="B99" s="108"/>
      <c r="C99" s="75"/>
      <c r="D99" s="67"/>
      <c r="E99" s="67"/>
      <c r="F99" s="67"/>
      <c r="G99" s="67"/>
      <c r="H99" s="67"/>
      <c r="I99" s="67"/>
      <c r="J99" s="67"/>
      <c r="K99" s="67"/>
      <c r="L99" s="67"/>
      <c r="M99" s="67"/>
    </row>
    <row r="100" spans="1:13">
      <c r="A100" s="74"/>
      <c r="B100" s="67"/>
      <c r="C100" s="75"/>
      <c r="D100" s="67"/>
      <c r="E100" s="67"/>
      <c r="F100" s="67"/>
      <c r="G100" s="67"/>
      <c r="H100" s="67"/>
      <c r="I100" s="67"/>
      <c r="J100" s="67"/>
      <c r="K100" s="67"/>
      <c r="L100" s="67"/>
      <c r="M100" s="67"/>
    </row>
    <row r="101" spans="1:13">
      <c r="A101" s="74"/>
      <c r="B101" s="108"/>
      <c r="C101" s="75"/>
      <c r="D101" s="67"/>
      <c r="E101" s="67"/>
      <c r="F101" s="67"/>
      <c r="G101" s="67"/>
      <c r="H101" s="67"/>
      <c r="I101" s="67"/>
      <c r="J101" s="67"/>
      <c r="K101" s="67"/>
      <c r="L101" s="67"/>
      <c r="M101" s="67"/>
    </row>
    <row r="102" spans="1:13">
      <c r="A102" s="74"/>
      <c r="B102" s="108"/>
      <c r="C102" s="75"/>
      <c r="D102" s="67"/>
      <c r="E102" s="67"/>
      <c r="F102" s="67"/>
      <c r="G102" s="67"/>
      <c r="H102" s="67"/>
      <c r="I102" s="67"/>
      <c r="J102" s="67"/>
      <c r="K102" s="67"/>
      <c r="L102" s="67"/>
      <c r="M102" s="67"/>
    </row>
    <row r="103" spans="1:13">
      <c r="A103" s="74"/>
      <c r="B103" s="67"/>
      <c r="C103" s="75"/>
      <c r="D103" s="67"/>
      <c r="E103" s="67"/>
      <c r="F103" s="67"/>
      <c r="G103" s="67"/>
      <c r="H103" s="67"/>
      <c r="I103" s="67"/>
      <c r="J103" s="67"/>
      <c r="K103" s="67"/>
      <c r="L103" s="67"/>
      <c r="M103" s="67"/>
    </row>
    <row r="104" spans="1:13">
      <c r="A104" s="74"/>
      <c r="B104" s="108"/>
      <c r="C104" s="75"/>
      <c r="D104" s="67"/>
      <c r="E104" s="67"/>
      <c r="F104" s="67"/>
      <c r="G104" s="67"/>
      <c r="H104" s="67"/>
      <c r="I104" s="67"/>
      <c r="J104" s="67"/>
      <c r="K104" s="67"/>
      <c r="L104" s="67"/>
      <c r="M104" s="67"/>
    </row>
    <row r="105" spans="1:13">
      <c r="A105" s="74"/>
      <c r="B105" s="108"/>
      <c r="C105" s="75"/>
      <c r="D105" s="67"/>
      <c r="E105" s="67"/>
      <c r="F105" s="67"/>
      <c r="G105" s="67"/>
      <c r="H105" s="67"/>
      <c r="I105" s="67"/>
      <c r="J105" s="67"/>
      <c r="K105" s="67"/>
      <c r="L105" s="67"/>
      <c r="M105" s="67"/>
    </row>
    <row r="106" spans="1:13">
      <c r="A106" s="74"/>
      <c r="B106" s="108"/>
      <c r="C106" s="75"/>
      <c r="D106" s="67"/>
      <c r="E106" s="67"/>
      <c r="F106" s="67"/>
      <c r="G106" s="67"/>
      <c r="H106" s="67"/>
      <c r="I106" s="67"/>
      <c r="J106" s="67"/>
      <c r="K106" s="67"/>
      <c r="L106" s="67"/>
      <c r="M106" s="67"/>
    </row>
    <row r="107" spans="1:13">
      <c r="A107" s="74"/>
      <c r="B107" s="108"/>
      <c r="C107" s="75"/>
      <c r="D107" s="67"/>
      <c r="E107" s="67"/>
      <c r="F107" s="67"/>
      <c r="G107" s="67"/>
      <c r="H107" s="67"/>
      <c r="I107" s="67"/>
      <c r="J107" s="67"/>
      <c r="K107" s="67"/>
      <c r="L107" s="67"/>
      <c r="M107" s="67"/>
    </row>
    <row r="108" spans="1:13">
      <c r="A108" s="74"/>
      <c r="B108" s="108"/>
      <c r="C108" s="75"/>
      <c r="D108" s="67"/>
      <c r="E108" s="67"/>
      <c r="F108" s="67"/>
      <c r="G108" s="67"/>
      <c r="H108" s="67"/>
      <c r="I108" s="67"/>
      <c r="J108" s="67"/>
      <c r="K108" s="67"/>
      <c r="L108" s="67"/>
      <c r="M108" s="67"/>
    </row>
    <row r="109" spans="1:13">
      <c r="A109" s="74"/>
      <c r="B109" s="108"/>
      <c r="C109" s="75"/>
      <c r="D109" s="67"/>
      <c r="E109" s="67"/>
      <c r="F109" s="67"/>
      <c r="G109" s="67"/>
      <c r="H109" s="67"/>
      <c r="I109" s="67"/>
      <c r="J109" s="67"/>
      <c r="K109" s="67"/>
      <c r="L109" s="67"/>
      <c r="M109" s="67"/>
    </row>
    <row r="110" spans="1:13">
      <c r="A110" s="74"/>
      <c r="B110" s="67"/>
      <c r="C110" s="75"/>
      <c r="D110" s="67"/>
      <c r="E110" s="67"/>
      <c r="F110" s="67"/>
      <c r="G110" s="67"/>
      <c r="H110" s="67"/>
      <c r="I110" s="67"/>
      <c r="J110" s="67"/>
      <c r="K110" s="67"/>
      <c r="L110" s="67"/>
      <c r="M110" s="67"/>
    </row>
    <row r="111" spans="1:13">
      <c r="A111" s="74"/>
      <c r="B111" s="108"/>
      <c r="C111" s="75"/>
      <c r="D111" s="67"/>
      <c r="E111" s="67"/>
      <c r="F111" s="67"/>
      <c r="G111" s="67"/>
      <c r="H111" s="67"/>
      <c r="I111" s="67"/>
      <c r="J111" s="67"/>
      <c r="K111" s="67"/>
      <c r="L111" s="67"/>
      <c r="M111" s="67"/>
    </row>
    <row r="112" spans="1:13">
      <c r="A112" s="74"/>
      <c r="B112" s="108"/>
      <c r="C112" s="75"/>
      <c r="D112" s="67"/>
      <c r="E112" s="67"/>
      <c r="F112" s="67"/>
      <c r="G112" s="67"/>
      <c r="H112" s="67"/>
      <c r="I112" s="67"/>
      <c r="J112" s="67"/>
      <c r="K112" s="67"/>
      <c r="L112" s="67"/>
      <c r="M112" s="67"/>
    </row>
    <row r="113" spans="1:13">
      <c r="A113" s="74"/>
      <c r="B113" s="108"/>
      <c r="C113" s="75"/>
      <c r="D113" s="67"/>
      <c r="E113" s="67"/>
      <c r="F113" s="67"/>
      <c r="G113" s="67"/>
      <c r="H113" s="67"/>
      <c r="I113" s="67"/>
      <c r="J113" s="67"/>
      <c r="K113" s="67"/>
      <c r="L113" s="67"/>
      <c r="M113" s="67"/>
    </row>
    <row r="114" spans="1:13">
      <c r="A114" s="74"/>
      <c r="B114" s="67"/>
      <c r="C114" s="75"/>
      <c r="D114" s="67"/>
      <c r="E114" s="67"/>
      <c r="F114" s="67"/>
      <c r="G114" s="67"/>
      <c r="H114" s="67"/>
      <c r="I114" s="67"/>
      <c r="J114" s="67"/>
      <c r="K114" s="67"/>
      <c r="L114" s="67"/>
      <c r="M114" s="67"/>
    </row>
    <row r="115" spans="1:13">
      <c r="A115" s="74"/>
      <c r="B115" s="108"/>
      <c r="C115" s="75"/>
      <c r="D115" s="67"/>
      <c r="E115" s="67"/>
      <c r="F115" s="67"/>
      <c r="G115" s="67"/>
      <c r="H115" s="67"/>
      <c r="I115" s="67"/>
      <c r="J115" s="67"/>
      <c r="K115" s="67"/>
      <c r="L115" s="67"/>
      <c r="M115" s="67"/>
    </row>
    <row r="116" spans="1:13">
      <c r="A116" s="74"/>
      <c r="B116" s="108"/>
      <c r="C116" s="75"/>
      <c r="D116" s="67"/>
      <c r="E116" s="67"/>
      <c r="F116" s="67"/>
      <c r="G116" s="67"/>
      <c r="H116" s="67"/>
      <c r="I116" s="67"/>
      <c r="J116" s="67"/>
      <c r="K116" s="67"/>
      <c r="L116" s="67"/>
      <c r="M116" s="67"/>
    </row>
    <row r="117" spans="1:13">
      <c r="A117" s="74"/>
      <c r="B117" s="108"/>
      <c r="C117" s="75"/>
      <c r="D117" s="67"/>
      <c r="E117" s="67"/>
      <c r="F117" s="67"/>
      <c r="G117" s="67"/>
      <c r="H117" s="67"/>
      <c r="I117" s="67"/>
      <c r="J117" s="67"/>
      <c r="K117" s="67"/>
      <c r="L117" s="67"/>
      <c r="M117" s="67"/>
    </row>
    <row r="118" spans="1:13">
      <c r="A118" s="74"/>
      <c r="B118" s="108"/>
      <c r="C118" s="75"/>
      <c r="D118" s="67"/>
      <c r="E118" s="67"/>
      <c r="F118" s="67"/>
      <c r="G118" s="67"/>
      <c r="H118" s="67"/>
      <c r="I118" s="67"/>
      <c r="J118" s="67"/>
      <c r="K118" s="67"/>
      <c r="L118" s="67"/>
      <c r="M118" s="67"/>
    </row>
    <row r="119" spans="1:13">
      <c r="A119" s="74"/>
      <c r="B119" s="108"/>
      <c r="C119" s="75"/>
      <c r="D119" s="67"/>
      <c r="E119" s="67"/>
      <c r="F119" s="67"/>
      <c r="G119" s="67"/>
      <c r="H119" s="67"/>
      <c r="I119" s="67"/>
      <c r="J119" s="67"/>
      <c r="K119" s="67"/>
      <c r="L119" s="67"/>
      <c r="M119" s="67"/>
    </row>
    <row r="120" spans="1:13">
      <c r="A120" s="74"/>
      <c r="B120" s="108"/>
      <c r="C120" s="75"/>
      <c r="D120" s="67"/>
      <c r="E120" s="67"/>
      <c r="F120" s="67"/>
      <c r="G120" s="67"/>
      <c r="H120" s="67"/>
      <c r="I120" s="67"/>
      <c r="J120" s="67"/>
      <c r="K120" s="67"/>
      <c r="L120" s="67"/>
      <c r="M120" s="67"/>
    </row>
    <row r="121" spans="1:13">
      <c r="A121" s="74"/>
      <c r="B121" s="67"/>
      <c r="C121" s="75"/>
      <c r="D121" s="67"/>
      <c r="E121" s="67"/>
      <c r="G121" s="67"/>
      <c r="H121" s="67"/>
      <c r="I121" s="67"/>
      <c r="J121" s="67"/>
      <c r="K121" s="67"/>
      <c r="L121" s="67"/>
      <c r="M121" s="67"/>
    </row>
    <row r="122" spans="1:13">
      <c r="A122" s="74"/>
      <c r="B122" s="67"/>
      <c r="C122" s="75"/>
      <c r="D122" s="67"/>
      <c r="E122" s="67"/>
      <c r="G122" s="67"/>
      <c r="H122" s="67"/>
      <c r="I122" s="67"/>
      <c r="J122" s="67"/>
      <c r="K122" s="67"/>
      <c r="L122" s="67"/>
      <c r="M122" s="67"/>
    </row>
    <row r="123" spans="1:13">
      <c r="A123" s="74"/>
      <c r="B123" s="67"/>
      <c r="C123" s="75"/>
      <c r="D123" s="67"/>
      <c r="E123" s="67"/>
      <c r="G123" s="67"/>
      <c r="H123" s="67"/>
      <c r="I123" s="67"/>
      <c r="J123" s="67"/>
      <c r="K123" s="67"/>
      <c r="L123" s="67"/>
      <c r="M123" s="67"/>
    </row>
    <row r="124" spans="1:13">
      <c r="A124" s="74"/>
      <c r="B124" s="67"/>
      <c r="C124" s="75"/>
      <c r="D124" s="67"/>
      <c r="E124" s="67"/>
      <c r="G124" s="67"/>
      <c r="H124" s="67"/>
      <c r="I124" s="67"/>
      <c r="J124" s="67"/>
      <c r="K124" s="67"/>
      <c r="L124" s="67"/>
      <c r="M124" s="67"/>
    </row>
    <row r="125" spans="1:13">
      <c r="A125" s="74"/>
      <c r="B125" s="67"/>
      <c r="C125" s="75"/>
      <c r="D125" s="67"/>
      <c r="E125" s="67"/>
      <c r="G125" s="67"/>
      <c r="H125" s="67"/>
      <c r="I125" s="67"/>
      <c r="J125" s="67"/>
      <c r="K125" s="67"/>
      <c r="L125" s="67"/>
      <c r="M125" s="67"/>
    </row>
    <row r="126" spans="1:13">
      <c r="A126" s="74"/>
      <c r="B126" s="67"/>
      <c r="C126" s="75"/>
      <c r="D126" s="67"/>
      <c r="E126" s="67"/>
      <c r="G126" s="67"/>
      <c r="H126" s="67"/>
      <c r="I126" s="67"/>
      <c r="J126" s="67"/>
      <c r="K126" s="67"/>
      <c r="L126" s="67"/>
      <c r="M126" s="67"/>
    </row>
    <row r="127" spans="1:13">
      <c r="A127" s="74"/>
      <c r="B127" s="67"/>
      <c r="C127" s="75"/>
      <c r="D127" s="67"/>
      <c r="E127" s="67"/>
      <c r="G127" s="67"/>
      <c r="H127" s="67"/>
      <c r="I127" s="67"/>
      <c r="J127" s="67"/>
      <c r="K127" s="67"/>
      <c r="L127" s="67"/>
      <c r="M127" s="67"/>
    </row>
    <row r="128" spans="1:13">
      <c r="A128" s="74"/>
      <c r="B128" s="67"/>
      <c r="C128" s="75"/>
      <c r="D128" s="67"/>
      <c r="E128" s="67"/>
      <c r="G128" s="67"/>
      <c r="H128" s="67"/>
      <c r="I128" s="67"/>
      <c r="J128" s="67"/>
      <c r="K128" s="67"/>
      <c r="L128" s="67"/>
      <c r="M128" s="67"/>
    </row>
    <row r="129" spans="1:13">
      <c r="A129" s="74"/>
      <c r="B129" s="67"/>
      <c r="C129" s="75"/>
      <c r="D129" s="67"/>
      <c r="E129" s="67"/>
      <c r="G129" s="67"/>
      <c r="H129" s="67"/>
      <c r="I129" s="67"/>
      <c r="J129" s="67"/>
      <c r="K129" s="67"/>
      <c r="L129" s="67"/>
      <c r="M129" s="67"/>
    </row>
    <row r="130" spans="1:13">
      <c r="A130" s="74"/>
      <c r="B130" s="67"/>
      <c r="C130" s="75"/>
      <c r="D130" s="67"/>
      <c r="E130" s="67"/>
      <c r="G130" s="67"/>
      <c r="H130" s="67"/>
      <c r="I130" s="67"/>
      <c r="J130" s="67"/>
      <c r="K130" s="67"/>
      <c r="L130" s="67"/>
      <c r="M130" s="67"/>
    </row>
    <row r="131" spans="1:13">
      <c r="A131" s="74"/>
      <c r="B131" s="67"/>
      <c r="C131" s="75"/>
      <c r="D131" s="67"/>
      <c r="E131" s="67"/>
      <c r="G131" s="67"/>
      <c r="H131" s="67"/>
      <c r="I131" s="67"/>
      <c r="J131" s="67"/>
      <c r="K131" s="67"/>
      <c r="L131" s="67"/>
      <c r="M131" s="67"/>
    </row>
    <row r="132" spans="1:13" ht="15.75" thickBot="1">
      <c r="A132" s="163"/>
      <c r="B132" s="104"/>
      <c r="C132" s="145"/>
      <c r="D132" s="67"/>
      <c r="E132" s="67"/>
      <c r="G132" s="67"/>
      <c r="H132" s="67"/>
      <c r="I132" s="67"/>
      <c r="J132" s="67"/>
      <c r="K132" s="67"/>
      <c r="L132" s="67"/>
      <c r="M132" s="67"/>
    </row>
    <row r="133" spans="1:13">
      <c r="A133" s="135" t="s">
        <v>1908</v>
      </c>
      <c r="B133" s="135"/>
      <c r="C133" s="135"/>
      <c r="D133" s="67"/>
      <c r="E133" s="67"/>
      <c r="G133" s="67"/>
      <c r="H133" s="67"/>
      <c r="I133" s="67"/>
      <c r="J133" s="67"/>
      <c r="K133" s="67"/>
      <c r="L133" s="67"/>
      <c r="M133" s="67"/>
    </row>
    <row r="134" spans="1:13">
      <c r="M134" s="67"/>
    </row>
    <row r="135" spans="1:13">
      <c r="M135" s="67"/>
    </row>
    <row r="136" spans="1:13">
      <c r="M136" s="67"/>
    </row>
    <row r="137" spans="1:13">
      <c r="M137" s="67"/>
    </row>
    <row r="138" spans="1:13">
      <c r="M138" s="67"/>
    </row>
    <row r="139" spans="1:13">
      <c r="M139" s="67"/>
    </row>
    <row r="140" spans="1:13">
      <c r="M140" s="67"/>
    </row>
    <row r="141" spans="1:13">
      <c r="M141" s="67"/>
    </row>
    <row r="142" spans="1:13">
      <c r="M142" s="67"/>
    </row>
    <row r="143" spans="1:13">
      <c r="M143" s="67"/>
    </row>
    <row r="144" spans="1:13">
      <c r="M144" s="67"/>
    </row>
    <row r="145" spans="13:13">
      <c r="M145" s="67"/>
    </row>
    <row r="146" spans="13:13">
      <c r="M146" s="67"/>
    </row>
    <row r="147" spans="13:13">
      <c r="M147" s="67"/>
    </row>
    <row r="148" spans="13:13">
      <c r="M148" s="67"/>
    </row>
    <row r="149" spans="13:13">
      <c r="M149" s="67"/>
    </row>
    <row r="150" spans="13:13">
      <c r="M150" s="67"/>
    </row>
    <row r="151" spans="13:13">
      <c r="M151" s="67"/>
    </row>
    <row r="152" spans="13:13">
      <c r="M152" s="67"/>
    </row>
    <row r="153" spans="13:13">
      <c r="M153" s="67"/>
    </row>
    <row r="154" spans="13:13">
      <c r="M154" s="67"/>
    </row>
    <row r="155" spans="13:13">
      <c r="M155" s="67"/>
    </row>
    <row r="156" spans="13:13">
      <c r="M156" s="67"/>
    </row>
    <row r="157" spans="13:13">
      <c r="M157" s="67"/>
    </row>
    <row r="158" spans="13:13">
      <c r="M158" s="67"/>
    </row>
    <row r="159" spans="13:13">
      <c r="M159" s="67"/>
    </row>
  </sheetData>
  <printOptions horizontalCentered="1" verticalCentered="1"/>
  <pageMargins left="0.5" right="0.5" top="0.5" bottom="0.5" header="0" footer="0"/>
  <pageSetup scale="62" fitToWidth="2" fitToHeight="2" orientation="portrait" r:id="rId1"/>
  <headerFooter alignWithMargins="0"/>
  <rowBreaks count="1" manualBreakCount="1">
    <brk id="67" max="16383" man="1"/>
  </rowBreaks>
  <colBreaks count="1" manualBreakCount="1">
    <brk id="3" max="1048575" man="1"/>
  </colBreaks>
  <legacyDrawing r:id="rId2"/>
</worksheet>
</file>

<file path=xl/worksheets/sheet47.xml><?xml version="1.0" encoding="utf-8"?>
<worksheet xmlns="http://schemas.openxmlformats.org/spreadsheetml/2006/main" xmlns:r="http://schemas.openxmlformats.org/officeDocument/2006/relationships">
  <sheetPr transitionEvaluation="1">
    <pageSetUpPr fitToPage="1"/>
  </sheetPr>
  <dimension ref="A1:D87"/>
  <sheetViews>
    <sheetView defaultGridColor="0" colorId="22" zoomScale="75" zoomScaleNormal="75" workbookViewId="0">
      <selection activeCell="A63" sqref="A63"/>
    </sheetView>
  </sheetViews>
  <sheetFormatPr defaultColWidth="9.77734375" defaultRowHeight="15"/>
  <cols>
    <col min="1" max="1" width="4.77734375" customWidth="1"/>
    <col min="2" max="2" width="70.77734375" customWidth="1"/>
    <col min="3" max="3" width="32.5546875" customWidth="1"/>
  </cols>
  <sheetData>
    <row r="1" spans="1:4" ht="16.899999999999999" customHeight="1" thickBot="1">
      <c r="A1" s="7" t="str">
        <f>'Data Sheet'!A52</f>
        <v>Annual Report of THE MIDDLEBURGH TELEPHONE COMPANY                                                                                  For the period ending DECEMBER 31, 2013</v>
      </c>
      <c r="B1" s="7"/>
      <c r="C1" s="7"/>
      <c r="D1" s="7"/>
    </row>
    <row r="2" spans="1:4" ht="16.899999999999999" customHeight="1">
      <c r="A2" s="477"/>
      <c r="B2" s="478"/>
      <c r="C2" s="113"/>
      <c r="D2" s="7"/>
    </row>
    <row r="3" spans="1:4" ht="16.899999999999999" customHeight="1">
      <c r="A3" s="897" t="s">
        <v>632</v>
      </c>
      <c r="B3" s="890"/>
      <c r="C3" s="480"/>
      <c r="D3" s="7"/>
    </row>
    <row r="4" spans="1:4" ht="16.899999999999999" customHeight="1">
      <c r="A4" s="118"/>
      <c r="B4" s="7"/>
      <c r="C4" s="481"/>
      <c r="D4" s="7"/>
    </row>
    <row r="5" spans="1:4" ht="16.899999999999999" customHeight="1">
      <c r="A5" s="1393">
        <v>1</v>
      </c>
      <c r="B5" s="7" t="s">
        <v>633</v>
      </c>
      <c r="C5" s="481"/>
      <c r="D5" s="7"/>
    </row>
    <row r="6" spans="1:4" ht="16.899999999999999" customHeight="1">
      <c r="A6" s="118"/>
      <c r="B6" s="7" t="s">
        <v>634</v>
      </c>
      <c r="C6" s="481"/>
      <c r="D6" s="7"/>
    </row>
    <row r="7" spans="1:4" ht="16.899999999999999" customHeight="1">
      <c r="A7" s="118"/>
      <c r="B7" s="7" t="s">
        <v>635</v>
      </c>
      <c r="C7" s="481"/>
      <c r="D7" s="7"/>
    </row>
    <row r="8" spans="1:4" ht="16.899999999999999" customHeight="1">
      <c r="A8" s="118"/>
      <c r="B8" s="7" t="s">
        <v>636</v>
      </c>
      <c r="C8" s="481"/>
      <c r="D8" s="7"/>
    </row>
    <row r="9" spans="1:4" ht="16.899999999999999" customHeight="1">
      <c r="A9" s="118"/>
      <c r="B9" s="7" t="s">
        <v>637</v>
      </c>
      <c r="C9" s="481"/>
      <c r="D9" s="7"/>
    </row>
    <row r="10" spans="1:4" ht="16.899999999999999" customHeight="1">
      <c r="A10" s="118"/>
      <c r="B10" s="7" t="s">
        <v>638</v>
      </c>
      <c r="C10" s="481"/>
      <c r="D10" s="7"/>
    </row>
    <row r="11" spans="1:4" ht="16.899999999999999" customHeight="1">
      <c r="A11" s="118"/>
      <c r="B11" s="7" t="s">
        <v>639</v>
      </c>
      <c r="C11" s="481"/>
      <c r="D11" s="7"/>
    </row>
    <row r="12" spans="1:4" ht="16.899999999999999" customHeight="1">
      <c r="A12" s="118"/>
      <c r="B12" s="7" t="s">
        <v>640</v>
      </c>
      <c r="C12" s="481"/>
      <c r="D12" s="7"/>
    </row>
    <row r="13" spans="1:4" ht="16.899999999999999" customHeight="1">
      <c r="A13" s="1393">
        <v>2</v>
      </c>
      <c r="B13" s="7" t="s">
        <v>641</v>
      </c>
      <c r="C13" s="481"/>
      <c r="D13" s="7"/>
    </row>
    <row r="14" spans="1:4" ht="16.899999999999999" customHeight="1">
      <c r="A14" s="1393">
        <v>3</v>
      </c>
      <c r="B14" s="7" t="s">
        <v>642</v>
      </c>
      <c r="C14" s="481"/>
      <c r="D14" s="7"/>
    </row>
    <row r="15" spans="1:4" ht="16.899999999999999" customHeight="1">
      <c r="A15" s="118"/>
      <c r="B15" s="7" t="s">
        <v>643</v>
      </c>
      <c r="C15" s="481"/>
      <c r="D15" s="7"/>
    </row>
    <row r="16" spans="1:4" ht="16.899999999999999" customHeight="1">
      <c r="A16" s="1393">
        <v>4</v>
      </c>
      <c r="B16" s="7" t="s">
        <v>644</v>
      </c>
      <c r="C16" s="481"/>
      <c r="D16" s="7"/>
    </row>
    <row r="17" spans="1:4" ht="16.899999999999999" customHeight="1">
      <c r="A17" s="118"/>
      <c r="B17" s="7" t="s">
        <v>645</v>
      </c>
      <c r="C17" s="481"/>
      <c r="D17" s="7"/>
    </row>
    <row r="18" spans="1:4" ht="16.899999999999999" customHeight="1">
      <c r="A18" s="1393">
        <v>5</v>
      </c>
      <c r="B18" s="7" t="s">
        <v>646</v>
      </c>
      <c r="C18" s="481"/>
      <c r="D18" s="7"/>
    </row>
    <row r="19" spans="1:4" ht="16.899999999999999" customHeight="1">
      <c r="A19" s="118"/>
      <c r="B19" s="7" t="s">
        <v>647</v>
      </c>
      <c r="C19" s="481"/>
      <c r="D19" s="7"/>
    </row>
    <row r="20" spans="1:4" ht="16.899999999999999" customHeight="1">
      <c r="A20" s="118"/>
      <c r="B20" s="7" t="s">
        <v>648</v>
      </c>
      <c r="C20" s="481"/>
      <c r="D20" s="7"/>
    </row>
    <row r="21" spans="1:4" ht="16.899999999999999" customHeight="1">
      <c r="A21" s="118"/>
      <c r="B21" s="7" t="s">
        <v>649</v>
      </c>
      <c r="C21" s="481"/>
      <c r="D21" s="7"/>
    </row>
    <row r="22" spans="1:4" ht="16.899999999999999" customHeight="1">
      <c r="A22" s="1393">
        <v>6</v>
      </c>
      <c r="B22" s="7" t="s">
        <v>650</v>
      </c>
      <c r="C22" s="481"/>
      <c r="D22" s="7"/>
    </row>
    <row r="23" spans="1:4" ht="16.899999999999999" customHeight="1">
      <c r="A23" s="118"/>
      <c r="B23" s="7" t="s">
        <v>651</v>
      </c>
      <c r="C23" s="481"/>
      <c r="D23" s="7"/>
    </row>
    <row r="24" spans="1:4" ht="16.899999999999999" customHeight="1">
      <c r="A24" s="1393">
        <v>7</v>
      </c>
      <c r="B24" s="7" t="s">
        <v>652</v>
      </c>
      <c r="C24" s="481"/>
      <c r="D24" s="7"/>
    </row>
    <row r="25" spans="1:4" ht="16.899999999999999" customHeight="1">
      <c r="A25" s="118"/>
      <c r="B25" s="7" t="s">
        <v>653</v>
      </c>
      <c r="C25" s="481"/>
      <c r="D25" s="7"/>
    </row>
    <row r="26" spans="1:4" ht="16.899999999999999" customHeight="1">
      <c r="A26" s="1393">
        <v>8</v>
      </c>
      <c r="B26" s="7" t="s">
        <v>654</v>
      </c>
      <c r="C26" s="481"/>
      <c r="D26" s="7"/>
    </row>
    <row r="27" spans="1:4" ht="16.899999999999999" customHeight="1">
      <c r="A27" s="118"/>
      <c r="B27" s="7" t="s">
        <v>655</v>
      </c>
      <c r="C27" s="481"/>
      <c r="D27" s="7"/>
    </row>
    <row r="28" spans="1:4" ht="16.899999999999999" customHeight="1">
      <c r="A28" s="118"/>
      <c r="B28" s="7" t="s">
        <v>656</v>
      </c>
      <c r="C28" s="481"/>
      <c r="D28" s="7"/>
    </row>
    <row r="29" spans="1:4" ht="16.899999999999999" customHeight="1">
      <c r="A29" s="118"/>
      <c r="B29" s="7" t="s">
        <v>657</v>
      </c>
      <c r="C29" s="481"/>
      <c r="D29" s="7"/>
    </row>
    <row r="30" spans="1:4" ht="16.899999999999999" customHeight="1">
      <c r="A30" s="1393">
        <v>9</v>
      </c>
      <c r="B30" s="7" t="s">
        <v>658</v>
      </c>
      <c r="C30" s="481"/>
      <c r="D30" s="7"/>
    </row>
    <row r="31" spans="1:4" ht="16.899999999999999" customHeight="1">
      <c r="A31" s="1393">
        <v>10</v>
      </c>
      <c r="B31" s="7" t="s">
        <v>659</v>
      </c>
      <c r="C31" s="481"/>
      <c r="D31" s="7"/>
    </row>
    <row r="32" spans="1:4" ht="16.899999999999999" customHeight="1">
      <c r="A32" s="1393">
        <v>11</v>
      </c>
      <c r="B32" s="7" t="s">
        <v>660</v>
      </c>
      <c r="C32" s="481"/>
      <c r="D32" s="7"/>
    </row>
    <row r="33" spans="1:4" ht="16.899999999999999" customHeight="1">
      <c r="A33" s="118"/>
      <c r="B33" s="7" t="s">
        <v>661</v>
      </c>
      <c r="C33" s="481"/>
      <c r="D33" s="7"/>
    </row>
    <row r="34" spans="1:4" ht="16.899999999999999" customHeight="1">
      <c r="A34" s="118"/>
      <c r="B34" s="7" t="s">
        <v>662</v>
      </c>
      <c r="C34" s="481"/>
      <c r="D34" s="7"/>
    </row>
    <row r="35" spans="1:4" ht="16.899999999999999" customHeight="1">
      <c r="A35" s="1393">
        <v>12</v>
      </c>
      <c r="B35" s="7" t="s">
        <v>1952</v>
      </c>
      <c r="C35" s="481"/>
      <c r="D35" s="7"/>
    </row>
    <row r="36" spans="1:4" ht="16.899999999999999" customHeight="1" thickBot="1">
      <c r="A36" s="118"/>
      <c r="B36" s="7" t="s">
        <v>1953</v>
      </c>
      <c r="C36" s="481"/>
      <c r="D36" s="7"/>
    </row>
    <row r="37" spans="1:4" ht="16.899999999999999" customHeight="1">
      <c r="A37" s="477"/>
      <c r="B37" s="478"/>
      <c r="C37" s="113"/>
      <c r="D37" s="7"/>
    </row>
    <row r="38" spans="1:4" ht="16.899999999999999" customHeight="1">
      <c r="A38" s="118"/>
      <c r="B38" s="7" t="s">
        <v>686</v>
      </c>
      <c r="C38" s="481"/>
      <c r="D38" s="7"/>
    </row>
    <row r="39" spans="1:4" ht="16.899999999999999" customHeight="1">
      <c r="A39" s="118"/>
      <c r="B39" s="7" t="s">
        <v>687</v>
      </c>
      <c r="C39" s="481"/>
      <c r="D39" s="7"/>
    </row>
    <row r="40" spans="1:4" ht="16.899999999999999" customHeight="1">
      <c r="A40" s="118"/>
      <c r="B40" s="7" t="s">
        <v>688</v>
      </c>
      <c r="C40" s="481"/>
      <c r="D40" s="7"/>
    </row>
    <row r="41" spans="1:4" ht="16.899999999999999" customHeight="1">
      <c r="A41" s="213"/>
      <c r="B41" s="30"/>
      <c r="C41" s="148"/>
      <c r="D41" s="7"/>
    </row>
    <row r="42" spans="1:4" ht="16.899999999999999" customHeight="1">
      <c r="A42" s="213"/>
      <c r="B42" s="30"/>
      <c r="C42" s="148"/>
      <c r="D42" s="7"/>
    </row>
    <row r="43" spans="1:4" ht="16.899999999999999" customHeight="1">
      <c r="A43" s="213"/>
      <c r="B43" s="30"/>
      <c r="C43" s="148"/>
      <c r="D43" s="7"/>
    </row>
    <row r="44" spans="1:4" ht="16.899999999999999" customHeight="1">
      <c r="A44" s="213"/>
      <c r="B44" s="30"/>
      <c r="C44" s="148"/>
      <c r="D44" s="7"/>
    </row>
    <row r="45" spans="1:4" ht="16.899999999999999" customHeight="1">
      <c r="A45" s="213"/>
      <c r="B45" s="30"/>
      <c r="C45" s="148"/>
      <c r="D45" s="7"/>
    </row>
    <row r="46" spans="1:4" ht="16.899999999999999" customHeight="1">
      <c r="A46" s="213"/>
      <c r="B46" s="30"/>
      <c r="C46" s="148"/>
      <c r="D46" s="7"/>
    </row>
    <row r="47" spans="1:4" ht="16.899999999999999" customHeight="1">
      <c r="A47" s="213"/>
      <c r="B47" s="30"/>
      <c r="C47" s="148"/>
      <c r="D47" s="7"/>
    </row>
    <row r="48" spans="1:4" ht="16.899999999999999" customHeight="1">
      <c r="A48" s="213"/>
      <c r="B48" s="30"/>
      <c r="C48" s="148"/>
      <c r="D48" s="7"/>
    </row>
    <row r="49" spans="1:4" ht="16.899999999999999" customHeight="1">
      <c r="A49" s="213"/>
      <c r="B49" s="30"/>
      <c r="C49" s="148"/>
      <c r="D49" s="7"/>
    </row>
    <row r="50" spans="1:4" ht="16.899999999999999" customHeight="1">
      <c r="A50" s="213"/>
      <c r="B50" s="30"/>
      <c r="C50" s="148"/>
      <c r="D50" s="7"/>
    </row>
    <row r="51" spans="1:4" ht="16.899999999999999" customHeight="1">
      <c r="A51" s="213"/>
      <c r="B51" s="30"/>
      <c r="C51" s="148"/>
      <c r="D51" s="7"/>
    </row>
    <row r="52" spans="1:4" ht="16.899999999999999" customHeight="1">
      <c r="A52" s="213"/>
      <c r="B52" s="30"/>
      <c r="C52" s="148"/>
      <c r="D52" s="7"/>
    </row>
    <row r="53" spans="1:4" ht="16.899999999999999" customHeight="1">
      <c r="A53" s="213"/>
      <c r="B53" s="30"/>
      <c r="C53" s="148"/>
      <c r="D53" s="7"/>
    </row>
    <row r="54" spans="1:4" ht="16.899999999999999" customHeight="1">
      <c r="A54" s="213"/>
      <c r="B54" s="30"/>
      <c r="C54" s="148"/>
      <c r="D54" s="7"/>
    </row>
    <row r="55" spans="1:4" ht="16.899999999999999" customHeight="1">
      <c r="A55" s="213"/>
      <c r="B55" s="30"/>
      <c r="C55" s="148"/>
      <c r="D55" s="7"/>
    </row>
    <row r="56" spans="1:4" ht="16.899999999999999" customHeight="1">
      <c r="A56" s="213"/>
      <c r="B56" s="30"/>
      <c r="C56" s="148"/>
      <c r="D56" s="7"/>
    </row>
    <row r="57" spans="1:4" ht="16.899999999999999" customHeight="1">
      <c r="A57" s="213"/>
      <c r="B57" s="30"/>
      <c r="C57" s="148"/>
      <c r="D57" s="7"/>
    </row>
    <row r="58" spans="1:4" ht="16.899999999999999" customHeight="1">
      <c r="A58" s="213"/>
      <c r="B58" s="30"/>
      <c r="C58" s="148"/>
      <c r="D58" s="7"/>
    </row>
    <row r="59" spans="1:4" ht="16.899999999999999" customHeight="1">
      <c r="A59" s="213"/>
      <c r="B59" s="30"/>
      <c r="C59" s="148"/>
      <c r="D59" s="7"/>
    </row>
    <row r="60" spans="1:4" ht="16.899999999999999" customHeight="1">
      <c r="A60" s="213"/>
      <c r="B60" s="30"/>
      <c r="C60" s="148"/>
      <c r="D60" s="7"/>
    </row>
    <row r="61" spans="1:4" ht="16.899999999999999" customHeight="1" thickBot="1">
      <c r="A61" s="215"/>
      <c r="B61" s="150"/>
      <c r="C61" s="152"/>
      <c r="D61" s="7"/>
    </row>
    <row r="62" spans="1:4" ht="16.899999999999999" customHeight="1">
      <c r="A62" s="7" t="s">
        <v>689</v>
      </c>
      <c r="B62" s="7"/>
      <c r="C62" s="7"/>
      <c r="D62" s="7"/>
    </row>
    <row r="63" spans="1:4" ht="16.899999999999999" customHeight="1">
      <c r="A63" s="1394">
        <v>88</v>
      </c>
      <c r="B63" s="479"/>
      <c r="C63" s="479"/>
      <c r="D63" s="7"/>
    </row>
    <row r="64" spans="1:4">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row r="84" spans="1:1">
      <c r="A84" s="7"/>
    </row>
    <row r="85" spans="1:1">
      <c r="A85" s="7"/>
    </row>
    <row r="86" spans="1:1">
      <c r="A86" s="7"/>
    </row>
    <row r="87" spans="1:1">
      <c r="A87" s="7"/>
    </row>
  </sheetData>
  <printOptions horizontalCentered="1" verticalCentered="1"/>
  <pageMargins left="0" right="0" top="0.5" bottom="0.5" header="0" footer="0"/>
  <pageSetup scale="66" orientation="portrait" r:id="rId1"/>
  <headerFooter alignWithMargins="0"/>
  <legacyDrawing r:id="rId2"/>
</worksheet>
</file>

<file path=xl/worksheets/sheet48.xml><?xml version="1.0" encoding="utf-8"?>
<worksheet xmlns="http://schemas.openxmlformats.org/spreadsheetml/2006/main" xmlns:r="http://schemas.openxmlformats.org/officeDocument/2006/relationships">
  <sheetPr transitionEvaluation="1"/>
  <dimension ref="A1:H90"/>
  <sheetViews>
    <sheetView defaultGridColor="0" topLeftCell="A36" colorId="22" zoomScale="75" zoomScaleNormal="75" workbookViewId="0">
      <selection activeCell="A67" sqref="A67"/>
    </sheetView>
  </sheetViews>
  <sheetFormatPr defaultColWidth="9.77734375" defaultRowHeight="15"/>
  <cols>
    <col min="1" max="1" width="4.77734375" customWidth="1"/>
    <col min="2" max="2" width="1.77734375" customWidth="1"/>
    <col min="3" max="3" width="82.77734375" customWidth="1"/>
    <col min="5" max="5" width="3.77734375" customWidth="1"/>
    <col min="6" max="6" width="18.77734375" customWidth="1"/>
    <col min="7" max="7" width="3.77734375" customWidth="1"/>
  </cols>
  <sheetData>
    <row r="1" spans="1:8" ht="16.899999999999999" customHeight="1" thickBot="1">
      <c r="A1" s="891" t="str">
        <f>'Data Sheet'!A52</f>
        <v>Annual Report of THE MIDDLEBURGH TELEPHONE COMPANY                                                                                  For the period ending DECEMBER 31, 2013</v>
      </c>
      <c r="B1" s="104"/>
      <c r="C1" s="104"/>
      <c r="D1" s="104"/>
      <c r="E1" s="104"/>
      <c r="F1" s="104"/>
      <c r="G1" s="104"/>
      <c r="H1" s="67"/>
    </row>
    <row r="2" spans="1:8" ht="16.899999999999999" customHeight="1">
      <c r="A2" s="68"/>
      <c r="B2" s="69"/>
      <c r="C2" s="69"/>
      <c r="D2" s="69"/>
      <c r="E2" s="69"/>
      <c r="F2" s="69"/>
      <c r="G2" s="70"/>
      <c r="H2" s="67"/>
    </row>
    <row r="3" spans="1:8" ht="16.899999999999999" customHeight="1">
      <c r="A3" s="888" t="s">
        <v>690</v>
      </c>
      <c r="B3" s="108"/>
      <c r="C3" s="355"/>
      <c r="D3" s="355"/>
      <c r="E3" s="108"/>
      <c r="F3" s="108"/>
      <c r="G3" s="155"/>
      <c r="H3" s="67"/>
    </row>
    <row r="4" spans="1:8" ht="16.899999999999999" customHeight="1">
      <c r="A4" s="216"/>
      <c r="B4" s="217"/>
      <c r="C4" s="217"/>
      <c r="D4" s="217"/>
      <c r="E4" s="217"/>
      <c r="F4" s="217"/>
      <c r="G4" s="218"/>
      <c r="H4" s="67"/>
    </row>
    <row r="5" spans="1:8" ht="16.899999999999999" customHeight="1">
      <c r="A5" s="99"/>
      <c r="B5" s="67"/>
      <c r="C5" s="67"/>
      <c r="D5" s="67"/>
      <c r="E5" s="176"/>
      <c r="F5" s="96" t="s">
        <v>47</v>
      </c>
      <c r="G5" s="75"/>
      <c r="H5" s="67"/>
    </row>
    <row r="6" spans="1:8" ht="16.899999999999999" customHeight="1">
      <c r="A6" s="93" t="s">
        <v>36</v>
      </c>
      <c r="B6" s="176"/>
      <c r="C6" s="96" t="s">
        <v>625</v>
      </c>
      <c r="D6" s="67"/>
      <c r="E6" s="176"/>
      <c r="F6" s="96" t="s">
        <v>691</v>
      </c>
      <c r="G6" s="75"/>
      <c r="H6" s="67"/>
    </row>
    <row r="7" spans="1:8" ht="16.899999999999999" customHeight="1">
      <c r="A7" s="81" t="s">
        <v>48</v>
      </c>
      <c r="B7" s="179"/>
      <c r="C7" s="83" t="s">
        <v>530</v>
      </c>
      <c r="D7" s="217"/>
      <c r="E7" s="179"/>
      <c r="F7" s="83" t="s">
        <v>531</v>
      </c>
      <c r="G7" s="218"/>
      <c r="H7" s="67"/>
    </row>
    <row r="8" spans="1:8" ht="16.899999999999999" customHeight="1">
      <c r="A8" s="74"/>
      <c r="B8" s="176"/>
      <c r="C8" s="892" t="s">
        <v>692</v>
      </c>
      <c r="D8" s="885"/>
      <c r="E8" s="176"/>
      <c r="F8" s="67"/>
      <c r="G8" s="75"/>
      <c r="H8" s="67"/>
    </row>
    <row r="9" spans="1:8" ht="16.899999999999999" customHeight="1">
      <c r="A9" s="74"/>
      <c r="B9" s="176"/>
      <c r="C9" s="67" t="s">
        <v>693</v>
      </c>
      <c r="D9" s="67"/>
      <c r="E9" s="176"/>
      <c r="F9" s="67"/>
      <c r="G9" s="75"/>
      <c r="H9" s="67"/>
    </row>
    <row r="10" spans="1:8" ht="16.899999999999999" customHeight="1">
      <c r="A10" s="1390">
        <v>1</v>
      </c>
      <c r="B10" s="176"/>
      <c r="C10" s="67" t="s">
        <v>694</v>
      </c>
      <c r="D10" s="67"/>
      <c r="E10" s="247" t="s">
        <v>1979</v>
      </c>
      <c r="F10" s="210"/>
      <c r="G10" s="75"/>
      <c r="H10" s="67"/>
    </row>
    <row r="11" spans="1:8" ht="16.899999999999999" customHeight="1">
      <c r="A11" s="1390">
        <v>2</v>
      </c>
      <c r="B11" s="176"/>
      <c r="C11" s="67" t="s">
        <v>695</v>
      </c>
      <c r="D11" s="67"/>
      <c r="E11" s="247" t="s">
        <v>1979</v>
      </c>
      <c r="F11" s="210"/>
      <c r="G11" s="75"/>
      <c r="H11" s="67"/>
    </row>
    <row r="12" spans="1:8" ht="16.899999999999999" customHeight="1">
      <c r="A12" s="1390">
        <v>3</v>
      </c>
      <c r="B12" s="176"/>
      <c r="C12" s="67" t="s">
        <v>696</v>
      </c>
      <c r="D12" s="67"/>
      <c r="E12" s="247" t="s">
        <v>1979</v>
      </c>
      <c r="F12" s="210"/>
      <c r="G12" s="75"/>
      <c r="H12" s="67"/>
    </row>
    <row r="13" spans="1:8" ht="16.899999999999999" customHeight="1">
      <c r="A13" s="1390">
        <v>4</v>
      </c>
      <c r="B13" s="176"/>
      <c r="C13" s="67" t="s">
        <v>697</v>
      </c>
      <c r="D13" s="67"/>
      <c r="E13" s="247" t="s">
        <v>1979</v>
      </c>
      <c r="F13" s="210"/>
      <c r="G13" s="75"/>
      <c r="H13" s="67"/>
    </row>
    <row r="14" spans="1:8" ht="16.899999999999999" customHeight="1">
      <c r="A14" s="74"/>
      <c r="B14" s="176"/>
      <c r="C14" s="67" t="s">
        <v>698</v>
      </c>
      <c r="D14" s="67"/>
      <c r="E14" s="176"/>
      <c r="F14" s="201"/>
      <c r="G14" s="75"/>
      <c r="H14" s="67"/>
    </row>
    <row r="15" spans="1:8" ht="16.899999999999999" customHeight="1">
      <c r="A15" s="1390">
        <v>5</v>
      </c>
      <c r="B15" s="176"/>
      <c r="C15" s="67" t="s">
        <v>699</v>
      </c>
      <c r="D15" s="67"/>
      <c r="E15" s="247" t="s">
        <v>1979</v>
      </c>
      <c r="F15" s="210"/>
      <c r="G15" s="75"/>
      <c r="H15" s="67"/>
    </row>
    <row r="16" spans="1:8" ht="16.899999999999999" customHeight="1">
      <c r="A16" s="1390">
        <v>6</v>
      </c>
      <c r="B16" s="176"/>
      <c r="C16" s="67" t="s">
        <v>700</v>
      </c>
      <c r="D16" s="67"/>
      <c r="E16" s="247" t="s">
        <v>1979</v>
      </c>
      <c r="F16" s="210"/>
      <c r="G16" s="75"/>
      <c r="H16" s="67"/>
    </row>
    <row r="17" spans="1:8" ht="16.899999999999999" customHeight="1">
      <c r="A17" s="1390">
        <v>7</v>
      </c>
      <c r="B17" s="176"/>
      <c r="C17" s="67" t="s">
        <v>1108</v>
      </c>
      <c r="D17" s="67"/>
      <c r="E17" s="247" t="s">
        <v>1979</v>
      </c>
      <c r="F17" s="210"/>
      <c r="G17" s="75"/>
      <c r="H17" s="67"/>
    </row>
    <row r="18" spans="1:8" ht="16.899999999999999" customHeight="1">
      <c r="A18" s="1390">
        <v>8</v>
      </c>
      <c r="B18" s="176"/>
      <c r="C18" s="67" t="s">
        <v>1109</v>
      </c>
      <c r="D18" s="67"/>
      <c r="E18" s="247" t="s">
        <v>1979</v>
      </c>
      <c r="F18" s="210"/>
      <c r="G18" s="75"/>
      <c r="H18" s="67"/>
    </row>
    <row r="19" spans="1:8" ht="16.899999999999999" customHeight="1">
      <c r="A19" s="1390">
        <v>9</v>
      </c>
      <c r="B19" s="176"/>
      <c r="C19" s="67" t="s">
        <v>9</v>
      </c>
      <c r="D19" s="67"/>
      <c r="E19" s="247" t="s">
        <v>1979</v>
      </c>
      <c r="F19" s="210"/>
      <c r="G19" s="75"/>
      <c r="H19" s="67"/>
    </row>
    <row r="20" spans="1:8" ht="16.899999999999999" customHeight="1">
      <c r="A20" s="1390">
        <v>10</v>
      </c>
      <c r="B20" s="176"/>
      <c r="C20" s="67" t="s">
        <v>11</v>
      </c>
      <c r="D20" s="67"/>
      <c r="E20" s="247" t="s">
        <v>1979</v>
      </c>
      <c r="F20" s="210"/>
      <c r="G20" s="75"/>
      <c r="H20" s="67"/>
    </row>
    <row r="21" spans="1:8" ht="16.899999999999999" customHeight="1">
      <c r="A21" s="1390">
        <v>11</v>
      </c>
      <c r="B21" s="176"/>
      <c r="C21" s="67" t="s">
        <v>1110</v>
      </c>
      <c r="D21" s="67"/>
      <c r="E21" s="247" t="s">
        <v>1979</v>
      </c>
      <c r="F21" s="210"/>
      <c r="G21" s="75"/>
      <c r="H21" s="67"/>
    </row>
    <row r="22" spans="1:8" ht="16.899999999999999" customHeight="1">
      <c r="A22" s="1390">
        <v>12</v>
      </c>
      <c r="B22" s="176"/>
      <c r="C22" s="67" t="s">
        <v>1111</v>
      </c>
      <c r="D22" s="67"/>
      <c r="E22" s="247" t="s">
        <v>1979</v>
      </c>
      <c r="F22" s="210"/>
      <c r="G22" s="75"/>
      <c r="H22" s="67"/>
    </row>
    <row r="23" spans="1:8" ht="16.899999999999999" customHeight="1">
      <c r="A23" s="1390">
        <v>13</v>
      </c>
      <c r="B23" s="176"/>
      <c r="C23" s="67" t="s">
        <v>1112</v>
      </c>
      <c r="D23" s="67"/>
      <c r="E23" s="176"/>
      <c r="F23" s="210"/>
      <c r="G23" s="75"/>
      <c r="H23" s="67"/>
    </row>
    <row r="24" spans="1:8" ht="16.899999999999999" customHeight="1">
      <c r="A24" s="1390">
        <v>14</v>
      </c>
      <c r="B24" s="176"/>
      <c r="C24" s="67" t="s">
        <v>2807</v>
      </c>
      <c r="D24" s="67"/>
      <c r="E24" s="176"/>
      <c r="F24" s="893"/>
      <c r="G24" s="75"/>
      <c r="H24" s="67"/>
    </row>
    <row r="25" spans="1:8" ht="16.899999999999999" customHeight="1">
      <c r="A25" s="1390">
        <v>15</v>
      </c>
      <c r="B25" s="176"/>
      <c r="C25" s="67" t="s">
        <v>2808</v>
      </c>
      <c r="D25" s="67"/>
      <c r="E25" s="176"/>
      <c r="F25" s="893"/>
      <c r="G25" s="75"/>
      <c r="H25" s="67"/>
    </row>
    <row r="26" spans="1:8" ht="16.899999999999999" customHeight="1">
      <c r="A26" s="1390">
        <v>16</v>
      </c>
      <c r="B26" s="176"/>
      <c r="C26" s="67" t="s">
        <v>2809</v>
      </c>
      <c r="D26" s="67"/>
      <c r="E26" s="176"/>
      <c r="F26" s="893"/>
      <c r="G26" s="75"/>
      <c r="H26" s="67"/>
    </row>
    <row r="27" spans="1:8" ht="16.899999999999999" customHeight="1">
      <c r="A27" s="1390">
        <v>17</v>
      </c>
      <c r="B27" s="176"/>
      <c r="C27" s="67" t="s">
        <v>19</v>
      </c>
      <c r="D27" s="67"/>
      <c r="E27" s="176"/>
      <c r="F27" s="893"/>
      <c r="G27" s="75"/>
      <c r="H27" s="67"/>
    </row>
    <row r="28" spans="1:8" ht="16.899999999999999" customHeight="1">
      <c r="A28" s="74"/>
      <c r="B28" s="176"/>
      <c r="C28" s="892" t="s">
        <v>2810</v>
      </c>
      <c r="D28" s="885"/>
      <c r="E28" s="176"/>
      <c r="F28" s="261"/>
      <c r="G28" s="75"/>
      <c r="H28" s="67"/>
    </row>
    <row r="29" spans="1:8" ht="16.899999999999999" customHeight="1">
      <c r="A29" s="1390">
        <v>18</v>
      </c>
      <c r="B29" s="176"/>
      <c r="C29" s="67" t="s">
        <v>23</v>
      </c>
      <c r="D29" s="67"/>
      <c r="E29" s="247" t="s">
        <v>1979</v>
      </c>
      <c r="F29" s="201"/>
      <c r="G29" s="75"/>
      <c r="H29" s="67"/>
    </row>
    <row r="30" spans="1:8" ht="16.899999999999999" customHeight="1">
      <c r="A30" s="1390">
        <v>19</v>
      </c>
      <c r="B30" s="176"/>
      <c r="C30" s="67" t="s">
        <v>1713</v>
      </c>
      <c r="D30" s="67"/>
      <c r="E30" s="176"/>
      <c r="F30" s="201"/>
      <c r="G30" s="75"/>
      <c r="H30" s="67"/>
    </row>
    <row r="31" spans="1:8" ht="16.899999999999999" customHeight="1">
      <c r="A31" s="1390">
        <v>20</v>
      </c>
      <c r="B31" s="176"/>
      <c r="C31" s="67" t="s">
        <v>2811</v>
      </c>
      <c r="D31" s="67"/>
      <c r="E31" s="176"/>
      <c r="F31" s="201"/>
      <c r="G31" s="75"/>
      <c r="H31" s="67"/>
    </row>
    <row r="32" spans="1:8" ht="16.899999999999999" customHeight="1">
      <c r="A32" s="1390">
        <v>21</v>
      </c>
      <c r="B32" s="176"/>
      <c r="C32" s="67" t="s">
        <v>1717</v>
      </c>
      <c r="D32" s="67"/>
      <c r="E32" s="176"/>
      <c r="F32" s="201"/>
      <c r="G32" s="75"/>
      <c r="H32" s="67"/>
    </row>
    <row r="33" spans="1:8" ht="16.899999999999999" customHeight="1">
      <c r="A33" s="1390">
        <v>22</v>
      </c>
      <c r="B33" s="176"/>
      <c r="C33" s="67" t="s">
        <v>1719</v>
      </c>
      <c r="D33" s="67"/>
      <c r="E33" s="176"/>
      <c r="F33" s="201"/>
      <c r="G33" s="75"/>
      <c r="H33" s="67"/>
    </row>
    <row r="34" spans="1:8" ht="16.899999999999999" customHeight="1">
      <c r="A34" s="1390">
        <v>23</v>
      </c>
      <c r="B34" s="176"/>
      <c r="C34" s="67" t="s">
        <v>1721</v>
      </c>
      <c r="D34" s="67"/>
      <c r="E34" s="176"/>
      <c r="F34" s="201"/>
      <c r="G34" s="75"/>
      <c r="H34" s="67"/>
    </row>
    <row r="35" spans="1:8" ht="16.899999999999999" customHeight="1">
      <c r="A35" s="1390">
        <v>24</v>
      </c>
      <c r="B35" s="176"/>
      <c r="C35" s="67" t="s">
        <v>2812</v>
      </c>
      <c r="D35" s="67"/>
      <c r="E35" s="176"/>
      <c r="F35" s="201"/>
      <c r="G35" s="75"/>
      <c r="H35" s="67"/>
    </row>
    <row r="36" spans="1:8" ht="16.899999999999999" customHeight="1">
      <c r="A36" s="1390">
        <v>25</v>
      </c>
      <c r="B36" s="176"/>
      <c r="C36" s="67" t="s">
        <v>2813</v>
      </c>
      <c r="D36" s="67"/>
      <c r="E36" s="176"/>
      <c r="F36" s="201"/>
      <c r="G36" s="75"/>
      <c r="H36" s="67"/>
    </row>
    <row r="37" spans="1:8" ht="16.899999999999999" customHeight="1">
      <c r="A37" s="1395">
        <v>26</v>
      </c>
      <c r="B37" s="179"/>
      <c r="C37" s="894" t="s">
        <v>2814</v>
      </c>
      <c r="D37" s="894"/>
      <c r="E37" s="251" t="s">
        <v>1979</v>
      </c>
      <c r="F37" s="895">
        <f>SUM(F29:F36)</f>
        <v>0</v>
      </c>
      <c r="G37" s="218"/>
      <c r="H37" s="67"/>
    </row>
    <row r="38" spans="1:8" ht="16.899999999999999" customHeight="1">
      <c r="A38" s="74"/>
      <c r="B38" s="176"/>
      <c r="C38" s="885"/>
      <c r="D38" s="885"/>
      <c r="E38" s="67"/>
      <c r="F38" s="67"/>
      <c r="G38" s="75"/>
      <c r="H38" s="67"/>
    </row>
    <row r="39" spans="1:8" ht="16.899999999999999" customHeight="1">
      <c r="A39" s="74"/>
      <c r="B39" s="176"/>
      <c r="C39" s="885"/>
      <c r="D39" s="885"/>
      <c r="E39" s="67"/>
      <c r="F39" s="67"/>
      <c r="G39" s="75"/>
      <c r="H39" s="67"/>
    </row>
    <row r="40" spans="1:8" ht="16.899999999999999" customHeight="1">
      <c r="A40" s="74"/>
      <c r="B40" s="176"/>
      <c r="C40" s="885"/>
      <c r="D40" s="885"/>
      <c r="E40" s="67"/>
      <c r="F40" s="67"/>
      <c r="G40" s="75"/>
      <c r="H40" s="67"/>
    </row>
    <row r="41" spans="1:8" ht="16.899999999999999" customHeight="1">
      <c r="A41" s="74"/>
      <c r="B41" s="176"/>
      <c r="C41" s="885"/>
      <c r="D41" s="885"/>
      <c r="E41" s="67"/>
      <c r="F41" s="67"/>
      <c r="G41" s="75"/>
      <c r="H41" s="67"/>
    </row>
    <row r="42" spans="1:8" ht="16.899999999999999" customHeight="1">
      <c r="A42" s="74"/>
      <c r="B42" s="176"/>
      <c r="C42" s="885"/>
      <c r="D42" s="885"/>
      <c r="E42" s="67"/>
      <c r="F42" s="67"/>
      <c r="G42" s="75"/>
      <c r="H42" s="67"/>
    </row>
    <row r="43" spans="1:8" ht="16.899999999999999" customHeight="1">
      <c r="A43" s="74"/>
      <c r="B43" s="176"/>
      <c r="C43" s="885"/>
      <c r="D43" s="885"/>
      <c r="E43" s="67"/>
      <c r="F43" s="67"/>
      <c r="G43" s="75"/>
      <c r="H43" s="67"/>
    </row>
    <row r="44" spans="1:8" ht="16.899999999999999" customHeight="1">
      <c r="A44" s="74"/>
      <c r="B44" s="176"/>
      <c r="C44" s="885"/>
      <c r="D44" s="885"/>
      <c r="E44" s="67"/>
      <c r="F44" s="67"/>
      <c r="G44" s="75"/>
      <c r="H44" s="67"/>
    </row>
    <row r="45" spans="1:8" ht="16.899999999999999" customHeight="1">
      <c r="A45" s="74"/>
      <c r="B45" s="176"/>
      <c r="C45" s="885"/>
      <c r="D45" s="885"/>
      <c r="E45" s="67"/>
      <c r="F45" s="67"/>
      <c r="G45" s="75"/>
      <c r="H45" s="67"/>
    </row>
    <row r="46" spans="1:8" ht="16.899999999999999" customHeight="1">
      <c r="A46" s="74"/>
      <c r="B46" s="176"/>
      <c r="C46" s="885"/>
      <c r="D46" s="885"/>
      <c r="E46" s="67"/>
      <c r="F46" s="67"/>
      <c r="G46" s="75"/>
      <c r="H46" s="67"/>
    </row>
    <row r="47" spans="1:8" ht="16.899999999999999" customHeight="1">
      <c r="A47" s="74"/>
      <c r="B47" s="176"/>
      <c r="C47" s="885"/>
      <c r="D47" s="885"/>
      <c r="E47" s="67"/>
      <c r="F47" s="67"/>
      <c r="G47" s="75"/>
      <c r="H47" s="67"/>
    </row>
    <row r="48" spans="1:8" ht="16.899999999999999" customHeight="1">
      <c r="A48" s="74"/>
      <c r="B48" s="176"/>
      <c r="C48" s="885"/>
      <c r="D48" s="885"/>
      <c r="E48" s="67"/>
      <c r="F48" s="67"/>
      <c r="G48" s="75"/>
      <c r="H48" s="67"/>
    </row>
    <row r="49" spans="1:8" ht="16.899999999999999" customHeight="1">
      <c r="A49" s="74"/>
      <c r="B49" s="176"/>
      <c r="C49" s="885"/>
      <c r="D49" s="885"/>
      <c r="E49" s="67"/>
      <c r="F49" s="67"/>
      <c r="G49" s="75"/>
      <c r="H49" s="67"/>
    </row>
    <row r="50" spans="1:8" ht="16.899999999999999" customHeight="1">
      <c r="A50" s="74"/>
      <c r="B50" s="176"/>
      <c r="C50" s="885"/>
      <c r="D50" s="885"/>
      <c r="E50" s="67"/>
      <c r="F50" s="67"/>
      <c r="G50" s="75"/>
      <c r="H50" s="67"/>
    </row>
    <row r="51" spans="1:8" ht="16.899999999999999" customHeight="1">
      <c r="A51" s="74"/>
      <c r="B51" s="176"/>
      <c r="C51" s="885"/>
      <c r="D51" s="885"/>
      <c r="E51" s="67"/>
      <c r="F51" s="67"/>
      <c r="G51" s="75"/>
      <c r="H51" s="67"/>
    </row>
    <row r="52" spans="1:8" ht="16.899999999999999" customHeight="1">
      <c r="A52" s="74"/>
      <c r="B52" s="176"/>
      <c r="C52" s="885"/>
      <c r="D52" s="885"/>
      <c r="E52" s="67"/>
      <c r="F52" s="67"/>
      <c r="G52" s="75"/>
      <c r="H52" s="67"/>
    </row>
    <row r="53" spans="1:8" ht="16.899999999999999" customHeight="1">
      <c r="A53" s="74"/>
      <c r="B53" s="176"/>
      <c r="C53" s="885"/>
      <c r="D53" s="885"/>
      <c r="E53" s="67"/>
      <c r="F53" s="67"/>
      <c r="G53" s="75"/>
      <c r="H53" s="67"/>
    </row>
    <row r="54" spans="1:8" ht="16.899999999999999" customHeight="1">
      <c r="A54" s="74"/>
      <c r="B54" s="176"/>
      <c r="C54" s="885"/>
      <c r="D54" s="885"/>
      <c r="E54" s="67"/>
      <c r="F54" s="67"/>
      <c r="G54" s="75"/>
      <c r="H54" s="67"/>
    </row>
    <row r="55" spans="1:8" ht="16.899999999999999" customHeight="1">
      <c r="A55" s="74"/>
      <c r="B55" s="176"/>
      <c r="C55" s="885"/>
      <c r="D55" s="885"/>
      <c r="E55" s="67"/>
      <c r="F55" s="67"/>
      <c r="G55" s="75"/>
      <c r="H55" s="67"/>
    </row>
    <row r="56" spans="1:8" ht="16.899999999999999" customHeight="1">
      <c r="A56" s="74"/>
      <c r="B56" s="176"/>
      <c r="C56" s="885"/>
      <c r="D56" s="885"/>
      <c r="E56" s="67"/>
      <c r="F56" s="67"/>
      <c r="G56" s="75"/>
      <c r="H56" s="67"/>
    </row>
    <row r="57" spans="1:8" ht="16.899999999999999" customHeight="1">
      <c r="A57" s="74"/>
      <c r="B57" s="176"/>
      <c r="C57" s="885"/>
      <c r="D57" s="885"/>
      <c r="E57" s="67"/>
      <c r="F57" s="67"/>
      <c r="G57" s="75"/>
      <c r="H57" s="67"/>
    </row>
    <row r="58" spans="1:8" ht="16.899999999999999" customHeight="1">
      <c r="A58" s="74"/>
      <c r="B58" s="176"/>
      <c r="C58" s="885"/>
      <c r="D58" s="885"/>
      <c r="E58" s="67"/>
      <c r="F58" s="67"/>
      <c r="G58" s="75"/>
      <c r="H58" s="67"/>
    </row>
    <row r="59" spans="1:8" ht="16.899999999999999" customHeight="1">
      <c r="A59" s="74"/>
      <c r="B59" s="176"/>
      <c r="C59" s="885"/>
      <c r="D59" s="885"/>
      <c r="E59" s="67"/>
      <c r="F59" s="67"/>
      <c r="G59" s="75"/>
      <c r="H59" s="67"/>
    </row>
    <row r="60" spans="1:8" ht="16.899999999999999" customHeight="1">
      <c r="A60" s="74"/>
      <c r="B60" s="176"/>
      <c r="C60" s="885"/>
      <c r="D60" s="885"/>
      <c r="E60" s="67"/>
      <c r="F60" s="67"/>
      <c r="G60" s="75"/>
      <c r="H60" s="67"/>
    </row>
    <row r="61" spans="1:8" ht="16.899999999999999" customHeight="1">
      <c r="A61" s="74"/>
      <c r="B61" s="176"/>
      <c r="C61" s="885"/>
      <c r="D61" s="885"/>
      <c r="E61" s="67"/>
      <c r="F61" s="67"/>
      <c r="G61" s="75"/>
      <c r="H61" s="67"/>
    </row>
    <row r="62" spans="1:8" ht="16.899999999999999" customHeight="1">
      <c r="A62" s="74"/>
      <c r="B62" s="176"/>
      <c r="C62" s="885"/>
      <c r="D62" s="885"/>
      <c r="E62" s="67"/>
      <c r="F62" s="67"/>
      <c r="G62" s="75"/>
      <c r="H62" s="67"/>
    </row>
    <row r="63" spans="1:8" ht="16.899999999999999" customHeight="1">
      <c r="A63" s="74"/>
      <c r="B63" s="176"/>
      <c r="C63" s="885"/>
      <c r="D63" s="885"/>
      <c r="E63" s="67"/>
      <c r="F63" s="67"/>
      <c r="G63" s="75"/>
      <c r="H63" s="67"/>
    </row>
    <row r="64" spans="1:8" ht="16.899999999999999" customHeight="1">
      <c r="A64" s="74"/>
      <c r="B64" s="176"/>
      <c r="C64" s="885"/>
      <c r="D64" s="885"/>
      <c r="E64" s="67"/>
      <c r="F64" s="67"/>
      <c r="G64" s="75"/>
      <c r="H64" s="67"/>
    </row>
    <row r="65" spans="1:8" ht="16.899999999999999" customHeight="1" thickBot="1">
      <c r="A65" s="163"/>
      <c r="B65" s="545"/>
      <c r="C65" s="896"/>
      <c r="D65" s="896"/>
      <c r="E65" s="104"/>
      <c r="F65" s="104"/>
      <c r="G65" s="145"/>
      <c r="H65" s="67"/>
    </row>
    <row r="66" spans="1:8" ht="16.899999999999999" customHeight="1">
      <c r="A66" s="67" t="s">
        <v>1503</v>
      </c>
      <c r="B66" s="67"/>
      <c r="C66" s="67"/>
      <c r="D66" s="67"/>
      <c r="E66" s="67"/>
      <c r="F66" s="67"/>
      <c r="G66" s="67"/>
      <c r="H66" s="67"/>
    </row>
    <row r="67" spans="1:8" ht="16.899999999999999" customHeight="1">
      <c r="A67" s="1391">
        <v>89</v>
      </c>
      <c r="B67" s="108"/>
      <c r="C67" s="108"/>
      <c r="D67" s="108"/>
      <c r="E67" s="108"/>
      <c r="F67" s="108"/>
      <c r="G67" s="108"/>
      <c r="H67" s="67"/>
    </row>
    <row r="68" spans="1:8">
      <c r="A68" s="67"/>
    </row>
    <row r="69" spans="1:8">
      <c r="A69" s="67"/>
    </row>
    <row r="70" spans="1:8">
      <c r="A70" s="67"/>
    </row>
    <row r="71" spans="1:8">
      <c r="A71" s="67"/>
    </row>
    <row r="72" spans="1:8">
      <c r="A72" s="67"/>
    </row>
    <row r="73" spans="1:8">
      <c r="A73" s="67"/>
    </row>
    <row r="74" spans="1:8">
      <c r="A74" s="67"/>
    </row>
    <row r="75" spans="1:8">
      <c r="A75" s="67"/>
    </row>
    <row r="76" spans="1:8">
      <c r="A76" s="67"/>
    </row>
    <row r="77" spans="1:8">
      <c r="A77" s="67"/>
    </row>
    <row r="78" spans="1:8">
      <c r="A78" s="67"/>
    </row>
    <row r="79" spans="1:8">
      <c r="A79" s="67"/>
    </row>
    <row r="80" spans="1:8">
      <c r="A80" s="67"/>
    </row>
    <row r="81" spans="1:1">
      <c r="A81" s="67"/>
    </row>
    <row r="82" spans="1:1">
      <c r="A82" s="67"/>
    </row>
    <row r="83" spans="1:1">
      <c r="A83" s="67"/>
    </row>
    <row r="84" spans="1:1">
      <c r="A84" s="67"/>
    </row>
    <row r="85" spans="1:1">
      <c r="A85" s="67"/>
    </row>
    <row r="86" spans="1:1">
      <c r="A86" s="67"/>
    </row>
    <row r="87" spans="1:1">
      <c r="A87" s="67"/>
    </row>
    <row r="88" spans="1:1">
      <c r="A88" s="67"/>
    </row>
    <row r="89" spans="1:1">
      <c r="A89" s="67"/>
    </row>
    <row r="90" spans="1:1">
      <c r="A90" s="67"/>
    </row>
  </sheetData>
  <printOptions horizontalCentered="1"/>
  <pageMargins left="0.5" right="0.5" top="0.5" bottom="0.5" header="0.5" footer="0.5"/>
  <pageSetup scale="60" orientation="portrait" r:id="rId1"/>
  <headerFooter alignWithMargins="0"/>
  <legacyDrawing r:id="rId2"/>
</worksheet>
</file>

<file path=xl/worksheets/sheet49.xml><?xml version="1.0" encoding="utf-8"?>
<worksheet xmlns="http://schemas.openxmlformats.org/spreadsheetml/2006/main" xmlns:r="http://schemas.openxmlformats.org/officeDocument/2006/relationships">
  <sheetPr transitionEvaluation="1">
    <pageSetUpPr fitToPage="1"/>
  </sheetPr>
  <dimension ref="A1:F83"/>
  <sheetViews>
    <sheetView defaultGridColor="0" topLeftCell="A29" colorId="22" zoomScale="75" zoomScaleNormal="75" workbookViewId="0">
      <selection activeCell="A60" sqref="A60"/>
    </sheetView>
  </sheetViews>
  <sheetFormatPr defaultColWidth="9.77734375" defaultRowHeight="15"/>
  <cols>
    <col min="1" max="1" width="6.77734375" customWidth="1"/>
    <col min="2" max="2" width="4.77734375" customWidth="1"/>
    <col min="3" max="3" width="71.77734375" customWidth="1"/>
    <col min="5" max="5" width="16.77734375" customWidth="1"/>
  </cols>
  <sheetData>
    <row r="1" spans="1:6" ht="16.899999999999999" customHeight="1" thickBot="1">
      <c r="A1" s="7" t="str">
        <f>'Data Sheet'!A48</f>
        <v>Annual Report of THE MIDDLEBURGH TELEPHONE COMPANY                                                     For the period ending DECEMBER 31, 2013</v>
      </c>
      <c r="B1" s="7"/>
      <c r="C1" s="7"/>
      <c r="D1" s="7"/>
      <c r="E1" s="7"/>
      <c r="F1" s="7"/>
    </row>
    <row r="2" spans="1:6" ht="16.899999999999999" customHeight="1">
      <c r="A2" s="477"/>
      <c r="B2" s="478"/>
      <c r="C2" s="478"/>
      <c r="D2" s="478"/>
      <c r="E2" s="113"/>
      <c r="F2" s="7"/>
    </row>
    <row r="3" spans="1:6" ht="16.899999999999999" customHeight="1">
      <c r="A3" s="118"/>
      <c r="B3" s="7"/>
      <c r="C3" s="7"/>
      <c r="D3" s="7"/>
      <c r="E3" s="481"/>
      <c r="F3" s="7"/>
    </row>
    <row r="4" spans="1:6" ht="16.899999999999999" customHeight="1">
      <c r="A4" s="897" t="s">
        <v>2815</v>
      </c>
      <c r="B4" s="115"/>
      <c r="C4" s="890"/>
      <c r="D4" s="890"/>
      <c r="E4" s="117"/>
      <c r="F4" s="7"/>
    </row>
    <row r="5" spans="1:6" ht="16.899999999999999" customHeight="1">
      <c r="A5" s="118"/>
      <c r="B5" s="7"/>
      <c r="C5" s="7"/>
      <c r="D5" s="7"/>
      <c r="E5" s="481"/>
      <c r="F5" s="7"/>
    </row>
    <row r="6" spans="1:6" ht="30">
      <c r="A6" s="1392">
        <v>1</v>
      </c>
      <c r="B6" s="7"/>
      <c r="C6" s="984" t="s">
        <v>2816</v>
      </c>
      <c r="D6" s="14"/>
      <c r="E6" s="481"/>
      <c r="F6" s="7"/>
    </row>
    <row r="7" spans="1:6" ht="16.899999999999999" customHeight="1">
      <c r="A7" s="118"/>
      <c r="B7" s="7"/>
      <c r="C7" s="7"/>
      <c r="D7" s="7"/>
      <c r="E7" s="481"/>
      <c r="F7" s="7"/>
    </row>
    <row r="8" spans="1:6" ht="16.899999999999999" customHeight="1">
      <c r="A8" s="1393">
        <v>2</v>
      </c>
      <c r="B8" s="7"/>
      <c r="C8" s="7" t="s">
        <v>2817</v>
      </c>
      <c r="D8" s="7"/>
      <c r="E8" s="481"/>
      <c r="F8" s="7"/>
    </row>
    <row r="9" spans="1:6" ht="16.899999999999999" customHeight="1">
      <c r="A9" s="1393">
        <v>3</v>
      </c>
      <c r="B9" s="7"/>
      <c r="C9" s="7" t="s">
        <v>2818</v>
      </c>
      <c r="D9" s="7"/>
      <c r="E9" s="481"/>
      <c r="F9" s="7"/>
    </row>
    <row r="10" spans="1:6" ht="16.899999999999999" customHeight="1">
      <c r="A10" s="118"/>
      <c r="B10" s="7"/>
      <c r="C10" s="7"/>
      <c r="D10" s="7"/>
      <c r="E10" s="505"/>
      <c r="F10" s="7"/>
    </row>
    <row r="11" spans="1:6" ht="16.899999999999999" customHeight="1">
      <c r="A11" s="780" t="s">
        <v>36</v>
      </c>
      <c r="B11" s="483"/>
      <c r="C11" s="483"/>
      <c r="D11" s="483"/>
      <c r="E11" s="559" t="s">
        <v>47</v>
      </c>
      <c r="F11" s="7"/>
    </row>
    <row r="12" spans="1:6" ht="16.899999999999999" customHeight="1">
      <c r="A12" s="509" t="s">
        <v>48</v>
      </c>
      <c r="B12" s="507"/>
      <c r="C12" s="110" t="s">
        <v>625</v>
      </c>
      <c r="D12" s="7"/>
      <c r="E12" s="561" t="s">
        <v>691</v>
      </c>
      <c r="F12" s="7"/>
    </row>
    <row r="13" spans="1:6" ht="16.899999999999999" customHeight="1">
      <c r="A13" s="503"/>
      <c r="B13" s="511"/>
      <c r="C13" s="512" t="s">
        <v>530</v>
      </c>
      <c r="D13" s="504"/>
      <c r="E13" s="898" t="s">
        <v>2819</v>
      </c>
      <c r="F13" s="7"/>
    </row>
    <row r="14" spans="1:6" ht="16.899999999999999" customHeight="1">
      <c r="A14" s="118"/>
      <c r="B14" s="507"/>
      <c r="C14" s="899" t="s">
        <v>2820</v>
      </c>
      <c r="D14" s="12"/>
      <c r="E14" s="900"/>
      <c r="F14" s="7"/>
    </row>
    <row r="15" spans="1:6" ht="16.899999999999999" customHeight="1">
      <c r="A15" s="1393">
        <v>1</v>
      </c>
      <c r="B15" s="507"/>
      <c r="C15" s="7" t="s">
        <v>2821</v>
      </c>
      <c r="D15" s="7"/>
      <c r="E15" s="604"/>
      <c r="F15" s="7"/>
    </row>
    <row r="16" spans="1:6" ht="16.899999999999999" customHeight="1">
      <c r="A16" s="118"/>
      <c r="B16" s="507"/>
      <c r="C16" s="7" t="s">
        <v>2822</v>
      </c>
      <c r="D16" s="7"/>
      <c r="E16" s="232"/>
      <c r="F16" s="7"/>
    </row>
    <row r="17" spans="1:6" ht="16.899999999999999" customHeight="1">
      <c r="A17" s="1393">
        <v>2</v>
      </c>
      <c r="B17" s="507"/>
      <c r="C17" s="7" t="s">
        <v>2823</v>
      </c>
      <c r="D17" s="7"/>
      <c r="E17" s="232"/>
      <c r="F17" s="7"/>
    </row>
    <row r="18" spans="1:6" ht="16.899999999999999" customHeight="1">
      <c r="A18" s="1393">
        <v>3</v>
      </c>
      <c r="B18" s="507"/>
      <c r="C18" s="7" t="s">
        <v>2824</v>
      </c>
      <c r="D18" s="7"/>
      <c r="E18" s="232"/>
      <c r="F18" s="7"/>
    </row>
    <row r="19" spans="1:6" ht="16.899999999999999" customHeight="1">
      <c r="A19" s="1393">
        <v>4</v>
      </c>
      <c r="B19" s="507"/>
      <c r="C19" s="7" t="s">
        <v>2825</v>
      </c>
      <c r="D19" s="7"/>
      <c r="E19" s="232"/>
      <c r="F19" s="7"/>
    </row>
    <row r="20" spans="1:6" ht="16.899999999999999" customHeight="1">
      <c r="A20" s="1393">
        <v>5</v>
      </c>
      <c r="B20" s="507"/>
      <c r="C20" s="7" t="s">
        <v>2826</v>
      </c>
      <c r="D20" s="7"/>
      <c r="E20" s="232"/>
      <c r="F20" s="7"/>
    </row>
    <row r="21" spans="1:6" ht="16.899999999999999" customHeight="1">
      <c r="A21" s="1393">
        <v>6</v>
      </c>
      <c r="B21" s="507"/>
      <c r="C21" s="7" t="s">
        <v>2827</v>
      </c>
      <c r="D21" s="7"/>
      <c r="E21" s="232"/>
      <c r="F21" s="7"/>
    </row>
    <row r="22" spans="1:6" ht="16.899999999999999" customHeight="1">
      <c r="A22" s="1393">
        <v>7</v>
      </c>
      <c r="B22" s="507"/>
      <c r="C22" s="7" t="s">
        <v>2828</v>
      </c>
      <c r="D22" s="7"/>
      <c r="E22" s="232"/>
      <c r="F22" s="7"/>
    </row>
    <row r="23" spans="1:6" ht="16.899999999999999" customHeight="1">
      <c r="A23" s="1393">
        <v>8</v>
      </c>
      <c r="B23" s="507"/>
      <c r="C23" s="7" t="s">
        <v>2829</v>
      </c>
      <c r="D23" s="7"/>
      <c r="E23" s="232"/>
      <c r="F23" s="7"/>
    </row>
    <row r="24" spans="1:6" ht="16.899999999999999" customHeight="1" thickBot="1">
      <c r="A24" s="1393">
        <v>9</v>
      </c>
      <c r="B24" s="507"/>
      <c r="C24" s="7" t="s">
        <v>1909</v>
      </c>
      <c r="D24" s="7"/>
      <c r="E24" s="901">
        <f>SUM(E15:E21)-E22-E23</f>
        <v>0</v>
      </c>
      <c r="F24" s="7"/>
    </row>
    <row r="25" spans="1:6" ht="16.899999999999999" customHeight="1">
      <c r="A25" s="477"/>
      <c r="B25" s="478"/>
      <c r="C25" s="478"/>
      <c r="D25" s="478"/>
      <c r="E25" s="113"/>
      <c r="F25" s="7"/>
    </row>
    <row r="26" spans="1:6" ht="16.899999999999999" customHeight="1">
      <c r="A26" s="118"/>
      <c r="B26" s="7"/>
      <c r="C26" s="7" t="s">
        <v>1910</v>
      </c>
      <c r="D26" s="7"/>
      <c r="E26" s="481"/>
      <c r="F26" s="7"/>
    </row>
    <row r="27" spans="1:6" ht="16.899999999999999" customHeight="1">
      <c r="A27" s="118"/>
      <c r="B27" s="7"/>
      <c r="C27" s="7"/>
      <c r="D27" s="7"/>
      <c r="E27" s="481"/>
      <c r="F27" s="7"/>
    </row>
    <row r="28" spans="1:6" ht="16.899999999999999" customHeight="1">
      <c r="A28" s="118"/>
      <c r="B28" s="7"/>
      <c r="C28" s="7" t="s">
        <v>1911</v>
      </c>
      <c r="D28" s="7"/>
      <c r="E28" s="481"/>
      <c r="F28" s="7"/>
    </row>
    <row r="29" spans="1:6" ht="16.899999999999999" customHeight="1">
      <c r="A29" s="213"/>
      <c r="B29" s="30"/>
      <c r="C29" s="30"/>
      <c r="D29" s="30"/>
      <c r="E29" s="148"/>
      <c r="F29" s="7"/>
    </row>
    <row r="30" spans="1:6" ht="16.899999999999999" customHeight="1">
      <c r="A30" s="213"/>
      <c r="B30" s="30"/>
      <c r="C30" s="30"/>
      <c r="D30" s="30"/>
      <c r="E30" s="148"/>
      <c r="F30" s="7"/>
    </row>
    <row r="31" spans="1:6" ht="16.899999999999999" customHeight="1">
      <c r="A31" s="213"/>
      <c r="B31" s="30"/>
      <c r="C31" s="30"/>
      <c r="D31" s="30"/>
      <c r="E31" s="148"/>
      <c r="F31" s="7"/>
    </row>
    <row r="32" spans="1:6" ht="16.899999999999999" customHeight="1">
      <c r="A32" s="213"/>
      <c r="B32" s="30"/>
      <c r="C32" s="30"/>
      <c r="D32" s="30"/>
      <c r="E32" s="148"/>
      <c r="F32" s="7"/>
    </row>
    <row r="33" spans="1:6" ht="16.899999999999999" customHeight="1">
      <c r="A33" s="213"/>
      <c r="B33" s="30"/>
      <c r="C33" s="30"/>
      <c r="D33" s="30"/>
      <c r="E33" s="148"/>
      <c r="F33" s="7"/>
    </row>
    <row r="34" spans="1:6" ht="16.899999999999999" customHeight="1">
      <c r="A34" s="213"/>
      <c r="B34" s="30"/>
      <c r="C34" s="30"/>
      <c r="D34" s="30"/>
      <c r="E34" s="148"/>
      <c r="F34" s="7"/>
    </row>
    <row r="35" spans="1:6" ht="16.899999999999999" customHeight="1">
      <c r="A35" s="213"/>
      <c r="B35" s="30"/>
      <c r="C35" s="30"/>
      <c r="D35" s="30"/>
      <c r="E35" s="148"/>
      <c r="F35" s="7"/>
    </row>
    <row r="36" spans="1:6" ht="16.899999999999999" customHeight="1">
      <c r="A36" s="213"/>
      <c r="B36" s="30"/>
      <c r="C36" s="30"/>
      <c r="D36" s="30"/>
      <c r="E36" s="148"/>
      <c r="F36" s="7"/>
    </row>
    <row r="37" spans="1:6" ht="16.899999999999999" customHeight="1">
      <c r="A37" s="213"/>
      <c r="B37" s="30"/>
      <c r="C37" s="30"/>
      <c r="D37" s="30"/>
      <c r="E37" s="148"/>
      <c r="F37" s="7"/>
    </row>
    <row r="38" spans="1:6" ht="16.899999999999999" customHeight="1">
      <c r="A38" s="213"/>
      <c r="B38" s="30"/>
      <c r="C38" s="30"/>
      <c r="D38" s="30"/>
      <c r="E38" s="148"/>
      <c r="F38" s="7"/>
    </row>
    <row r="39" spans="1:6" ht="16.899999999999999" customHeight="1">
      <c r="A39" s="213"/>
      <c r="B39" s="30"/>
      <c r="C39" s="30"/>
      <c r="D39" s="30"/>
      <c r="E39" s="148"/>
      <c r="F39" s="7"/>
    </row>
    <row r="40" spans="1:6" ht="16.899999999999999" customHeight="1">
      <c r="A40" s="213"/>
      <c r="B40" s="30"/>
      <c r="C40" s="30"/>
      <c r="D40" s="30"/>
      <c r="E40" s="148"/>
      <c r="F40" s="7"/>
    </row>
    <row r="41" spans="1:6" ht="16.899999999999999" customHeight="1">
      <c r="A41" s="213"/>
      <c r="B41" s="30"/>
      <c r="C41" s="30"/>
      <c r="D41" s="30"/>
      <c r="E41" s="148"/>
      <c r="F41" s="7"/>
    </row>
    <row r="42" spans="1:6" ht="16.899999999999999" customHeight="1">
      <c r="A42" s="213"/>
      <c r="B42" s="30"/>
      <c r="C42" s="30"/>
      <c r="D42" s="30"/>
      <c r="E42" s="148"/>
      <c r="F42" s="7"/>
    </row>
    <row r="43" spans="1:6" ht="16.899999999999999" customHeight="1">
      <c r="A43" s="213"/>
      <c r="B43" s="30"/>
      <c r="C43" s="30"/>
      <c r="D43" s="30"/>
      <c r="E43" s="148"/>
      <c r="F43" s="7"/>
    </row>
    <row r="44" spans="1:6" ht="16.899999999999999" customHeight="1">
      <c r="A44" s="213"/>
      <c r="B44" s="30"/>
      <c r="C44" s="30"/>
      <c r="D44" s="30"/>
      <c r="E44" s="148"/>
      <c r="F44" s="7"/>
    </row>
    <row r="45" spans="1:6" ht="16.899999999999999" customHeight="1">
      <c r="A45" s="213"/>
      <c r="B45" s="30"/>
      <c r="C45" s="30"/>
      <c r="D45" s="30"/>
      <c r="E45" s="148"/>
      <c r="F45" s="7"/>
    </row>
    <row r="46" spans="1:6" ht="16.899999999999999" customHeight="1">
      <c r="A46" s="213"/>
      <c r="B46" s="30"/>
      <c r="C46" s="30"/>
      <c r="D46" s="30"/>
      <c r="E46" s="148"/>
      <c r="F46" s="7"/>
    </row>
    <row r="47" spans="1:6" ht="16.899999999999999" customHeight="1">
      <c r="A47" s="213"/>
      <c r="B47" s="30"/>
      <c r="C47" s="30"/>
      <c r="D47" s="30"/>
      <c r="E47" s="148"/>
      <c r="F47" s="7"/>
    </row>
    <row r="48" spans="1:6" ht="16.899999999999999" customHeight="1">
      <c r="A48" s="213"/>
      <c r="B48" s="30"/>
      <c r="C48" s="30"/>
      <c r="D48" s="30"/>
      <c r="E48" s="148"/>
      <c r="F48" s="7"/>
    </row>
    <row r="49" spans="1:6" ht="16.899999999999999" customHeight="1">
      <c r="A49" s="213"/>
      <c r="B49" s="30"/>
      <c r="C49" s="30"/>
      <c r="D49" s="30"/>
      <c r="E49" s="148"/>
      <c r="F49" s="7"/>
    </row>
    <row r="50" spans="1:6" ht="16.899999999999999" customHeight="1">
      <c r="A50" s="213"/>
      <c r="B50" s="30"/>
      <c r="C50" s="30"/>
      <c r="D50" s="30"/>
      <c r="E50" s="148"/>
      <c r="F50" s="7"/>
    </row>
    <row r="51" spans="1:6" ht="16.899999999999999" customHeight="1">
      <c r="A51" s="213"/>
      <c r="B51" s="30"/>
      <c r="C51" s="30"/>
      <c r="D51" s="30"/>
      <c r="E51" s="148"/>
      <c r="F51" s="7"/>
    </row>
    <row r="52" spans="1:6" ht="16.899999999999999" customHeight="1">
      <c r="A52" s="213"/>
      <c r="B52" s="30"/>
      <c r="C52" s="30"/>
      <c r="D52" s="30"/>
      <c r="E52" s="148"/>
      <c r="F52" s="7"/>
    </row>
    <row r="53" spans="1:6" ht="16.899999999999999" customHeight="1">
      <c r="A53" s="213"/>
      <c r="B53" s="30"/>
      <c r="C53" s="30"/>
      <c r="D53" s="30"/>
      <c r="E53" s="148"/>
      <c r="F53" s="7"/>
    </row>
    <row r="54" spans="1:6" ht="16.899999999999999" customHeight="1">
      <c r="A54" s="213"/>
      <c r="B54" s="30"/>
      <c r="C54" s="30"/>
      <c r="D54" s="30"/>
      <c r="E54" s="148"/>
      <c r="F54" s="7"/>
    </row>
    <row r="55" spans="1:6" ht="16.899999999999999" customHeight="1">
      <c r="A55" s="213"/>
      <c r="B55" s="30"/>
      <c r="C55" s="30"/>
      <c r="D55" s="30"/>
      <c r="E55" s="148"/>
      <c r="F55" s="7"/>
    </row>
    <row r="56" spans="1:6" ht="16.899999999999999" customHeight="1">
      <c r="A56" s="213"/>
      <c r="B56" s="30"/>
      <c r="C56" s="30"/>
      <c r="D56" s="30"/>
      <c r="E56" s="148"/>
      <c r="F56" s="7"/>
    </row>
    <row r="57" spans="1:6" ht="16.899999999999999" customHeight="1">
      <c r="A57" s="213"/>
      <c r="B57" s="30"/>
      <c r="C57" s="30"/>
      <c r="D57" s="30"/>
      <c r="E57" s="148"/>
      <c r="F57" s="7"/>
    </row>
    <row r="58" spans="1:6" ht="16.899999999999999" customHeight="1" thickBot="1">
      <c r="A58" s="215"/>
      <c r="B58" s="150"/>
      <c r="C58" s="150"/>
      <c r="D58" s="150"/>
      <c r="E58" s="152"/>
      <c r="F58" s="7"/>
    </row>
    <row r="59" spans="1:6" ht="16.899999999999999" customHeight="1">
      <c r="A59" s="7" t="s">
        <v>689</v>
      </c>
      <c r="B59" s="7"/>
      <c r="C59" s="7"/>
      <c r="D59" s="7"/>
      <c r="E59" s="7"/>
      <c r="F59" s="7"/>
    </row>
    <row r="60" spans="1:6" ht="16.899999999999999" customHeight="1">
      <c r="A60" s="1394">
        <v>90</v>
      </c>
      <c r="B60" s="115"/>
      <c r="C60" s="115"/>
      <c r="D60" s="115"/>
      <c r="E60" s="115"/>
      <c r="F60" s="7"/>
    </row>
    <row r="61" spans="1:6">
      <c r="A61" s="7"/>
    </row>
    <row r="62" spans="1:6">
      <c r="A62" s="7"/>
    </row>
    <row r="63" spans="1:6">
      <c r="A63" s="7"/>
    </row>
    <row r="64" spans="1:6">
      <c r="A64" s="7"/>
    </row>
    <row r="65" spans="1:1">
      <c r="A65" s="7"/>
    </row>
    <row r="66" spans="1:1">
      <c r="A66" s="7"/>
    </row>
    <row r="67" spans="1:1">
      <c r="A67" s="7"/>
    </row>
    <row r="68" spans="1:1">
      <c r="A68" s="7"/>
    </row>
    <row r="69" spans="1:1">
      <c r="A69" s="7"/>
    </row>
    <row r="70" spans="1:1">
      <c r="A70" s="7"/>
    </row>
    <row r="71" spans="1:1">
      <c r="A71" s="7"/>
    </row>
    <row r="72" spans="1:1">
      <c r="A72" s="7"/>
    </row>
    <row r="73" spans="1:1">
      <c r="A73" s="7"/>
    </row>
    <row r="74" spans="1:1">
      <c r="A74" s="7"/>
    </row>
    <row r="75" spans="1:1">
      <c r="A75" s="7"/>
    </row>
    <row r="76" spans="1:1">
      <c r="A76" s="7"/>
    </row>
    <row r="77" spans="1:1">
      <c r="A77" s="7"/>
    </row>
    <row r="78" spans="1:1">
      <c r="A78" s="7"/>
    </row>
    <row r="79" spans="1:1">
      <c r="A79" s="7"/>
    </row>
    <row r="80" spans="1:1">
      <c r="A80" s="7"/>
    </row>
    <row r="81" spans="1:1">
      <c r="A81" s="7"/>
    </row>
    <row r="82" spans="1:1">
      <c r="A82" s="7"/>
    </row>
    <row r="83" spans="1:1">
      <c r="A83" s="7"/>
    </row>
  </sheetData>
  <pageMargins left="0.5" right="0.5" top="0.5" bottom="0.5" header="0.5" footer="0.5"/>
  <pageSetup scale="69" orientation="portrait" r:id="rId1"/>
  <headerFooter alignWithMargins="0"/>
  <legacyDrawing r:id="rId2"/>
</worksheet>
</file>

<file path=xl/worksheets/sheet5.xml><?xml version="1.0" encoding="utf-8"?>
<worksheet xmlns="http://schemas.openxmlformats.org/spreadsheetml/2006/main" xmlns:r="http://schemas.openxmlformats.org/officeDocument/2006/relationships">
  <sheetPr transitionEvaluation="1">
    <pageSetUpPr fitToPage="1"/>
  </sheetPr>
  <dimension ref="A1:IV173"/>
  <sheetViews>
    <sheetView defaultGridColor="0" colorId="22" zoomScale="75" zoomScaleNormal="75" workbookViewId="0"/>
  </sheetViews>
  <sheetFormatPr defaultColWidth="9.77734375" defaultRowHeight="15"/>
  <cols>
    <col min="1" max="1" width="1.77734375" customWidth="1"/>
    <col min="2" max="2" width="2.77734375" customWidth="1"/>
    <col min="3" max="3" width="44.77734375" customWidth="1"/>
    <col min="4" max="4" width="2.77734375" customWidth="1"/>
    <col min="5" max="5" width="44.77734375" customWidth="1"/>
    <col min="6" max="6" width="3.77734375" customWidth="1"/>
  </cols>
  <sheetData>
    <row r="1" spans="1:256">
      <c r="A1" s="7"/>
      <c r="B1" s="7"/>
      <c r="C1" s="7"/>
      <c r="D1" s="7"/>
      <c r="E1" s="7"/>
      <c r="F1" s="7"/>
      <c r="G1" s="7"/>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row>
    <row r="2" spans="1:256">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pans="1:256" ht="15.75" thickBot="1">
      <c r="A3" s="109" t="str">
        <f>'Data Sheet'!A46</f>
        <v>Annual Report of THE MIDDLEBURGH TELEPHONE COMPANY                                          For the period ending DECEMBER 31, 2013</v>
      </c>
      <c r="B3" s="7"/>
      <c r="C3" s="7"/>
      <c r="D3" s="7"/>
      <c r="E3" s="110"/>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pans="1:256" ht="6" customHeight="1">
      <c r="A4" s="111"/>
      <c r="B4" s="112"/>
      <c r="C4" s="112"/>
      <c r="D4" s="112"/>
      <c r="E4" s="112"/>
      <c r="F4" s="113"/>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5.75">
      <c r="A5" s="114" t="s">
        <v>2119</v>
      </c>
      <c r="B5" s="115"/>
      <c r="C5" s="116"/>
      <c r="D5" s="116"/>
      <c r="E5" s="116"/>
      <c r="F5" s="11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6" customHeight="1">
      <c r="A6" s="118"/>
      <c r="B6" s="7"/>
      <c r="C6" s="116"/>
      <c r="D6" s="116"/>
      <c r="E6" s="116"/>
      <c r="F6" s="11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c r="A7" s="119"/>
      <c r="B7" s="120" t="s">
        <v>2120</v>
      </c>
      <c r="C7" s="985" t="s">
        <v>2121</v>
      </c>
      <c r="D7" s="122"/>
      <c r="E7" s="985" t="s">
        <v>2122</v>
      </c>
      <c r="F7" s="123"/>
      <c r="G7" s="122"/>
      <c r="H7" s="122"/>
      <c r="I7" s="122"/>
      <c r="J7" s="122"/>
      <c r="K7" s="122"/>
      <c r="L7" s="122"/>
      <c r="M7" s="122"/>
      <c r="N7" s="122"/>
      <c r="O7" s="122"/>
      <c r="P7" s="122"/>
      <c r="Q7" s="122"/>
      <c r="R7" s="122"/>
      <c r="S7" s="122"/>
      <c r="T7" s="122"/>
      <c r="U7" s="122"/>
      <c r="V7" s="122"/>
      <c r="W7" s="122"/>
      <c r="X7" s="122"/>
      <c r="Y7" s="122"/>
      <c r="Z7" s="122"/>
      <c r="AA7" s="122"/>
      <c r="AB7" s="122"/>
      <c r="AC7" s="122"/>
      <c r="AD7" s="122"/>
      <c r="AE7" s="122"/>
      <c r="AF7" s="122"/>
      <c r="AG7" s="122"/>
      <c r="AH7" s="122"/>
      <c r="AI7" s="122"/>
      <c r="AJ7" s="122"/>
      <c r="AK7" s="122"/>
      <c r="AL7" s="122"/>
      <c r="AM7" s="122"/>
      <c r="AN7" s="122"/>
      <c r="AO7" s="122"/>
      <c r="AP7" s="122"/>
      <c r="AQ7" s="122"/>
      <c r="AR7" s="122"/>
      <c r="AS7" s="122"/>
      <c r="AT7" s="122"/>
      <c r="AU7" s="122"/>
      <c r="AV7" s="122"/>
      <c r="AW7" s="122"/>
      <c r="AX7" s="122"/>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c r="CA7" s="122"/>
      <c r="CB7" s="122"/>
      <c r="CC7" s="122"/>
      <c r="CD7" s="122"/>
      <c r="CE7" s="122"/>
      <c r="CF7" s="122"/>
      <c r="CG7" s="122"/>
      <c r="CH7" s="122"/>
      <c r="CI7" s="122"/>
      <c r="CJ7" s="122"/>
      <c r="CK7" s="122"/>
      <c r="CL7" s="122"/>
      <c r="CM7" s="122"/>
      <c r="CN7" s="122"/>
      <c r="CO7" s="122"/>
      <c r="CP7" s="122"/>
      <c r="CQ7" s="122"/>
      <c r="CR7" s="122"/>
      <c r="CS7" s="122"/>
      <c r="CT7" s="122"/>
      <c r="CU7" s="122"/>
      <c r="CV7" s="122"/>
      <c r="CW7" s="122"/>
      <c r="CX7" s="122"/>
      <c r="CY7" s="122"/>
      <c r="CZ7" s="122"/>
      <c r="DA7" s="122"/>
      <c r="DB7" s="122"/>
      <c r="DC7" s="122"/>
      <c r="DD7" s="122"/>
      <c r="DE7" s="122"/>
      <c r="DF7" s="122"/>
      <c r="DG7" s="122"/>
      <c r="DH7" s="122"/>
      <c r="DI7" s="122"/>
      <c r="DJ7" s="122"/>
      <c r="DK7" s="122"/>
      <c r="DL7" s="122"/>
      <c r="DM7" s="122"/>
      <c r="DN7" s="122"/>
      <c r="DO7" s="122"/>
      <c r="DP7" s="122"/>
      <c r="DQ7" s="122"/>
      <c r="DR7" s="122"/>
      <c r="DS7" s="122"/>
      <c r="DT7" s="122"/>
      <c r="DU7" s="122"/>
      <c r="DV7" s="122"/>
      <c r="DW7" s="122"/>
      <c r="DX7" s="122"/>
      <c r="DY7" s="122"/>
      <c r="DZ7" s="122"/>
      <c r="EA7" s="122"/>
      <c r="EB7" s="122"/>
      <c r="EC7" s="122"/>
      <c r="ED7" s="122"/>
      <c r="EE7" s="122"/>
      <c r="EF7" s="122"/>
      <c r="EG7" s="122"/>
      <c r="EH7" s="122"/>
      <c r="EI7" s="122"/>
      <c r="EJ7" s="122"/>
      <c r="EK7" s="122"/>
      <c r="EL7" s="122"/>
      <c r="EM7" s="122"/>
      <c r="EN7" s="122"/>
      <c r="EO7" s="122"/>
      <c r="EP7" s="122"/>
      <c r="EQ7" s="122"/>
      <c r="ER7" s="122"/>
      <c r="ES7" s="122"/>
      <c r="ET7" s="122"/>
      <c r="EU7" s="122"/>
      <c r="EV7" s="122"/>
      <c r="EW7" s="122"/>
      <c r="EX7" s="122"/>
      <c r="EY7" s="122"/>
      <c r="EZ7" s="122"/>
      <c r="FA7" s="122"/>
      <c r="FB7" s="122"/>
      <c r="FC7" s="122"/>
      <c r="FD7" s="122"/>
      <c r="FE7" s="122"/>
      <c r="FF7" s="122"/>
      <c r="FG7" s="122"/>
      <c r="FH7" s="122"/>
      <c r="FI7" s="122"/>
      <c r="FJ7" s="122"/>
      <c r="FK7" s="122"/>
      <c r="FL7" s="122"/>
      <c r="FM7" s="122"/>
      <c r="FN7" s="122"/>
      <c r="FO7" s="122"/>
      <c r="FP7" s="122"/>
      <c r="FQ7" s="122"/>
      <c r="FR7" s="122"/>
      <c r="FS7" s="122"/>
      <c r="FT7" s="122"/>
      <c r="FU7" s="122"/>
      <c r="FV7" s="122"/>
      <c r="FW7" s="122"/>
      <c r="FX7" s="122"/>
      <c r="FY7" s="122"/>
      <c r="FZ7" s="122"/>
      <c r="GA7" s="122"/>
      <c r="GB7" s="122"/>
      <c r="GC7" s="122"/>
      <c r="GD7" s="122"/>
      <c r="GE7" s="122"/>
      <c r="GF7" s="122"/>
      <c r="GG7" s="122"/>
      <c r="GH7" s="122"/>
      <c r="GI7" s="122"/>
      <c r="GJ7" s="122"/>
      <c r="GK7" s="122"/>
      <c r="GL7" s="122"/>
      <c r="GM7" s="122"/>
      <c r="GN7" s="122"/>
      <c r="GO7" s="122"/>
      <c r="GP7" s="122"/>
      <c r="GQ7" s="122"/>
      <c r="GR7" s="122"/>
      <c r="GS7" s="122"/>
      <c r="GT7" s="122"/>
      <c r="GU7" s="122"/>
      <c r="GV7" s="122"/>
      <c r="GW7" s="122"/>
      <c r="GX7" s="122"/>
      <c r="GY7" s="122"/>
      <c r="GZ7" s="122"/>
      <c r="HA7" s="122"/>
      <c r="HB7" s="122"/>
      <c r="HC7" s="122"/>
      <c r="HD7" s="122"/>
      <c r="HE7" s="122"/>
      <c r="HF7" s="122"/>
      <c r="HG7" s="122"/>
      <c r="HH7" s="122"/>
      <c r="HI7" s="122"/>
      <c r="HJ7" s="122"/>
      <c r="HK7" s="122"/>
      <c r="HL7" s="122"/>
      <c r="HM7" s="122"/>
      <c r="HN7" s="122"/>
      <c r="HO7" s="122"/>
      <c r="HP7" s="122"/>
      <c r="HQ7" s="122"/>
      <c r="HR7" s="122"/>
      <c r="HS7" s="122"/>
      <c r="HT7" s="122"/>
      <c r="HU7" s="122"/>
      <c r="HV7" s="122"/>
      <c r="HW7" s="122"/>
      <c r="HX7" s="122"/>
      <c r="HY7" s="122"/>
      <c r="HZ7" s="122"/>
      <c r="IA7" s="122"/>
      <c r="IB7" s="122"/>
      <c r="IC7" s="122"/>
      <c r="ID7" s="122"/>
      <c r="IE7" s="122"/>
      <c r="IF7" s="122"/>
      <c r="IG7" s="122"/>
      <c r="IH7" s="122"/>
      <c r="II7" s="122"/>
      <c r="IJ7" s="122"/>
      <c r="IK7" s="122"/>
      <c r="IL7" s="122"/>
      <c r="IM7" s="122"/>
      <c r="IN7" s="122"/>
      <c r="IO7" s="122"/>
      <c r="IP7" s="122"/>
      <c r="IQ7" s="122"/>
      <c r="IR7" s="122"/>
      <c r="IS7" s="122"/>
      <c r="IT7" s="122"/>
      <c r="IU7" s="122"/>
      <c r="IV7" s="122"/>
    </row>
    <row r="8" spans="1:256">
      <c r="A8" s="119"/>
      <c r="B8" s="122"/>
      <c r="C8" s="985" t="s">
        <v>2123</v>
      </c>
      <c r="D8" s="122"/>
      <c r="E8" s="985" t="s">
        <v>2124</v>
      </c>
      <c r="F8" s="123"/>
      <c r="G8" s="122"/>
      <c r="H8" s="122"/>
      <c r="I8" s="122"/>
      <c r="J8" s="122"/>
      <c r="K8" s="122"/>
      <c r="L8" s="122"/>
      <c r="M8" s="122"/>
      <c r="N8" s="122"/>
      <c r="O8" s="122"/>
      <c r="P8" s="122"/>
      <c r="Q8" s="122"/>
      <c r="R8" s="122"/>
      <c r="S8" s="122"/>
      <c r="T8" s="122"/>
      <c r="U8" s="122"/>
      <c r="V8" s="122"/>
      <c r="W8" s="122"/>
      <c r="X8" s="122"/>
      <c r="Y8" s="122"/>
      <c r="Z8" s="122"/>
      <c r="AA8" s="122"/>
      <c r="AB8" s="122"/>
      <c r="AC8" s="122"/>
      <c r="AD8" s="122"/>
      <c r="AE8" s="122"/>
      <c r="AF8" s="122"/>
      <c r="AG8" s="122"/>
      <c r="AH8" s="122"/>
      <c r="AI8" s="122"/>
      <c r="AJ8" s="122"/>
      <c r="AK8" s="122"/>
      <c r="AL8" s="122"/>
      <c r="AM8" s="122"/>
      <c r="AN8" s="122"/>
      <c r="AO8" s="122"/>
      <c r="AP8" s="122"/>
      <c r="AQ8" s="122"/>
      <c r="AR8" s="122"/>
      <c r="AS8" s="122"/>
      <c r="AT8" s="122"/>
      <c r="AU8" s="122"/>
      <c r="AV8" s="122"/>
      <c r="AW8" s="122"/>
      <c r="AX8" s="122"/>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122"/>
      <c r="CB8" s="122"/>
      <c r="CC8" s="122"/>
      <c r="CD8" s="122"/>
      <c r="CE8" s="122"/>
      <c r="CF8" s="122"/>
      <c r="CG8" s="122"/>
      <c r="CH8" s="122"/>
      <c r="CI8" s="122"/>
      <c r="CJ8" s="122"/>
      <c r="CK8" s="122"/>
      <c r="CL8" s="122"/>
      <c r="CM8" s="122"/>
      <c r="CN8" s="122"/>
      <c r="CO8" s="122"/>
      <c r="CP8" s="122"/>
      <c r="CQ8" s="122"/>
      <c r="CR8" s="122"/>
      <c r="CS8" s="122"/>
      <c r="CT8" s="122"/>
      <c r="CU8" s="122"/>
      <c r="CV8" s="122"/>
      <c r="CW8" s="122"/>
      <c r="CX8" s="122"/>
      <c r="CY8" s="122"/>
      <c r="CZ8" s="122"/>
      <c r="DA8" s="122"/>
      <c r="DB8" s="122"/>
      <c r="DC8" s="122"/>
      <c r="DD8" s="122"/>
      <c r="DE8" s="122"/>
      <c r="DF8" s="122"/>
      <c r="DG8" s="122"/>
      <c r="DH8" s="122"/>
      <c r="DI8" s="122"/>
      <c r="DJ8" s="122"/>
      <c r="DK8" s="122"/>
      <c r="DL8" s="122"/>
      <c r="DM8" s="122"/>
      <c r="DN8" s="122"/>
      <c r="DO8" s="122"/>
      <c r="DP8" s="122"/>
      <c r="DQ8" s="122"/>
      <c r="DR8" s="122"/>
      <c r="DS8" s="122"/>
      <c r="DT8" s="122"/>
      <c r="DU8" s="122"/>
      <c r="DV8" s="122"/>
      <c r="DW8" s="122"/>
      <c r="DX8" s="122"/>
      <c r="DY8" s="122"/>
      <c r="DZ8" s="122"/>
      <c r="EA8" s="122"/>
      <c r="EB8" s="122"/>
      <c r="EC8" s="122"/>
      <c r="ED8" s="122"/>
      <c r="EE8" s="122"/>
      <c r="EF8" s="122"/>
      <c r="EG8" s="122"/>
      <c r="EH8" s="122"/>
      <c r="EI8" s="122"/>
      <c r="EJ8" s="122"/>
      <c r="EK8" s="122"/>
      <c r="EL8" s="122"/>
      <c r="EM8" s="122"/>
      <c r="EN8" s="122"/>
      <c r="EO8" s="122"/>
      <c r="EP8" s="122"/>
      <c r="EQ8" s="122"/>
      <c r="ER8" s="122"/>
      <c r="ES8" s="122"/>
      <c r="ET8" s="122"/>
      <c r="EU8" s="122"/>
      <c r="EV8" s="122"/>
      <c r="EW8" s="122"/>
      <c r="EX8" s="122"/>
      <c r="EY8" s="122"/>
      <c r="EZ8" s="122"/>
      <c r="FA8" s="122"/>
      <c r="FB8" s="122"/>
      <c r="FC8" s="122"/>
      <c r="FD8" s="122"/>
      <c r="FE8" s="122"/>
      <c r="FF8" s="122"/>
      <c r="FG8" s="122"/>
      <c r="FH8" s="122"/>
      <c r="FI8" s="122"/>
      <c r="FJ8" s="122"/>
      <c r="FK8" s="122"/>
      <c r="FL8" s="122"/>
      <c r="FM8" s="122"/>
      <c r="FN8" s="122"/>
      <c r="FO8" s="122"/>
      <c r="FP8" s="122"/>
      <c r="FQ8" s="122"/>
      <c r="FR8" s="122"/>
      <c r="FS8" s="122"/>
      <c r="FT8" s="122"/>
      <c r="FU8" s="122"/>
      <c r="FV8" s="122"/>
      <c r="FW8" s="122"/>
      <c r="FX8" s="122"/>
      <c r="FY8" s="122"/>
      <c r="FZ8" s="122"/>
      <c r="GA8" s="122"/>
      <c r="GB8" s="122"/>
      <c r="GC8" s="122"/>
      <c r="GD8" s="122"/>
      <c r="GE8" s="122"/>
      <c r="GF8" s="122"/>
      <c r="GG8" s="122"/>
      <c r="GH8" s="122"/>
      <c r="GI8" s="122"/>
      <c r="GJ8" s="122"/>
      <c r="GK8" s="122"/>
      <c r="GL8" s="122"/>
      <c r="GM8" s="122"/>
      <c r="GN8" s="122"/>
      <c r="GO8" s="122"/>
      <c r="GP8" s="122"/>
      <c r="GQ8" s="122"/>
      <c r="GR8" s="122"/>
      <c r="GS8" s="122"/>
      <c r="GT8" s="122"/>
      <c r="GU8" s="122"/>
      <c r="GV8" s="122"/>
      <c r="GW8" s="122"/>
      <c r="GX8" s="122"/>
      <c r="GY8" s="122"/>
      <c r="GZ8" s="122"/>
      <c r="HA8" s="122"/>
      <c r="HB8" s="122"/>
      <c r="HC8" s="122"/>
      <c r="HD8" s="122"/>
      <c r="HE8" s="122"/>
      <c r="HF8" s="122"/>
      <c r="HG8" s="122"/>
      <c r="HH8" s="122"/>
      <c r="HI8" s="122"/>
      <c r="HJ8" s="122"/>
      <c r="HK8" s="122"/>
      <c r="HL8" s="122"/>
      <c r="HM8" s="122"/>
      <c r="HN8" s="122"/>
      <c r="HO8" s="122"/>
      <c r="HP8" s="122"/>
      <c r="HQ8" s="122"/>
      <c r="HR8" s="122"/>
      <c r="HS8" s="122"/>
      <c r="HT8" s="122"/>
      <c r="HU8" s="122"/>
      <c r="HV8" s="122"/>
      <c r="HW8" s="122"/>
      <c r="HX8" s="122"/>
      <c r="HY8" s="122"/>
      <c r="HZ8" s="122"/>
      <c r="IA8" s="122"/>
      <c r="IB8" s="122"/>
      <c r="IC8" s="122"/>
      <c r="ID8" s="122"/>
      <c r="IE8" s="122"/>
      <c r="IF8" s="122"/>
      <c r="IG8" s="122"/>
      <c r="IH8" s="122"/>
      <c r="II8" s="122"/>
      <c r="IJ8" s="122"/>
      <c r="IK8" s="122"/>
      <c r="IL8" s="122"/>
      <c r="IM8" s="122"/>
      <c r="IN8" s="122"/>
      <c r="IO8" s="122"/>
      <c r="IP8" s="122"/>
      <c r="IQ8" s="122"/>
      <c r="IR8" s="122"/>
      <c r="IS8" s="122"/>
      <c r="IT8" s="122"/>
      <c r="IU8" s="122"/>
      <c r="IV8" s="122"/>
    </row>
    <row r="9" spans="1:256">
      <c r="A9" s="119"/>
      <c r="B9" s="122"/>
      <c r="C9" s="985" t="s">
        <v>2125</v>
      </c>
      <c r="D9" s="122"/>
      <c r="E9" s="985" t="s">
        <v>2126</v>
      </c>
      <c r="F9" s="123"/>
      <c r="G9" s="122"/>
      <c r="H9" s="122"/>
      <c r="I9" s="122"/>
      <c r="J9" s="122"/>
      <c r="K9" s="122"/>
      <c r="L9" s="122"/>
      <c r="M9" s="122"/>
      <c r="N9" s="122"/>
      <c r="O9" s="122"/>
      <c r="P9" s="122"/>
      <c r="Q9" s="122"/>
      <c r="R9" s="122"/>
      <c r="S9" s="122"/>
      <c r="T9" s="122"/>
      <c r="U9" s="122"/>
      <c r="V9" s="122"/>
      <c r="W9" s="122"/>
      <c r="X9" s="122"/>
      <c r="Y9" s="122"/>
      <c r="Z9" s="122"/>
      <c r="AA9" s="122"/>
      <c r="AB9" s="122"/>
      <c r="AC9" s="122"/>
      <c r="AD9" s="122"/>
      <c r="AE9" s="122"/>
      <c r="AF9" s="122"/>
      <c r="AG9" s="122"/>
      <c r="AH9" s="122"/>
      <c r="AI9" s="122"/>
      <c r="AJ9" s="122"/>
      <c r="AK9" s="122"/>
      <c r="AL9" s="122"/>
      <c r="AM9" s="122"/>
      <c r="AN9" s="122"/>
      <c r="AO9" s="122"/>
      <c r="AP9" s="122"/>
      <c r="AQ9" s="122"/>
      <c r="AR9" s="122"/>
      <c r="AS9" s="122"/>
      <c r="AT9" s="122"/>
      <c r="AU9" s="122"/>
      <c r="AV9" s="122"/>
      <c r="AW9" s="122"/>
      <c r="AX9" s="122"/>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122"/>
      <c r="CB9" s="122"/>
      <c r="CC9" s="122"/>
      <c r="CD9" s="122"/>
      <c r="CE9" s="122"/>
      <c r="CF9" s="122"/>
      <c r="CG9" s="122"/>
      <c r="CH9" s="122"/>
      <c r="CI9" s="122"/>
      <c r="CJ9" s="122"/>
      <c r="CK9" s="122"/>
      <c r="CL9" s="122"/>
      <c r="CM9" s="122"/>
      <c r="CN9" s="122"/>
      <c r="CO9" s="122"/>
      <c r="CP9" s="122"/>
      <c r="CQ9" s="122"/>
      <c r="CR9" s="122"/>
      <c r="CS9" s="122"/>
      <c r="CT9" s="122"/>
      <c r="CU9" s="122"/>
      <c r="CV9" s="122"/>
      <c r="CW9" s="122"/>
      <c r="CX9" s="122"/>
      <c r="CY9" s="122"/>
      <c r="CZ9" s="122"/>
      <c r="DA9" s="122"/>
      <c r="DB9" s="122"/>
      <c r="DC9" s="122"/>
      <c r="DD9" s="122"/>
      <c r="DE9" s="122"/>
      <c r="DF9" s="122"/>
      <c r="DG9" s="122"/>
      <c r="DH9" s="122"/>
      <c r="DI9" s="122"/>
      <c r="DJ9" s="122"/>
      <c r="DK9" s="122"/>
      <c r="DL9" s="122"/>
      <c r="DM9" s="122"/>
      <c r="DN9" s="122"/>
      <c r="DO9" s="122"/>
      <c r="DP9" s="122"/>
      <c r="DQ9" s="122"/>
      <c r="DR9" s="122"/>
      <c r="DS9" s="122"/>
      <c r="DT9" s="122"/>
      <c r="DU9" s="122"/>
      <c r="DV9" s="122"/>
      <c r="DW9" s="122"/>
      <c r="DX9" s="122"/>
      <c r="DY9" s="122"/>
      <c r="DZ9" s="122"/>
      <c r="EA9" s="122"/>
      <c r="EB9" s="122"/>
      <c r="EC9" s="122"/>
      <c r="ED9" s="122"/>
      <c r="EE9" s="122"/>
      <c r="EF9" s="122"/>
      <c r="EG9" s="122"/>
      <c r="EH9" s="122"/>
      <c r="EI9" s="122"/>
      <c r="EJ9" s="122"/>
      <c r="EK9" s="122"/>
      <c r="EL9" s="122"/>
      <c r="EM9" s="122"/>
      <c r="EN9" s="122"/>
      <c r="EO9" s="122"/>
      <c r="EP9" s="122"/>
      <c r="EQ9" s="122"/>
      <c r="ER9" s="122"/>
      <c r="ES9" s="122"/>
      <c r="ET9" s="122"/>
      <c r="EU9" s="122"/>
      <c r="EV9" s="122"/>
      <c r="EW9" s="122"/>
      <c r="EX9" s="122"/>
      <c r="EY9" s="122"/>
      <c r="EZ9" s="122"/>
      <c r="FA9" s="122"/>
      <c r="FB9" s="122"/>
      <c r="FC9" s="122"/>
      <c r="FD9" s="122"/>
      <c r="FE9" s="122"/>
      <c r="FF9" s="122"/>
      <c r="FG9" s="122"/>
      <c r="FH9" s="122"/>
      <c r="FI9" s="122"/>
      <c r="FJ9" s="122"/>
      <c r="FK9" s="122"/>
      <c r="FL9" s="122"/>
      <c r="FM9" s="122"/>
      <c r="FN9" s="122"/>
      <c r="FO9" s="122"/>
      <c r="FP9" s="122"/>
      <c r="FQ9" s="122"/>
      <c r="FR9" s="122"/>
      <c r="FS9" s="122"/>
      <c r="FT9" s="122"/>
      <c r="FU9" s="122"/>
      <c r="FV9" s="122"/>
      <c r="FW9" s="122"/>
      <c r="FX9" s="122"/>
      <c r="FY9" s="122"/>
      <c r="FZ9" s="122"/>
      <c r="GA9" s="122"/>
      <c r="GB9" s="122"/>
      <c r="GC9" s="122"/>
      <c r="GD9" s="122"/>
      <c r="GE9" s="122"/>
      <c r="GF9" s="122"/>
      <c r="GG9" s="122"/>
      <c r="GH9" s="122"/>
      <c r="GI9" s="122"/>
      <c r="GJ9" s="122"/>
      <c r="GK9" s="122"/>
      <c r="GL9" s="122"/>
      <c r="GM9" s="122"/>
      <c r="GN9" s="122"/>
      <c r="GO9" s="122"/>
      <c r="GP9" s="122"/>
      <c r="GQ9" s="122"/>
      <c r="GR9" s="122"/>
      <c r="GS9" s="122"/>
      <c r="GT9" s="122"/>
      <c r="GU9" s="122"/>
      <c r="GV9" s="122"/>
      <c r="GW9" s="122"/>
      <c r="GX9" s="122"/>
      <c r="GY9" s="122"/>
      <c r="GZ9" s="122"/>
      <c r="HA9" s="122"/>
      <c r="HB9" s="122"/>
      <c r="HC9" s="122"/>
      <c r="HD9" s="122"/>
      <c r="HE9" s="122"/>
      <c r="HF9" s="122"/>
      <c r="HG9" s="122"/>
      <c r="HH9" s="122"/>
      <c r="HI9" s="122"/>
      <c r="HJ9" s="122"/>
      <c r="HK9" s="122"/>
      <c r="HL9" s="122"/>
      <c r="HM9" s="122"/>
      <c r="HN9" s="122"/>
      <c r="HO9" s="122"/>
      <c r="HP9" s="122"/>
      <c r="HQ9" s="122"/>
      <c r="HR9" s="122"/>
      <c r="HS9" s="122"/>
      <c r="HT9" s="122"/>
      <c r="HU9" s="122"/>
      <c r="HV9" s="122"/>
      <c r="HW9" s="122"/>
      <c r="HX9" s="122"/>
      <c r="HY9" s="122"/>
      <c r="HZ9" s="122"/>
      <c r="IA9" s="122"/>
      <c r="IB9" s="122"/>
      <c r="IC9" s="122"/>
      <c r="ID9" s="122"/>
      <c r="IE9" s="122"/>
      <c r="IF9" s="122"/>
      <c r="IG9" s="122"/>
      <c r="IH9" s="122"/>
      <c r="II9" s="122"/>
      <c r="IJ9" s="122"/>
      <c r="IK9" s="122"/>
      <c r="IL9" s="122"/>
      <c r="IM9" s="122"/>
      <c r="IN9" s="122"/>
      <c r="IO9" s="122"/>
      <c r="IP9" s="122"/>
      <c r="IQ9" s="122"/>
      <c r="IR9" s="122"/>
      <c r="IS9" s="122"/>
      <c r="IT9" s="122"/>
      <c r="IU9" s="122"/>
      <c r="IV9" s="122"/>
    </row>
    <row r="10" spans="1:256">
      <c r="A10" s="119"/>
      <c r="B10" s="122"/>
      <c r="C10" s="985" t="s">
        <v>2127</v>
      </c>
      <c r="D10" s="122"/>
      <c r="E10" s="985" t="s">
        <v>2128</v>
      </c>
      <c r="F10" s="123"/>
      <c r="G10" s="122"/>
      <c r="H10" s="122"/>
      <c r="I10" s="122"/>
      <c r="J10" s="122"/>
      <c r="K10" s="122"/>
      <c r="L10" s="122"/>
      <c r="M10" s="122"/>
      <c r="N10" s="122"/>
      <c r="O10" s="122"/>
      <c r="P10" s="122"/>
      <c r="Q10" s="122"/>
      <c r="R10" s="122"/>
      <c r="S10" s="122"/>
      <c r="T10" s="122"/>
      <c r="U10" s="122"/>
      <c r="V10" s="122"/>
      <c r="W10" s="122"/>
      <c r="X10" s="122"/>
      <c r="Y10" s="122"/>
      <c r="Z10" s="122"/>
      <c r="AA10" s="122"/>
      <c r="AB10" s="122"/>
      <c r="AC10" s="122"/>
      <c r="AD10" s="122"/>
      <c r="AE10" s="122"/>
      <c r="AF10" s="122"/>
      <c r="AG10" s="122"/>
      <c r="AH10" s="122"/>
      <c r="AI10" s="122"/>
      <c r="AJ10" s="122"/>
      <c r="AK10" s="122"/>
      <c r="AL10" s="122"/>
      <c r="AM10" s="122"/>
      <c r="AN10" s="122"/>
      <c r="AO10" s="122"/>
      <c r="AP10" s="122"/>
      <c r="AQ10" s="122"/>
      <c r="AR10" s="122"/>
      <c r="AS10" s="122"/>
      <c r="AT10" s="122"/>
      <c r="AU10" s="122"/>
      <c r="AV10" s="122"/>
      <c r="AW10" s="122"/>
      <c r="AX10" s="122"/>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122"/>
      <c r="CB10" s="122"/>
      <c r="CC10" s="122"/>
      <c r="CD10" s="122"/>
      <c r="CE10" s="122"/>
      <c r="CF10" s="122"/>
      <c r="CG10" s="122"/>
      <c r="CH10" s="122"/>
      <c r="CI10" s="122"/>
      <c r="CJ10" s="122"/>
      <c r="CK10" s="122"/>
      <c r="CL10" s="122"/>
      <c r="CM10" s="122"/>
      <c r="CN10" s="122"/>
      <c r="CO10" s="122"/>
      <c r="CP10" s="122"/>
      <c r="CQ10" s="122"/>
      <c r="CR10" s="122"/>
      <c r="CS10" s="122"/>
      <c r="CT10" s="122"/>
      <c r="CU10" s="122"/>
      <c r="CV10" s="122"/>
      <c r="CW10" s="122"/>
      <c r="CX10" s="122"/>
      <c r="CY10" s="122"/>
      <c r="CZ10" s="122"/>
      <c r="DA10" s="122"/>
      <c r="DB10" s="122"/>
      <c r="DC10" s="122"/>
      <c r="DD10" s="122"/>
      <c r="DE10" s="122"/>
      <c r="DF10" s="122"/>
      <c r="DG10" s="122"/>
      <c r="DH10" s="122"/>
      <c r="DI10" s="122"/>
      <c r="DJ10" s="122"/>
      <c r="DK10" s="122"/>
      <c r="DL10" s="122"/>
      <c r="DM10" s="122"/>
      <c r="DN10" s="122"/>
      <c r="DO10" s="122"/>
      <c r="DP10" s="122"/>
      <c r="DQ10" s="122"/>
      <c r="DR10" s="122"/>
      <c r="DS10" s="122"/>
      <c r="DT10" s="122"/>
      <c r="DU10" s="122"/>
      <c r="DV10" s="122"/>
      <c r="DW10" s="122"/>
      <c r="DX10" s="122"/>
      <c r="DY10" s="122"/>
      <c r="DZ10" s="122"/>
      <c r="EA10" s="122"/>
      <c r="EB10" s="122"/>
      <c r="EC10" s="122"/>
      <c r="ED10" s="122"/>
      <c r="EE10" s="122"/>
      <c r="EF10" s="122"/>
      <c r="EG10" s="122"/>
      <c r="EH10" s="122"/>
      <c r="EI10" s="122"/>
      <c r="EJ10" s="122"/>
      <c r="EK10" s="122"/>
      <c r="EL10" s="122"/>
      <c r="EM10" s="122"/>
      <c r="EN10" s="122"/>
      <c r="EO10" s="122"/>
      <c r="EP10" s="122"/>
      <c r="EQ10" s="122"/>
      <c r="ER10" s="122"/>
      <c r="ES10" s="122"/>
      <c r="ET10" s="122"/>
      <c r="EU10" s="122"/>
      <c r="EV10" s="122"/>
      <c r="EW10" s="122"/>
      <c r="EX10" s="122"/>
      <c r="EY10" s="122"/>
      <c r="EZ10" s="122"/>
      <c r="FA10" s="122"/>
      <c r="FB10" s="122"/>
      <c r="FC10" s="122"/>
      <c r="FD10" s="122"/>
      <c r="FE10" s="122"/>
      <c r="FF10" s="122"/>
      <c r="FG10" s="122"/>
      <c r="FH10" s="122"/>
      <c r="FI10" s="122"/>
      <c r="FJ10" s="122"/>
      <c r="FK10" s="122"/>
      <c r="FL10" s="122"/>
      <c r="FM10" s="122"/>
      <c r="FN10" s="122"/>
      <c r="FO10" s="122"/>
      <c r="FP10" s="122"/>
      <c r="FQ10" s="122"/>
      <c r="FR10" s="122"/>
      <c r="FS10" s="122"/>
      <c r="FT10" s="122"/>
      <c r="FU10" s="122"/>
      <c r="FV10" s="122"/>
      <c r="FW10" s="122"/>
      <c r="FX10" s="122"/>
      <c r="FY10" s="122"/>
      <c r="FZ10" s="122"/>
      <c r="GA10" s="122"/>
      <c r="GB10" s="122"/>
      <c r="GC10" s="122"/>
      <c r="GD10" s="122"/>
      <c r="GE10" s="122"/>
      <c r="GF10" s="122"/>
      <c r="GG10" s="122"/>
      <c r="GH10" s="122"/>
      <c r="GI10" s="122"/>
      <c r="GJ10" s="122"/>
      <c r="GK10" s="122"/>
      <c r="GL10" s="122"/>
      <c r="GM10" s="122"/>
      <c r="GN10" s="122"/>
      <c r="GO10" s="122"/>
      <c r="GP10" s="122"/>
      <c r="GQ10" s="122"/>
      <c r="GR10" s="122"/>
      <c r="GS10" s="122"/>
      <c r="GT10" s="122"/>
      <c r="GU10" s="122"/>
      <c r="GV10" s="122"/>
      <c r="GW10" s="122"/>
      <c r="GX10" s="122"/>
      <c r="GY10" s="122"/>
      <c r="GZ10" s="122"/>
      <c r="HA10" s="122"/>
      <c r="HB10" s="122"/>
      <c r="HC10" s="122"/>
      <c r="HD10" s="122"/>
      <c r="HE10" s="122"/>
      <c r="HF10" s="122"/>
      <c r="HG10" s="122"/>
      <c r="HH10" s="122"/>
      <c r="HI10" s="122"/>
      <c r="HJ10" s="122"/>
      <c r="HK10" s="122"/>
      <c r="HL10" s="122"/>
      <c r="HM10" s="122"/>
      <c r="HN10" s="122"/>
      <c r="HO10" s="122"/>
      <c r="HP10" s="122"/>
      <c r="HQ10" s="122"/>
      <c r="HR10" s="122"/>
      <c r="HS10" s="122"/>
      <c r="HT10" s="122"/>
      <c r="HU10" s="122"/>
      <c r="HV10" s="122"/>
      <c r="HW10" s="122"/>
      <c r="HX10" s="122"/>
      <c r="HY10" s="122"/>
      <c r="HZ10" s="122"/>
      <c r="IA10" s="122"/>
      <c r="IB10" s="122"/>
      <c r="IC10" s="122"/>
      <c r="ID10" s="122"/>
      <c r="IE10" s="122"/>
      <c r="IF10" s="122"/>
      <c r="IG10" s="122"/>
      <c r="IH10" s="122"/>
      <c r="II10" s="122"/>
      <c r="IJ10" s="122"/>
      <c r="IK10" s="122"/>
      <c r="IL10" s="122"/>
      <c r="IM10" s="122"/>
      <c r="IN10" s="122"/>
      <c r="IO10" s="122"/>
      <c r="IP10" s="122"/>
      <c r="IQ10" s="122"/>
      <c r="IR10" s="122"/>
      <c r="IS10" s="122"/>
      <c r="IT10" s="122"/>
      <c r="IU10" s="122"/>
      <c r="IV10" s="122"/>
    </row>
    <row r="11" spans="1:256">
      <c r="A11" s="119"/>
      <c r="B11" s="122"/>
      <c r="C11" s="985" t="s">
        <v>2129</v>
      </c>
      <c r="D11" s="122"/>
      <c r="E11" s="985" t="s">
        <v>2130</v>
      </c>
      <c r="F11" s="123"/>
      <c r="G11" s="122"/>
      <c r="H11" s="122"/>
      <c r="I11" s="122"/>
      <c r="J11" s="122"/>
      <c r="K11" s="122"/>
      <c r="L11" s="122"/>
      <c r="M11" s="122"/>
      <c r="N11" s="122"/>
      <c r="O11" s="122"/>
      <c r="P11" s="122"/>
      <c r="Q11" s="122"/>
      <c r="R11" s="122"/>
      <c r="S11" s="122"/>
      <c r="T11" s="122"/>
      <c r="U11" s="122"/>
      <c r="V11" s="122"/>
      <c r="W11" s="122"/>
      <c r="X11" s="122"/>
      <c r="Y11" s="122"/>
      <c r="Z11" s="122"/>
      <c r="AA11" s="122"/>
      <c r="AB11" s="122"/>
      <c r="AC11" s="122"/>
      <c r="AD11" s="122"/>
      <c r="AE11" s="122"/>
      <c r="AF11" s="122"/>
      <c r="AG11" s="122"/>
      <c r="AH11" s="122"/>
      <c r="AI11" s="122"/>
      <c r="AJ11" s="122"/>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c r="CA11" s="122"/>
      <c r="CB11" s="122"/>
      <c r="CC11" s="122"/>
      <c r="CD11" s="122"/>
      <c r="CE11" s="122"/>
      <c r="CF11" s="122"/>
      <c r="CG11" s="122"/>
      <c r="CH11" s="122"/>
      <c r="CI11" s="122"/>
      <c r="CJ11" s="122"/>
      <c r="CK11" s="122"/>
      <c r="CL11" s="122"/>
      <c r="CM11" s="122"/>
      <c r="CN11" s="122"/>
      <c r="CO11" s="122"/>
      <c r="CP11" s="122"/>
      <c r="CQ11" s="122"/>
      <c r="CR11" s="122"/>
      <c r="CS11" s="122"/>
      <c r="CT11" s="122"/>
      <c r="CU11" s="122"/>
      <c r="CV11" s="122"/>
      <c r="CW11" s="122"/>
      <c r="CX11" s="122"/>
      <c r="CY11" s="122"/>
      <c r="CZ11" s="122"/>
      <c r="DA11" s="122"/>
      <c r="DB11" s="122"/>
      <c r="DC11" s="122"/>
      <c r="DD11" s="122"/>
      <c r="DE11" s="122"/>
      <c r="DF11" s="122"/>
      <c r="DG11" s="122"/>
      <c r="DH11" s="122"/>
      <c r="DI11" s="122"/>
      <c r="DJ11" s="122"/>
      <c r="DK11" s="122"/>
      <c r="DL11" s="122"/>
      <c r="DM11" s="122"/>
      <c r="DN11" s="122"/>
      <c r="DO11" s="122"/>
      <c r="DP11" s="122"/>
      <c r="DQ11" s="122"/>
      <c r="DR11" s="122"/>
      <c r="DS11" s="122"/>
      <c r="DT11" s="122"/>
      <c r="DU11" s="122"/>
      <c r="DV11" s="122"/>
      <c r="DW11" s="122"/>
      <c r="DX11" s="122"/>
      <c r="DY11" s="122"/>
      <c r="DZ11" s="122"/>
      <c r="EA11" s="122"/>
      <c r="EB11" s="122"/>
      <c r="EC11" s="122"/>
      <c r="ED11" s="122"/>
      <c r="EE11" s="122"/>
      <c r="EF11" s="122"/>
      <c r="EG11" s="122"/>
      <c r="EH11" s="122"/>
      <c r="EI11" s="122"/>
      <c r="EJ11" s="122"/>
      <c r="EK11" s="122"/>
      <c r="EL11" s="122"/>
      <c r="EM11" s="122"/>
      <c r="EN11" s="122"/>
      <c r="EO11" s="122"/>
      <c r="EP11" s="122"/>
      <c r="EQ11" s="122"/>
      <c r="ER11" s="122"/>
      <c r="ES11" s="122"/>
      <c r="ET11" s="122"/>
      <c r="EU11" s="122"/>
      <c r="EV11" s="122"/>
      <c r="EW11" s="122"/>
      <c r="EX11" s="122"/>
      <c r="EY11" s="122"/>
      <c r="EZ11" s="122"/>
      <c r="FA11" s="122"/>
      <c r="FB11" s="122"/>
      <c r="FC11" s="122"/>
      <c r="FD11" s="122"/>
      <c r="FE11" s="122"/>
      <c r="FF11" s="122"/>
      <c r="FG11" s="122"/>
      <c r="FH11" s="122"/>
      <c r="FI11" s="122"/>
      <c r="FJ11" s="122"/>
      <c r="FK11" s="122"/>
      <c r="FL11" s="122"/>
      <c r="FM11" s="122"/>
      <c r="FN11" s="122"/>
      <c r="FO11" s="122"/>
      <c r="FP11" s="122"/>
      <c r="FQ11" s="122"/>
      <c r="FR11" s="122"/>
      <c r="FS11" s="122"/>
      <c r="FT11" s="122"/>
      <c r="FU11" s="122"/>
      <c r="FV11" s="122"/>
      <c r="FW11" s="122"/>
      <c r="FX11" s="122"/>
      <c r="FY11" s="122"/>
      <c r="FZ11" s="122"/>
      <c r="GA11" s="122"/>
      <c r="GB11" s="122"/>
      <c r="GC11" s="122"/>
      <c r="GD11" s="122"/>
      <c r="GE11" s="122"/>
      <c r="GF11" s="122"/>
      <c r="GG11" s="122"/>
      <c r="GH11" s="122"/>
      <c r="GI11" s="122"/>
      <c r="GJ11" s="122"/>
      <c r="GK11" s="122"/>
      <c r="GL11" s="122"/>
      <c r="GM11" s="122"/>
      <c r="GN11" s="122"/>
      <c r="GO11" s="122"/>
      <c r="GP11" s="122"/>
      <c r="GQ11" s="122"/>
      <c r="GR11" s="122"/>
      <c r="GS11" s="122"/>
      <c r="GT11" s="122"/>
      <c r="GU11" s="122"/>
      <c r="GV11" s="122"/>
      <c r="GW11" s="122"/>
      <c r="GX11" s="122"/>
      <c r="GY11" s="122"/>
      <c r="GZ11" s="122"/>
      <c r="HA11" s="122"/>
      <c r="HB11" s="122"/>
      <c r="HC11" s="122"/>
      <c r="HD11" s="122"/>
      <c r="HE11" s="122"/>
      <c r="HF11" s="122"/>
      <c r="HG11" s="122"/>
      <c r="HH11" s="122"/>
      <c r="HI11" s="122"/>
      <c r="HJ11" s="122"/>
      <c r="HK11" s="122"/>
      <c r="HL11" s="122"/>
      <c r="HM11" s="122"/>
      <c r="HN11" s="122"/>
      <c r="HO11" s="122"/>
      <c r="HP11" s="122"/>
      <c r="HQ11" s="122"/>
      <c r="HR11" s="122"/>
      <c r="HS11" s="122"/>
      <c r="HT11" s="122"/>
      <c r="HU11" s="122"/>
      <c r="HV11" s="122"/>
      <c r="HW11" s="122"/>
      <c r="HX11" s="122"/>
      <c r="HY11" s="122"/>
      <c r="HZ11" s="122"/>
      <c r="IA11" s="122"/>
      <c r="IB11" s="122"/>
      <c r="IC11" s="122"/>
      <c r="ID11" s="122"/>
      <c r="IE11" s="122"/>
      <c r="IF11" s="122"/>
      <c r="IG11" s="122"/>
      <c r="IH11" s="122"/>
      <c r="II11" s="122"/>
      <c r="IJ11" s="122"/>
      <c r="IK11" s="122"/>
      <c r="IL11" s="122"/>
      <c r="IM11" s="122"/>
      <c r="IN11" s="122"/>
      <c r="IO11" s="122"/>
      <c r="IP11" s="122"/>
      <c r="IQ11" s="122"/>
      <c r="IR11" s="122"/>
      <c r="IS11" s="122"/>
      <c r="IT11" s="122"/>
      <c r="IU11" s="122"/>
      <c r="IV11" s="122"/>
    </row>
    <row r="12" spans="1:256">
      <c r="A12" s="119"/>
      <c r="B12" s="122"/>
      <c r="C12" s="985" t="s">
        <v>2131</v>
      </c>
      <c r="D12" s="122"/>
      <c r="E12" s="985" t="s">
        <v>2132</v>
      </c>
      <c r="F12" s="123"/>
      <c r="G12" s="122"/>
      <c r="H12" s="122"/>
      <c r="I12" s="122"/>
      <c r="J12" s="122"/>
      <c r="K12" s="122"/>
      <c r="L12" s="122"/>
      <c r="M12" s="122"/>
      <c r="N12" s="122"/>
      <c r="O12" s="122"/>
      <c r="P12" s="122"/>
      <c r="Q12" s="122"/>
      <c r="R12" s="122"/>
      <c r="S12" s="122"/>
      <c r="T12" s="122"/>
      <c r="U12" s="122"/>
      <c r="V12" s="122"/>
      <c r="W12" s="122"/>
      <c r="X12" s="122"/>
      <c r="Y12" s="122"/>
      <c r="Z12" s="122"/>
      <c r="AA12" s="122"/>
      <c r="AB12" s="122"/>
      <c r="AC12" s="122"/>
      <c r="AD12" s="122"/>
      <c r="AE12" s="122"/>
      <c r="AF12" s="122"/>
      <c r="AG12" s="122"/>
      <c r="AH12" s="122"/>
      <c r="AI12" s="122"/>
      <c r="AJ12" s="122"/>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122"/>
      <c r="BV12" s="122"/>
      <c r="BW12" s="122"/>
      <c r="BX12" s="122"/>
      <c r="BY12" s="122"/>
      <c r="BZ12" s="122"/>
      <c r="CA12" s="122"/>
      <c r="CB12" s="122"/>
      <c r="CC12" s="122"/>
      <c r="CD12" s="122"/>
      <c r="CE12" s="122"/>
      <c r="CF12" s="122"/>
      <c r="CG12" s="122"/>
      <c r="CH12" s="122"/>
      <c r="CI12" s="122"/>
      <c r="CJ12" s="122"/>
      <c r="CK12" s="122"/>
      <c r="CL12" s="122"/>
      <c r="CM12" s="122"/>
      <c r="CN12" s="122"/>
      <c r="CO12" s="122"/>
      <c r="CP12" s="122"/>
      <c r="CQ12" s="122"/>
      <c r="CR12" s="122"/>
      <c r="CS12" s="122"/>
      <c r="CT12" s="122"/>
      <c r="CU12" s="122"/>
      <c r="CV12" s="122"/>
      <c r="CW12" s="122"/>
      <c r="CX12" s="122"/>
      <c r="CY12" s="122"/>
      <c r="CZ12" s="122"/>
      <c r="DA12" s="122"/>
      <c r="DB12" s="122"/>
      <c r="DC12" s="122"/>
      <c r="DD12" s="122"/>
      <c r="DE12" s="122"/>
      <c r="DF12" s="122"/>
      <c r="DG12" s="122"/>
      <c r="DH12" s="122"/>
      <c r="DI12" s="122"/>
      <c r="DJ12" s="122"/>
      <c r="DK12" s="122"/>
      <c r="DL12" s="122"/>
      <c r="DM12" s="122"/>
      <c r="DN12" s="122"/>
      <c r="DO12" s="122"/>
      <c r="DP12" s="122"/>
      <c r="DQ12" s="122"/>
      <c r="DR12" s="122"/>
      <c r="DS12" s="122"/>
      <c r="DT12" s="122"/>
      <c r="DU12" s="122"/>
      <c r="DV12" s="122"/>
      <c r="DW12" s="122"/>
      <c r="DX12" s="122"/>
      <c r="DY12" s="122"/>
      <c r="DZ12" s="122"/>
      <c r="EA12" s="122"/>
      <c r="EB12" s="122"/>
      <c r="EC12" s="122"/>
      <c r="ED12" s="122"/>
      <c r="EE12" s="122"/>
      <c r="EF12" s="122"/>
      <c r="EG12" s="122"/>
      <c r="EH12" s="122"/>
      <c r="EI12" s="122"/>
      <c r="EJ12" s="122"/>
      <c r="EK12" s="122"/>
      <c r="EL12" s="122"/>
      <c r="EM12" s="122"/>
      <c r="EN12" s="122"/>
      <c r="EO12" s="122"/>
      <c r="EP12" s="122"/>
      <c r="EQ12" s="122"/>
      <c r="ER12" s="122"/>
      <c r="ES12" s="122"/>
      <c r="ET12" s="122"/>
      <c r="EU12" s="122"/>
      <c r="EV12" s="122"/>
      <c r="EW12" s="122"/>
      <c r="EX12" s="122"/>
      <c r="EY12" s="122"/>
      <c r="EZ12" s="122"/>
      <c r="FA12" s="122"/>
      <c r="FB12" s="122"/>
      <c r="FC12" s="122"/>
      <c r="FD12" s="122"/>
      <c r="FE12" s="122"/>
      <c r="FF12" s="122"/>
      <c r="FG12" s="122"/>
      <c r="FH12" s="122"/>
      <c r="FI12" s="122"/>
      <c r="FJ12" s="122"/>
      <c r="FK12" s="122"/>
      <c r="FL12" s="122"/>
      <c r="FM12" s="122"/>
      <c r="FN12" s="122"/>
      <c r="FO12" s="122"/>
      <c r="FP12" s="122"/>
      <c r="FQ12" s="122"/>
      <c r="FR12" s="122"/>
      <c r="FS12" s="122"/>
      <c r="FT12" s="122"/>
      <c r="FU12" s="122"/>
      <c r="FV12" s="122"/>
      <c r="FW12" s="122"/>
      <c r="FX12" s="122"/>
      <c r="FY12" s="122"/>
      <c r="FZ12" s="122"/>
      <c r="GA12" s="122"/>
      <c r="GB12" s="122"/>
      <c r="GC12" s="122"/>
      <c r="GD12" s="122"/>
      <c r="GE12" s="122"/>
      <c r="GF12" s="122"/>
      <c r="GG12" s="122"/>
      <c r="GH12" s="122"/>
      <c r="GI12" s="122"/>
      <c r="GJ12" s="122"/>
      <c r="GK12" s="122"/>
      <c r="GL12" s="122"/>
      <c r="GM12" s="122"/>
      <c r="GN12" s="122"/>
      <c r="GO12" s="122"/>
      <c r="GP12" s="122"/>
      <c r="GQ12" s="122"/>
      <c r="GR12" s="122"/>
      <c r="GS12" s="122"/>
      <c r="GT12" s="122"/>
      <c r="GU12" s="122"/>
      <c r="GV12" s="122"/>
      <c r="GW12" s="122"/>
      <c r="GX12" s="122"/>
      <c r="GY12" s="122"/>
      <c r="GZ12" s="122"/>
      <c r="HA12" s="122"/>
      <c r="HB12" s="122"/>
      <c r="HC12" s="122"/>
      <c r="HD12" s="122"/>
      <c r="HE12" s="122"/>
      <c r="HF12" s="122"/>
      <c r="HG12" s="122"/>
      <c r="HH12" s="122"/>
      <c r="HI12" s="122"/>
      <c r="HJ12" s="122"/>
      <c r="HK12" s="122"/>
      <c r="HL12" s="122"/>
      <c r="HM12" s="122"/>
      <c r="HN12" s="122"/>
      <c r="HO12" s="122"/>
      <c r="HP12" s="122"/>
      <c r="HQ12" s="122"/>
      <c r="HR12" s="122"/>
      <c r="HS12" s="122"/>
      <c r="HT12" s="122"/>
      <c r="HU12" s="122"/>
      <c r="HV12" s="122"/>
      <c r="HW12" s="122"/>
      <c r="HX12" s="122"/>
      <c r="HY12" s="122"/>
      <c r="HZ12" s="122"/>
      <c r="IA12" s="122"/>
      <c r="IB12" s="122"/>
      <c r="IC12" s="122"/>
      <c r="ID12" s="122"/>
      <c r="IE12" s="122"/>
      <c r="IF12" s="122"/>
      <c r="IG12" s="122"/>
      <c r="IH12" s="122"/>
      <c r="II12" s="122"/>
      <c r="IJ12" s="122"/>
      <c r="IK12" s="122"/>
      <c r="IL12" s="122"/>
      <c r="IM12" s="122"/>
      <c r="IN12" s="122"/>
      <c r="IO12" s="122"/>
      <c r="IP12" s="122"/>
      <c r="IQ12" s="122"/>
      <c r="IR12" s="122"/>
      <c r="IS12" s="122"/>
      <c r="IT12" s="122"/>
      <c r="IU12" s="122"/>
      <c r="IV12" s="122"/>
    </row>
    <row r="13" spans="1:256">
      <c r="A13" s="119"/>
      <c r="B13" s="122"/>
      <c r="C13" s="121"/>
      <c r="D13" s="122"/>
      <c r="E13" s="985" t="s">
        <v>2133</v>
      </c>
      <c r="F13" s="123"/>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K13" s="122"/>
      <c r="AL13" s="122"/>
      <c r="AM13" s="122"/>
      <c r="AN13" s="122"/>
      <c r="AO13" s="122"/>
      <c r="AP13" s="122"/>
      <c r="AQ13" s="122"/>
      <c r="AR13" s="122"/>
      <c r="AS13" s="122"/>
      <c r="AT13" s="122"/>
      <c r="AU13" s="122"/>
      <c r="AV13" s="122"/>
      <c r="AW13" s="122"/>
      <c r="AX13" s="122"/>
      <c r="AY13" s="122"/>
      <c r="AZ13" s="122"/>
      <c r="BA13" s="122"/>
      <c r="BB13" s="122"/>
      <c r="BC13" s="122"/>
      <c r="BD13" s="122"/>
      <c r="BE13" s="122"/>
      <c r="BF13" s="122"/>
      <c r="BG13" s="122"/>
      <c r="BH13" s="122"/>
      <c r="BI13" s="122"/>
      <c r="BJ13" s="122"/>
      <c r="BK13" s="122"/>
      <c r="BL13" s="122"/>
      <c r="BM13" s="122"/>
      <c r="BN13" s="122"/>
      <c r="BO13" s="122"/>
      <c r="BP13" s="122"/>
      <c r="BQ13" s="122"/>
      <c r="BR13" s="122"/>
      <c r="BS13" s="122"/>
      <c r="BT13" s="122"/>
      <c r="BU13" s="122"/>
      <c r="BV13" s="122"/>
      <c r="BW13" s="122"/>
      <c r="BX13" s="122"/>
      <c r="BY13" s="122"/>
      <c r="BZ13" s="122"/>
      <c r="CA13" s="122"/>
      <c r="CB13" s="122"/>
      <c r="CC13" s="122"/>
      <c r="CD13" s="122"/>
      <c r="CE13" s="122"/>
      <c r="CF13" s="122"/>
      <c r="CG13" s="122"/>
      <c r="CH13" s="122"/>
      <c r="CI13" s="122"/>
      <c r="CJ13" s="122"/>
      <c r="CK13" s="122"/>
      <c r="CL13" s="122"/>
      <c r="CM13" s="122"/>
      <c r="CN13" s="122"/>
      <c r="CO13" s="122"/>
      <c r="CP13" s="122"/>
      <c r="CQ13" s="122"/>
      <c r="CR13" s="122"/>
      <c r="CS13" s="122"/>
      <c r="CT13" s="122"/>
      <c r="CU13" s="122"/>
      <c r="CV13" s="122"/>
      <c r="CW13" s="122"/>
      <c r="CX13" s="122"/>
      <c r="CY13" s="122"/>
      <c r="CZ13" s="122"/>
      <c r="DA13" s="122"/>
      <c r="DB13" s="122"/>
      <c r="DC13" s="122"/>
      <c r="DD13" s="122"/>
      <c r="DE13" s="122"/>
      <c r="DF13" s="122"/>
      <c r="DG13" s="122"/>
      <c r="DH13" s="122"/>
      <c r="DI13" s="122"/>
      <c r="DJ13" s="122"/>
      <c r="DK13" s="122"/>
      <c r="DL13" s="122"/>
      <c r="DM13" s="122"/>
      <c r="DN13" s="122"/>
      <c r="DO13" s="122"/>
      <c r="DP13" s="122"/>
      <c r="DQ13" s="122"/>
      <c r="DR13" s="122"/>
      <c r="DS13" s="122"/>
      <c r="DT13" s="122"/>
      <c r="DU13" s="122"/>
      <c r="DV13" s="122"/>
      <c r="DW13" s="122"/>
      <c r="DX13" s="122"/>
      <c r="DY13" s="122"/>
      <c r="DZ13" s="122"/>
      <c r="EA13" s="122"/>
      <c r="EB13" s="122"/>
      <c r="EC13" s="122"/>
      <c r="ED13" s="122"/>
      <c r="EE13" s="122"/>
      <c r="EF13" s="122"/>
      <c r="EG13" s="122"/>
      <c r="EH13" s="122"/>
      <c r="EI13" s="122"/>
      <c r="EJ13" s="122"/>
      <c r="EK13" s="122"/>
      <c r="EL13" s="122"/>
      <c r="EM13" s="122"/>
      <c r="EN13" s="122"/>
      <c r="EO13" s="122"/>
      <c r="EP13" s="122"/>
      <c r="EQ13" s="122"/>
      <c r="ER13" s="122"/>
      <c r="ES13" s="122"/>
      <c r="ET13" s="122"/>
      <c r="EU13" s="122"/>
      <c r="EV13" s="122"/>
      <c r="EW13" s="122"/>
      <c r="EX13" s="122"/>
      <c r="EY13" s="122"/>
      <c r="EZ13" s="122"/>
      <c r="FA13" s="122"/>
      <c r="FB13" s="122"/>
      <c r="FC13" s="122"/>
      <c r="FD13" s="122"/>
      <c r="FE13" s="122"/>
      <c r="FF13" s="122"/>
      <c r="FG13" s="122"/>
      <c r="FH13" s="122"/>
      <c r="FI13" s="122"/>
      <c r="FJ13" s="122"/>
      <c r="FK13" s="122"/>
      <c r="FL13" s="122"/>
      <c r="FM13" s="122"/>
      <c r="FN13" s="122"/>
      <c r="FO13" s="122"/>
      <c r="FP13" s="122"/>
      <c r="FQ13" s="122"/>
      <c r="FR13" s="122"/>
      <c r="FS13" s="122"/>
      <c r="FT13" s="122"/>
      <c r="FU13" s="122"/>
      <c r="FV13" s="122"/>
      <c r="FW13" s="122"/>
      <c r="FX13" s="122"/>
      <c r="FY13" s="122"/>
      <c r="FZ13" s="122"/>
      <c r="GA13" s="122"/>
      <c r="GB13" s="122"/>
      <c r="GC13" s="122"/>
      <c r="GD13" s="122"/>
      <c r="GE13" s="122"/>
      <c r="GF13" s="122"/>
      <c r="GG13" s="122"/>
      <c r="GH13" s="122"/>
      <c r="GI13" s="122"/>
      <c r="GJ13" s="122"/>
      <c r="GK13" s="122"/>
      <c r="GL13" s="122"/>
      <c r="GM13" s="122"/>
      <c r="GN13" s="122"/>
      <c r="GO13" s="122"/>
      <c r="GP13" s="122"/>
      <c r="GQ13" s="122"/>
      <c r="GR13" s="122"/>
      <c r="GS13" s="122"/>
      <c r="GT13" s="122"/>
      <c r="GU13" s="122"/>
      <c r="GV13" s="122"/>
      <c r="GW13" s="122"/>
      <c r="GX13" s="122"/>
      <c r="GY13" s="122"/>
      <c r="GZ13" s="122"/>
      <c r="HA13" s="122"/>
      <c r="HB13" s="122"/>
      <c r="HC13" s="122"/>
      <c r="HD13" s="122"/>
      <c r="HE13" s="122"/>
      <c r="HF13" s="122"/>
      <c r="HG13" s="122"/>
      <c r="HH13" s="122"/>
      <c r="HI13" s="122"/>
      <c r="HJ13" s="122"/>
      <c r="HK13" s="122"/>
      <c r="HL13" s="122"/>
      <c r="HM13" s="122"/>
      <c r="HN13" s="122"/>
      <c r="HO13" s="122"/>
      <c r="HP13" s="122"/>
      <c r="HQ13" s="122"/>
      <c r="HR13" s="122"/>
      <c r="HS13" s="122"/>
      <c r="HT13" s="122"/>
      <c r="HU13" s="122"/>
      <c r="HV13" s="122"/>
      <c r="HW13" s="122"/>
      <c r="HX13" s="122"/>
      <c r="HY13" s="122"/>
      <c r="HZ13" s="122"/>
      <c r="IA13" s="122"/>
      <c r="IB13" s="122"/>
      <c r="IC13" s="122"/>
      <c r="ID13" s="122"/>
      <c r="IE13" s="122"/>
      <c r="IF13" s="122"/>
      <c r="IG13" s="122"/>
      <c r="IH13" s="122"/>
      <c r="II13" s="122"/>
      <c r="IJ13" s="122"/>
      <c r="IK13" s="122"/>
      <c r="IL13" s="122"/>
      <c r="IM13" s="122"/>
      <c r="IN13" s="122"/>
      <c r="IO13" s="122"/>
      <c r="IP13" s="122"/>
      <c r="IQ13" s="122"/>
      <c r="IR13" s="122"/>
      <c r="IS13" s="122"/>
      <c r="IT13" s="122"/>
      <c r="IU13" s="122"/>
      <c r="IV13" s="122"/>
    </row>
    <row r="14" spans="1:256">
      <c r="A14" s="119"/>
      <c r="B14" s="120" t="s">
        <v>2134</v>
      </c>
      <c r="C14" s="985" t="s">
        <v>2135</v>
      </c>
      <c r="D14" s="122"/>
      <c r="E14" s="985" t="s">
        <v>2136</v>
      </c>
      <c r="F14" s="123"/>
      <c r="G14" s="122"/>
      <c r="H14" s="122"/>
      <c r="I14" s="122"/>
      <c r="J14" s="122"/>
      <c r="K14" s="122"/>
      <c r="L14" s="122"/>
      <c r="M14" s="122"/>
      <c r="N14" s="122"/>
      <c r="O14" s="122"/>
      <c r="P14" s="122"/>
      <c r="Q14" s="122"/>
      <c r="R14" s="122"/>
      <c r="S14" s="122"/>
      <c r="T14" s="122"/>
      <c r="U14" s="122"/>
      <c r="V14" s="122"/>
      <c r="W14" s="122"/>
      <c r="X14" s="122"/>
      <c r="Y14" s="122"/>
      <c r="Z14" s="122"/>
      <c r="AA14" s="122"/>
      <c r="AB14" s="122"/>
      <c r="AC14" s="122"/>
      <c r="AD14" s="122"/>
      <c r="AE14" s="122"/>
      <c r="AF14" s="122"/>
      <c r="AG14" s="122"/>
      <c r="AH14" s="122"/>
      <c r="AI14" s="122"/>
      <c r="AJ14" s="122"/>
      <c r="AK14" s="122"/>
      <c r="AL14" s="122"/>
      <c r="AM14" s="122"/>
      <c r="AN14" s="122"/>
      <c r="AO14" s="122"/>
      <c r="AP14" s="122"/>
      <c r="AQ14" s="122"/>
      <c r="AR14" s="122"/>
      <c r="AS14" s="122"/>
      <c r="AT14" s="122"/>
      <c r="AU14" s="122"/>
      <c r="AV14" s="122"/>
      <c r="AW14" s="122"/>
      <c r="AX14" s="122"/>
      <c r="AY14" s="122"/>
      <c r="AZ14" s="122"/>
      <c r="BA14" s="122"/>
      <c r="BB14" s="122"/>
      <c r="BC14" s="122"/>
      <c r="BD14" s="122"/>
      <c r="BE14" s="122"/>
      <c r="BF14" s="122"/>
      <c r="BG14" s="122"/>
      <c r="BH14" s="122"/>
      <c r="BI14" s="122"/>
      <c r="BJ14" s="122"/>
      <c r="BK14" s="122"/>
      <c r="BL14" s="122"/>
      <c r="BM14" s="122"/>
      <c r="BN14" s="122"/>
      <c r="BO14" s="122"/>
      <c r="BP14" s="122"/>
      <c r="BQ14" s="122"/>
      <c r="BR14" s="122"/>
      <c r="BS14" s="122"/>
      <c r="BT14" s="122"/>
      <c r="BU14" s="122"/>
      <c r="BV14" s="122"/>
      <c r="BW14" s="122"/>
      <c r="BX14" s="122"/>
      <c r="BY14" s="122"/>
      <c r="BZ14" s="122"/>
      <c r="CA14" s="122"/>
      <c r="CB14" s="122"/>
      <c r="CC14" s="122"/>
      <c r="CD14" s="122"/>
      <c r="CE14" s="122"/>
      <c r="CF14" s="122"/>
      <c r="CG14" s="122"/>
      <c r="CH14" s="122"/>
      <c r="CI14" s="122"/>
      <c r="CJ14" s="122"/>
      <c r="CK14" s="122"/>
      <c r="CL14" s="122"/>
      <c r="CM14" s="122"/>
      <c r="CN14" s="122"/>
      <c r="CO14" s="122"/>
      <c r="CP14" s="122"/>
      <c r="CQ14" s="122"/>
      <c r="CR14" s="122"/>
      <c r="CS14" s="122"/>
      <c r="CT14" s="122"/>
      <c r="CU14" s="122"/>
      <c r="CV14" s="122"/>
      <c r="CW14" s="122"/>
      <c r="CX14" s="122"/>
      <c r="CY14" s="122"/>
      <c r="CZ14" s="122"/>
      <c r="DA14" s="122"/>
      <c r="DB14" s="122"/>
      <c r="DC14" s="122"/>
      <c r="DD14" s="122"/>
      <c r="DE14" s="122"/>
      <c r="DF14" s="122"/>
      <c r="DG14" s="122"/>
      <c r="DH14" s="122"/>
      <c r="DI14" s="122"/>
      <c r="DJ14" s="122"/>
      <c r="DK14" s="122"/>
      <c r="DL14" s="122"/>
      <c r="DM14" s="122"/>
      <c r="DN14" s="122"/>
      <c r="DO14" s="122"/>
      <c r="DP14" s="122"/>
      <c r="DQ14" s="122"/>
      <c r="DR14" s="122"/>
      <c r="DS14" s="122"/>
      <c r="DT14" s="122"/>
      <c r="DU14" s="122"/>
      <c r="DV14" s="122"/>
      <c r="DW14" s="122"/>
      <c r="DX14" s="122"/>
      <c r="DY14" s="122"/>
      <c r="DZ14" s="122"/>
      <c r="EA14" s="122"/>
      <c r="EB14" s="122"/>
      <c r="EC14" s="122"/>
      <c r="ED14" s="122"/>
      <c r="EE14" s="122"/>
      <c r="EF14" s="122"/>
      <c r="EG14" s="122"/>
      <c r="EH14" s="122"/>
      <c r="EI14" s="122"/>
      <c r="EJ14" s="122"/>
      <c r="EK14" s="122"/>
      <c r="EL14" s="122"/>
      <c r="EM14" s="122"/>
      <c r="EN14" s="122"/>
      <c r="EO14" s="122"/>
      <c r="EP14" s="122"/>
      <c r="EQ14" s="122"/>
      <c r="ER14" s="122"/>
      <c r="ES14" s="122"/>
      <c r="ET14" s="122"/>
      <c r="EU14" s="122"/>
      <c r="EV14" s="122"/>
      <c r="EW14" s="122"/>
      <c r="EX14" s="122"/>
      <c r="EY14" s="122"/>
      <c r="EZ14" s="122"/>
      <c r="FA14" s="122"/>
      <c r="FB14" s="122"/>
      <c r="FC14" s="122"/>
      <c r="FD14" s="122"/>
      <c r="FE14" s="122"/>
      <c r="FF14" s="122"/>
      <c r="FG14" s="122"/>
      <c r="FH14" s="122"/>
      <c r="FI14" s="122"/>
      <c r="FJ14" s="122"/>
      <c r="FK14" s="122"/>
      <c r="FL14" s="122"/>
      <c r="FM14" s="122"/>
      <c r="FN14" s="122"/>
      <c r="FO14" s="122"/>
      <c r="FP14" s="122"/>
      <c r="FQ14" s="122"/>
      <c r="FR14" s="122"/>
      <c r="FS14" s="122"/>
      <c r="FT14" s="122"/>
      <c r="FU14" s="122"/>
      <c r="FV14" s="122"/>
      <c r="FW14" s="122"/>
      <c r="FX14" s="122"/>
      <c r="FY14" s="122"/>
      <c r="FZ14" s="122"/>
      <c r="GA14" s="122"/>
      <c r="GB14" s="122"/>
      <c r="GC14" s="122"/>
      <c r="GD14" s="122"/>
      <c r="GE14" s="122"/>
      <c r="GF14" s="122"/>
      <c r="GG14" s="122"/>
      <c r="GH14" s="122"/>
      <c r="GI14" s="122"/>
      <c r="GJ14" s="122"/>
      <c r="GK14" s="122"/>
      <c r="GL14" s="122"/>
      <c r="GM14" s="122"/>
      <c r="GN14" s="122"/>
      <c r="GO14" s="122"/>
      <c r="GP14" s="122"/>
      <c r="GQ14" s="122"/>
      <c r="GR14" s="122"/>
      <c r="GS14" s="122"/>
      <c r="GT14" s="122"/>
      <c r="GU14" s="122"/>
      <c r="GV14" s="122"/>
      <c r="GW14" s="122"/>
      <c r="GX14" s="122"/>
      <c r="GY14" s="122"/>
      <c r="GZ14" s="122"/>
      <c r="HA14" s="122"/>
      <c r="HB14" s="122"/>
      <c r="HC14" s="122"/>
      <c r="HD14" s="122"/>
      <c r="HE14" s="122"/>
      <c r="HF14" s="122"/>
      <c r="HG14" s="122"/>
      <c r="HH14" s="122"/>
      <c r="HI14" s="122"/>
      <c r="HJ14" s="122"/>
      <c r="HK14" s="122"/>
      <c r="HL14" s="122"/>
      <c r="HM14" s="122"/>
      <c r="HN14" s="122"/>
      <c r="HO14" s="122"/>
      <c r="HP14" s="122"/>
      <c r="HQ14" s="122"/>
      <c r="HR14" s="122"/>
      <c r="HS14" s="122"/>
      <c r="HT14" s="122"/>
      <c r="HU14" s="122"/>
      <c r="HV14" s="122"/>
      <c r="HW14" s="122"/>
      <c r="HX14" s="122"/>
      <c r="HY14" s="122"/>
      <c r="HZ14" s="122"/>
      <c r="IA14" s="122"/>
      <c r="IB14" s="122"/>
      <c r="IC14" s="122"/>
      <c r="ID14" s="122"/>
      <c r="IE14" s="122"/>
      <c r="IF14" s="122"/>
      <c r="IG14" s="122"/>
      <c r="IH14" s="122"/>
      <c r="II14" s="122"/>
      <c r="IJ14" s="122"/>
      <c r="IK14" s="122"/>
      <c r="IL14" s="122"/>
      <c r="IM14" s="122"/>
      <c r="IN14" s="122"/>
      <c r="IO14" s="122"/>
      <c r="IP14" s="122"/>
      <c r="IQ14" s="122"/>
      <c r="IR14" s="122"/>
      <c r="IS14" s="122"/>
      <c r="IT14" s="122"/>
      <c r="IU14" s="122"/>
      <c r="IV14" s="122"/>
    </row>
    <row r="15" spans="1:256">
      <c r="A15" s="119"/>
      <c r="B15" s="122"/>
      <c r="C15" s="985" t="s">
        <v>2137</v>
      </c>
      <c r="D15" s="122"/>
      <c r="E15" s="985" t="s">
        <v>2138</v>
      </c>
      <c r="F15" s="123"/>
      <c r="G15" s="122"/>
      <c r="H15" s="122"/>
      <c r="I15" s="122"/>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122"/>
      <c r="BR15" s="122"/>
      <c r="BS15" s="122"/>
      <c r="BT15" s="122"/>
      <c r="BU15" s="122"/>
      <c r="BV15" s="122"/>
      <c r="BW15" s="122"/>
      <c r="BX15" s="122"/>
      <c r="BY15" s="122"/>
      <c r="BZ15" s="122"/>
      <c r="CA15" s="122"/>
      <c r="CB15" s="122"/>
      <c r="CC15" s="122"/>
      <c r="CD15" s="122"/>
      <c r="CE15" s="122"/>
      <c r="CF15" s="122"/>
      <c r="CG15" s="122"/>
      <c r="CH15" s="122"/>
      <c r="CI15" s="122"/>
      <c r="CJ15" s="122"/>
      <c r="CK15" s="122"/>
      <c r="CL15" s="122"/>
      <c r="CM15" s="122"/>
      <c r="CN15" s="122"/>
      <c r="CO15" s="122"/>
      <c r="CP15" s="122"/>
      <c r="CQ15" s="122"/>
      <c r="CR15" s="122"/>
      <c r="CS15" s="122"/>
      <c r="CT15" s="122"/>
      <c r="CU15" s="122"/>
      <c r="CV15" s="122"/>
      <c r="CW15" s="122"/>
      <c r="CX15" s="122"/>
      <c r="CY15" s="122"/>
      <c r="CZ15" s="122"/>
      <c r="DA15" s="122"/>
      <c r="DB15" s="122"/>
      <c r="DC15" s="122"/>
      <c r="DD15" s="122"/>
      <c r="DE15" s="122"/>
      <c r="DF15" s="122"/>
      <c r="DG15" s="122"/>
      <c r="DH15" s="122"/>
      <c r="DI15" s="122"/>
      <c r="DJ15" s="122"/>
      <c r="DK15" s="122"/>
      <c r="DL15" s="122"/>
      <c r="DM15" s="122"/>
      <c r="DN15" s="122"/>
      <c r="DO15" s="122"/>
      <c r="DP15" s="122"/>
      <c r="DQ15" s="122"/>
      <c r="DR15" s="122"/>
      <c r="DS15" s="122"/>
      <c r="DT15" s="122"/>
      <c r="DU15" s="122"/>
      <c r="DV15" s="122"/>
      <c r="DW15" s="122"/>
      <c r="DX15" s="122"/>
      <c r="DY15" s="122"/>
      <c r="DZ15" s="122"/>
      <c r="EA15" s="122"/>
      <c r="EB15" s="122"/>
      <c r="EC15" s="122"/>
      <c r="ED15" s="122"/>
      <c r="EE15" s="122"/>
      <c r="EF15" s="122"/>
      <c r="EG15" s="122"/>
      <c r="EH15" s="122"/>
      <c r="EI15" s="122"/>
      <c r="EJ15" s="122"/>
      <c r="EK15" s="122"/>
      <c r="EL15" s="122"/>
      <c r="EM15" s="122"/>
      <c r="EN15" s="122"/>
      <c r="EO15" s="122"/>
      <c r="EP15" s="122"/>
      <c r="EQ15" s="122"/>
      <c r="ER15" s="122"/>
      <c r="ES15" s="122"/>
      <c r="ET15" s="122"/>
      <c r="EU15" s="122"/>
      <c r="EV15" s="122"/>
      <c r="EW15" s="122"/>
      <c r="EX15" s="122"/>
      <c r="EY15" s="122"/>
      <c r="EZ15" s="122"/>
      <c r="FA15" s="122"/>
      <c r="FB15" s="122"/>
      <c r="FC15" s="122"/>
      <c r="FD15" s="122"/>
      <c r="FE15" s="122"/>
      <c r="FF15" s="122"/>
      <c r="FG15" s="122"/>
      <c r="FH15" s="122"/>
      <c r="FI15" s="122"/>
      <c r="FJ15" s="122"/>
      <c r="FK15" s="122"/>
      <c r="FL15" s="122"/>
      <c r="FM15" s="122"/>
      <c r="FN15" s="122"/>
      <c r="FO15" s="122"/>
      <c r="FP15" s="122"/>
      <c r="FQ15" s="122"/>
      <c r="FR15" s="122"/>
      <c r="FS15" s="122"/>
      <c r="FT15" s="122"/>
      <c r="FU15" s="122"/>
      <c r="FV15" s="122"/>
      <c r="FW15" s="122"/>
      <c r="FX15" s="122"/>
      <c r="FY15" s="122"/>
      <c r="FZ15" s="122"/>
      <c r="GA15" s="122"/>
      <c r="GB15" s="122"/>
      <c r="GC15" s="122"/>
      <c r="GD15" s="122"/>
      <c r="GE15" s="122"/>
      <c r="GF15" s="122"/>
      <c r="GG15" s="122"/>
      <c r="GH15" s="122"/>
      <c r="GI15" s="122"/>
      <c r="GJ15" s="122"/>
      <c r="GK15" s="122"/>
      <c r="GL15" s="122"/>
      <c r="GM15" s="122"/>
      <c r="GN15" s="122"/>
      <c r="GO15" s="122"/>
      <c r="GP15" s="122"/>
      <c r="GQ15" s="122"/>
      <c r="GR15" s="122"/>
      <c r="GS15" s="122"/>
      <c r="GT15" s="122"/>
      <c r="GU15" s="122"/>
      <c r="GV15" s="122"/>
      <c r="GW15" s="122"/>
      <c r="GX15" s="122"/>
      <c r="GY15" s="122"/>
      <c r="GZ15" s="122"/>
      <c r="HA15" s="122"/>
      <c r="HB15" s="122"/>
      <c r="HC15" s="122"/>
      <c r="HD15" s="122"/>
      <c r="HE15" s="122"/>
      <c r="HF15" s="122"/>
      <c r="HG15" s="122"/>
      <c r="HH15" s="122"/>
      <c r="HI15" s="122"/>
      <c r="HJ15" s="122"/>
      <c r="HK15" s="122"/>
      <c r="HL15" s="122"/>
      <c r="HM15" s="122"/>
      <c r="HN15" s="122"/>
      <c r="HO15" s="122"/>
      <c r="HP15" s="122"/>
      <c r="HQ15" s="122"/>
      <c r="HR15" s="122"/>
      <c r="HS15" s="122"/>
      <c r="HT15" s="122"/>
      <c r="HU15" s="122"/>
      <c r="HV15" s="122"/>
      <c r="HW15" s="122"/>
      <c r="HX15" s="122"/>
      <c r="HY15" s="122"/>
      <c r="HZ15" s="122"/>
      <c r="IA15" s="122"/>
      <c r="IB15" s="122"/>
      <c r="IC15" s="122"/>
      <c r="ID15" s="122"/>
      <c r="IE15" s="122"/>
      <c r="IF15" s="122"/>
      <c r="IG15" s="122"/>
      <c r="IH15" s="122"/>
      <c r="II15" s="122"/>
      <c r="IJ15" s="122"/>
      <c r="IK15" s="122"/>
      <c r="IL15" s="122"/>
      <c r="IM15" s="122"/>
      <c r="IN15" s="122"/>
      <c r="IO15" s="122"/>
      <c r="IP15" s="122"/>
      <c r="IQ15" s="122"/>
      <c r="IR15" s="122"/>
      <c r="IS15" s="122"/>
      <c r="IT15" s="122"/>
      <c r="IU15" s="122"/>
      <c r="IV15" s="122"/>
    </row>
    <row r="16" spans="1:256">
      <c r="A16" s="119"/>
      <c r="B16" s="122"/>
      <c r="C16" s="985" t="s">
        <v>2139</v>
      </c>
      <c r="D16" s="122"/>
      <c r="E16" s="985"/>
      <c r="F16" s="123"/>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2"/>
      <c r="BZ16" s="122"/>
      <c r="CA16" s="122"/>
      <c r="CB16" s="122"/>
      <c r="CC16" s="122"/>
      <c r="CD16" s="122"/>
      <c r="CE16" s="122"/>
      <c r="CF16" s="122"/>
      <c r="CG16" s="122"/>
      <c r="CH16" s="122"/>
      <c r="CI16" s="122"/>
      <c r="CJ16" s="122"/>
      <c r="CK16" s="122"/>
      <c r="CL16" s="122"/>
      <c r="CM16" s="122"/>
      <c r="CN16" s="122"/>
      <c r="CO16" s="122"/>
      <c r="CP16" s="122"/>
      <c r="CQ16" s="122"/>
      <c r="CR16" s="122"/>
      <c r="CS16" s="122"/>
      <c r="CT16" s="122"/>
      <c r="CU16" s="122"/>
      <c r="CV16" s="122"/>
      <c r="CW16" s="122"/>
      <c r="CX16" s="122"/>
      <c r="CY16" s="122"/>
      <c r="CZ16" s="122"/>
      <c r="DA16" s="122"/>
      <c r="DB16" s="122"/>
      <c r="DC16" s="122"/>
      <c r="DD16" s="122"/>
      <c r="DE16" s="122"/>
      <c r="DF16" s="122"/>
      <c r="DG16" s="122"/>
      <c r="DH16" s="122"/>
      <c r="DI16" s="122"/>
      <c r="DJ16" s="122"/>
      <c r="DK16" s="122"/>
      <c r="DL16" s="122"/>
      <c r="DM16" s="122"/>
      <c r="DN16" s="122"/>
      <c r="DO16" s="122"/>
      <c r="DP16" s="122"/>
      <c r="DQ16" s="122"/>
      <c r="DR16" s="122"/>
      <c r="DS16" s="122"/>
      <c r="DT16" s="122"/>
      <c r="DU16" s="122"/>
      <c r="DV16" s="122"/>
      <c r="DW16" s="122"/>
      <c r="DX16" s="122"/>
      <c r="DY16" s="122"/>
      <c r="DZ16" s="122"/>
      <c r="EA16" s="122"/>
      <c r="EB16" s="122"/>
      <c r="EC16" s="122"/>
      <c r="ED16" s="122"/>
      <c r="EE16" s="122"/>
      <c r="EF16" s="122"/>
      <c r="EG16" s="122"/>
      <c r="EH16" s="122"/>
      <c r="EI16" s="122"/>
      <c r="EJ16" s="122"/>
      <c r="EK16" s="122"/>
      <c r="EL16" s="122"/>
      <c r="EM16" s="122"/>
      <c r="EN16" s="122"/>
      <c r="EO16" s="122"/>
      <c r="EP16" s="122"/>
      <c r="EQ16" s="122"/>
      <c r="ER16" s="122"/>
      <c r="ES16" s="122"/>
      <c r="ET16" s="122"/>
      <c r="EU16" s="122"/>
      <c r="EV16" s="122"/>
      <c r="EW16" s="122"/>
      <c r="EX16" s="122"/>
      <c r="EY16" s="122"/>
      <c r="EZ16" s="122"/>
      <c r="FA16" s="122"/>
      <c r="FB16" s="122"/>
      <c r="FC16" s="122"/>
      <c r="FD16" s="122"/>
      <c r="FE16" s="122"/>
      <c r="FF16" s="122"/>
      <c r="FG16" s="122"/>
      <c r="FH16" s="122"/>
      <c r="FI16" s="122"/>
      <c r="FJ16" s="122"/>
      <c r="FK16" s="122"/>
      <c r="FL16" s="122"/>
      <c r="FM16" s="122"/>
      <c r="FN16" s="122"/>
      <c r="FO16" s="122"/>
      <c r="FP16" s="122"/>
      <c r="FQ16" s="122"/>
      <c r="FR16" s="122"/>
      <c r="FS16" s="122"/>
      <c r="FT16" s="122"/>
      <c r="FU16" s="122"/>
      <c r="FV16" s="122"/>
      <c r="FW16" s="122"/>
      <c r="FX16" s="122"/>
      <c r="FY16" s="122"/>
      <c r="FZ16" s="122"/>
      <c r="GA16" s="122"/>
      <c r="GB16" s="122"/>
      <c r="GC16" s="122"/>
      <c r="GD16" s="122"/>
      <c r="GE16" s="122"/>
      <c r="GF16" s="122"/>
      <c r="GG16" s="122"/>
      <c r="GH16" s="122"/>
      <c r="GI16" s="122"/>
      <c r="GJ16" s="122"/>
      <c r="GK16" s="122"/>
      <c r="GL16" s="122"/>
      <c r="GM16" s="122"/>
      <c r="GN16" s="122"/>
      <c r="GO16" s="122"/>
      <c r="GP16" s="122"/>
      <c r="GQ16" s="122"/>
      <c r="GR16" s="122"/>
      <c r="GS16" s="122"/>
      <c r="GT16" s="122"/>
      <c r="GU16" s="122"/>
      <c r="GV16" s="122"/>
      <c r="GW16" s="122"/>
      <c r="GX16" s="122"/>
      <c r="GY16" s="122"/>
      <c r="GZ16" s="122"/>
      <c r="HA16" s="122"/>
      <c r="HB16" s="122"/>
      <c r="HC16" s="122"/>
      <c r="HD16" s="122"/>
      <c r="HE16" s="122"/>
      <c r="HF16" s="122"/>
      <c r="HG16" s="122"/>
      <c r="HH16" s="122"/>
      <c r="HI16" s="122"/>
      <c r="HJ16" s="122"/>
      <c r="HK16" s="122"/>
      <c r="HL16" s="122"/>
      <c r="HM16" s="122"/>
      <c r="HN16" s="122"/>
      <c r="HO16" s="122"/>
      <c r="HP16" s="122"/>
      <c r="HQ16" s="122"/>
      <c r="HR16" s="122"/>
      <c r="HS16" s="122"/>
      <c r="HT16" s="122"/>
      <c r="HU16" s="122"/>
      <c r="HV16" s="122"/>
      <c r="HW16" s="122"/>
      <c r="HX16" s="122"/>
      <c r="HY16" s="122"/>
      <c r="HZ16" s="122"/>
      <c r="IA16" s="122"/>
      <c r="IB16" s="122"/>
      <c r="IC16" s="122"/>
      <c r="ID16" s="122"/>
      <c r="IE16" s="122"/>
      <c r="IF16" s="122"/>
      <c r="IG16" s="122"/>
      <c r="IH16" s="122"/>
      <c r="II16" s="122"/>
      <c r="IJ16" s="122"/>
      <c r="IK16" s="122"/>
      <c r="IL16" s="122"/>
      <c r="IM16" s="122"/>
      <c r="IN16" s="122"/>
      <c r="IO16" s="122"/>
      <c r="IP16" s="122"/>
      <c r="IQ16" s="122"/>
      <c r="IR16" s="122"/>
      <c r="IS16" s="122"/>
      <c r="IT16" s="122"/>
      <c r="IU16" s="122"/>
      <c r="IV16" s="122"/>
    </row>
    <row r="17" spans="1:256">
      <c r="A17" s="119"/>
      <c r="B17" s="122"/>
      <c r="C17" s="985" t="s">
        <v>2140</v>
      </c>
      <c r="D17" s="124" t="s">
        <v>2141</v>
      </c>
      <c r="E17" s="985" t="s">
        <v>2142</v>
      </c>
      <c r="F17" s="123"/>
      <c r="G17" s="122"/>
      <c r="H17" s="122"/>
      <c r="I17" s="122"/>
      <c r="J17" s="122"/>
      <c r="K17" s="122"/>
      <c r="L17" s="122"/>
      <c r="M17" s="122"/>
      <c r="N17" s="122"/>
      <c r="O17" s="122"/>
      <c r="P17" s="122"/>
      <c r="Q17" s="122"/>
      <c r="R17" s="122"/>
      <c r="S17" s="122"/>
      <c r="T17" s="122"/>
      <c r="U17" s="122"/>
      <c r="V17" s="122"/>
      <c r="W17" s="122"/>
      <c r="X17" s="122"/>
      <c r="Y17" s="122"/>
      <c r="Z17" s="122"/>
      <c r="AA17" s="122"/>
      <c r="AB17" s="122"/>
      <c r="AC17" s="122"/>
      <c r="AD17" s="122"/>
      <c r="AE17" s="122"/>
      <c r="AF17" s="122"/>
      <c r="AG17" s="122"/>
      <c r="AH17" s="122"/>
      <c r="AI17" s="122"/>
      <c r="AJ17" s="122"/>
      <c r="AK17" s="122"/>
      <c r="AL17" s="122"/>
      <c r="AM17" s="122"/>
      <c r="AN17" s="122"/>
      <c r="AO17" s="122"/>
      <c r="AP17" s="122"/>
      <c r="AQ17" s="122"/>
      <c r="AR17" s="122"/>
      <c r="AS17" s="122"/>
      <c r="AT17" s="122"/>
      <c r="AU17" s="122"/>
      <c r="AV17" s="122"/>
      <c r="AW17" s="122"/>
      <c r="AX17" s="122"/>
      <c r="AY17" s="122"/>
      <c r="AZ17" s="122"/>
      <c r="BA17" s="122"/>
      <c r="BB17" s="122"/>
      <c r="BC17" s="122"/>
      <c r="BD17" s="122"/>
      <c r="BE17" s="122"/>
      <c r="BF17" s="122"/>
      <c r="BG17" s="122"/>
      <c r="BH17" s="122"/>
      <c r="BI17" s="122"/>
      <c r="BJ17" s="122"/>
      <c r="BK17" s="122"/>
      <c r="BL17" s="122"/>
      <c r="BM17" s="122"/>
      <c r="BN17" s="122"/>
      <c r="BO17" s="122"/>
      <c r="BP17" s="122"/>
      <c r="BQ17" s="122"/>
      <c r="BR17" s="122"/>
      <c r="BS17" s="122"/>
      <c r="BT17" s="122"/>
      <c r="BU17" s="122"/>
      <c r="BV17" s="122"/>
      <c r="BW17" s="122"/>
      <c r="BX17" s="122"/>
      <c r="BY17" s="122"/>
      <c r="BZ17" s="122"/>
      <c r="CA17" s="122"/>
      <c r="CB17" s="122"/>
      <c r="CC17" s="122"/>
      <c r="CD17" s="122"/>
      <c r="CE17" s="122"/>
      <c r="CF17" s="122"/>
      <c r="CG17" s="122"/>
      <c r="CH17" s="122"/>
      <c r="CI17" s="122"/>
      <c r="CJ17" s="122"/>
      <c r="CK17" s="122"/>
      <c r="CL17" s="122"/>
      <c r="CM17" s="122"/>
      <c r="CN17" s="122"/>
      <c r="CO17" s="122"/>
      <c r="CP17" s="122"/>
      <c r="CQ17" s="122"/>
      <c r="CR17" s="122"/>
      <c r="CS17" s="122"/>
      <c r="CT17" s="122"/>
      <c r="CU17" s="122"/>
      <c r="CV17" s="122"/>
      <c r="CW17" s="122"/>
      <c r="CX17" s="122"/>
      <c r="CY17" s="122"/>
      <c r="CZ17" s="122"/>
      <c r="DA17" s="122"/>
      <c r="DB17" s="122"/>
      <c r="DC17" s="122"/>
      <c r="DD17" s="122"/>
      <c r="DE17" s="122"/>
      <c r="DF17" s="122"/>
      <c r="DG17" s="122"/>
      <c r="DH17" s="122"/>
      <c r="DI17" s="122"/>
      <c r="DJ17" s="122"/>
      <c r="DK17" s="122"/>
      <c r="DL17" s="122"/>
      <c r="DM17" s="122"/>
      <c r="DN17" s="122"/>
      <c r="DO17" s="122"/>
      <c r="DP17" s="122"/>
      <c r="DQ17" s="122"/>
      <c r="DR17" s="122"/>
      <c r="DS17" s="122"/>
      <c r="DT17" s="122"/>
      <c r="DU17" s="122"/>
      <c r="DV17" s="122"/>
      <c r="DW17" s="122"/>
      <c r="DX17" s="122"/>
      <c r="DY17" s="122"/>
      <c r="DZ17" s="122"/>
      <c r="EA17" s="122"/>
      <c r="EB17" s="122"/>
      <c r="EC17" s="122"/>
      <c r="ED17" s="122"/>
      <c r="EE17" s="122"/>
      <c r="EF17" s="122"/>
      <c r="EG17" s="122"/>
      <c r="EH17" s="122"/>
      <c r="EI17" s="122"/>
      <c r="EJ17" s="122"/>
      <c r="EK17" s="122"/>
      <c r="EL17" s="122"/>
      <c r="EM17" s="122"/>
      <c r="EN17" s="122"/>
      <c r="EO17" s="122"/>
      <c r="EP17" s="122"/>
      <c r="EQ17" s="122"/>
      <c r="ER17" s="122"/>
      <c r="ES17" s="122"/>
      <c r="ET17" s="122"/>
      <c r="EU17" s="122"/>
      <c r="EV17" s="122"/>
      <c r="EW17" s="122"/>
      <c r="EX17" s="122"/>
      <c r="EY17" s="122"/>
      <c r="EZ17" s="122"/>
      <c r="FA17" s="122"/>
      <c r="FB17" s="122"/>
      <c r="FC17" s="122"/>
      <c r="FD17" s="122"/>
      <c r="FE17" s="122"/>
      <c r="FF17" s="122"/>
      <c r="FG17" s="122"/>
      <c r="FH17" s="122"/>
      <c r="FI17" s="122"/>
      <c r="FJ17" s="122"/>
      <c r="FK17" s="122"/>
      <c r="FL17" s="122"/>
      <c r="FM17" s="122"/>
      <c r="FN17" s="122"/>
      <c r="FO17" s="122"/>
      <c r="FP17" s="122"/>
      <c r="FQ17" s="122"/>
      <c r="FR17" s="122"/>
      <c r="FS17" s="122"/>
      <c r="FT17" s="122"/>
      <c r="FU17" s="122"/>
      <c r="FV17" s="122"/>
      <c r="FW17" s="122"/>
      <c r="FX17" s="122"/>
      <c r="FY17" s="122"/>
      <c r="FZ17" s="122"/>
      <c r="GA17" s="122"/>
      <c r="GB17" s="122"/>
      <c r="GC17" s="122"/>
      <c r="GD17" s="122"/>
      <c r="GE17" s="122"/>
      <c r="GF17" s="122"/>
      <c r="GG17" s="122"/>
      <c r="GH17" s="122"/>
      <c r="GI17" s="122"/>
      <c r="GJ17" s="122"/>
      <c r="GK17" s="122"/>
      <c r="GL17" s="122"/>
      <c r="GM17" s="122"/>
      <c r="GN17" s="122"/>
      <c r="GO17" s="122"/>
      <c r="GP17" s="122"/>
      <c r="GQ17" s="122"/>
      <c r="GR17" s="122"/>
      <c r="GS17" s="122"/>
      <c r="GT17" s="122"/>
      <c r="GU17" s="122"/>
      <c r="GV17" s="122"/>
      <c r="GW17" s="122"/>
      <c r="GX17" s="122"/>
      <c r="GY17" s="122"/>
      <c r="GZ17" s="122"/>
      <c r="HA17" s="122"/>
      <c r="HB17" s="122"/>
      <c r="HC17" s="122"/>
      <c r="HD17" s="122"/>
      <c r="HE17" s="122"/>
      <c r="HF17" s="122"/>
      <c r="HG17" s="122"/>
      <c r="HH17" s="122"/>
      <c r="HI17" s="122"/>
      <c r="HJ17" s="122"/>
      <c r="HK17" s="122"/>
      <c r="HL17" s="122"/>
      <c r="HM17" s="122"/>
      <c r="HN17" s="122"/>
      <c r="HO17" s="122"/>
      <c r="HP17" s="122"/>
      <c r="HQ17" s="122"/>
      <c r="HR17" s="122"/>
      <c r="HS17" s="122"/>
      <c r="HT17" s="122"/>
      <c r="HU17" s="122"/>
      <c r="HV17" s="122"/>
      <c r="HW17" s="122"/>
      <c r="HX17" s="122"/>
      <c r="HY17" s="122"/>
      <c r="HZ17" s="122"/>
      <c r="IA17" s="122"/>
      <c r="IB17" s="122"/>
      <c r="IC17" s="122"/>
      <c r="ID17" s="122"/>
      <c r="IE17" s="122"/>
      <c r="IF17" s="122"/>
      <c r="IG17" s="122"/>
      <c r="IH17" s="122"/>
      <c r="II17" s="122"/>
      <c r="IJ17" s="122"/>
      <c r="IK17" s="122"/>
      <c r="IL17" s="122"/>
      <c r="IM17" s="122"/>
      <c r="IN17" s="122"/>
      <c r="IO17" s="122"/>
      <c r="IP17" s="122"/>
      <c r="IQ17" s="122"/>
      <c r="IR17" s="122"/>
      <c r="IS17" s="122"/>
      <c r="IT17" s="122"/>
      <c r="IU17" s="122"/>
      <c r="IV17" s="122"/>
    </row>
    <row r="18" spans="1:256">
      <c r="A18" s="119"/>
      <c r="B18" s="122"/>
      <c r="C18" s="985" t="s">
        <v>2143</v>
      </c>
      <c r="D18" s="125" t="s">
        <v>795</v>
      </c>
      <c r="E18" s="985" t="s">
        <v>2144</v>
      </c>
      <c r="F18" s="123"/>
      <c r="G18" s="122"/>
      <c r="H18" s="122"/>
      <c r="I18" s="122"/>
      <c r="J18" s="122"/>
      <c r="K18" s="122"/>
      <c r="L18" s="122"/>
      <c r="M18" s="122"/>
      <c r="N18" s="122"/>
      <c r="O18" s="122"/>
      <c r="P18" s="122"/>
      <c r="Q18" s="122"/>
      <c r="R18" s="122"/>
      <c r="S18" s="122"/>
      <c r="T18" s="122"/>
      <c r="U18" s="122"/>
      <c r="V18" s="122"/>
      <c r="W18" s="122"/>
      <c r="X18" s="122"/>
      <c r="Y18" s="122"/>
      <c r="Z18" s="122"/>
      <c r="AA18" s="122"/>
      <c r="AB18" s="122"/>
      <c r="AC18" s="122"/>
      <c r="AD18" s="122"/>
      <c r="AE18" s="122"/>
      <c r="AF18" s="122"/>
      <c r="AG18" s="122"/>
      <c r="AH18" s="122"/>
      <c r="AI18" s="122"/>
      <c r="AJ18" s="122"/>
      <c r="AK18" s="122"/>
      <c r="AL18" s="122"/>
      <c r="AM18" s="122"/>
      <c r="AN18" s="122"/>
      <c r="AO18" s="122"/>
      <c r="AP18" s="122"/>
      <c r="AQ18" s="122"/>
      <c r="AR18" s="122"/>
      <c r="AS18" s="122"/>
      <c r="AT18" s="122"/>
      <c r="AU18" s="122"/>
      <c r="AV18" s="122"/>
      <c r="AW18" s="122"/>
      <c r="AX18" s="122"/>
      <c r="AY18" s="122"/>
      <c r="AZ18" s="122"/>
      <c r="BA18" s="122"/>
      <c r="BB18" s="122"/>
      <c r="BC18" s="122"/>
      <c r="BD18" s="122"/>
      <c r="BE18" s="122"/>
      <c r="BF18" s="122"/>
      <c r="BG18" s="122"/>
      <c r="BH18" s="122"/>
      <c r="BI18" s="122"/>
      <c r="BJ18" s="122"/>
      <c r="BK18" s="122"/>
      <c r="BL18" s="122"/>
      <c r="BM18" s="122"/>
      <c r="BN18" s="122"/>
      <c r="BO18" s="122"/>
      <c r="BP18" s="122"/>
      <c r="BQ18" s="122"/>
      <c r="BR18" s="122"/>
      <c r="BS18" s="122"/>
      <c r="BT18" s="122"/>
      <c r="BU18" s="122"/>
      <c r="BV18" s="122"/>
      <c r="BW18" s="122"/>
      <c r="BX18" s="122"/>
      <c r="BY18" s="122"/>
      <c r="BZ18" s="122"/>
      <c r="CA18" s="122"/>
      <c r="CB18" s="122"/>
      <c r="CC18" s="122"/>
      <c r="CD18" s="122"/>
      <c r="CE18" s="122"/>
      <c r="CF18" s="122"/>
      <c r="CG18" s="122"/>
      <c r="CH18" s="122"/>
      <c r="CI18" s="122"/>
      <c r="CJ18" s="122"/>
      <c r="CK18" s="122"/>
      <c r="CL18" s="122"/>
      <c r="CM18" s="122"/>
      <c r="CN18" s="122"/>
      <c r="CO18" s="122"/>
      <c r="CP18" s="122"/>
      <c r="CQ18" s="122"/>
      <c r="CR18" s="122"/>
      <c r="CS18" s="122"/>
      <c r="CT18" s="122"/>
      <c r="CU18" s="122"/>
      <c r="CV18" s="122"/>
      <c r="CW18" s="122"/>
      <c r="CX18" s="122"/>
      <c r="CY18" s="122"/>
      <c r="CZ18" s="122"/>
      <c r="DA18" s="122"/>
      <c r="DB18" s="122"/>
      <c r="DC18" s="122"/>
      <c r="DD18" s="122"/>
      <c r="DE18" s="122"/>
      <c r="DF18" s="122"/>
      <c r="DG18" s="122"/>
      <c r="DH18" s="122"/>
      <c r="DI18" s="122"/>
      <c r="DJ18" s="122"/>
      <c r="DK18" s="122"/>
      <c r="DL18" s="122"/>
      <c r="DM18" s="122"/>
      <c r="DN18" s="122"/>
      <c r="DO18" s="122"/>
      <c r="DP18" s="122"/>
      <c r="DQ18" s="122"/>
      <c r="DR18" s="122"/>
      <c r="DS18" s="122"/>
      <c r="DT18" s="122"/>
      <c r="DU18" s="122"/>
      <c r="DV18" s="122"/>
      <c r="DW18" s="122"/>
      <c r="DX18" s="122"/>
      <c r="DY18" s="122"/>
      <c r="DZ18" s="122"/>
      <c r="EA18" s="122"/>
      <c r="EB18" s="122"/>
      <c r="EC18" s="122"/>
      <c r="ED18" s="122"/>
      <c r="EE18" s="122"/>
      <c r="EF18" s="122"/>
      <c r="EG18" s="122"/>
      <c r="EH18" s="122"/>
      <c r="EI18" s="122"/>
      <c r="EJ18" s="122"/>
      <c r="EK18" s="122"/>
      <c r="EL18" s="122"/>
      <c r="EM18" s="122"/>
      <c r="EN18" s="122"/>
      <c r="EO18" s="122"/>
      <c r="EP18" s="122"/>
      <c r="EQ18" s="122"/>
      <c r="ER18" s="122"/>
      <c r="ES18" s="122"/>
      <c r="ET18" s="122"/>
      <c r="EU18" s="122"/>
      <c r="EV18" s="122"/>
      <c r="EW18" s="122"/>
      <c r="EX18" s="122"/>
      <c r="EY18" s="122"/>
      <c r="EZ18" s="122"/>
      <c r="FA18" s="122"/>
      <c r="FB18" s="122"/>
      <c r="FC18" s="122"/>
      <c r="FD18" s="122"/>
      <c r="FE18" s="122"/>
      <c r="FF18" s="122"/>
      <c r="FG18" s="122"/>
      <c r="FH18" s="122"/>
      <c r="FI18" s="122"/>
      <c r="FJ18" s="122"/>
      <c r="FK18" s="122"/>
      <c r="FL18" s="122"/>
      <c r="FM18" s="122"/>
      <c r="FN18" s="122"/>
      <c r="FO18" s="122"/>
      <c r="FP18" s="122"/>
      <c r="FQ18" s="122"/>
      <c r="FR18" s="122"/>
      <c r="FS18" s="122"/>
      <c r="FT18" s="122"/>
      <c r="FU18" s="122"/>
      <c r="FV18" s="122"/>
      <c r="FW18" s="122"/>
      <c r="FX18" s="122"/>
      <c r="FY18" s="122"/>
      <c r="FZ18" s="122"/>
      <c r="GA18" s="122"/>
      <c r="GB18" s="122"/>
      <c r="GC18" s="122"/>
      <c r="GD18" s="122"/>
      <c r="GE18" s="122"/>
      <c r="GF18" s="122"/>
      <c r="GG18" s="122"/>
      <c r="GH18" s="122"/>
      <c r="GI18" s="122"/>
      <c r="GJ18" s="122"/>
      <c r="GK18" s="122"/>
      <c r="GL18" s="122"/>
      <c r="GM18" s="122"/>
      <c r="GN18" s="122"/>
      <c r="GO18" s="122"/>
      <c r="GP18" s="122"/>
      <c r="GQ18" s="122"/>
      <c r="GR18" s="122"/>
      <c r="GS18" s="122"/>
      <c r="GT18" s="122"/>
      <c r="GU18" s="122"/>
      <c r="GV18" s="122"/>
      <c r="GW18" s="122"/>
      <c r="GX18" s="122"/>
      <c r="GY18" s="122"/>
      <c r="GZ18" s="122"/>
      <c r="HA18" s="122"/>
      <c r="HB18" s="122"/>
      <c r="HC18" s="122"/>
      <c r="HD18" s="122"/>
      <c r="HE18" s="122"/>
      <c r="HF18" s="122"/>
      <c r="HG18" s="122"/>
      <c r="HH18" s="122"/>
      <c r="HI18" s="122"/>
      <c r="HJ18" s="122"/>
      <c r="HK18" s="122"/>
      <c r="HL18" s="122"/>
      <c r="HM18" s="122"/>
      <c r="HN18" s="122"/>
      <c r="HO18" s="122"/>
      <c r="HP18" s="122"/>
      <c r="HQ18" s="122"/>
      <c r="HR18" s="122"/>
      <c r="HS18" s="122"/>
      <c r="HT18" s="122"/>
      <c r="HU18" s="122"/>
      <c r="HV18" s="122"/>
      <c r="HW18" s="122"/>
      <c r="HX18" s="122"/>
      <c r="HY18" s="122"/>
      <c r="HZ18" s="122"/>
      <c r="IA18" s="122"/>
      <c r="IB18" s="122"/>
      <c r="IC18" s="122"/>
      <c r="ID18" s="122"/>
      <c r="IE18" s="122"/>
      <c r="IF18" s="122"/>
      <c r="IG18" s="122"/>
      <c r="IH18" s="122"/>
      <c r="II18" s="122"/>
      <c r="IJ18" s="122"/>
      <c r="IK18" s="122"/>
      <c r="IL18" s="122"/>
      <c r="IM18" s="122"/>
      <c r="IN18" s="122"/>
      <c r="IO18" s="122"/>
      <c r="IP18" s="122"/>
      <c r="IQ18" s="122"/>
      <c r="IR18" s="122"/>
      <c r="IS18" s="122"/>
      <c r="IT18" s="122"/>
      <c r="IU18" s="122"/>
      <c r="IV18" s="122"/>
    </row>
    <row r="19" spans="1:256">
      <c r="A19" s="119"/>
      <c r="B19" s="122"/>
      <c r="C19" s="985" t="s">
        <v>2145</v>
      </c>
      <c r="D19" s="122"/>
      <c r="E19" s="985" t="s">
        <v>2146</v>
      </c>
      <c r="F19" s="123"/>
      <c r="G19" s="122"/>
      <c r="H19" s="122"/>
      <c r="I19" s="122"/>
      <c r="J19" s="122"/>
      <c r="K19" s="122"/>
      <c r="L19" s="122"/>
      <c r="M19" s="122"/>
      <c r="N19" s="122"/>
      <c r="O19" s="122"/>
      <c r="P19" s="122"/>
      <c r="Q19" s="122"/>
      <c r="R19" s="122"/>
      <c r="S19" s="122"/>
      <c r="T19" s="122"/>
      <c r="U19" s="122"/>
      <c r="V19" s="122"/>
      <c r="W19" s="122"/>
      <c r="X19" s="122"/>
      <c r="Y19" s="122"/>
      <c r="Z19" s="122"/>
      <c r="AA19" s="122"/>
      <c r="AB19" s="122"/>
      <c r="AC19" s="122"/>
      <c r="AD19" s="122"/>
      <c r="AE19" s="122"/>
      <c r="AF19" s="122"/>
      <c r="AG19" s="122"/>
      <c r="AH19" s="122"/>
      <c r="AI19" s="122"/>
      <c r="AJ19" s="122"/>
      <c r="AK19" s="122"/>
      <c r="AL19" s="122"/>
      <c r="AM19" s="122"/>
      <c r="AN19" s="122"/>
      <c r="AO19" s="122"/>
      <c r="AP19" s="122"/>
      <c r="AQ19" s="122"/>
      <c r="AR19" s="122"/>
      <c r="AS19" s="122"/>
      <c r="AT19" s="122"/>
      <c r="AU19" s="122"/>
      <c r="AV19" s="122"/>
      <c r="AW19" s="122"/>
      <c r="AX19" s="122"/>
      <c r="AY19" s="122"/>
      <c r="AZ19" s="122"/>
      <c r="BA19" s="122"/>
      <c r="BB19" s="122"/>
      <c r="BC19" s="122"/>
      <c r="BD19" s="122"/>
      <c r="BE19" s="122"/>
      <c r="BF19" s="122"/>
      <c r="BG19" s="122"/>
      <c r="BH19" s="122"/>
      <c r="BI19" s="122"/>
      <c r="BJ19" s="122"/>
      <c r="BK19" s="122"/>
      <c r="BL19" s="122"/>
      <c r="BM19" s="122"/>
      <c r="BN19" s="122"/>
      <c r="BO19" s="122"/>
      <c r="BP19" s="122"/>
      <c r="BQ19" s="122"/>
      <c r="BR19" s="122"/>
      <c r="BS19" s="122"/>
      <c r="BT19" s="122"/>
      <c r="BU19" s="122"/>
      <c r="BV19" s="122"/>
      <c r="BW19" s="122"/>
      <c r="BX19" s="122"/>
      <c r="BY19" s="122"/>
      <c r="BZ19" s="122"/>
      <c r="CA19" s="122"/>
      <c r="CB19" s="122"/>
      <c r="CC19" s="122"/>
      <c r="CD19" s="122"/>
      <c r="CE19" s="122"/>
      <c r="CF19" s="122"/>
      <c r="CG19" s="122"/>
      <c r="CH19" s="122"/>
      <c r="CI19" s="122"/>
      <c r="CJ19" s="122"/>
      <c r="CK19" s="122"/>
      <c r="CL19" s="122"/>
      <c r="CM19" s="122"/>
      <c r="CN19" s="122"/>
      <c r="CO19" s="122"/>
      <c r="CP19" s="122"/>
      <c r="CQ19" s="122"/>
      <c r="CR19" s="122"/>
      <c r="CS19" s="122"/>
      <c r="CT19" s="122"/>
      <c r="CU19" s="122"/>
      <c r="CV19" s="122"/>
      <c r="CW19" s="122"/>
      <c r="CX19" s="122"/>
      <c r="CY19" s="122"/>
      <c r="CZ19" s="122"/>
      <c r="DA19" s="122"/>
      <c r="DB19" s="122"/>
      <c r="DC19" s="122"/>
      <c r="DD19" s="122"/>
      <c r="DE19" s="122"/>
      <c r="DF19" s="122"/>
      <c r="DG19" s="122"/>
      <c r="DH19" s="122"/>
      <c r="DI19" s="122"/>
      <c r="DJ19" s="122"/>
      <c r="DK19" s="122"/>
      <c r="DL19" s="122"/>
      <c r="DM19" s="122"/>
      <c r="DN19" s="122"/>
      <c r="DO19" s="122"/>
      <c r="DP19" s="122"/>
      <c r="DQ19" s="122"/>
      <c r="DR19" s="122"/>
      <c r="DS19" s="122"/>
      <c r="DT19" s="122"/>
      <c r="DU19" s="122"/>
      <c r="DV19" s="122"/>
      <c r="DW19" s="122"/>
      <c r="DX19" s="122"/>
      <c r="DY19" s="122"/>
      <c r="DZ19" s="122"/>
      <c r="EA19" s="122"/>
      <c r="EB19" s="122"/>
      <c r="EC19" s="122"/>
      <c r="ED19" s="122"/>
      <c r="EE19" s="122"/>
      <c r="EF19" s="122"/>
      <c r="EG19" s="122"/>
      <c r="EH19" s="122"/>
      <c r="EI19" s="122"/>
      <c r="EJ19" s="122"/>
      <c r="EK19" s="122"/>
      <c r="EL19" s="122"/>
      <c r="EM19" s="122"/>
      <c r="EN19" s="122"/>
      <c r="EO19" s="122"/>
      <c r="EP19" s="122"/>
      <c r="EQ19" s="122"/>
      <c r="ER19" s="122"/>
      <c r="ES19" s="122"/>
      <c r="ET19" s="122"/>
      <c r="EU19" s="122"/>
      <c r="EV19" s="122"/>
      <c r="EW19" s="122"/>
      <c r="EX19" s="122"/>
      <c r="EY19" s="122"/>
      <c r="EZ19" s="122"/>
      <c r="FA19" s="122"/>
      <c r="FB19" s="122"/>
      <c r="FC19" s="122"/>
      <c r="FD19" s="122"/>
      <c r="FE19" s="122"/>
      <c r="FF19" s="122"/>
      <c r="FG19" s="122"/>
      <c r="FH19" s="122"/>
      <c r="FI19" s="122"/>
      <c r="FJ19" s="122"/>
      <c r="FK19" s="122"/>
      <c r="FL19" s="122"/>
      <c r="FM19" s="122"/>
      <c r="FN19" s="122"/>
      <c r="FO19" s="122"/>
      <c r="FP19" s="122"/>
      <c r="FQ19" s="122"/>
      <c r="FR19" s="122"/>
      <c r="FS19" s="122"/>
      <c r="FT19" s="122"/>
      <c r="FU19" s="122"/>
      <c r="FV19" s="122"/>
      <c r="FW19" s="122"/>
      <c r="FX19" s="122"/>
      <c r="FY19" s="122"/>
      <c r="FZ19" s="122"/>
      <c r="GA19" s="122"/>
      <c r="GB19" s="122"/>
      <c r="GC19" s="122"/>
      <c r="GD19" s="122"/>
      <c r="GE19" s="122"/>
      <c r="GF19" s="122"/>
      <c r="GG19" s="122"/>
      <c r="GH19" s="122"/>
      <c r="GI19" s="122"/>
      <c r="GJ19" s="122"/>
      <c r="GK19" s="122"/>
      <c r="GL19" s="122"/>
      <c r="GM19" s="122"/>
      <c r="GN19" s="122"/>
      <c r="GO19" s="122"/>
      <c r="GP19" s="122"/>
      <c r="GQ19" s="122"/>
      <c r="GR19" s="122"/>
      <c r="GS19" s="122"/>
      <c r="GT19" s="122"/>
      <c r="GU19" s="122"/>
      <c r="GV19" s="122"/>
      <c r="GW19" s="122"/>
      <c r="GX19" s="122"/>
      <c r="GY19" s="122"/>
      <c r="GZ19" s="122"/>
      <c r="HA19" s="122"/>
      <c r="HB19" s="122"/>
      <c r="HC19" s="122"/>
      <c r="HD19" s="122"/>
      <c r="HE19" s="122"/>
      <c r="HF19" s="122"/>
      <c r="HG19" s="122"/>
      <c r="HH19" s="122"/>
      <c r="HI19" s="122"/>
      <c r="HJ19" s="122"/>
      <c r="HK19" s="122"/>
      <c r="HL19" s="122"/>
      <c r="HM19" s="122"/>
      <c r="HN19" s="122"/>
      <c r="HO19" s="122"/>
      <c r="HP19" s="122"/>
      <c r="HQ19" s="122"/>
      <c r="HR19" s="122"/>
      <c r="HS19" s="122"/>
      <c r="HT19" s="122"/>
      <c r="HU19" s="122"/>
      <c r="HV19" s="122"/>
      <c r="HW19" s="122"/>
      <c r="HX19" s="122"/>
      <c r="HY19" s="122"/>
      <c r="HZ19" s="122"/>
      <c r="IA19" s="122"/>
      <c r="IB19" s="122"/>
      <c r="IC19" s="122"/>
      <c r="ID19" s="122"/>
      <c r="IE19" s="122"/>
      <c r="IF19" s="122"/>
      <c r="IG19" s="122"/>
      <c r="IH19" s="122"/>
      <c r="II19" s="122"/>
      <c r="IJ19" s="122"/>
      <c r="IK19" s="122"/>
      <c r="IL19" s="122"/>
      <c r="IM19" s="122"/>
      <c r="IN19" s="122"/>
      <c r="IO19" s="122"/>
      <c r="IP19" s="122"/>
      <c r="IQ19" s="122"/>
      <c r="IR19" s="122"/>
      <c r="IS19" s="122"/>
      <c r="IT19" s="122"/>
      <c r="IU19" s="122"/>
      <c r="IV19" s="122"/>
    </row>
    <row r="20" spans="1:256">
      <c r="A20" s="119"/>
      <c r="B20" s="122"/>
      <c r="C20" s="985" t="s">
        <v>2147</v>
      </c>
      <c r="D20" s="122"/>
      <c r="E20" s="985" t="s">
        <v>2148</v>
      </c>
      <c r="F20" s="123"/>
      <c r="G20" s="122"/>
      <c r="H20" s="122"/>
      <c r="I20" s="122"/>
      <c r="J20" s="122"/>
      <c r="K20" s="122"/>
      <c r="L20" s="122"/>
      <c r="M20" s="122"/>
      <c r="N20" s="122"/>
      <c r="O20" s="122"/>
      <c r="P20" s="122"/>
      <c r="Q20" s="122"/>
      <c r="R20" s="122"/>
      <c r="S20" s="122"/>
      <c r="T20" s="122"/>
      <c r="U20" s="122"/>
      <c r="V20" s="122"/>
      <c r="W20" s="122"/>
      <c r="X20" s="122"/>
      <c r="Y20" s="122"/>
      <c r="Z20" s="122"/>
      <c r="AA20" s="122"/>
      <c r="AB20" s="122"/>
      <c r="AC20" s="122"/>
      <c r="AD20" s="122"/>
      <c r="AE20" s="122"/>
      <c r="AF20" s="122"/>
      <c r="AG20" s="122"/>
      <c r="AH20" s="122"/>
      <c r="AI20" s="122"/>
      <c r="AJ20" s="122"/>
      <c r="AK20" s="122"/>
      <c r="AL20" s="122"/>
      <c r="AM20" s="122"/>
      <c r="AN20" s="122"/>
      <c r="AO20" s="122"/>
      <c r="AP20" s="122"/>
      <c r="AQ20" s="122"/>
      <c r="AR20" s="122"/>
      <c r="AS20" s="122"/>
      <c r="AT20" s="122"/>
      <c r="AU20" s="122"/>
      <c r="AV20" s="122"/>
      <c r="AW20" s="122"/>
      <c r="AX20" s="122"/>
      <c r="AY20" s="122"/>
      <c r="AZ20" s="122"/>
      <c r="BA20" s="122"/>
      <c r="BB20" s="122"/>
      <c r="BC20" s="122"/>
      <c r="BD20" s="122"/>
      <c r="BE20" s="122"/>
      <c r="BF20" s="122"/>
      <c r="BG20" s="122"/>
      <c r="BH20" s="122"/>
      <c r="BI20" s="122"/>
      <c r="BJ20" s="122"/>
      <c r="BK20" s="122"/>
      <c r="BL20" s="122"/>
      <c r="BM20" s="122"/>
      <c r="BN20" s="122"/>
      <c r="BO20" s="122"/>
      <c r="BP20" s="122"/>
      <c r="BQ20" s="122"/>
      <c r="BR20" s="122"/>
      <c r="BS20" s="122"/>
      <c r="BT20" s="122"/>
      <c r="BU20" s="122"/>
      <c r="BV20" s="122"/>
      <c r="BW20" s="122"/>
      <c r="BX20" s="122"/>
      <c r="BY20" s="122"/>
      <c r="BZ20" s="122"/>
      <c r="CA20" s="122"/>
      <c r="CB20" s="122"/>
      <c r="CC20" s="122"/>
      <c r="CD20" s="122"/>
      <c r="CE20" s="122"/>
      <c r="CF20" s="122"/>
      <c r="CG20" s="122"/>
      <c r="CH20" s="122"/>
      <c r="CI20" s="122"/>
      <c r="CJ20" s="122"/>
      <c r="CK20" s="122"/>
      <c r="CL20" s="122"/>
      <c r="CM20" s="122"/>
      <c r="CN20" s="122"/>
      <c r="CO20" s="122"/>
      <c r="CP20" s="122"/>
      <c r="CQ20" s="122"/>
      <c r="CR20" s="122"/>
      <c r="CS20" s="122"/>
      <c r="CT20" s="122"/>
      <c r="CU20" s="122"/>
      <c r="CV20" s="122"/>
      <c r="CW20" s="122"/>
      <c r="CX20" s="122"/>
      <c r="CY20" s="122"/>
      <c r="CZ20" s="122"/>
      <c r="DA20" s="122"/>
      <c r="DB20" s="122"/>
      <c r="DC20" s="122"/>
      <c r="DD20" s="122"/>
      <c r="DE20" s="122"/>
      <c r="DF20" s="122"/>
      <c r="DG20" s="122"/>
      <c r="DH20" s="122"/>
      <c r="DI20" s="122"/>
      <c r="DJ20" s="122"/>
      <c r="DK20" s="122"/>
      <c r="DL20" s="122"/>
      <c r="DM20" s="122"/>
      <c r="DN20" s="122"/>
      <c r="DO20" s="122"/>
      <c r="DP20" s="122"/>
      <c r="DQ20" s="122"/>
      <c r="DR20" s="122"/>
      <c r="DS20" s="122"/>
      <c r="DT20" s="122"/>
      <c r="DU20" s="122"/>
      <c r="DV20" s="122"/>
      <c r="DW20" s="122"/>
      <c r="DX20" s="122"/>
      <c r="DY20" s="122"/>
      <c r="DZ20" s="122"/>
      <c r="EA20" s="122"/>
      <c r="EB20" s="122"/>
      <c r="EC20" s="122"/>
      <c r="ED20" s="122"/>
      <c r="EE20" s="122"/>
      <c r="EF20" s="122"/>
      <c r="EG20" s="122"/>
      <c r="EH20" s="122"/>
      <c r="EI20" s="122"/>
      <c r="EJ20" s="122"/>
      <c r="EK20" s="122"/>
      <c r="EL20" s="122"/>
      <c r="EM20" s="122"/>
      <c r="EN20" s="122"/>
      <c r="EO20" s="122"/>
      <c r="EP20" s="122"/>
      <c r="EQ20" s="122"/>
      <c r="ER20" s="122"/>
      <c r="ES20" s="122"/>
      <c r="ET20" s="122"/>
      <c r="EU20" s="122"/>
      <c r="EV20" s="122"/>
      <c r="EW20" s="122"/>
      <c r="EX20" s="122"/>
      <c r="EY20" s="122"/>
      <c r="EZ20" s="122"/>
      <c r="FA20" s="122"/>
      <c r="FB20" s="122"/>
      <c r="FC20" s="122"/>
      <c r="FD20" s="122"/>
      <c r="FE20" s="122"/>
      <c r="FF20" s="122"/>
      <c r="FG20" s="122"/>
      <c r="FH20" s="122"/>
      <c r="FI20" s="122"/>
      <c r="FJ20" s="122"/>
      <c r="FK20" s="122"/>
      <c r="FL20" s="122"/>
      <c r="FM20" s="122"/>
      <c r="FN20" s="122"/>
      <c r="FO20" s="122"/>
      <c r="FP20" s="122"/>
      <c r="FQ20" s="122"/>
      <c r="FR20" s="122"/>
      <c r="FS20" s="122"/>
      <c r="FT20" s="122"/>
      <c r="FU20" s="122"/>
      <c r="FV20" s="122"/>
      <c r="FW20" s="122"/>
      <c r="FX20" s="122"/>
      <c r="FY20" s="122"/>
      <c r="FZ20" s="122"/>
      <c r="GA20" s="122"/>
      <c r="GB20" s="122"/>
      <c r="GC20" s="122"/>
      <c r="GD20" s="122"/>
      <c r="GE20" s="122"/>
      <c r="GF20" s="122"/>
      <c r="GG20" s="122"/>
      <c r="GH20" s="122"/>
      <c r="GI20" s="122"/>
      <c r="GJ20" s="122"/>
      <c r="GK20" s="122"/>
      <c r="GL20" s="122"/>
      <c r="GM20" s="122"/>
      <c r="GN20" s="122"/>
      <c r="GO20" s="122"/>
      <c r="GP20" s="122"/>
      <c r="GQ20" s="122"/>
      <c r="GR20" s="122"/>
      <c r="GS20" s="122"/>
      <c r="GT20" s="122"/>
      <c r="GU20" s="122"/>
      <c r="GV20" s="122"/>
      <c r="GW20" s="122"/>
      <c r="GX20" s="122"/>
      <c r="GY20" s="122"/>
      <c r="GZ20" s="122"/>
      <c r="HA20" s="122"/>
      <c r="HB20" s="122"/>
      <c r="HC20" s="122"/>
      <c r="HD20" s="122"/>
      <c r="HE20" s="122"/>
      <c r="HF20" s="122"/>
      <c r="HG20" s="122"/>
      <c r="HH20" s="122"/>
      <c r="HI20" s="122"/>
      <c r="HJ20" s="122"/>
      <c r="HK20" s="122"/>
      <c r="HL20" s="122"/>
      <c r="HM20" s="122"/>
      <c r="HN20" s="122"/>
      <c r="HO20" s="122"/>
      <c r="HP20" s="122"/>
      <c r="HQ20" s="122"/>
      <c r="HR20" s="122"/>
      <c r="HS20" s="122"/>
      <c r="HT20" s="122"/>
      <c r="HU20" s="122"/>
      <c r="HV20" s="122"/>
      <c r="HW20" s="122"/>
      <c r="HX20" s="122"/>
      <c r="HY20" s="122"/>
      <c r="HZ20" s="122"/>
      <c r="IA20" s="122"/>
      <c r="IB20" s="122"/>
      <c r="IC20" s="122"/>
      <c r="ID20" s="122"/>
      <c r="IE20" s="122"/>
      <c r="IF20" s="122"/>
      <c r="IG20" s="122"/>
      <c r="IH20" s="122"/>
      <c r="II20" s="122"/>
      <c r="IJ20" s="122"/>
      <c r="IK20" s="122"/>
      <c r="IL20" s="122"/>
      <c r="IM20" s="122"/>
      <c r="IN20" s="122"/>
      <c r="IO20" s="122"/>
      <c r="IP20" s="122"/>
      <c r="IQ20" s="122"/>
      <c r="IR20" s="122"/>
      <c r="IS20" s="122"/>
      <c r="IT20" s="122"/>
      <c r="IU20" s="122"/>
      <c r="IV20" s="122"/>
    </row>
    <row r="21" spans="1:256">
      <c r="A21" s="119"/>
      <c r="B21" s="122"/>
      <c r="C21" s="985" t="s">
        <v>2149</v>
      </c>
      <c r="D21" s="122"/>
      <c r="E21" s="985" t="s">
        <v>1435</v>
      </c>
      <c r="F21" s="123"/>
      <c r="G21" s="122"/>
      <c r="H21" s="122"/>
      <c r="I21" s="122"/>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2"/>
      <c r="BZ21" s="122"/>
      <c r="CA21" s="122"/>
      <c r="CB21" s="122"/>
      <c r="CC21" s="122"/>
      <c r="CD21" s="122"/>
      <c r="CE21" s="122"/>
      <c r="CF21" s="122"/>
      <c r="CG21" s="122"/>
      <c r="CH21" s="122"/>
      <c r="CI21" s="122"/>
      <c r="CJ21" s="122"/>
      <c r="CK21" s="122"/>
      <c r="CL21" s="122"/>
      <c r="CM21" s="122"/>
      <c r="CN21" s="122"/>
      <c r="CO21" s="122"/>
      <c r="CP21" s="122"/>
      <c r="CQ21" s="122"/>
      <c r="CR21" s="122"/>
      <c r="CS21" s="122"/>
      <c r="CT21" s="122"/>
      <c r="CU21" s="122"/>
      <c r="CV21" s="122"/>
      <c r="CW21" s="122"/>
      <c r="CX21" s="122"/>
      <c r="CY21" s="122"/>
      <c r="CZ21" s="122"/>
      <c r="DA21" s="122"/>
      <c r="DB21" s="122"/>
      <c r="DC21" s="122"/>
      <c r="DD21" s="122"/>
      <c r="DE21" s="122"/>
      <c r="DF21" s="122"/>
      <c r="DG21" s="122"/>
      <c r="DH21" s="122"/>
      <c r="DI21" s="122"/>
      <c r="DJ21" s="122"/>
      <c r="DK21" s="122"/>
      <c r="DL21" s="122"/>
      <c r="DM21" s="122"/>
      <c r="DN21" s="122"/>
      <c r="DO21" s="122"/>
      <c r="DP21" s="122"/>
      <c r="DQ21" s="122"/>
      <c r="DR21" s="122"/>
      <c r="DS21" s="122"/>
      <c r="DT21" s="122"/>
      <c r="DU21" s="122"/>
      <c r="DV21" s="122"/>
      <c r="DW21" s="122"/>
      <c r="DX21" s="122"/>
      <c r="DY21" s="122"/>
      <c r="DZ21" s="122"/>
      <c r="EA21" s="122"/>
      <c r="EB21" s="122"/>
      <c r="EC21" s="122"/>
      <c r="ED21" s="122"/>
      <c r="EE21" s="122"/>
      <c r="EF21" s="122"/>
      <c r="EG21" s="122"/>
      <c r="EH21" s="122"/>
      <c r="EI21" s="122"/>
      <c r="EJ21" s="122"/>
      <c r="EK21" s="122"/>
      <c r="EL21" s="122"/>
      <c r="EM21" s="122"/>
      <c r="EN21" s="122"/>
      <c r="EO21" s="122"/>
      <c r="EP21" s="122"/>
      <c r="EQ21" s="122"/>
      <c r="ER21" s="122"/>
      <c r="ES21" s="122"/>
      <c r="ET21" s="122"/>
      <c r="EU21" s="122"/>
      <c r="EV21" s="122"/>
      <c r="EW21" s="122"/>
      <c r="EX21" s="122"/>
      <c r="EY21" s="122"/>
      <c r="EZ21" s="122"/>
      <c r="FA21" s="122"/>
      <c r="FB21" s="122"/>
      <c r="FC21" s="122"/>
      <c r="FD21" s="122"/>
      <c r="FE21" s="122"/>
      <c r="FF21" s="122"/>
      <c r="FG21" s="122"/>
      <c r="FH21" s="122"/>
      <c r="FI21" s="122"/>
      <c r="FJ21" s="122"/>
      <c r="FK21" s="122"/>
      <c r="FL21" s="122"/>
      <c r="FM21" s="122"/>
      <c r="FN21" s="122"/>
      <c r="FO21" s="122"/>
      <c r="FP21" s="122"/>
      <c r="FQ21" s="122"/>
      <c r="FR21" s="122"/>
      <c r="FS21" s="122"/>
      <c r="FT21" s="122"/>
      <c r="FU21" s="122"/>
      <c r="FV21" s="122"/>
      <c r="FW21" s="122"/>
      <c r="FX21" s="122"/>
      <c r="FY21" s="122"/>
      <c r="FZ21" s="122"/>
      <c r="GA21" s="122"/>
      <c r="GB21" s="122"/>
      <c r="GC21" s="122"/>
      <c r="GD21" s="122"/>
      <c r="GE21" s="122"/>
      <c r="GF21" s="122"/>
      <c r="GG21" s="122"/>
      <c r="GH21" s="122"/>
      <c r="GI21" s="122"/>
      <c r="GJ21" s="122"/>
      <c r="GK21" s="122"/>
      <c r="GL21" s="122"/>
      <c r="GM21" s="122"/>
      <c r="GN21" s="122"/>
      <c r="GO21" s="122"/>
      <c r="GP21" s="122"/>
      <c r="GQ21" s="122"/>
      <c r="GR21" s="122"/>
      <c r="GS21" s="122"/>
      <c r="GT21" s="122"/>
      <c r="GU21" s="122"/>
      <c r="GV21" s="122"/>
      <c r="GW21" s="122"/>
      <c r="GX21" s="122"/>
      <c r="GY21" s="122"/>
      <c r="GZ21" s="122"/>
      <c r="HA21" s="122"/>
      <c r="HB21" s="122"/>
      <c r="HC21" s="122"/>
      <c r="HD21" s="122"/>
      <c r="HE21" s="122"/>
      <c r="HF21" s="122"/>
      <c r="HG21" s="122"/>
      <c r="HH21" s="122"/>
      <c r="HI21" s="122"/>
      <c r="HJ21" s="122"/>
      <c r="HK21" s="122"/>
      <c r="HL21" s="122"/>
      <c r="HM21" s="122"/>
      <c r="HN21" s="122"/>
      <c r="HO21" s="122"/>
      <c r="HP21" s="122"/>
      <c r="HQ21" s="122"/>
      <c r="HR21" s="122"/>
      <c r="HS21" s="122"/>
      <c r="HT21" s="122"/>
      <c r="HU21" s="122"/>
      <c r="HV21" s="122"/>
      <c r="HW21" s="122"/>
      <c r="HX21" s="122"/>
      <c r="HY21" s="122"/>
      <c r="HZ21" s="122"/>
      <c r="IA21" s="122"/>
      <c r="IB21" s="122"/>
      <c r="IC21" s="122"/>
      <c r="ID21" s="122"/>
      <c r="IE21" s="122"/>
      <c r="IF21" s="122"/>
      <c r="IG21" s="122"/>
      <c r="IH21" s="122"/>
      <c r="II21" s="122"/>
      <c r="IJ21" s="122"/>
      <c r="IK21" s="122"/>
      <c r="IL21" s="122"/>
      <c r="IM21" s="122"/>
      <c r="IN21" s="122"/>
      <c r="IO21" s="122"/>
      <c r="IP21" s="122"/>
      <c r="IQ21" s="122"/>
      <c r="IR21" s="122"/>
      <c r="IS21" s="122"/>
      <c r="IT21" s="122"/>
      <c r="IU21" s="122"/>
      <c r="IV21" s="122"/>
    </row>
    <row r="22" spans="1:256">
      <c r="A22" s="119"/>
      <c r="B22" s="122"/>
      <c r="C22" s="985" t="s">
        <v>1436</v>
      </c>
      <c r="D22" s="122"/>
      <c r="E22" s="985" t="s">
        <v>1437</v>
      </c>
      <c r="F22" s="123"/>
      <c r="G22" s="122"/>
      <c r="H22" s="12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2"/>
      <c r="BZ22" s="122"/>
      <c r="CA22" s="122"/>
      <c r="CB22" s="122"/>
      <c r="CC22" s="122"/>
      <c r="CD22" s="122"/>
      <c r="CE22" s="122"/>
      <c r="CF22" s="122"/>
      <c r="CG22" s="122"/>
      <c r="CH22" s="122"/>
      <c r="CI22" s="122"/>
      <c r="CJ22" s="122"/>
      <c r="CK22" s="122"/>
      <c r="CL22" s="122"/>
      <c r="CM22" s="122"/>
      <c r="CN22" s="122"/>
      <c r="CO22" s="122"/>
      <c r="CP22" s="122"/>
      <c r="CQ22" s="122"/>
      <c r="CR22" s="122"/>
      <c r="CS22" s="122"/>
      <c r="CT22" s="122"/>
      <c r="CU22" s="122"/>
      <c r="CV22" s="122"/>
      <c r="CW22" s="122"/>
      <c r="CX22" s="122"/>
      <c r="CY22" s="122"/>
      <c r="CZ22" s="122"/>
      <c r="DA22" s="122"/>
      <c r="DB22" s="122"/>
      <c r="DC22" s="122"/>
      <c r="DD22" s="122"/>
      <c r="DE22" s="122"/>
      <c r="DF22" s="122"/>
      <c r="DG22" s="122"/>
      <c r="DH22" s="122"/>
      <c r="DI22" s="122"/>
      <c r="DJ22" s="122"/>
      <c r="DK22" s="122"/>
      <c r="DL22" s="122"/>
      <c r="DM22" s="122"/>
      <c r="DN22" s="122"/>
      <c r="DO22" s="122"/>
      <c r="DP22" s="122"/>
      <c r="DQ22" s="122"/>
      <c r="DR22" s="122"/>
      <c r="DS22" s="122"/>
      <c r="DT22" s="122"/>
      <c r="DU22" s="122"/>
      <c r="DV22" s="122"/>
      <c r="DW22" s="122"/>
      <c r="DX22" s="122"/>
      <c r="DY22" s="122"/>
      <c r="DZ22" s="122"/>
      <c r="EA22" s="122"/>
      <c r="EB22" s="122"/>
      <c r="EC22" s="122"/>
      <c r="ED22" s="122"/>
      <c r="EE22" s="122"/>
      <c r="EF22" s="122"/>
      <c r="EG22" s="122"/>
      <c r="EH22" s="122"/>
      <c r="EI22" s="122"/>
      <c r="EJ22" s="122"/>
      <c r="EK22" s="122"/>
      <c r="EL22" s="122"/>
      <c r="EM22" s="122"/>
      <c r="EN22" s="122"/>
      <c r="EO22" s="122"/>
      <c r="EP22" s="122"/>
      <c r="EQ22" s="122"/>
      <c r="ER22" s="122"/>
      <c r="ES22" s="122"/>
      <c r="ET22" s="122"/>
      <c r="EU22" s="122"/>
      <c r="EV22" s="122"/>
      <c r="EW22" s="122"/>
      <c r="EX22" s="122"/>
      <c r="EY22" s="122"/>
      <c r="EZ22" s="122"/>
      <c r="FA22" s="122"/>
      <c r="FB22" s="122"/>
      <c r="FC22" s="122"/>
      <c r="FD22" s="122"/>
      <c r="FE22" s="122"/>
      <c r="FF22" s="122"/>
      <c r="FG22" s="122"/>
      <c r="FH22" s="122"/>
      <c r="FI22" s="122"/>
      <c r="FJ22" s="122"/>
      <c r="FK22" s="122"/>
      <c r="FL22" s="122"/>
      <c r="FM22" s="122"/>
      <c r="FN22" s="122"/>
      <c r="FO22" s="122"/>
      <c r="FP22" s="122"/>
      <c r="FQ22" s="122"/>
      <c r="FR22" s="122"/>
      <c r="FS22" s="122"/>
      <c r="FT22" s="122"/>
      <c r="FU22" s="122"/>
      <c r="FV22" s="122"/>
      <c r="FW22" s="122"/>
      <c r="FX22" s="122"/>
      <c r="FY22" s="122"/>
      <c r="FZ22" s="122"/>
      <c r="GA22" s="122"/>
      <c r="GB22" s="122"/>
      <c r="GC22" s="122"/>
      <c r="GD22" s="122"/>
      <c r="GE22" s="122"/>
      <c r="GF22" s="122"/>
      <c r="GG22" s="122"/>
      <c r="GH22" s="122"/>
      <c r="GI22" s="122"/>
      <c r="GJ22" s="122"/>
      <c r="GK22" s="122"/>
      <c r="GL22" s="122"/>
      <c r="GM22" s="122"/>
      <c r="GN22" s="122"/>
      <c r="GO22" s="122"/>
      <c r="GP22" s="122"/>
      <c r="GQ22" s="122"/>
      <c r="GR22" s="122"/>
      <c r="GS22" s="122"/>
      <c r="GT22" s="122"/>
      <c r="GU22" s="122"/>
      <c r="GV22" s="122"/>
      <c r="GW22" s="122"/>
      <c r="GX22" s="122"/>
      <c r="GY22" s="122"/>
      <c r="GZ22" s="122"/>
      <c r="HA22" s="122"/>
      <c r="HB22" s="122"/>
      <c r="HC22" s="122"/>
      <c r="HD22" s="122"/>
      <c r="HE22" s="122"/>
      <c r="HF22" s="122"/>
      <c r="HG22" s="122"/>
      <c r="HH22" s="122"/>
      <c r="HI22" s="122"/>
      <c r="HJ22" s="122"/>
      <c r="HK22" s="122"/>
      <c r="HL22" s="122"/>
      <c r="HM22" s="122"/>
      <c r="HN22" s="122"/>
      <c r="HO22" s="122"/>
      <c r="HP22" s="122"/>
      <c r="HQ22" s="122"/>
      <c r="HR22" s="122"/>
      <c r="HS22" s="122"/>
      <c r="HT22" s="122"/>
      <c r="HU22" s="122"/>
      <c r="HV22" s="122"/>
      <c r="HW22" s="122"/>
      <c r="HX22" s="122"/>
      <c r="HY22" s="122"/>
      <c r="HZ22" s="122"/>
      <c r="IA22" s="122"/>
      <c r="IB22" s="122"/>
      <c r="IC22" s="122"/>
      <c r="ID22" s="122"/>
      <c r="IE22" s="122"/>
      <c r="IF22" s="122"/>
      <c r="IG22" s="122"/>
      <c r="IH22" s="122"/>
      <c r="II22" s="122"/>
      <c r="IJ22" s="122"/>
      <c r="IK22" s="122"/>
      <c r="IL22" s="122"/>
      <c r="IM22" s="122"/>
      <c r="IN22" s="122"/>
      <c r="IO22" s="122"/>
      <c r="IP22" s="122"/>
      <c r="IQ22" s="122"/>
      <c r="IR22" s="122"/>
      <c r="IS22" s="122"/>
      <c r="IT22" s="122"/>
      <c r="IU22" s="122"/>
      <c r="IV22" s="122"/>
    </row>
    <row r="23" spans="1:256">
      <c r="A23" s="119"/>
      <c r="B23" s="122"/>
      <c r="C23" s="985" t="s">
        <v>1438</v>
      </c>
      <c r="D23" s="122"/>
      <c r="E23" s="985" t="s">
        <v>1439</v>
      </c>
      <c r="F23" s="123"/>
      <c r="G23" s="122"/>
      <c r="H23" s="122"/>
      <c r="I23" s="122"/>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122"/>
      <c r="AM23" s="122"/>
      <c r="AN23" s="122"/>
      <c r="AO23" s="122"/>
      <c r="AP23" s="122"/>
      <c r="AQ23" s="122"/>
      <c r="AR23" s="122"/>
      <c r="AS23" s="122"/>
      <c r="AT23" s="122"/>
      <c r="AU23" s="122"/>
      <c r="AV23" s="122"/>
      <c r="AW23" s="122"/>
      <c r="AX23" s="122"/>
      <c r="AY23" s="122"/>
      <c r="AZ23" s="122"/>
      <c r="BA23" s="122"/>
      <c r="BB23" s="122"/>
      <c r="BC23" s="122"/>
      <c r="BD23" s="122"/>
      <c r="BE23" s="122"/>
      <c r="BF23" s="122"/>
      <c r="BG23" s="122"/>
      <c r="BH23" s="122"/>
      <c r="BI23" s="122"/>
      <c r="BJ23" s="122"/>
      <c r="BK23" s="122"/>
      <c r="BL23" s="122"/>
      <c r="BM23" s="122"/>
      <c r="BN23" s="122"/>
      <c r="BO23" s="122"/>
      <c r="BP23" s="122"/>
      <c r="BQ23" s="122"/>
      <c r="BR23" s="122"/>
      <c r="BS23" s="122"/>
      <c r="BT23" s="122"/>
      <c r="BU23" s="122"/>
      <c r="BV23" s="122"/>
      <c r="BW23" s="122"/>
      <c r="BX23" s="122"/>
      <c r="BY23" s="122"/>
      <c r="BZ23" s="122"/>
      <c r="CA23" s="122"/>
      <c r="CB23" s="122"/>
      <c r="CC23" s="122"/>
      <c r="CD23" s="122"/>
      <c r="CE23" s="122"/>
      <c r="CF23" s="122"/>
      <c r="CG23" s="122"/>
      <c r="CH23" s="122"/>
      <c r="CI23" s="122"/>
      <c r="CJ23" s="122"/>
      <c r="CK23" s="122"/>
      <c r="CL23" s="122"/>
      <c r="CM23" s="122"/>
      <c r="CN23" s="122"/>
      <c r="CO23" s="122"/>
      <c r="CP23" s="122"/>
      <c r="CQ23" s="122"/>
      <c r="CR23" s="122"/>
      <c r="CS23" s="122"/>
      <c r="CT23" s="122"/>
      <c r="CU23" s="122"/>
      <c r="CV23" s="122"/>
      <c r="CW23" s="122"/>
      <c r="CX23" s="122"/>
      <c r="CY23" s="122"/>
      <c r="CZ23" s="122"/>
      <c r="DA23" s="122"/>
      <c r="DB23" s="122"/>
      <c r="DC23" s="122"/>
      <c r="DD23" s="122"/>
      <c r="DE23" s="122"/>
      <c r="DF23" s="122"/>
      <c r="DG23" s="122"/>
      <c r="DH23" s="122"/>
      <c r="DI23" s="122"/>
      <c r="DJ23" s="122"/>
      <c r="DK23" s="122"/>
      <c r="DL23" s="122"/>
      <c r="DM23" s="122"/>
      <c r="DN23" s="122"/>
      <c r="DO23" s="122"/>
      <c r="DP23" s="122"/>
      <c r="DQ23" s="122"/>
      <c r="DR23" s="122"/>
      <c r="DS23" s="122"/>
      <c r="DT23" s="122"/>
      <c r="DU23" s="122"/>
      <c r="DV23" s="122"/>
      <c r="DW23" s="122"/>
      <c r="DX23" s="122"/>
      <c r="DY23" s="122"/>
      <c r="DZ23" s="122"/>
      <c r="EA23" s="122"/>
      <c r="EB23" s="122"/>
      <c r="EC23" s="122"/>
      <c r="ED23" s="122"/>
      <c r="EE23" s="122"/>
      <c r="EF23" s="122"/>
      <c r="EG23" s="122"/>
      <c r="EH23" s="122"/>
      <c r="EI23" s="122"/>
      <c r="EJ23" s="122"/>
      <c r="EK23" s="122"/>
      <c r="EL23" s="122"/>
      <c r="EM23" s="122"/>
      <c r="EN23" s="122"/>
      <c r="EO23" s="122"/>
      <c r="EP23" s="122"/>
      <c r="EQ23" s="122"/>
      <c r="ER23" s="122"/>
      <c r="ES23" s="122"/>
      <c r="ET23" s="122"/>
      <c r="EU23" s="122"/>
      <c r="EV23" s="122"/>
      <c r="EW23" s="122"/>
      <c r="EX23" s="122"/>
      <c r="EY23" s="122"/>
      <c r="EZ23" s="122"/>
      <c r="FA23" s="122"/>
      <c r="FB23" s="122"/>
      <c r="FC23" s="122"/>
      <c r="FD23" s="122"/>
      <c r="FE23" s="122"/>
      <c r="FF23" s="122"/>
      <c r="FG23" s="122"/>
      <c r="FH23" s="122"/>
      <c r="FI23" s="122"/>
      <c r="FJ23" s="122"/>
      <c r="FK23" s="122"/>
      <c r="FL23" s="122"/>
      <c r="FM23" s="122"/>
      <c r="FN23" s="122"/>
      <c r="FO23" s="122"/>
      <c r="FP23" s="122"/>
      <c r="FQ23" s="122"/>
      <c r="FR23" s="122"/>
      <c r="FS23" s="122"/>
      <c r="FT23" s="122"/>
      <c r="FU23" s="122"/>
      <c r="FV23" s="122"/>
      <c r="FW23" s="122"/>
      <c r="FX23" s="122"/>
      <c r="FY23" s="122"/>
      <c r="FZ23" s="122"/>
      <c r="GA23" s="122"/>
      <c r="GB23" s="122"/>
      <c r="GC23" s="122"/>
      <c r="GD23" s="122"/>
      <c r="GE23" s="122"/>
      <c r="GF23" s="122"/>
      <c r="GG23" s="122"/>
      <c r="GH23" s="122"/>
      <c r="GI23" s="122"/>
      <c r="GJ23" s="122"/>
      <c r="GK23" s="122"/>
      <c r="GL23" s="122"/>
      <c r="GM23" s="122"/>
      <c r="GN23" s="122"/>
      <c r="GO23" s="122"/>
      <c r="GP23" s="122"/>
      <c r="GQ23" s="122"/>
      <c r="GR23" s="122"/>
      <c r="GS23" s="122"/>
      <c r="GT23" s="122"/>
      <c r="GU23" s="122"/>
      <c r="GV23" s="122"/>
      <c r="GW23" s="122"/>
      <c r="GX23" s="122"/>
      <c r="GY23" s="122"/>
      <c r="GZ23" s="122"/>
      <c r="HA23" s="122"/>
      <c r="HB23" s="122"/>
      <c r="HC23" s="122"/>
      <c r="HD23" s="122"/>
      <c r="HE23" s="122"/>
      <c r="HF23" s="122"/>
      <c r="HG23" s="122"/>
      <c r="HH23" s="122"/>
      <c r="HI23" s="122"/>
      <c r="HJ23" s="122"/>
      <c r="HK23" s="122"/>
      <c r="HL23" s="122"/>
      <c r="HM23" s="122"/>
      <c r="HN23" s="122"/>
      <c r="HO23" s="122"/>
      <c r="HP23" s="122"/>
      <c r="HQ23" s="122"/>
      <c r="HR23" s="122"/>
      <c r="HS23" s="122"/>
      <c r="HT23" s="122"/>
      <c r="HU23" s="122"/>
      <c r="HV23" s="122"/>
      <c r="HW23" s="122"/>
      <c r="HX23" s="122"/>
      <c r="HY23" s="122"/>
      <c r="HZ23" s="122"/>
      <c r="IA23" s="122"/>
      <c r="IB23" s="122"/>
      <c r="IC23" s="122"/>
      <c r="ID23" s="122"/>
      <c r="IE23" s="122"/>
      <c r="IF23" s="122"/>
      <c r="IG23" s="122"/>
      <c r="IH23" s="122"/>
      <c r="II23" s="122"/>
      <c r="IJ23" s="122"/>
      <c r="IK23" s="122"/>
      <c r="IL23" s="122"/>
      <c r="IM23" s="122"/>
      <c r="IN23" s="122"/>
      <c r="IO23" s="122"/>
      <c r="IP23" s="122"/>
      <c r="IQ23" s="122"/>
      <c r="IR23" s="122"/>
      <c r="IS23" s="122"/>
      <c r="IT23" s="122"/>
      <c r="IU23" s="122"/>
      <c r="IV23" s="122"/>
    </row>
    <row r="24" spans="1:256">
      <c r="A24" s="119"/>
      <c r="B24" s="122"/>
      <c r="C24" s="985" t="s">
        <v>1440</v>
      </c>
      <c r="D24" s="122"/>
      <c r="E24" s="985" t="s">
        <v>1441</v>
      </c>
      <c r="F24" s="123"/>
      <c r="G24" s="122"/>
      <c r="H24" s="122"/>
      <c r="I24" s="122"/>
      <c r="J24" s="122"/>
      <c r="K24" s="122"/>
      <c r="L24" s="122"/>
      <c r="M24" s="122"/>
      <c r="N24" s="122"/>
      <c r="O24" s="122"/>
      <c r="P24" s="122"/>
      <c r="Q24" s="122"/>
      <c r="R24" s="122"/>
      <c r="S24" s="122"/>
      <c r="T24" s="122"/>
      <c r="U24" s="122"/>
      <c r="V24" s="122"/>
      <c r="W24" s="122"/>
      <c r="X24" s="122"/>
      <c r="Y24" s="122"/>
      <c r="Z24" s="122"/>
      <c r="AA24" s="122"/>
      <c r="AB24" s="122"/>
      <c r="AC24" s="122"/>
      <c r="AD24" s="122"/>
      <c r="AE24" s="122"/>
      <c r="AF24" s="122"/>
      <c r="AG24" s="122"/>
      <c r="AH24" s="122"/>
      <c r="AI24" s="122"/>
      <c r="AJ24" s="122"/>
      <c r="AK24" s="122"/>
      <c r="AL24" s="122"/>
      <c r="AM24" s="122"/>
      <c r="AN24" s="122"/>
      <c r="AO24" s="122"/>
      <c r="AP24" s="122"/>
      <c r="AQ24" s="122"/>
      <c r="AR24" s="122"/>
      <c r="AS24" s="122"/>
      <c r="AT24" s="122"/>
      <c r="AU24" s="122"/>
      <c r="AV24" s="122"/>
      <c r="AW24" s="122"/>
      <c r="AX24" s="122"/>
      <c r="AY24" s="122"/>
      <c r="AZ24" s="122"/>
      <c r="BA24" s="122"/>
      <c r="BB24" s="122"/>
      <c r="BC24" s="122"/>
      <c r="BD24" s="122"/>
      <c r="BE24" s="122"/>
      <c r="BF24" s="122"/>
      <c r="BG24" s="122"/>
      <c r="BH24" s="122"/>
      <c r="BI24" s="122"/>
      <c r="BJ24" s="122"/>
      <c r="BK24" s="122"/>
      <c r="BL24" s="122"/>
      <c r="BM24" s="122"/>
      <c r="BN24" s="122"/>
      <c r="BO24" s="122"/>
      <c r="BP24" s="122"/>
      <c r="BQ24" s="122"/>
      <c r="BR24" s="122"/>
      <c r="BS24" s="122"/>
      <c r="BT24" s="122"/>
      <c r="BU24" s="122"/>
      <c r="BV24" s="122"/>
      <c r="BW24" s="122"/>
      <c r="BX24" s="122"/>
      <c r="BY24" s="122"/>
      <c r="BZ24" s="122"/>
      <c r="CA24" s="122"/>
      <c r="CB24" s="122"/>
      <c r="CC24" s="122"/>
      <c r="CD24" s="122"/>
      <c r="CE24" s="122"/>
      <c r="CF24" s="122"/>
      <c r="CG24" s="122"/>
      <c r="CH24" s="122"/>
      <c r="CI24" s="122"/>
      <c r="CJ24" s="122"/>
      <c r="CK24" s="122"/>
      <c r="CL24" s="122"/>
      <c r="CM24" s="122"/>
      <c r="CN24" s="122"/>
      <c r="CO24" s="122"/>
      <c r="CP24" s="122"/>
      <c r="CQ24" s="122"/>
      <c r="CR24" s="122"/>
      <c r="CS24" s="122"/>
      <c r="CT24" s="122"/>
      <c r="CU24" s="122"/>
      <c r="CV24" s="122"/>
      <c r="CW24" s="122"/>
      <c r="CX24" s="122"/>
      <c r="CY24" s="122"/>
      <c r="CZ24" s="122"/>
      <c r="DA24" s="122"/>
      <c r="DB24" s="122"/>
      <c r="DC24" s="122"/>
      <c r="DD24" s="122"/>
      <c r="DE24" s="122"/>
      <c r="DF24" s="122"/>
      <c r="DG24" s="122"/>
      <c r="DH24" s="122"/>
      <c r="DI24" s="122"/>
      <c r="DJ24" s="122"/>
      <c r="DK24" s="122"/>
      <c r="DL24" s="122"/>
      <c r="DM24" s="122"/>
      <c r="DN24" s="122"/>
      <c r="DO24" s="122"/>
      <c r="DP24" s="122"/>
      <c r="DQ24" s="122"/>
      <c r="DR24" s="122"/>
      <c r="DS24" s="122"/>
      <c r="DT24" s="122"/>
      <c r="DU24" s="122"/>
      <c r="DV24" s="122"/>
      <c r="DW24" s="122"/>
      <c r="DX24" s="122"/>
      <c r="DY24" s="122"/>
      <c r="DZ24" s="122"/>
      <c r="EA24" s="122"/>
      <c r="EB24" s="122"/>
      <c r="EC24" s="122"/>
      <c r="ED24" s="122"/>
      <c r="EE24" s="122"/>
      <c r="EF24" s="122"/>
      <c r="EG24" s="122"/>
      <c r="EH24" s="122"/>
      <c r="EI24" s="122"/>
      <c r="EJ24" s="122"/>
      <c r="EK24" s="122"/>
      <c r="EL24" s="122"/>
      <c r="EM24" s="122"/>
      <c r="EN24" s="122"/>
      <c r="EO24" s="122"/>
      <c r="EP24" s="122"/>
      <c r="EQ24" s="122"/>
      <c r="ER24" s="122"/>
      <c r="ES24" s="122"/>
      <c r="ET24" s="122"/>
      <c r="EU24" s="122"/>
      <c r="EV24" s="122"/>
      <c r="EW24" s="122"/>
      <c r="EX24" s="122"/>
      <c r="EY24" s="122"/>
      <c r="EZ24" s="122"/>
      <c r="FA24" s="122"/>
      <c r="FB24" s="122"/>
      <c r="FC24" s="122"/>
      <c r="FD24" s="122"/>
      <c r="FE24" s="122"/>
      <c r="FF24" s="122"/>
      <c r="FG24" s="122"/>
      <c r="FH24" s="122"/>
      <c r="FI24" s="122"/>
      <c r="FJ24" s="122"/>
      <c r="FK24" s="122"/>
      <c r="FL24" s="122"/>
      <c r="FM24" s="122"/>
      <c r="FN24" s="122"/>
      <c r="FO24" s="122"/>
      <c r="FP24" s="122"/>
      <c r="FQ24" s="122"/>
      <c r="FR24" s="122"/>
      <c r="FS24" s="122"/>
      <c r="FT24" s="122"/>
      <c r="FU24" s="122"/>
      <c r="FV24" s="122"/>
      <c r="FW24" s="122"/>
      <c r="FX24" s="122"/>
      <c r="FY24" s="122"/>
      <c r="FZ24" s="122"/>
      <c r="GA24" s="122"/>
      <c r="GB24" s="122"/>
      <c r="GC24" s="122"/>
      <c r="GD24" s="122"/>
      <c r="GE24" s="122"/>
      <c r="GF24" s="122"/>
      <c r="GG24" s="122"/>
      <c r="GH24" s="122"/>
      <c r="GI24" s="122"/>
      <c r="GJ24" s="122"/>
      <c r="GK24" s="122"/>
      <c r="GL24" s="122"/>
      <c r="GM24" s="122"/>
      <c r="GN24" s="122"/>
      <c r="GO24" s="122"/>
      <c r="GP24" s="122"/>
      <c r="GQ24" s="122"/>
      <c r="GR24" s="122"/>
      <c r="GS24" s="122"/>
      <c r="GT24" s="122"/>
      <c r="GU24" s="122"/>
      <c r="GV24" s="122"/>
      <c r="GW24" s="122"/>
      <c r="GX24" s="122"/>
      <c r="GY24" s="122"/>
      <c r="GZ24" s="122"/>
      <c r="HA24" s="122"/>
      <c r="HB24" s="122"/>
      <c r="HC24" s="122"/>
      <c r="HD24" s="122"/>
      <c r="HE24" s="122"/>
      <c r="HF24" s="122"/>
      <c r="HG24" s="122"/>
      <c r="HH24" s="122"/>
      <c r="HI24" s="122"/>
      <c r="HJ24" s="122"/>
      <c r="HK24" s="122"/>
      <c r="HL24" s="122"/>
      <c r="HM24" s="122"/>
      <c r="HN24" s="122"/>
      <c r="HO24" s="122"/>
      <c r="HP24" s="122"/>
      <c r="HQ24" s="122"/>
      <c r="HR24" s="122"/>
      <c r="HS24" s="122"/>
      <c r="HT24" s="122"/>
      <c r="HU24" s="122"/>
      <c r="HV24" s="122"/>
      <c r="HW24" s="122"/>
      <c r="HX24" s="122"/>
      <c r="HY24" s="122"/>
      <c r="HZ24" s="122"/>
      <c r="IA24" s="122"/>
      <c r="IB24" s="122"/>
      <c r="IC24" s="122"/>
      <c r="ID24" s="122"/>
      <c r="IE24" s="122"/>
      <c r="IF24" s="122"/>
      <c r="IG24" s="122"/>
      <c r="IH24" s="122"/>
      <c r="II24" s="122"/>
      <c r="IJ24" s="122"/>
      <c r="IK24" s="122"/>
      <c r="IL24" s="122"/>
      <c r="IM24" s="122"/>
      <c r="IN24" s="122"/>
      <c r="IO24" s="122"/>
      <c r="IP24" s="122"/>
      <c r="IQ24" s="122"/>
      <c r="IR24" s="122"/>
      <c r="IS24" s="122"/>
      <c r="IT24" s="122"/>
      <c r="IU24" s="122"/>
      <c r="IV24" s="122"/>
    </row>
    <row r="25" spans="1:256">
      <c r="A25" s="119"/>
      <c r="B25" s="122"/>
      <c r="C25" s="985" t="s">
        <v>1442</v>
      </c>
      <c r="D25" s="122"/>
      <c r="E25" s="985" t="s">
        <v>1443</v>
      </c>
      <c r="F25" s="123"/>
      <c r="G25" s="122"/>
      <c r="H25" s="122"/>
      <c r="I25" s="122"/>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2"/>
      <c r="BT25" s="122"/>
      <c r="BU25" s="122"/>
      <c r="BV25" s="122"/>
      <c r="BW25" s="122"/>
      <c r="BX25" s="122"/>
      <c r="BY25" s="122"/>
      <c r="BZ25" s="122"/>
      <c r="CA25" s="122"/>
      <c r="CB25" s="122"/>
      <c r="CC25" s="122"/>
      <c r="CD25" s="122"/>
      <c r="CE25" s="122"/>
      <c r="CF25" s="122"/>
      <c r="CG25" s="122"/>
      <c r="CH25" s="122"/>
      <c r="CI25" s="122"/>
      <c r="CJ25" s="122"/>
      <c r="CK25" s="122"/>
      <c r="CL25" s="122"/>
      <c r="CM25" s="122"/>
      <c r="CN25" s="122"/>
      <c r="CO25" s="122"/>
      <c r="CP25" s="122"/>
      <c r="CQ25" s="122"/>
      <c r="CR25" s="122"/>
      <c r="CS25" s="122"/>
      <c r="CT25" s="122"/>
      <c r="CU25" s="122"/>
      <c r="CV25" s="122"/>
      <c r="CW25" s="122"/>
      <c r="CX25" s="122"/>
      <c r="CY25" s="122"/>
      <c r="CZ25" s="122"/>
      <c r="DA25" s="122"/>
      <c r="DB25" s="122"/>
      <c r="DC25" s="122"/>
      <c r="DD25" s="122"/>
      <c r="DE25" s="122"/>
      <c r="DF25" s="122"/>
      <c r="DG25" s="122"/>
      <c r="DH25" s="122"/>
      <c r="DI25" s="122"/>
      <c r="DJ25" s="122"/>
      <c r="DK25" s="122"/>
      <c r="DL25" s="122"/>
      <c r="DM25" s="122"/>
      <c r="DN25" s="122"/>
      <c r="DO25" s="122"/>
      <c r="DP25" s="122"/>
      <c r="DQ25" s="122"/>
      <c r="DR25" s="122"/>
      <c r="DS25" s="122"/>
      <c r="DT25" s="122"/>
      <c r="DU25" s="122"/>
      <c r="DV25" s="122"/>
      <c r="DW25" s="122"/>
      <c r="DX25" s="122"/>
      <c r="DY25" s="122"/>
      <c r="DZ25" s="122"/>
      <c r="EA25" s="122"/>
      <c r="EB25" s="122"/>
      <c r="EC25" s="122"/>
      <c r="ED25" s="122"/>
      <c r="EE25" s="122"/>
      <c r="EF25" s="122"/>
      <c r="EG25" s="122"/>
      <c r="EH25" s="122"/>
      <c r="EI25" s="122"/>
      <c r="EJ25" s="122"/>
      <c r="EK25" s="122"/>
      <c r="EL25" s="122"/>
      <c r="EM25" s="122"/>
      <c r="EN25" s="122"/>
      <c r="EO25" s="122"/>
      <c r="EP25" s="122"/>
      <c r="EQ25" s="122"/>
      <c r="ER25" s="122"/>
      <c r="ES25" s="122"/>
      <c r="ET25" s="122"/>
      <c r="EU25" s="122"/>
      <c r="EV25" s="122"/>
      <c r="EW25" s="122"/>
      <c r="EX25" s="122"/>
      <c r="EY25" s="122"/>
      <c r="EZ25" s="122"/>
      <c r="FA25" s="122"/>
      <c r="FB25" s="122"/>
      <c r="FC25" s="122"/>
      <c r="FD25" s="122"/>
      <c r="FE25" s="122"/>
      <c r="FF25" s="122"/>
      <c r="FG25" s="122"/>
      <c r="FH25" s="122"/>
      <c r="FI25" s="122"/>
      <c r="FJ25" s="122"/>
      <c r="FK25" s="122"/>
      <c r="FL25" s="122"/>
      <c r="FM25" s="122"/>
      <c r="FN25" s="122"/>
      <c r="FO25" s="122"/>
      <c r="FP25" s="122"/>
      <c r="FQ25" s="122"/>
      <c r="FR25" s="122"/>
      <c r="FS25" s="122"/>
      <c r="FT25" s="122"/>
      <c r="FU25" s="122"/>
      <c r="FV25" s="122"/>
      <c r="FW25" s="122"/>
      <c r="FX25" s="122"/>
      <c r="FY25" s="122"/>
      <c r="FZ25" s="122"/>
      <c r="GA25" s="122"/>
      <c r="GB25" s="122"/>
      <c r="GC25" s="122"/>
      <c r="GD25" s="122"/>
      <c r="GE25" s="122"/>
      <c r="GF25" s="122"/>
      <c r="GG25" s="122"/>
      <c r="GH25" s="122"/>
      <c r="GI25" s="122"/>
      <c r="GJ25" s="122"/>
      <c r="GK25" s="122"/>
      <c r="GL25" s="122"/>
      <c r="GM25" s="122"/>
      <c r="GN25" s="122"/>
      <c r="GO25" s="122"/>
      <c r="GP25" s="122"/>
      <c r="GQ25" s="122"/>
      <c r="GR25" s="122"/>
      <c r="GS25" s="122"/>
      <c r="GT25" s="122"/>
      <c r="GU25" s="122"/>
      <c r="GV25" s="122"/>
      <c r="GW25" s="122"/>
      <c r="GX25" s="122"/>
      <c r="GY25" s="122"/>
      <c r="GZ25" s="122"/>
      <c r="HA25" s="122"/>
      <c r="HB25" s="122"/>
      <c r="HC25" s="122"/>
      <c r="HD25" s="122"/>
      <c r="HE25" s="122"/>
      <c r="HF25" s="122"/>
      <c r="HG25" s="122"/>
      <c r="HH25" s="122"/>
      <c r="HI25" s="122"/>
      <c r="HJ25" s="122"/>
      <c r="HK25" s="122"/>
      <c r="HL25" s="122"/>
      <c r="HM25" s="122"/>
      <c r="HN25" s="122"/>
      <c r="HO25" s="122"/>
      <c r="HP25" s="122"/>
      <c r="HQ25" s="122"/>
      <c r="HR25" s="122"/>
      <c r="HS25" s="122"/>
      <c r="HT25" s="122"/>
      <c r="HU25" s="122"/>
      <c r="HV25" s="122"/>
      <c r="HW25" s="122"/>
      <c r="HX25" s="122"/>
      <c r="HY25" s="122"/>
      <c r="HZ25" s="122"/>
      <c r="IA25" s="122"/>
      <c r="IB25" s="122"/>
      <c r="IC25" s="122"/>
      <c r="ID25" s="122"/>
      <c r="IE25" s="122"/>
      <c r="IF25" s="122"/>
      <c r="IG25" s="122"/>
      <c r="IH25" s="122"/>
      <c r="II25" s="122"/>
      <c r="IJ25" s="122"/>
      <c r="IK25" s="122"/>
      <c r="IL25" s="122"/>
      <c r="IM25" s="122"/>
      <c r="IN25" s="122"/>
      <c r="IO25" s="122"/>
      <c r="IP25" s="122"/>
      <c r="IQ25" s="122"/>
      <c r="IR25" s="122"/>
      <c r="IS25" s="122"/>
      <c r="IT25" s="122"/>
      <c r="IU25" s="122"/>
      <c r="IV25" s="122"/>
    </row>
    <row r="26" spans="1:256">
      <c r="A26" s="119"/>
      <c r="B26" s="122"/>
      <c r="C26" s="985" t="s">
        <v>1444</v>
      </c>
      <c r="D26" s="122"/>
      <c r="E26" s="985" t="s">
        <v>1445</v>
      </c>
      <c r="F26" s="123"/>
      <c r="G26" s="122"/>
      <c r="H26" s="12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2"/>
      <c r="BZ26" s="122"/>
      <c r="CA26" s="122"/>
      <c r="CB26" s="122"/>
      <c r="CC26" s="122"/>
      <c r="CD26" s="122"/>
      <c r="CE26" s="122"/>
      <c r="CF26" s="122"/>
      <c r="CG26" s="122"/>
      <c r="CH26" s="122"/>
      <c r="CI26" s="122"/>
      <c r="CJ26" s="122"/>
      <c r="CK26" s="122"/>
      <c r="CL26" s="122"/>
      <c r="CM26" s="122"/>
      <c r="CN26" s="122"/>
      <c r="CO26" s="122"/>
      <c r="CP26" s="122"/>
      <c r="CQ26" s="122"/>
      <c r="CR26" s="122"/>
      <c r="CS26" s="122"/>
      <c r="CT26" s="122"/>
      <c r="CU26" s="122"/>
      <c r="CV26" s="122"/>
      <c r="CW26" s="122"/>
      <c r="CX26" s="122"/>
      <c r="CY26" s="122"/>
      <c r="CZ26" s="122"/>
      <c r="DA26" s="122"/>
      <c r="DB26" s="122"/>
      <c r="DC26" s="122"/>
      <c r="DD26" s="122"/>
      <c r="DE26" s="122"/>
      <c r="DF26" s="122"/>
      <c r="DG26" s="122"/>
      <c r="DH26" s="122"/>
      <c r="DI26" s="122"/>
      <c r="DJ26" s="122"/>
      <c r="DK26" s="122"/>
      <c r="DL26" s="122"/>
      <c r="DM26" s="122"/>
      <c r="DN26" s="122"/>
      <c r="DO26" s="122"/>
      <c r="DP26" s="122"/>
      <c r="DQ26" s="122"/>
      <c r="DR26" s="122"/>
      <c r="DS26" s="122"/>
      <c r="DT26" s="122"/>
      <c r="DU26" s="122"/>
      <c r="DV26" s="122"/>
      <c r="DW26" s="122"/>
      <c r="DX26" s="122"/>
      <c r="DY26" s="122"/>
      <c r="DZ26" s="122"/>
      <c r="EA26" s="122"/>
      <c r="EB26" s="122"/>
      <c r="EC26" s="122"/>
      <c r="ED26" s="122"/>
      <c r="EE26" s="122"/>
      <c r="EF26" s="122"/>
      <c r="EG26" s="122"/>
      <c r="EH26" s="122"/>
      <c r="EI26" s="122"/>
      <c r="EJ26" s="122"/>
      <c r="EK26" s="122"/>
      <c r="EL26" s="122"/>
      <c r="EM26" s="122"/>
      <c r="EN26" s="122"/>
      <c r="EO26" s="122"/>
      <c r="EP26" s="122"/>
      <c r="EQ26" s="122"/>
      <c r="ER26" s="122"/>
      <c r="ES26" s="122"/>
      <c r="ET26" s="122"/>
      <c r="EU26" s="122"/>
      <c r="EV26" s="122"/>
      <c r="EW26" s="122"/>
      <c r="EX26" s="122"/>
      <c r="EY26" s="122"/>
      <c r="EZ26" s="122"/>
      <c r="FA26" s="122"/>
      <c r="FB26" s="122"/>
      <c r="FC26" s="122"/>
      <c r="FD26" s="122"/>
      <c r="FE26" s="122"/>
      <c r="FF26" s="122"/>
      <c r="FG26" s="122"/>
      <c r="FH26" s="122"/>
      <c r="FI26" s="122"/>
      <c r="FJ26" s="122"/>
      <c r="FK26" s="122"/>
      <c r="FL26" s="122"/>
      <c r="FM26" s="122"/>
      <c r="FN26" s="122"/>
      <c r="FO26" s="122"/>
      <c r="FP26" s="122"/>
      <c r="FQ26" s="122"/>
      <c r="FR26" s="122"/>
      <c r="FS26" s="122"/>
      <c r="FT26" s="122"/>
      <c r="FU26" s="122"/>
      <c r="FV26" s="122"/>
      <c r="FW26" s="122"/>
      <c r="FX26" s="122"/>
      <c r="FY26" s="122"/>
      <c r="FZ26" s="122"/>
      <c r="GA26" s="122"/>
      <c r="GB26" s="122"/>
      <c r="GC26" s="122"/>
      <c r="GD26" s="122"/>
      <c r="GE26" s="122"/>
      <c r="GF26" s="122"/>
      <c r="GG26" s="122"/>
      <c r="GH26" s="122"/>
      <c r="GI26" s="122"/>
      <c r="GJ26" s="122"/>
      <c r="GK26" s="122"/>
      <c r="GL26" s="122"/>
      <c r="GM26" s="122"/>
      <c r="GN26" s="122"/>
      <c r="GO26" s="122"/>
      <c r="GP26" s="122"/>
      <c r="GQ26" s="122"/>
      <c r="GR26" s="122"/>
      <c r="GS26" s="122"/>
      <c r="GT26" s="122"/>
      <c r="GU26" s="122"/>
      <c r="GV26" s="122"/>
      <c r="GW26" s="122"/>
      <c r="GX26" s="122"/>
      <c r="GY26" s="122"/>
      <c r="GZ26" s="122"/>
      <c r="HA26" s="122"/>
      <c r="HB26" s="122"/>
      <c r="HC26" s="122"/>
      <c r="HD26" s="122"/>
      <c r="HE26" s="122"/>
      <c r="HF26" s="122"/>
      <c r="HG26" s="122"/>
      <c r="HH26" s="122"/>
      <c r="HI26" s="122"/>
      <c r="HJ26" s="122"/>
      <c r="HK26" s="122"/>
      <c r="HL26" s="122"/>
      <c r="HM26" s="122"/>
      <c r="HN26" s="122"/>
      <c r="HO26" s="122"/>
      <c r="HP26" s="122"/>
      <c r="HQ26" s="122"/>
      <c r="HR26" s="122"/>
      <c r="HS26" s="122"/>
      <c r="HT26" s="122"/>
      <c r="HU26" s="122"/>
      <c r="HV26" s="122"/>
      <c r="HW26" s="122"/>
      <c r="HX26" s="122"/>
      <c r="HY26" s="122"/>
      <c r="HZ26" s="122"/>
      <c r="IA26" s="122"/>
      <c r="IB26" s="122"/>
      <c r="IC26" s="122"/>
      <c r="ID26" s="122"/>
      <c r="IE26" s="122"/>
      <c r="IF26" s="122"/>
      <c r="IG26" s="122"/>
      <c r="IH26" s="122"/>
      <c r="II26" s="122"/>
      <c r="IJ26" s="122"/>
      <c r="IK26" s="122"/>
      <c r="IL26" s="122"/>
      <c r="IM26" s="122"/>
      <c r="IN26" s="122"/>
      <c r="IO26" s="122"/>
      <c r="IP26" s="122"/>
      <c r="IQ26" s="122"/>
      <c r="IR26" s="122"/>
      <c r="IS26" s="122"/>
      <c r="IT26" s="122"/>
      <c r="IU26" s="122"/>
      <c r="IV26" s="122"/>
    </row>
    <row r="27" spans="1:256">
      <c r="A27" s="119"/>
      <c r="B27" s="122"/>
      <c r="C27" s="985" t="s">
        <v>1446</v>
      </c>
      <c r="D27" s="122"/>
      <c r="E27" s="985"/>
      <c r="F27" s="123"/>
      <c r="G27" s="122"/>
      <c r="H27" s="122"/>
      <c r="I27" s="122"/>
      <c r="J27" s="122"/>
      <c r="K27" s="122"/>
      <c r="L27" s="122"/>
      <c r="M27" s="122"/>
      <c r="N27" s="122"/>
      <c r="O27" s="122"/>
      <c r="P27" s="122"/>
      <c r="Q27" s="122"/>
      <c r="R27" s="122"/>
      <c r="S27" s="122"/>
      <c r="T27" s="122"/>
      <c r="U27" s="122"/>
      <c r="V27" s="122"/>
      <c r="W27" s="122"/>
      <c r="X27" s="122"/>
      <c r="Y27" s="122"/>
      <c r="Z27" s="122"/>
      <c r="AA27" s="122"/>
      <c r="AB27" s="122"/>
      <c r="AC27" s="122"/>
      <c r="AD27" s="122"/>
      <c r="AE27" s="122"/>
      <c r="AF27" s="122"/>
      <c r="AG27" s="122"/>
      <c r="AH27" s="122"/>
      <c r="AI27" s="122"/>
      <c r="AJ27" s="122"/>
      <c r="AK27" s="122"/>
      <c r="AL27" s="122"/>
      <c r="AM27" s="122"/>
      <c r="AN27" s="122"/>
      <c r="AO27" s="122"/>
      <c r="AP27" s="122"/>
      <c r="AQ27" s="122"/>
      <c r="AR27" s="122"/>
      <c r="AS27" s="122"/>
      <c r="AT27" s="122"/>
      <c r="AU27" s="122"/>
      <c r="AV27" s="122"/>
      <c r="AW27" s="122"/>
      <c r="AX27" s="122"/>
      <c r="AY27" s="122"/>
      <c r="AZ27" s="122"/>
      <c r="BA27" s="122"/>
      <c r="BB27" s="122"/>
      <c r="BC27" s="122"/>
      <c r="BD27" s="122"/>
      <c r="BE27" s="122"/>
      <c r="BF27" s="122"/>
      <c r="BG27" s="122"/>
      <c r="BH27" s="122"/>
      <c r="BI27" s="122"/>
      <c r="BJ27" s="122"/>
      <c r="BK27" s="122"/>
      <c r="BL27" s="122"/>
      <c r="BM27" s="122"/>
      <c r="BN27" s="122"/>
      <c r="BO27" s="122"/>
      <c r="BP27" s="122"/>
      <c r="BQ27" s="122"/>
      <c r="BR27" s="122"/>
      <c r="BS27" s="122"/>
      <c r="BT27" s="122"/>
      <c r="BU27" s="122"/>
      <c r="BV27" s="122"/>
      <c r="BW27" s="122"/>
      <c r="BX27" s="122"/>
      <c r="BY27" s="122"/>
      <c r="BZ27" s="122"/>
      <c r="CA27" s="122"/>
      <c r="CB27" s="122"/>
      <c r="CC27" s="122"/>
      <c r="CD27" s="122"/>
      <c r="CE27" s="122"/>
      <c r="CF27" s="122"/>
      <c r="CG27" s="122"/>
      <c r="CH27" s="122"/>
      <c r="CI27" s="122"/>
      <c r="CJ27" s="122"/>
      <c r="CK27" s="122"/>
      <c r="CL27" s="122"/>
      <c r="CM27" s="122"/>
      <c r="CN27" s="122"/>
      <c r="CO27" s="122"/>
      <c r="CP27" s="122"/>
      <c r="CQ27" s="122"/>
      <c r="CR27" s="122"/>
      <c r="CS27" s="122"/>
      <c r="CT27" s="122"/>
      <c r="CU27" s="122"/>
      <c r="CV27" s="122"/>
      <c r="CW27" s="122"/>
      <c r="CX27" s="122"/>
      <c r="CY27" s="122"/>
      <c r="CZ27" s="122"/>
      <c r="DA27" s="122"/>
      <c r="DB27" s="122"/>
      <c r="DC27" s="122"/>
      <c r="DD27" s="122"/>
      <c r="DE27" s="122"/>
      <c r="DF27" s="122"/>
      <c r="DG27" s="122"/>
      <c r="DH27" s="122"/>
      <c r="DI27" s="122"/>
      <c r="DJ27" s="122"/>
      <c r="DK27" s="122"/>
      <c r="DL27" s="122"/>
      <c r="DM27" s="122"/>
      <c r="DN27" s="122"/>
      <c r="DO27" s="122"/>
      <c r="DP27" s="122"/>
      <c r="DQ27" s="122"/>
      <c r="DR27" s="122"/>
      <c r="DS27" s="122"/>
      <c r="DT27" s="122"/>
      <c r="DU27" s="122"/>
      <c r="DV27" s="122"/>
      <c r="DW27" s="122"/>
      <c r="DX27" s="122"/>
      <c r="DY27" s="122"/>
      <c r="DZ27" s="122"/>
      <c r="EA27" s="122"/>
      <c r="EB27" s="122"/>
      <c r="EC27" s="122"/>
      <c r="ED27" s="122"/>
      <c r="EE27" s="122"/>
      <c r="EF27" s="122"/>
      <c r="EG27" s="122"/>
      <c r="EH27" s="122"/>
      <c r="EI27" s="122"/>
      <c r="EJ27" s="122"/>
      <c r="EK27" s="122"/>
      <c r="EL27" s="122"/>
      <c r="EM27" s="122"/>
      <c r="EN27" s="122"/>
      <c r="EO27" s="122"/>
      <c r="EP27" s="122"/>
      <c r="EQ27" s="122"/>
      <c r="ER27" s="122"/>
      <c r="ES27" s="122"/>
      <c r="ET27" s="122"/>
      <c r="EU27" s="122"/>
      <c r="EV27" s="122"/>
      <c r="EW27" s="122"/>
      <c r="EX27" s="122"/>
      <c r="EY27" s="122"/>
      <c r="EZ27" s="122"/>
      <c r="FA27" s="122"/>
      <c r="FB27" s="122"/>
      <c r="FC27" s="122"/>
      <c r="FD27" s="122"/>
      <c r="FE27" s="122"/>
      <c r="FF27" s="122"/>
      <c r="FG27" s="122"/>
      <c r="FH27" s="122"/>
      <c r="FI27" s="122"/>
      <c r="FJ27" s="122"/>
      <c r="FK27" s="122"/>
      <c r="FL27" s="122"/>
      <c r="FM27" s="122"/>
      <c r="FN27" s="122"/>
      <c r="FO27" s="122"/>
      <c r="FP27" s="122"/>
      <c r="FQ27" s="122"/>
      <c r="FR27" s="122"/>
      <c r="FS27" s="122"/>
      <c r="FT27" s="122"/>
      <c r="FU27" s="122"/>
      <c r="FV27" s="122"/>
      <c r="FW27" s="122"/>
      <c r="FX27" s="122"/>
      <c r="FY27" s="122"/>
      <c r="FZ27" s="122"/>
      <c r="GA27" s="122"/>
      <c r="GB27" s="122"/>
      <c r="GC27" s="122"/>
      <c r="GD27" s="122"/>
      <c r="GE27" s="122"/>
      <c r="GF27" s="122"/>
      <c r="GG27" s="122"/>
      <c r="GH27" s="122"/>
      <c r="GI27" s="122"/>
      <c r="GJ27" s="122"/>
      <c r="GK27" s="122"/>
      <c r="GL27" s="122"/>
      <c r="GM27" s="122"/>
      <c r="GN27" s="122"/>
      <c r="GO27" s="122"/>
      <c r="GP27" s="122"/>
      <c r="GQ27" s="122"/>
      <c r="GR27" s="122"/>
      <c r="GS27" s="122"/>
      <c r="GT27" s="122"/>
      <c r="GU27" s="122"/>
      <c r="GV27" s="122"/>
      <c r="GW27" s="122"/>
      <c r="GX27" s="122"/>
      <c r="GY27" s="122"/>
      <c r="GZ27" s="122"/>
      <c r="HA27" s="122"/>
      <c r="HB27" s="122"/>
      <c r="HC27" s="122"/>
      <c r="HD27" s="122"/>
      <c r="HE27" s="122"/>
      <c r="HF27" s="122"/>
      <c r="HG27" s="122"/>
      <c r="HH27" s="122"/>
      <c r="HI27" s="122"/>
      <c r="HJ27" s="122"/>
      <c r="HK27" s="122"/>
      <c r="HL27" s="122"/>
      <c r="HM27" s="122"/>
      <c r="HN27" s="122"/>
      <c r="HO27" s="122"/>
      <c r="HP27" s="122"/>
      <c r="HQ27" s="122"/>
      <c r="HR27" s="122"/>
      <c r="HS27" s="122"/>
      <c r="HT27" s="122"/>
      <c r="HU27" s="122"/>
      <c r="HV27" s="122"/>
      <c r="HW27" s="122"/>
      <c r="HX27" s="122"/>
      <c r="HY27" s="122"/>
      <c r="HZ27" s="122"/>
      <c r="IA27" s="122"/>
      <c r="IB27" s="122"/>
      <c r="IC27" s="122"/>
      <c r="ID27" s="122"/>
      <c r="IE27" s="122"/>
      <c r="IF27" s="122"/>
      <c r="IG27" s="122"/>
      <c r="IH27" s="122"/>
      <c r="II27" s="122"/>
      <c r="IJ27" s="122"/>
      <c r="IK27" s="122"/>
      <c r="IL27" s="122"/>
      <c r="IM27" s="122"/>
      <c r="IN27" s="122"/>
      <c r="IO27" s="122"/>
      <c r="IP27" s="122"/>
      <c r="IQ27" s="122"/>
      <c r="IR27" s="122"/>
      <c r="IS27" s="122"/>
      <c r="IT27" s="122"/>
      <c r="IU27" s="122"/>
      <c r="IV27" s="122"/>
    </row>
    <row r="28" spans="1:256">
      <c r="A28" s="119"/>
      <c r="B28" s="122"/>
      <c r="C28" s="985" t="s">
        <v>1447</v>
      </c>
      <c r="D28" s="124" t="s">
        <v>1448</v>
      </c>
      <c r="E28" s="985" t="s">
        <v>1449</v>
      </c>
      <c r="F28" s="123"/>
      <c r="G28" s="122"/>
      <c r="H28" s="122"/>
      <c r="I28" s="122"/>
      <c r="J28" s="122"/>
      <c r="K28" s="122"/>
      <c r="L28" s="122"/>
      <c r="M28" s="122"/>
      <c r="N28" s="122"/>
      <c r="O28" s="122"/>
      <c r="P28" s="122"/>
      <c r="Q28" s="122"/>
      <c r="R28" s="122"/>
      <c r="S28" s="122"/>
      <c r="T28" s="122"/>
      <c r="U28" s="122"/>
      <c r="V28" s="122"/>
      <c r="W28" s="122"/>
      <c r="X28" s="122"/>
      <c r="Y28" s="122"/>
      <c r="Z28" s="122"/>
      <c r="AA28" s="122"/>
      <c r="AB28" s="122"/>
      <c r="AC28" s="122"/>
      <c r="AD28" s="122"/>
      <c r="AE28" s="122"/>
      <c r="AF28" s="122"/>
      <c r="AG28" s="122"/>
      <c r="AH28" s="122"/>
      <c r="AI28" s="122"/>
      <c r="AJ28" s="122"/>
      <c r="AK28" s="122"/>
      <c r="AL28" s="122"/>
      <c r="AM28" s="122"/>
      <c r="AN28" s="122"/>
      <c r="AO28" s="122"/>
      <c r="AP28" s="122"/>
      <c r="AQ28" s="122"/>
      <c r="AR28" s="122"/>
      <c r="AS28" s="122"/>
      <c r="AT28" s="122"/>
      <c r="AU28" s="122"/>
      <c r="AV28" s="122"/>
      <c r="AW28" s="122"/>
      <c r="AX28" s="122"/>
      <c r="AY28" s="122"/>
      <c r="AZ28" s="122"/>
      <c r="BA28" s="122"/>
      <c r="BB28" s="122"/>
      <c r="BC28" s="122"/>
      <c r="BD28" s="122"/>
      <c r="BE28" s="122"/>
      <c r="BF28" s="122"/>
      <c r="BG28" s="122"/>
      <c r="BH28" s="122"/>
      <c r="BI28" s="122"/>
      <c r="BJ28" s="122"/>
      <c r="BK28" s="122"/>
      <c r="BL28" s="122"/>
      <c r="BM28" s="122"/>
      <c r="BN28" s="122"/>
      <c r="BO28" s="122"/>
      <c r="BP28" s="122"/>
      <c r="BQ28" s="122"/>
      <c r="BR28" s="122"/>
      <c r="BS28" s="122"/>
      <c r="BT28" s="122"/>
      <c r="BU28" s="122"/>
      <c r="BV28" s="122"/>
      <c r="BW28" s="122"/>
      <c r="BX28" s="122"/>
      <c r="BY28" s="122"/>
      <c r="BZ28" s="122"/>
      <c r="CA28" s="122"/>
      <c r="CB28" s="122"/>
      <c r="CC28" s="122"/>
      <c r="CD28" s="122"/>
      <c r="CE28" s="122"/>
      <c r="CF28" s="122"/>
      <c r="CG28" s="122"/>
      <c r="CH28" s="122"/>
      <c r="CI28" s="122"/>
      <c r="CJ28" s="122"/>
      <c r="CK28" s="122"/>
      <c r="CL28" s="122"/>
      <c r="CM28" s="122"/>
      <c r="CN28" s="122"/>
      <c r="CO28" s="122"/>
      <c r="CP28" s="122"/>
      <c r="CQ28" s="122"/>
      <c r="CR28" s="122"/>
      <c r="CS28" s="122"/>
      <c r="CT28" s="122"/>
      <c r="CU28" s="122"/>
      <c r="CV28" s="122"/>
      <c r="CW28" s="122"/>
      <c r="CX28" s="122"/>
      <c r="CY28" s="122"/>
      <c r="CZ28" s="122"/>
      <c r="DA28" s="122"/>
      <c r="DB28" s="122"/>
      <c r="DC28" s="122"/>
      <c r="DD28" s="122"/>
      <c r="DE28" s="122"/>
      <c r="DF28" s="122"/>
      <c r="DG28" s="122"/>
      <c r="DH28" s="122"/>
      <c r="DI28" s="122"/>
      <c r="DJ28" s="122"/>
      <c r="DK28" s="122"/>
      <c r="DL28" s="122"/>
      <c r="DM28" s="122"/>
      <c r="DN28" s="122"/>
      <c r="DO28" s="122"/>
      <c r="DP28" s="122"/>
      <c r="DQ28" s="122"/>
      <c r="DR28" s="122"/>
      <c r="DS28" s="122"/>
      <c r="DT28" s="122"/>
      <c r="DU28" s="122"/>
      <c r="DV28" s="122"/>
      <c r="DW28" s="122"/>
      <c r="DX28" s="122"/>
      <c r="DY28" s="122"/>
      <c r="DZ28" s="122"/>
      <c r="EA28" s="122"/>
      <c r="EB28" s="122"/>
      <c r="EC28" s="122"/>
      <c r="ED28" s="122"/>
      <c r="EE28" s="122"/>
      <c r="EF28" s="122"/>
      <c r="EG28" s="122"/>
      <c r="EH28" s="122"/>
      <c r="EI28" s="122"/>
      <c r="EJ28" s="122"/>
      <c r="EK28" s="122"/>
      <c r="EL28" s="122"/>
      <c r="EM28" s="122"/>
      <c r="EN28" s="122"/>
      <c r="EO28" s="122"/>
      <c r="EP28" s="122"/>
      <c r="EQ28" s="122"/>
      <c r="ER28" s="122"/>
      <c r="ES28" s="122"/>
      <c r="ET28" s="122"/>
      <c r="EU28" s="122"/>
      <c r="EV28" s="122"/>
      <c r="EW28" s="122"/>
      <c r="EX28" s="122"/>
      <c r="EY28" s="122"/>
      <c r="EZ28" s="122"/>
      <c r="FA28" s="122"/>
      <c r="FB28" s="122"/>
      <c r="FC28" s="122"/>
      <c r="FD28" s="122"/>
      <c r="FE28" s="122"/>
      <c r="FF28" s="122"/>
      <c r="FG28" s="122"/>
      <c r="FH28" s="122"/>
      <c r="FI28" s="122"/>
      <c r="FJ28" s="122"/>
      <c r="FK28" s="122"/>
      <c r="FL28" s="122"/>
      <c r="FM28" s="122"/>
      <c r="FN28" s="122"/>
      <c r="FO28" s="122"/>
      <c r="FP28" s="122"/>
      <c r="FQ28" s="122"/>
      <c r="FR28" s="122"/>
      <c r="FS28" s="122"/>
      <c r="FT28" s="122"/>
      <c r="FU28" s="122"/>
      <c r="FV28" s="122"/>
      <c r="FW28" s="122"/>
      <c r="FX28" s="122"/>
      <c r="FY28" s="122"/>
      <c r="FZ28" s="122"/>
      <c r="GA28" s="122"/>
      <c r="GB28" s="122"/>
      <c r="GC28" s="122"/>
      <c r="GD28" s="122"/>
      <c r="GE28" s="122"/>
      <c r="GF28" s="122"/>
      <c r="GG28" s="122"/>
      <c r="GH28" s="122"/>
      <c r="GI28" s="122"/>
      <c r="GJ28" s="122"/>
      <c r="GK28" s="122"/>
      <c r="GL28" s="122"/>
      <c r="GM28" s="122"/>
      <c r="GN28" s="122"/>
      <c r="GO28" s="122"/>
      <c r="GP28" s="122"/>
      <c r="GQ28" s="122"/>
      <c r="GR28" s="122"/>
      <c r="GS28" s="122"/>
      <c r="GT28" s="122"/>
      <c r="GU28" s="122"/>
      <c r="GV28" s="122"/>
      <c r="GW28" s="122"/>
      <c r="GX28" s="122"/>
      <c r="GY28" s="122"/>
      <c r="GZ28" s="122"/>
      <c r="HA28" s="122"/>
      <c r="HB28" s="122"/>
      <c r="HC28" s="122"/>
      <c r="HD28" s="122"/>
      <c r="HE28" s="122"/>
      <c r="HF28" s="122"/>
      <c r="HG28" s="122"/>
      <c r="HH28" s="122"/>
      <c r="HI28" s="122"/>
      <c r="HJ28" s="122"/>
      <c r="HK28" s="122"/>
      <c r="HL28" s="122"/>
      <c r="HM28" s="122"/>
      <c r="HN28" s="122"/>
      <c r="HO28" s="122"/>
      <c r="HP28" s="122"/>
      <c r="HQ28" s="122"/>
      <c r="HR28" s="122"/>
      <c r="HS28" s="122"/>
      <c r="HT28" s="122"/>
      <c r="HU28" s="122"/>
      <c r="HV28" s="122"/>
      <c r="HW28" s="122"/>
      <c r="HX28" s="122"/>
      <c r="HY28" s="122"/>
      <c r="HZ28" s="122"/>
      <c r="IA28" s="122"/>
      <c r="IB28" s="122"/>
      <c r="IC28" s="122"/>
      <c r="ID28" s="122"/>
      <c r="IE28" s="122"/>
      <c r="IF28" s="122"/>
      <c r="IG28" s="122"/>
      <c r="IH28" s="122"/>
      <c r="II28" s="122"/>
      <c r="IJ28" s="122"/>
      <c r="IK28" s="122"/>
      <c r="IL28" s="122"/>
      <c r="IM28" s="122"/>
      <c r="IN28" s="122"/>
      <c r="IO28" s="122"/>
      <c r="IP28" s="122"/>
      <c r="IQ28" s="122"/>
      <c r="IR28" s="122"/>
      <c r="IS28" s="122"/>
      <c r="IT28" s="122"/>
      <c r="IU28" s="122"/>
      <c r="IV28" s="122"/>
    </row>
    <row r="29" spans="1:256">
      <c r="A29" s="119"/>
      <c r="B29" s="122"/>
      <c r="C29" s="985"/>
      <c r="D29" s="122"/>
      <c r="E29" s="985" t="s">
        <v>1450</v>
      </c>
      <c r="F29" s="123"/>
      <c r="G29" s="122"/>
      <c r="H29" s="122"/>
      <c r="I29" s="122"/>
      <c r="J29" s="122"/>
      <c r="K29" s="122"/>
      <c r="L29" s="122"/>
      <c r="M29" s="122"/>
      <c r="N29" s="122"/>
      <c r="O29" s="122"/>
      <c r="P29" s="122"/>
      <c r="Q29" s="122"/>
      <c r="R29" s="122"/>
      <c r="S29" s="122"/>
      <c r="T29" s="122"/>
      <c r="U29" s="122"/>
      <c r="V29" s="122"/>
      <c r="W29" s="122"/>
      <c r="X29" s="122"/>
      <c r="Y29" s="122"/>
      <c r="Z29" s="122"/>
      <c r="AA29" s="122"/>
      <c r="AB29" s="122"/>
      <c r="AC29" s="122"/>
      <c r="AD29" s="122"/>
      <c r="AE29" s="122"/>
      <c r="AF29" s="122"/>
      <c r="AG29" s="122"/>
      <c r="AH29" s="122"/>
      <c r="AI29" s="122"/>
      <c r="AJ29" s="122"/>
      <c r="AK29" s="122"/>
      <c r="AL29" s="122"/>
      <c r="AM29" s="122"/>
      <c r="AN29" s="122"/>
      <c r="AO29" s="122"/>
      <c r="AP29" s="122"/>
      <c r="AQ29" s="122"/>
      <c r="AR29" s="122"/>
      <c r="AS29" s="122"/>
      <c r="AT29" s="122"/>
      <c r="AU29" s="122"/>
      <c r="AV29" s="122"/>
      <c r="AW29" s="122"/>
      <c r="AX29" s="122"/>
      <c r="AY29" s="122"/>
      <c r="AZ29" s="122"/>
      <c r="BA29" s="122"/>
      <c r="BB29" s="122"/>
      <c r="BC29" s="122"/>
      <c r="BD29" s="122"/>
      <c r="BE29" s="122"/>
      <c r="BF29" s="122"/>
      <c r="BG29" s="122"/>
      <c r="BH29" s="122"/>
      <c r="BI29" s="122"/>
      <c r="BJ29" s="122"/>
      <c r="BK29" s="122"/>
      <c r="BL29" s="122"/>
      <c r="BM29" s="122"/>
      <c r="BN29" s="122"/>
      <c r="BO29" s="122"/>
      <c r="BP29" s="122"/>
      <c r="BQ29" s="122"/>
      <c r="BR29" s="122"/>
      <c r="BS29" s="122"/>
      <c r="BT29" s="122"/>
      <c r="BU29" s="122"/>
      <c r="BV29" s="122"/>
      <c r="BW29" s="122"/>
      <c r="BX29" s="122"/>
      <c r="BY29" s="122"/>
      <c r="BZ29" s="122"/>
      <c r="CA29" s="122"/>
      <c r="CB29" s="122"/>
      <c r="CC29" s="122"/>
      <c r="CD29" s="122"/>
      <c r="CE29" s="122"/>
      <c r="CF29" s="122"/>
      <c r="CG29" s="122"/>
      <c r="CH29" s="122"/>
      <c r="CI29" s="122"/>
      <c r="CJ29" s="122"/>
      <c r="CK29" s="122"/>
      <c r="CL29" s="122"/>
      <c r="CM29" s="122"/>
      <c r="CN29" s="122"/>
      <c r="CO29" s="122"/>
      <c r="CP29" s="122"/>
      <c r="CQ29" s="122"/>
      <c r="CR29" s="122"/>
      <c r="CS29" s="122"/>
      <c r="CT29" s="122"/>
      <c r="CU29" s="122"/>
      <c r="CV29" s="122"/>
      <c r="CW29" s="122"/>
      <c r="CX29" s="122"/>
      <c r="CY29" s="122"/>
      <c r="CZ29" s="122"/>
      <c r="DA29" s="122"/>
      <c r="DB29" s="122"/>
      <c r="DC29" s="122"/>
      <c r="DD29" s="122"/>
      <c r="DE29" s="122"/>
      <c r="DF29" s="122"/>
      <c r="DG29" s="122"/>
      <c r="DH29" s="122"/>
      <c r="DI29" s="122"/>
      <c r="DJ29" s="122"/>
      <c r="DK29" s="122"/>
      <c r="DL29" s="122"/>
      <c r="DM29" s="122"/>
      <c r="DN29" s="122"/>
      <c r="DO29" s="122"/>
      <c r="DP29" s="122"/>
      <c r="DQ29" s="122"/>
      <c r="DR29" s="122"/>
      <c r="DS29" s="122"/>
      <c r="DT29" s="122"/>
      <c r="DU29" s="122"/>
      <c r="DV29" s="122"/>
      <c r="DW29" s="122"/>
      <c r="DX29" s="122"/>
      <c r="DY29" s="122"/>
      <c r="DZ29" s="122"/>
      <c r="EA29" s="122"/>
      <c r="EB29" s="122"/>
      <c r="EC29" s="122"/>
      <c r="ED29" s="122"/>
      <c r="EE29" s="122"/>
      <c r="EF29" s="122"/>
      <c r="EG29" s="122"/>
      <c r="EH29" s="122"/>
      <c r="EI29" s="122"/>
      <c r="EJ29" s="122"/>
      <c r="EK29" s="122"/>
      <c r="EL29" s="122"/>
      <c r="EM29" s="122"/>
      <c r="EN29" s="122"/>
      <c r="EO29" s="122"/>
      <c r="EP29" s="122"/>
      <c r="EQ29" s="122"/>
      <c r="ER29" s="122"/>
      <c r="ES29" s="122"/>
      <c r="ET29" s="122"/>
      <c r="EU29" s="122"/>
      <c r="EV29" s="122"/>
      <c r="EW29" s="122"/>
      <c r="EX29" s="122"/>
      <c r="EY29" s="122"/>
      <c r="EZ29" s="122"/>
      <c r="FA29" s="122"/>
      <c r="FB29" s="122"/>
      <c r="FC29" s="122"/>
      <c r="FD29" s="122"/>
      <c r="FE29" s="122"/>
      <c r="FF29" s="122"/>
      <c r="FG29" s="122"/>
      <c r="FH29" s="122"/>
      <c r="FI29" s="122"/>
      <c r="FJ29" s="122"/>
      <c r="FK29" s="122"/>
      <c r="FL29" s="122"/>
      <c r="FM29" s="122"/>
      <c r="FN29" s="122"/>
      <c r="FO29" s="122"/>
      <c r="FP29" s="122"/>
      <c r="FQ29" s="122"/>
      <c r="FR29" s="122"/>
      <c r="FS29" s="122"/>
      <c r="FT29" s="122"/>
      <c r="FU29" s="122"/>
      <c r="FV29" s="122"/>
      <c r="FW29" s="122"/>
      <c r="FX29" s="122"/>
      <c r="FY29" s="122"/>
      <c r="FZ29" s="122"/>
      <c r="GA29" s="122"/>
      <c r="GB29" s="122"/>
      <c r="GC29" s="122"/>
      <c r="GD29" s="122"/>
      <c r="GE29" s="122"/>
      <c r="GF29" s="122"/>
      <c r="GG29" s="122"/>
      <c r="GH29" s="122"/>
      <c r="GI29" s="122"/>
      <c r="GJ29" s="122"/>
      <c r="GK29" s="122"/>
      <c r="GL29" s="122"/>
      <c r="GM29" s="122"/>
      <c r="GN29" s="122"/>
      <c r="GO29" s="122"/>
      <c r="GP29" s="122"/>
      <c r="GQ29" s="122"/>
      <c r="GR29" s="122"/>
      <c r="GS29" s="122"/>
      <c r="GT29" s="122"/>
      <c r="GU29" s="122"/>
      <c r="GV29" s="122"/>
      <c r="GW29" s="122"/>
      <c r="GX29" s="122"/>
      <c r="GY29" s="122"/>
      <c r="GZ29" s="122"/>
      <c r="HA29" s="122"/>
      <c r="HB29" s="122"/>
      <c r="HC29" s="122"/>
      <c r="HD29" s="122"/>
      <c r="HE29" s="122"/>
      <c r="HF29" s="122"/>
      <c r="HG29" s="122"/>
      <c r="HH29" s="122"/>
      <c r="HI29" s="122"/>
      <c r="HJ29" s="122"/>
      <c r="HK29" s="122"/>
      <c r="HL29" s="122"/>
      <c r="HM29" s="122"/>
      <c r="HN29" s="122"/>
      <c r="HO29" s="122"/>
      <c r="HP29" s="122"/>
      <c r="HQ29" s="122"/>
      <c r="HR29" s="122"/>
      <c r="HS29" s="122"/>
      <c r="HT29" s="122"/>
      <c r="HU29" s="122"/>
      <c r="HV29" s="122"/>
      <c r="HW29" s="122"/>
      <c r="HX29" s="122"/>
      <c r="HY29" s="122"/>
      <c r="HZ29" s="122"/>
      <c r="IA29" s="122"/>
      <c r="IB29" s="122"/>
      <c r="IC29" s="122"/>
      <c r="ID29" s="122"/>
      <c r="IE29" s="122"/>
      <c r="IF29" s="122"/>
      <c r="IG29" s="122"/>
      <c r="IH29" s="122"/>
      <c r="II29" s="122"/>
      <c r="IJ29" s="122"/>
      <c r="IK29" s="122"/>
      <c r="IL29" s="122"/>
      <c r="IM29" s="122"/>
      <c r="IN29" s="122"/>
      <c r="IO29" s="122"/>
      <c r="IP29" s="122"/>
      <c r="IQ29" s="122"/>
      <c r="IR29" s="122"/>
      <c r="IS29" s="122"/>
      <c r="IT29" s="122"/>
      <c r="IU29" s="122"/>
      <c r="IV29" s="122"/>
    </row>
    <row r="30" spans="1:256">
      <c r="A30" s="119"/>
      <c r="B30" s="120" t="s">
        <v>1451</v>
      </c>
      <c r="C30" s="985" t="s">
        <v>1452</v>
      </c>
      <c r="D30" s="122"/>
      <c r="E30" s="985" t="s">
        <v>1453</v>
      </c>
      <c r="F30" s="123"/>
      <c r="G30" s="122"/>
      <c r="H30" s="122"/>
      <c r="I30" s="122"/>
      <c r="J30" s="122"/>
      <c r="K30" s="122"/>
      <c r="L30" s="122"/>
      <c r="M30" s="122"/>
      <c r="N30" s="122"/>
      <c r="O30" s="122"/>
      <c r="P30" s="122"/>
      <c r="Q30" s="122"/>
      <c r="R30" s="122"/>
      <c r="S30" s="122"/>
      <c r="T30" s="122"/>
      <c r="U30" s="122"/>
      <c r="V30" s="122"/>
      <c r="W30" s="122"/>
      <c r="X30" s="122"/>
      <c r="Y30" s="122"/>
      <c r="Z30" s="122"/>
      <c r="AA30" s="122"/>
      <c r="AB30" s="122"/>
      <c r="AC30" s="122"/>
      <c r="AD30" s="122"/>
      <c r="AE30" s="122"/>
      <c r="AF30" s="122"/>
      <c r="AG30" s="122"/>
      <c r="AH30" s="122"/>
      <c r="AI30" s="122"/>
      <c r="AJ30" s="122"/>
      <c r="AK30" s="122"/>
      <c r="AL30" s="122"/>
      <c r="AM30" s="122"/>
      <c r="AN30" s="122"/>
      <c r="AO30" s="122"/>
      <c r="AP30" s="122"/>
      <c r="AQ30" s="122"/>
      <c r="AR30" s="122"/>
      <c r="AS30" s="122"/>
      <c r="AT30" s="122"/>
      <c r="AU30" s="122"/>
      <c r="AV30" s="122"/>
      <c r="AW30" s="122"/>
      <c r="AX30" s="122"/>
      <c r="AY30" s="122"/>
      <c r="AZ30" s="122"/>
      <c r="BA30" s="122"/>
      <c r="BB30" s="122"/>
      <c r="BC30" s="122"/>
      <c r="BD30" s="122"/>
      <c r="BE30" s="122"/>
      <c r="BF30" s="122"/>
      <c r="BG30" s="122"/>
      <c r="BH30" s="122"/>
      <c r="BI30" s="122"/>
      <c r="BJ30" s="122"/>
      <c r="BK30" s="122"/>
      <c r="BL30" s="122"/>
      <c r="BM30" s="122"/>
      <c r="BN30" s="122"/>
      <c r="BO30" s="122"/>
      <c r="BP30" s="122"/>
      <c r="BQ30" s="122"/>
      <c r="BR30" s="122"/>
      <c r="BS30" s="122"/>
      <c r="BT30" s="122"/>
      <c r="BU30" s="122"/>
      <c r="BV30" s="122"/>
      <c r="BW30" s="122"/>
      <c r="BX30" s="122"/>
      <c r="BY30" s="122"/>
      <c r="BZ30" s="122"/>
      <c r="CA30" s="122"/>
      <c r="CB30" s="122"/>
      <c r="CC30" s="122"/>
      <c r="CD30" s="122"/>
      <c r="CE30" s="122"/>
      <c r="CF30" s="122"/>
      <c r="CG30" s="122"/>
      <c r="CH30" s="122"/>
      <c r="CI30" s="122"/>
      <c r="CJ30" s="122"/>
      <c r="CK30" s="122"/>
      <c r="CL30" s="122"/>
      <c r="CM30" s="122"/>
      <c r="CN30" s="122"/>
      <c r="CO30" s="122"/>
      <c r="CP30" s="122"/>
      <c r="CQ30" s="122"/>
      <c r="CR30" s="122"/>
      <c r="CS30" s="122"/>
      <c r="CT30" s="122"/>
      <c r="CU30" s="122"/>
      <c r="CV30" s="122"/>
      <c r="CW30" s="122"/>
      <c r="CX30" s="122"/>
      <c r="CY30" s="122"/>
      <c r="CZ30" s="122"/>
      <c r="DA30" s="122"/>
      <c r="DB30" s="122"/>
      <c r="DC30" s="122"/>
      <c r="DD30" s="122"/>
      <c r="DE30" s="122"/>
      <c r="DF30" s="122"/>
      <c r="DG30" s="122"/>
      <c r="DH30" s="122"/>
      <c r="DI30" s="122"/>
      <c r="DJ30" s="122"/>
      <c r="DK30" s="122"/>
      <c r="DL30" s="122"/>
      <c r="DM30" s="122"/>
      <c r="DN30" s="122"/>
      <c r="DO30" s="122"/>
      <c r="DP30" s="122"/>
      <c r="DQ30" s="122"/>
      <c r="DR30" s="122"/>
      <c r="DS30" s="122"/>
      <c r="DT30" s="122"/>
      <c r="DU30" s="122"/>
      <c r="DV30" s="122"/>
      <c r="DW30" s="122"/>
      <c r="DX30" s="122"/>
      <c r="DY30" s="122"/>
      <c r="DZ30" s="122"/>
      <c r="EA30" s="122"/>
      <c r="EB30" s="122"/>
      <c r="EC30" s="122"/>
      <c r="ED30" s="122"/>
      <c r="EE30" s="122"/>
      <c r="EF30" s="122"/>
      <c r="EG30" s="122"/>
      <c r="EH30" s="122"/>
      <c r="EI30" s="122"/>
      <c r="EJ30" s="122"/>
      <c r="EK30" s="122"/>
      <c r="EL30" s="122"/>
      <c r="EM30" s="122"/>
      <c r="EN30" s="122"/>
      <c r="EO30" s="122"/>
      <c r="EP30" s="122"/>
      <c r="EQ30" s="122"/>
      <c r="ER30" s="122"/>
      <c r="ES30" s="122"/>
      <c r="ET30" s="122"/>
      <c r="EU30" s="122"/>
      <c r="EV30" s="122"/>
      <c r="EW30" s="122"/>
      <c r="EX30" s="122"/>
      <c r="EY30" s="122"/>
      <c r="EZ30" s="122"/>
      <c r="FA30" s="122"/>
      <c r="FB30" s="122"/>
      <c r="FC30" s="122"/>
      <c r="FD30" s="122"/>
      <c r="FE30" s="122"/>
      <c r="FF30" s="122"/>
      <c r="FG30" s="122"/>
      <c r="FH30" s="122"/>
      <c r="FI30" s="122"/>
      <c r="FJ30" s="122"/>
      <c r="FK30" s="122"/>
      <c r="FL30" s="122"/>
      <c r="FM30" s="122"/>
      <c r="FN30" s="122"/>
      <c r="FO30" s="122"/>
      <c r="FP30" s="122"/>
      <c r="FQ30" s="122"/>
      <c r="FR30" s="122"/>
      <c r="FS30" s="122"/>
      <c r="FT30" s="122"/>
      <c r="FU30" s="122"/>
      <c r="FV30" s="122"/>
      <c r="FW30" s="122"/>
      <c r="FX30" s="122"/>
      <c r="FY30" s="122"/>
      <c r="FZ30" s="122"/>
      <c r="GA30" s="122"/>
      <c r="GB30" s="122"/>
      <c r="GC30" s="122"/>
      <c r="GD30" s="122"/>
      <c r="GE30" s="122"/>
      <c r="GF30" s="122"/>
      <c r="GG30" s="122"/>
      <c r="GH30" s="122"/>
      <c r="GI30" s="122"/>
      <c r="GJ30" s="122"/>
      <c r="GK30" s="122"/>
      <c r="GL30" s="122"/>
      <c r="GM30" s="122"/>
      <c r="GN30" s="122"/>
      <c r="GO30" s="122"/>
      <c r="GP30" s="122"/>
      <c r="GQ30" s="122"/>
      <c r="GR30" s="122"/>
      <c r="GS30" s="122"/>
      <c r="GT30" s="122"/>
      <c r="GU30" s="122"/>
      <c r="GV30" s="122"/>
      <c r="GW30" s="122"/>
      <c r="GX30" s="122"/>
      <c r="GY30" s="122"/>
      <c r="GZ30" s="122"/>
      <c r="HA30" s="122"/>
      <c r="HB30" s="122"/>
      <c r="HC30" s="122"/>
      <c r="HD30" s="122"/>
      <c r="HE30" s="122"/>
      <c r="HF30" s="122"/>
      <c r="HG30" s="122"/>
      <c r="HH30" s="122"/>
      <c r="HI30" s="122"/>
      <c r="HJ30" s="122"/>
      <c r="HK30" s="122"/>
      <c r="HL30" s="122"/>
      <c r="HM30" s="122"/>
      <c r="HN30" s="122"/>
      <c r="HO30" s="122"/>
      <c r="HP30" s="122"/>
      <c r="HQ30" s="122"/>
      <c r="HR30" s="122"/>
      <c r="HS30" s="122"/>
      <c r="HT30" s="122"/>
      <c r="HU30" s="122"/>
      <c r="HV30" s="122"/>
      <c r="HW30" s="122"/>
      <c r="HX30" s="122"/>
      <c r="HY30" s="122"/>
      <c r="HZ30" s="122"/>
      <c r="IA30" s="122"/>
      <c r="IB30" s="122"/>
      <c r="IC30" s="122"/>
      <c r="ID30" s="122"/>
      <c r="IE30" s="122"/>
      <c r="IF30" s="122"/>
      <c r="IG30" s="122"/>
      <c r="IH30" s="122"/>
      <c r="II30" s="122"/>
      <c r="IJ30" s="122"/>
      <c r="IK30" s="122"/>
      <c r="IL30" s="122"/>
      <c r="IM30" s="122"/>
      <c r="IN30" s="122"/>
      <c r="IO30" s="122"/>
      <c r="IP30" s="122"/>
      <c r="IQ30" s="122"/>
      <c r="IR30" s="122"/>
      <c r="IS30" s="122"/>
      <c r="IT30" s="122"/>
      <c r="IU30" s="122"/>
      <c r="IV30" s="122"/>
    </row>
    <row r="31" spans="1:256">
      <c r="A31" s="119"/>
      <c r="B31" s="122"/>
      <c r="C31" s="985" t="s">
        <v>1454</v>
      </c>
      <c r="D31" s="122"/>
      <c r="E31" s="985" t="s">
        <v>1455</v>
      </c>
      <c r="F31" s="123"/>
      <c r="G31" s="122"/>
      <c r="H31" s="122"/>
      <c r="I31" s="122"/>
      <c r="J31" s="122"/>
      <c r="K31" s="122"/>
      <c r="L31" s="122"/>
      <c r="M31" s="122"/>
      <c r="N31" s="122"/>
      <c r="O31" s="122"/>
      <c r="P31" s="122"/>
      <c r="Q31" s="122"/>
      <c r="R31" s="122"/>
      <c r="S31" s="122"/>
      <c r="T31" s="122"/>
      <c r="U31" s="122"/>
      <c r="V31" s="122"/>
      <c r="W31" s="122"/>
      <c r="X31" s="122"/>
      <c r="Y31" s="122"/>
      <c r="Z31" s="122"/>
      <c r="AA31" s="122"/>
      <c r="AB31" s="122"/>
      <c r="AC31" s="122"/>
      <c r="AD31" s="122"/>
      <c r="AE31" s="122"/>
      <c r="AF31" s="122"/>
      <c r="AG31" s="122"/>
      <c r="AH31" s="122"/>
      <c r="AI31" s="122"/>
      <c r="AJ31" s="122"/>
      <c r="AK31" s="122"/>
      <c r="AL31" s="122"/>
      <c r="AM31" s="122"/>
      <c r="AN31" s="122"/>
      <c r="AO31" s="122"/>
      <c r="AP31" s="122"/>
      <c r="AQ31" s="122"/>
      <c r="AR31" s="122"/>
      <c r="AS31" s="122"/>
      <c r="AT31" s="122"/>
      <c r="AU31" s="122"/>
      <c r="AV31" s="122"/>
      <c r="AW31" s="122"/>
      <c r="AX31" s="122"/>
      <c r="AY31" s="122"/>
      <c r="AZ31" s="122"/>
      <c r="BA31" s="122"/>
      <c r="BB31" s="122"/>
      <c r="BC31" s="122"/>
      <c r="BD31" s="122"/>
      <c r="BE31" s="122"/>
      <c r="BF31" s="122"/>
      <c r="BG31" s="122"/>
      <c r="BH31" s="122"/>
      <c r="BI31" s="122"/>
      <c r="BJ31" s="122"/>
      <c r="BK31" s="122"/>
      <c r="BL31" s="122"/>
      <c r="BM31" s="122"/>
      <c r="BN31" s="122"/>
      <c r="BO31" s="122"/>
      <c r="BP31" s="122"/>
      <c r="BQ31" s="122"/>
      <c r="BR31" s="122"/>
      <c r="BS31" s="122"/>
      <c r="BT31" s="122"/>
      <c r="BU31" s="122"/>
      <c r="BV31" s="122"/>
      <c r="BW31" s="122"/>
      <c r="BX31" s="122"/>
      <c r="BY31" s="122"/>
      <c r="BZ31" s="122"/>
      <c r="CA31" s="122"/>
      <c r="CB31" s="122"/>
      <c r="CC31" s="122"/>
      <c r="CD31" s="122"/>
      <c r="CE31" s="122"/>
      <c r="CF31" s="122"/>
      <c r="CG31" s="122"/>
      <c r="CH31" s="122"/>
      <c r="CI31" s="122"/>
      <c r="CJ31" s="122"/>
      <c r="CK31" s="122"/>
      <c r="CL31" s="122"/>
      <c r="CM31" s="122"/>
      <c r="CN31" s="122"/>
      <c r="CO31" s="122"/>
      <c r="CP31" s="122"/>
      <c r="CQ31" s="122"/>
      <c r="CR31" s="122"/>
      <c r="CS31" s="122"/>
      <c r="CT31" s="122"/>
      <c r="CU31" s="122"/>
      <c r="CV31" s="122"/>
      <c r="CW31" s="122"/>
      <c r="CX31" s="122"/>
      <c r="CY31" s="122"/>
      <c r="CZ31" s="122"/>
      <c r="DA31" s="122"/>
      <c r="DB31" s="122"/>
      <c r="DC31" s="122"/>
      <c r="DD31" s="122"/>
      <c r="DE31" s="122"/>
      <c r="DF31" s="122"/>
      <c r="DG31" s="122"/>
      <c r="DH31" s="122"/>
      <c r="DI31" s="122"/>
      <c r="DJ31" s="122"/>
      <c r="DK31" s="122"/>
      <c r="DL31" s="122"/>
      <c r="DM31" s="122"/>
      <c r="DN31" s="122"/>
      <c r="DO31" s="122"/>
      <c r="DP31" s="122"/>
      <c r="DQ31" s="122"/>
      <c r="DR31" s="122"/>
      <c r="DS31" s="122"/>
      <c r="DT31" s="122"/>
      <c r="DU31" s="122"/>
      <c r="DV31" s="122"/>
      <c r="DW31" s="122"/>
      <c r="DX31" s="122"/>
      <c r="DY31" s="122"/>
      <c r="DZ31" s="122"/>
      <c r="EA31" s="122"/>
      <c r="EB31" s="122"/>
      <c r="EC31" s="122"/>
      <c r="ED31" s="122"/>
      <c r="EE31" s="122"/>
      <c r="EF31" s="122"/>
      <c r="EG31" s="122"/>
      <c r="EH31" s="122"/>
      <c r="EI31" s="122"/>
      <c r="EJ31" s="122"/>
      <c r="EK31" s="122"/>
      <c r="EL31" s="122"/>
      <c r="EM31" s="122"/>
      <c r="EN31" s="122"/>
      <c r="EO31" s="122"/>
      <c r="EP31" s="122"/>
      <c r="EQ31" s="122"/>
      <c r="ER31" s="122"/>
      <c r="ES31" s="122"/>
      <c r="ET31" s="122"/>
      <c r="EU31" s="122"/>
      <c r="EV31" s="122"/>
      <c r="EW31" s="122"/>
      <c r="EX31" s="122"/>
      <c r="EY31" s="122"/>
      <c r="EZ31" s="122"/>
      <c r="FA31" s="122"/>
      <c r="FB31" s="122"/>
      <c r="FC31" s="122"/>
      <c r="FD31" s="122"/>
      <c r="FE31" s="122"/>
      <c r="FF31" s="122"/>
      <c r="FG31" s="122"/>
      <c r="FH31" s="122"/>
      <c r="FI31" s="122"/>
      <c r="FJ31" s="122"/>
      <c r="FK31" s="122"/>
      <c r="FL31" s="122"/>
      <c r="FM31" s="122"/>
      <c r="FN31" s="122"/>
      <c r="FO31" s="122"/>
      <c r="FP31" s="122"/>
      <c r="FQ31" s="122"/>
      <c r="FR31" s="122"/>
      <c r="FS31" s="122"/>
      <c r="FT31" s="122"/>
      <c r="FU31" s="122"/>
      <c r="FV31" s="122"/>
      <c r="FW31" s="122"/>
      <c r="FX31" s="122"/>
      <c r="FY31" s="122"/>
      <c r="FZ31" s="122"/>
      <c r="GA31" s="122"/>
      <c r="GB31" s="122"/>
      <c r="GC31" s="122"/>
      <c r="GD31" s="122"/>
      <c r="GE31" s="122"/>
      <c r="GF31" s="122"/>
      <c r="GG31" s="122"/>
      <c r="GH31" s="122"/>
      <c r="GI31" s="122"/>
      <c r="GJ31" s="122"/>
      <c r="GK31" s="122"/>
      <c r="GL31" s="122"/>
      <c r="GM31" s="122"/>
      <c r="GN31" s="122"/>
      <c r="GO31" s="122"/>
      <c r="GP31" s="122"/>
      <c r="GQ31" s="122"/>
      <c r="GR31" s="122"/>
      <c r="GS31" s="122"/>
      <c r="GT31" s="122"/>
      <c r="GU31" s="122"/>
      <c r="GV31" s="122"/>
      <c r="GW31" s="122"/>
      <c r="GX31" s="122"/>
      <c r="GY31" s="122"/>
      <c r="GZ31" s="122"/>
      <c r="HA31" s="122"/>
      <c r="HB31" s="122"/>
      <c r="HC31" s="122"/>
      <c r="HD31" s="122"/>
      <c r="HE31" s="122"/>
      <c r="HF31" s="122"/>
      <c r="HG31" s="122"/>
      <c r="HH31" s="122"/>
      <c r="HI31" s="122"/>
      <c r="HJ31" s="122"/>
      <c r="HK31" s="122"/>
      <c r="HL31" s="122"/>
      <c r="HM31" s="122"/>
      <c r="HN31" s="122"/>
      <c r="HO31" s="122"/>
      <c r="HP31" s="122"/>
      <c r="HQ31" s="122"/>
      <c r="HR31" s="122"/>
      <c r="HS31" s="122"/>
      <c r="HT31" s="122"/>
      <c r="HU31" s="122"/>
      <c r="HV31" s="122"/>
      <c r="HW31" s="122"/>
      <c r="HX31" s="122"/>
      <c r="HY31" s="122"/>
      <c r="HZ31" s="122"/>
      <c r="IA31" s="122"/>
      <c r="IB31" s="122"/>
      <c r="IC31" s="122"/>
      <c r="ID31" s="122"/>
      <c r="IE31" s="122"/>
      <c r="IF31" s="122"/>
      <c r="IG31" s="122"/>
      <c r="IH31" s="122"/>
      <c r="II31" s="122"/>
      <c r="IJ31" s="122"/>
      <c r="IK31" s="122"/>
      <c r="IL31" s="122"/>
      <c r="IM31" s="122"/>
      <c r="IN31" s="122"/>
      <c r="IO31" s="122"/>
      <c r="IP31" s="122"/>
      <c r="IQ31" s="122"/>
      <c r="IR31" s="122"/>
      <c r="IS31" s="122"/>
      <c r="IT31" s="122"/>
      <c r="IU31" s="122"/>
      <c r="IV31" s="122"/>
    </row>
    <row r="32" spans="1:256">
      <c r="A32" s="119"/>
      <c r="B32" s="122"/>
      <c r="C32" s="985" t="s">
        <v>1456</v>
      </c>
      <c r="D32" s="125" t="s">
        <v>795</v>
      </c>
      <c r="E32" s="985" t="s">
        <v>1457</v>
      </c>
      <c r="F32" s="123"/>
      <c r="G32" s="122"/>
      <c r="H32" s="122"/>
      <c r="I32" s="122"/>
      <c r="J32" s="122"/>
      <c r="K32" s="122"/>
      <c r="L32" s="122"/>
      <c r="M32" s="122"/>
      <c r="N32" s="122"/>
      <c r="O32" s="122"/>
      <c r="P32" s="122"/>
      <c r="Q32" s="122"/>
      <c r="R32" s="122"/>
      <c r="S32" s="122"/>
      <c r="T32" s="122"/>
      <c r="U32" s="122"/>
      <c r="V32" s="122"/>
      <c r="W32" s="122"/>
      <c r="X32" s="122"/>
      <c r="Y32" s="122"/>
      <c r="Z32" s="122"/>
      <c r="AA32" s="122"/>
      <c r="AB32" s="122"/>
      <c r="AC32" s="122"/>
      <c r="AD32" s="122"/>
      <c r="AE32" s="122"/>
      <c r="AF32" s="122"/>
      <c r="AG32" s="122"/>
      <c r="AH32" s="122"/>
      <c r="AI32" s="122"/>
      <c r="AJ32" s="122"/>
      <c r="AK32" s="122"/>
      <c r="AL32" s="122"/>
      <c r="AM32" s="122"/>
      <c r="AN32" s="122"/>
      <c r="AO32" s="122"/>
      <c r="AP32" s="122"/>
      <c r="AQ32" s="122"/>
      <c r="AR32" s="122"/>
      <c r="AS32" s="122"/>
      <c r="AT32" s="122"/>
      <c r="AU32" s="122"/>
      <c r="AV32" s="122"/>
      <c r="AW32" s="122"/>
      <c r="AX32" s="122"/>
      <c r="AY32" s="122"/>
      <c r="AZ32" s="122"/>
      <c r="BA32" s="122"/>
      <c r="BB32" s="122"/>
      <c r="BC32" s="122"/>
      <c r="BD32" s="122"/>
      <c r="BE32" s="122"/>
      <c r="BF32" s="122"/>
      <c r="BG32" s="122"/>
      <c r="BH32" s="122"/>
      <c r="BI32" s="122"/>
      <c r="BJ32" s="122"/>
      <c r="BK32" s="122"/>
      <c r="BL32" s="122"/>
      <c r="BM32" s="122"/>
      <c r="BN32" s="122"/>
      <c r="BO32" s="122"/>
      <c r="BP32" s="122"/>
      <c r="BQ32" s="122"/>
      <c r="BR32" s="122"/>
      <c r="BS32" s="122"/>
      <c r="BT32" s="122"/>
      <c r="BU32" s="122"/>
      <c r="BV32" s="122"/>
      <c r="BW32" s="122"/>
      <c r="BX32" s="122"/>
      <c r="BY32" s="122"/>
      <c r="BZ32" s="122"/>
      <c r="CA32" s="122"/>
      <c r="CB32" s="122"/>
      <c r="CC32" s="122"/>
      <c r="CD32" s="122"/>
      <c r="CE32" s="122"/>
      <c r="CF32" s="122"/>
      <c r="CG32" s="122"/>
      <c r="CH32" s="122"/>
      <c r="CI32" s="122"/>
      <c r="CJ32" s="122"/>
      <c r="CK32" s="122"/>
      <c r="CL32" s="122"/>
      <c r="CM32" s="122"/>
      <c r="CN32" s="122"/>
      <c r="CO32" s="122"/>
      <c r="CP32" s="122"/>
      <c r="CQ32" s="122"/>
      <c r="CR32" s="122"/>
      <c r="CS32" s="122"/>
      <c r="CT32" s="122"/>
      <c r="CU32" s="122"/>
      <c r="CV32" s="122"/>
      <c r="CW32" s="122"/>
      <c r="CX32" s="122"/>
      <c r="CY32" s="122"/>
      <c r="CZ32" s="122"/>
      <c r="DA32" s="122"/>
      <c r="DB32" s="122"/>
      <c r="DC32" s="122"/>
      <c r="DD32" s="122"/>
      <c r="DE32" s="122"/>
      <c r="DF32" s="122"/>
      <c r="DG32" s="122"/>
      <c r="DH32" s="122"/>
      <c r="DI32" s="122"/>
      <c r="DJ32" s="122"/>
      <c r="DK32" s="122"/>
      <c r="DL32" s="122"/>
      <c r="DM32" s="122"/>
      <c r="DN32" s="122"/>
      <c r="DO32" s="122"/>
      <c r="DP32" s="122"/>
      <c r="DQ32" s="122"/>
      <c r="DR32" s="122"/>
      <c r="DS32" s="122"/>
      <c r="DT32" s="122"/>
      <c r="DU32" s="122"/>
      <c r="DV32" s="122"/>
      <c r="DW32" s="122"/>
      <c r="DX32" s="122"/>
      <c r="DY32" s="122"/>
      <c r="DZ32" s="122"/>
      <c r="EA32" s="122"/>
      <c r="EB32" s="122"/>
      <c r="EC32" s="122"/>
      <c r="ED32" s="122"/>
      <c r="EE32" s="122"/>
      <c r="EF32" s="122"/>
      <c r="EG32" s="122"/>
      <c r="EH32" s="122"/>
      <c r="EI32" s="122"/>
      <c r="EJ32" s="122"/>
      <c r="EK32" s="122"/>
      <c r="EL32" s="122"/>
      <c r="EM32" s="122"/>
      <c r="EN32" s="122"/>
      <c r="EO32" s="122"/>
      <c r="EP32" s="122"/>
      <c r="EQ32" s="122"/>
      <c r="ER32" s="122"/>
      <c r="ES32" s="122"/>
      <c r="ET32" s="122"/>
      <c r="EU32" s="122"/>
      <c r="EV32" s="122"/>
      <c r="EW32" s="122"/>
      <c r="EX32" s="122"/>
      <c r="EY32" s="122"/>
      <c r="EZ32" s="122"/>
      <c r="FA32" s="122"/>
      <c r="FB32" s="122"/>
      <c r="FC32" s="122"/>
      <c r="FD32" s="122"/>
      <c r="FE32" s="122"/>
      <c r="FF32" s="122"/>
      <c r="FG32" s="122"/>
      <c r="FH32" s="122"/>
      <c r="FI32" s="122"/>
      <c r="FJ32" s="122"/>
      <c r="FK32" s="122"/>
      <c r="FL32" s="122"/>
      <c r="FM32" s="122"/>
      <c r="FN32" s="122"/>
      <c r="FO32" s="122"/>
      <c r="FP32" s="122"/>
      <c r="FQ32" s="122"/>
      <c r="FR32" s="122"/>
      <c r="FS32" s="122"/>
      <c r="FT32" s="122"/>
      <c r="FU32" s="122"/>
      <c r="FV32" s="122"/>
      <c r="FW32" s="122"/>
      <c r="FX32" s="122"/>
      <c r="FY32" s="122"/>
      <c r="FZ32" s="122"/>
      <c r="GA32" s="122"/>
      <c r="GB32" s="122"/>
      <c r="GC32" s="122"/>
      <c r="GD32" s="122"/>
      <c r="GE32" s="122"/>
      <c r="GF32" s="122"/>
      <c r="GG32" s="122"/>
      <c r="GH32" s="122"/>
      <c r="GI32" s="122"/>
      <c r="GJ32" s="122"/>
      <c r="GK32" s="122"/>
      <c r="GL32" s="122"/>
      <c r="GM32" s="122"/>
      <c r="GN32" s="122"/>
      <c r="GO32" s="122"/>
      <c r="GP32" s="122"/>
      <c r="GQ32" s="122"/>
      <c r="GR32" s="122"/>
      <c r="GS32" s="122"/>
      <c r="GT32" s="122"/>
      <c r="GU32" s="122"/>
      <c r="GV32" s="122"/>
      <c r="GW32" s="122"/>
      <c r="GX32" s="122"/>
      <c r="GY32" s="122"/>
      <c r="GZ32" s="122"/>
      <c r="HA32" s="122"/>
      <c r="HB32" s="122"/>
      <c r="HC32" s="122"/>
      <c r="HD32" s="122"/>
      <c r="HE32" s="122"/>
      <c r="HF32" s="122"/>
      <c r="HG32" s="122"/>
      <c r="HH32" s="122"/>
      <c r="HI32" s="122"/>
      <c r="HJ32" s="122"/>
      <c r="HK32" s="122"/>
      <c r="HL32" s="122"/>
      <c r="HM32" s="122"/>
      <c r="HN32" s="122"/>
      <c r="HO32" s="122"/>
      <c r="HP32" s="122"/>
      <c r="HQ32" s="122"/>
      <c r="HR32" s="122"/>
      <c r="HS32" s="122"/>
      <c r="HT32" s="122"/>
      <c r="HU32" s="122"/>
      <c r="HV32" s="122"/>
      <c r="HW32" s="122"/>
      <c r="HX32" s="122"/>
      <c r="HY32" s="122"/>
      <c r="HZ32" s="122"/>
      <c r="IA32" s="122"/>
      <c r="IB32" s="122"/>
      <c r="IC32" s="122"/>
      <c r="ID32" s="122"/>
      <c r="IE32" s="122"/>
      <c r="IF32" s="122"/>
      <c r="IG32" s="122"/>
      <c r="IH32" s="122"/>
      <c r="II32" s="122"/>
      <c r="IJ32" s="122"/>
      <c r="IK32" s="122"/>
      <c r="IL32" s="122"/>
      <c r="IM32" s="122"/>
      <c r="IN32" s="122"/>
      <c r="IO32" s="122"/>
      <c r="IP32" s="122"/>
      <c r="IQ32" s="122"/>
      <c r="IR32" s="122"/>
      <c r="IS32" s="122"/>
      <c r="IT32" s="122"/>
      <c r="IU32" s="122"/>
      <c r="IV32" s="122"/>
    </row>
    <row r="33" spans="1:256">
      <c r="A33" s="119"/>
      <c r="B33" s="122"/>
      <c r="C33" s="985" t="s">
        <v>1458</v>
      </c>
      <c r="D33" s="122" t="s">
        <v>795</v>
      </c>
      <c r="E33" s="985" t="s">
        <v>1459</v>
      </c>
      <c r="F33" s="123"/>
      <c r="G33" s="122"/>
      <c r="H33" s="122"/>
      <c r="I33" s="122"/>
      <c r="J33" s="122"/>
      <c r="K33" s="122"/>
      <c r="L33" s="122"/>
      <c r="M33" s="122"/>
      <c r="N33" s="122"/>
      <c r="O33" s="122"/>
      <c r="P33" s="122"/>
      <c r="Q33" s="122"/>
      <c r="R33" s="122"/>
      <c r="S33" s="122"/>
      <c r="T33" s="122"/>
      <c r="U33" s="122"/>
      <c r="V33" s="122"/>
      <c r="W33" s="122"/>
      <c r="X33" s="122"/>
      <c r="Y33" s="122"/>
      <c r="Z33" s="122"/>
      <c r="AA33" s="122"/>
      <c r="AB33" s="122"/>
      <c r="AC33" s="122"/>
      <c r="AD33" s="122"/>
      <c r="AE33" s="122"/>
      <c r="AF33" s="122"/>
      <c r="AG33" s="122"/>
      <c r="AH33" s="122"/>
      <c r="AI33" s="122"/>
      <c r="AJ33" s="122"/>
      <c r="AK33" s="122"/>
      <c r="AL33" s="122"/>
      <c r="AM33" s="122"/>
      <c r="AN33" s="122"/>
      <c r="AO33" s="122"/>
      <c r="AP33" s="122"/>
      <c r="AQ33" s="122"/>
      <c r="AR33" s="122"/>
      <c r="AS33" s="122"/>
      <c r="AT33" s="122"/>
      <c r="AU33" s="122"/>
      <c r="AV33" s="122"/>
      <c r="AW33" s="122"/>
      <c r="AX33" s="122"/>
      <c r="AY33" s="122"/>
      <c r="AZ33" s="122"/>
      <c r="BA33" s="122"/>
      <c r="BB33" s="122"/>
      <c r="BC33" s="122"/>
      <c r="BD33" s="122"/>
      <c r="BE33" s="122"/>
      <c r="BF33" s="122"/>
      <c r="BG33" s="122"/>
      <c r="BH33" s="122"/>
      <c r="BI33" s="122"/>
      <c r="BJ33" s="122"/>
      <c r="BK33" s="122"/>
      <c r="BL33" s="122"/>
      <c r="BM33" s="122"/>
      <c r="BN33" s="122"/>
      <c r="BO33" s="122"/>
      <c r="BP33" s="122"/>
      <c r="BQ33" s="122"/>
      <c r="BR33" s="122"/>
      <c r="BS33" s="122"/>
      <c r="BT33" s="122"/>
      <c r="BU33" s="122"/>
      <c r="BV33" s="122"/>
      <c r="BW33" s="122"/>
      <c r="BX33" s="122"/>
      <c r="BY33" s="122"/>
      <c r="BZ33" s="122"/>
      <c r="CA33" s="122"/>
      <c r="CB33" s="122"/>
      <c r="CC33" s="122"/>
      <c r="CD33" s="122"/>
      <c r="CE33" s="122"/>
      <c r="CF33" s="122"/>
      <c r="CG33" s="122"/>
      <c r="CH33" s="122"/>
      <c r="CI33" s="122"/>
      <c r="CJ33" s="122"/>
      <c r="CK33" s="122"/>
      <c r="CL33" s="122"/>
      <c r="CM33" s="122"/>
      <c r="CN33" s="122"/>
      <c r="CO33" s="122"/>
      <c r="CP33" s="122"/>
      <c r="CQ33" s="122"/>
      <c r="CR33" s="122"/>
      <c r="CS33" s="122"/>
      <c r="CT33" s="122"/>
      <c r="CU33" s="122"/>
      <c r="CV33" s="122"/>
      <c r="CW33" s="122"/>
      <c r="CX33" s="122"/>
      <c r="CY33" s="122"/>
      <c r="CZ33" s="122"/>
      <c r="DA33" s="122"/>
      <c r="DB33" s="122"/>
      <c r="DC33" s="122"/>
      <c r="DD33" s="122"/>
      <c r="DE33" s="122"/>
      <c r="DF33" s="122"/>
      <c r="DG33" s="122"/>
      <c r="DH33" s="122"/>
      <c r="DI33" s="122"/>
      <c r="DJ33" s="122"/>
      <c r="DK33" s="122"/>
      <c r="DL33" s="122"/>
      <c r="DM33" s="122"/>
      <c r="DN33" s="122"/>
      <c r="DO33" s="122"/>
      <c r="DP33" s="122"/>
      <c r="DQ33" s="122"/>
      <c r="DR33" s="122"/>
      <c r="DS33" s="122"/>
      <c r="DT33" s="122"/>
      <c r="DU33" s="122"/>
      <c r="DV33" s="122"/>
      <c r="DW33" s="122"/>
      <c r="DX33" s="122"/>
      <c r="DY33" s="122"/>
      <c r="DZ33" s="122"/>
      <c r="EA33" s="122"/>
      <c r="EB33" s="122"/>
      <c r="EC33" s="122"/>
      <c r="ED33" s="122"/>
      <c r="EE33" s="122"/>
      <c r="EF33" s="122"/>
      <c r="EG33" s="122"/>
      <c r="EH33" s="122"/>
      <c r="EI33" s="122"/>
      <c r="EJ33" s="122"/>
      <c r="EK33" s="122"/>
      <c r="EL33" s="122"/>
      <c r="EM33" s="122"/>
      <c r="EN33" s="122"/>
      <c r="EO33" s="122"/>
      <c r="EP33" s="122"/>
      <c r="EQ33" s="122"/>
      <c r="ER33" s="122"/>
      <c r="ES33" s="122"/>
      <c r="ET33" s="122"/>
      <c r="EU33" s="122"/>
      <c r="EV33" s="122"/>
      <c r="EW33" s="122"/>
      <c r="EX33" s="122"/>
      <c r="EY33" s="122"/>
      <c r="EZ33" s="122"/>
      <c r="FA33" s="122"/>
      <c r="FB33" s="122"/>
      <c r="FC33" s="122"/>
      <c r="FD33" s="122"/>
      <c r="FE33" s="122"/>
      <c r="FF33" s="122"/>
      <c r="FG33" s="122"/>
      <c r="FH33" s="122"/>
      <c r="FI33" s="122"/>
      <c r="FJ33" s="122"/>
      <c r="FK33" s="122"/>
      <c r="FL33" s="122"/>
      <c r="FM33" s="122"/>
      <c r="FN33" s="122"/>
      <c r="FO33" s="122"/>
      <c r="FP33" s="122"/>
      <c r="FQ33" s="122"/>
      <c r="FR33" s="122"/>
      <c r="FS33" s="122"/>
      <c r="FT33" s="122"/>
      <c r="FU33" s="122"/>
      <c r="FV33" s="122"/>
      <c r="FW33" s="122"/>
      <c r="FX33" s="122"/>
      <c r="FY33" s="122"/>
      <c r="FZ33" s="122"/>
      <c r="GA33" s="122"/>
      <c r="GB33" s="122"/>
      <c r="GC33" s="122"/>
      <c r="GD33" s="122"/>
      <c r="GE33" s="122"/>
      <c r="GF33" s="122"/>
      <c r="GG33" s="122"/>
      <c r="GH33" s="122"/>
      <c r="GI33" s="122"/>
      <c r="GJ33" s="122"/>
      <c r="GK33" s="122"/>
      <c r="GL33" s="122"/>
      <c r="GM33" s="122"/>
      <c r="GN33" s="122"/>
      <c r="GO33" s="122"/>
      <c r="GP33" s="122"/>
      <c r="GQ33" s="122"/>
      <c r="GR33" s="122"/>
      <c r="GS33" s="122"/>
      <c r="GT33" s="122"/>
      <c r="GU33" s="122"/>
      <c r="GV33" s="122"/>
      <c r="GW33" s="122"/>
      <c r="GX33" s="122"/>
      <c r="GY33" s="122"/>
      <c r="GZ33" s="122"/>
      <c r="HA33" s="122"/>
      <c r="HB33" s="122"/>
      <c r="HC33" s="122"/>
      <c r="HD33" s="122"/>
      <c r="HE33" s="122"/>
      <c r="HF33" s="122"/>
      <c r="HG33" s="122"/>
      <c r="HH33" s="122"/>
      <c r="HI33" s="122"/>
      <c r="HJ33" s="122"/>
      <c r="HK33" s="122"/>
      <c r="HL33" s="122"/>
      <c r="HM33" s="122"/>
      <c r="HN33" s="122"/>
      <c r="HO33" s="122"/>
      <c r="HP33" s="122"/>
      <c r="HQ33" s="122"/>
      <c r="HR33" s="122"/>
      <c r="HS33" s="122"/>
      <c r="HT33" s="122"/>
      <c r="HU33" s="122"/>
      <c r="HV33" s="122"/>
      <c r="HW33" s="122"/>
      <c r="HX33" s="122"/>
      <c r="HY33" s="122"/>
      <c r="HZ33" s="122"/>
      <c r="IA33" s="122"/>
      <c r="IB33" s="122"/>
      <c r="IC33" s="122"/>
      <c r="ID33" s="122"/>
      <c r="IE33" s="122"/>
      <c r="IF33" s="122"/>
      <c r="IG33" s="122"/>
      <c r="IH33" s="122"/>
      <c r="II33" s="122"/>
      <c r="IJ33" s="122"/>
      <c r="IK33" s="122"/>
      <c r="IL33" s="122"/>
      <c r="IM33" s="122"/>
      <c r="IN33" s="122"/>
      <c r="IO33" s="122"/>
      <c r="IP33" s="122"/>
      <c r="IQ33" s="122"/>
      <c r="IR33" s="122"/>
      <c r="IS33" s="122"/>
      <c r="IT33" s="122"/>
      <c r="IU33" s="122"/>
      <c r="IV33" s="122"/>
    </row>
    <row r="34" spans="1:256">
      <c r="A34" s="119"/>
      <c r="B34" s="122"/>
      <c r="C34" s="985" t="s">
        <v>1460</v>
      </c>
      <c r="D34" s="122"/>
      <c r="E34" s="985" t="s">
        <v>1461</v>
      </c>
      <c r="F34" s="123"/>
      <c r="G34" s="122"/>
      <c r="H34" s="122"/>
      <c r="I34" s="122"/>
      <c r="J34" s="122"/>
      <c r="K34" s="122"/>
      <c r="L34" s="122"/>
      <c r="M34" s="122"/>
      <c r="N34" s="122"/>
      <c r="O34" s="122"/>
      <c r="P34" s="122"/>
      <c r="Q34" s="122"/>
      <c r="R34" s="122"/>
      <c r="S34" s="122"/>
      <c r="T34" s="122"/>
      <c r="U34" s="122"/>
      <c r="V34" s="122"/>
      <c r="W34" s="122"/>
      <c r="X34" s="122"/>
      <c r="Y34" s="122"/>
      <c r="Z34" s="122"/>
      <c r="AA34" s="122"/>
      <c r="AB34" s="122"/>
      <c r="AC34" s="122"/>
      <c r="AD34" s="122"/>
      <c r="AE34" s="122"/>
      <c r="AF34" s="122"/>
      <c r="AG34" s="122"/>
      <c r="AH34" s="122"/>
      <c r="AI34" s="122"/>
      <c r="AJ34" s="122"/>
      <c r="AK34" s="122"/>
      <c r="AL34" s="122"/>
      <c r="AM34" s="122"/>
      <c r="AN34" s="122"/>
      <c r="AO34" s="122"/>
      <c r="AP34" s="122"/>
      <c r="AQ34" s="122"/>
      <c r="AR34" s="122"/>
      <c r="AS34" s="122"/>
      <c r="AT34" s="122"/>
      <c r="AU34" s="122"/>
      <c r="AV34" s="122"/>
      <c r="AW34" s="122"/>
      <c r="AX34" s="122"/>
      <c r="AY34" s="122"/>
      <c r="AZ34" s="122"/>
      <c r="BA34" s="122"/>
      <c r="BB34" s="122"/>
      <c r="BC34" s="122"/>
      <c r="BD34" s="122"/>
      <c r="BE34" s="122"/>
      <c r="BF34" s="122"/>
      <c r="BG34" s="122"/>
      <c r="BH34" s="122"/>
      <c r="BI34" s="122"/>
      <c r="BJ34" s="122"/>
      <c r="BK34" s="122"/>
      <c r="BL34" s="122"/>
      <c r="BM34" s="122"/>
      <c r="BN34" s="122"/>
      <c r="BO34" s="122"/>
      <c r="BP34" s="122"/>
      <c r="BQ34" s="122"/>
      <c r="BR34" s="122"/>
      <c r="BS34" s="122"/>
      <c r="BT34" s="122"/>
      <c r="BU34" s="122"/>
      <c r="BV34" s="122"/>
      <c r="BW34" s="122"/>
      <c r="BX34" s="122"/>
      <c r="BY34" s="122"/>
      <c r="BZ34" s="122"/>
      <c r="CA34" s="122"/>
      <c r="CB34" s="122"/>
      <c r="CC34" s="122"/>
      <c r="CD34" s="122"/>
      <c r="CE34" s="122"/>
      <c r="CF34" s="122"/>
      <c r="CG34" s="122"/>
      <c r="CH34" s="122"/>
      <c r="CI34" s="122"/>
      <c r="CJ34" s="122"/>
      <c r="CK34" s="122"/>
      <c r="CL34" s="122"/>
      <c r="CM34" s="122"/>
      <c r="CN34" s="122"/>
      <c r="CO34" s="122"/>
      <c r="CP34" s="122"/>
      <c r="CQ34" s="122"/>
      <c r="CR34" s="122"/>
      <c r="CS34" s="122"/>
      <c r="CT34" s="122"/>
      <c r="CU34" s="122"/>
      <c r="CV34" s="122"/>
      <c r="CW34" s="122"/>
      <c r="CX34" s="122"/>
      <c r="CY34" s="122"/>
      <c r="CZ34" s="122"/>
      <c r="DA34" s="122"/>
      <c r="DB34" s="122"/>
      <c r="DC34" s="122"/>
      <c r="DD34" s="122"/>
      <c r="DE34" s="122"/>
      <c r="DF34" s="122"/>
      <c r="DG34" s="122"/>
      <c r="DH34" s="122"/>
      <c r="DI34" s="122"/>
      <c r="DJ34" s="122"/>
      <c r="DK34" s="122"/>
      <c r="DL34" s="122"/>
      <c r="DM34" s="122"/>
      <c r="DN34" s="122"/>
      <c r="DO34" s="122"/>
      <c r="DP34" s="122"/>
      <c r="DQ34" s="122"/>
      <c r="DR34" s="122"/>
      <c r="DS34" s="122"/>
      <c r="DT34" s="122"/>
      <c r="DU34" s="122"/>
      <c r="DV34" s="122"/>
      <c r="DW34" s="122"/>
      <c r="DX34" s="122"/>
      <c r="DY34" s="122"/>
      <c r="DZ34" s="122"/>
      <c r="EA34" s="122"/>
      <c r="EB34" s="122"/>
      <c r="EC34" s="122"/>
      <c r="ED34" s="122"/>
      <c r="EE34" s="122"/>
      <c r="EF34" s="122"/>
      <c r="EG34" s="122"/>
      <c r="EH34" s="122"/>
      <c r="EI34" s="122"/>
      <c r="EJ34" s="122"/>
      <c r="EK34" s="122"/>
      <c r="EL34" s="122"/>
      <c r="EM34" s="122"/>
      <c r="EN34" s="122"/>
      <c r="EO34" s="122"/>
      <c r="EP34" s="122"/>
      <c r="EQ34" s="122"/>
      <c r="ER34" s="122"/>
      <c r="ES34" s="122"/>
      <c r="ET34" s="122"/>
      <c r="EU34" s="122"/>
      <c r="EV34" s="122"/>
      <c r="EW34" s="122"/>
      <c r="EX34" s="122"/>
      <c r="EY34" s="122"/>
      <c r="EZ34" s="122"/>
      <c r="FA34" s="122"/>
      <c r="FB34" s="122"/>
      <c r="FC34" s="122"/>
      <c r="FD34" s="122"/>
      <c r="FE34" s="122"/>
      <c r="FF34" s="122"/>
      <c r="FG34" s="122"/>
      <c r="FH34" s="122"/>
      <c r="FI34" s="122"/>
      <c r="FJ34" s="122"/>
      <c r="FK34" s="122"/>
      <c r="FL34" s="122"/>
      <c r="FM34" s="122"/>
      <c r="FN34" s="122"/>
      <c r="FO34" s="122"/>
      <c r="FP34" s="122"/>
      <c r="FQ34" s="122"/>
      <c r="FR34" s="122"/>
      <c r="FS34" s="122"/>
      <c r="FT34" s="122"/>
      <c r="FU34" s="122"/>
      <c r="FV34" s="122"/>
      <c r="FW34" s="122"/>
      <c r="FX34" s="122"/>
      <c r="FY34" s="122"/>
      <c r="FZ34" s="122"/>
      <c r="GA34" s="122"/>
      <c r="GB34" s="122"/>
      <c r="GC34" s="122"/>
      <c r="GD34" s="122"/>
      <c r="GE34" s="122"/>
      <c r="GF34" s="122"/>
      <c r="GG34" s="122"/>
      <c r="GH34" s="122"/>
      <c r="GI34" s="122"/>
      <c r="GJ34" s="122"/>
      <c r="GK34" s="122"/>
      <c r="GL34" s="122"/>
      <c r="GM34" s="122"/>
      <c r="GN34" s="122"/>
      <c r="GO34" s="122"/>
      <c r="GP34" s="122"/>
      <c r="GQ34" s="122"/>
      <c r="GR34" s="122"/>
      <c r="GS34" s="122"/>
      <c r="GT34" s="122"/>
      <c r="GU34" s="122"/>
      <c r="GV34" s="122"/>
      <c r="GW34" s="122"/>
      <c r="GX34" s="122"/>
      <c r="GY34" s="122"/>
      <c r="GZ34" s="122"/>
      <c r="HA34" s="122"/>
      <c r="HB34" s="122"/>
      <c r="HC34" s="122"/>
      <c r="HD34" s="122"/>
      <c r="HE34" s="122"/>
      <c r="HF34" s="122"/>
      <c r="HG34" s="122"/>
      <c r="HH34" s="122"/>
      <c r="HI34" s="122"/>
      <c r="HJ34" s="122"/>
      <c r="HK34" s="122"/>
      <c r="HL34" s="122"/>
      <c r="HM34" s="122"/>
      <c r="HN34" s="122"/>
      <c r="HO34" s="122"/>
      <c r="HP34" s="122"/>
      <c r="HQ34" s="122"/>
      <c r="HR34" s="122"/>
      <c r="HS34" s="122"/>
      <c r="HT34" s="122"/>
      <c r="HU34" s="122"/>
      <c r="HV34" s="122"/>
      <c r="HW34" s="122"/>
      <c r="HX34" s="122"/>
      <c r="HY34" s="122"/>
      <c r="HZ34" s="122"/>
      <c r="IA34" s="122"/>
      <c r="IB34" s="122"/>
      <c r="IC34" s="122"/>
      <c r="ID34" s="122"/>
      <c r="IE34" s="122"/>
      <c r="IF34" s="122"/>
      <c r="IG34" s="122"/>
      <c r="IH34" s="122"/>
      <c r="II34" s="122"/>
      <c r="IJ34" s="122"/>
      <c r="IK34" s="122"/>
      <c r="IL34" s="122"/>
      <c r="IM34" s="122"/>
      <c r="IN34" s="122"/>
      <c r="IO34" s="122"/>
      <c r="IP34" s="122"/>
      <c r="IQ34" s="122"/>
      <c r="IR34" s="122"/>
      <c r="IS34" s="122"/>
      <c r="IT34" s="122"/>
      <c r="IU34" s="122"/>
      <c r="IV34" s="122"/>
    </row>
    <row r="35" spans="1:256">
      <c r="A35" s="119"/>
      <c r="B35" s="122"/>
      <c r="C35" s="985" t="s">
        <v>1462</v>
      </c>
      <c r="D35" s="122"/>
      <c r="E35" s="985" t="s">
        <v>1463</v>
      </c>
      <c r="F35" s="123"/>
      <c r="G35" s="122"/>
      <c r="H35" s="122"/>
      <c r="I35" s="122"/>
      <c r="J35" s="122"/>
      <c r="K35" s="122"/>
      <c r="L35" s="122"/>
      <c r="M35" s="122"/>
      <c r="N35" s="122"/>
      <c r="O35" s="122"/>
      <c r="P35" s="122"/>
      <c r="Q35" s="122"/>
      <c r="R35" s="122"/>
      <c r="S35" s="122"/>
      <c r="T35" s="122"/>
      <c r="U35" s="122"/>
      <c r="V35" s="122"/>
      <c r="W35" s="122"/>
      <c r="X35" s="122"/>
      <c r="Y35" s="122"/>
      <c r="Z35" s="122"/>
      <c r="AA35" s="122"/>
      <c r="AB35" s="122"/>
      <c r="AC35" s="122"/>
      <c r="AD35" s="122"/>
      <c r="AE35" s="122"/>
      <c r="AF35" s="122"/>
      <c r="AG35" s="122"/>
      <c r="AH35" s="122"/>
      <c r="AI35" s="122"/>
      <c r="AJ35" s="122"/>
      <c r="AK35" s="122"/>
      <c r="AL35" s="122"/>
      <c r="AM35" s="122"/>
      <c r="AN35" s="122"/>
      <c r="AO35" s="122"/>
      <c r="AP35" s="122"/>
      <c r="AQ35" s="122"/>
      <c r="AR35" s="122"/>
      <c r="AS35" s="122"/>
      <c r="AT35" s="122"/>
      <c r="AU35" s="122"/>
      <c r="AV35" s="122"/>
      <c r="AW35" s="122"/>
      <c r="AX35" s="122"/>
      <c r="AY35" s="122"/>
      <c r="AZ35" s="122"/>
      <c r="BA35" s="122"/>
      <c r="BB35" s="122"/>
      <c r="BC35" s="122"/>
      <c r="BD35" s="122"/>
      <c r="BE35" s="122"/>
      <c r="BF35" s="122"/>
      <c r="BG35" s="122"/>
      <c r="BH35" s="122"/>
      <c r="BI35" s="122"/>
      <c r="BJ35" s="122"/>
      <c r="BK35" s="122"/>
      <c r="BL35" s="122"/>
      <c r="BM35" s="122"/>
      <c r="BN35" s="122"/>
      <c r="BO35" s="122"/>
      <c r="BP35" s="122"/>
      <c r="BQ35" s="122"/>
      <c r="BR35" s="122"/>
      <c r="BS35" s="122"/>
      <c r="BT35" s="122"/>
      <c r="BU35" s="122"/>
      <c r="BV35" s="122"/>
      <c r="BW35" s="122"/>
      <c r="BX35" s="122"/>
      <c r="BY35" s="122"/>
      <c r="BZ35" s="122"/>
      <c r="CA35" s="122"/>
      <c r="CB35" s="122"/>
      <c r="CC35" s="122"/>
      <c r="CD35" s="122"/>
      <c r="CE35" s="122"/>
      <c r="CF35" s="122"/>
      <c r="CG35" s="122"/>
      <c r="CH35" s="122"/>
      <c r="CI35" s="122"/>
      <c r="CJ35" s="122"/>
      <c r="CK35" s="122"/>
      <c r="CL35" s="122"/>
      <c r="CM35" s="122"/>
      <c r="CN35" s="122"/>
      <c r="CO35" s="122"/>
      <c r="CP35" s="122"/>
      <c r="CQ35" s="122"/>
      <c r="CR35" s="122"/>
      <c r="CS35" s="122"/>
      <c r="CT35" s="122"/>
      <c r="CU35" s="122"/>
      <c r="CV35" s="122"/>
      <c r="CW35" s="122"/>
      <c r="CX35" s="122"/>
      <c r="CY35" s="122"/>
      <c r="CZ35" s="122"/>
      <c r="DA35" s="122"/>
      <c r="DB35" s="122"/>
      <c r="DC35" s="122"/>
      <c r="DD35" s="122"/>
      <c r="DE35" s="122"/>
      <c r="DF35" s="122"/>
      <c r="DG35" s="122"/>
      <c r="DH35" s="122"/>
      <c r="DI35" s="122"/>
      <c r="DJ35" s="122"/>
      <c r="DK35" s="122"/>
      <c r="DL35" s="122"/>
      <c r="DM35" s="122"/>
      <c r="DN35" s="122"/>
      <c r="DO35" s="122"/>
      <c r="DP35" s="122"/>
      <c r="DQ35" s="122"/>
      <c r="DR35" s="122"/>
      <c r="DS35" s="122"/>
      <c r="DT35" s="122"/>
      <c r="DU35" s="122"/>
      <c r="DV35" s="122"/>
      <c r="DW35" s="122"/>
      <c r="DX35" s="122"/>
      <c r="DY35" s="122"/>
      <c r="DZ35" s="122"/>
      <c r="EA35" s="122"/>
      <c r="EB35" s="122"/>
      <c r="EC35" s="122"/>
      <c r="ED35" s="122"/>
      <c r="EE35" s="122"/>
      <c r="EF35" s="122"/>
      <c r="EG35" s="122"/>
      <c r="EH35" s="122"/>
      <c r="EI35" s="122"/>
      <c r="EJ35" s="122"/>
      <c r="EK35" s="122"/>
      <c r="EL35" s="122"/>
      <c r="EM35" s="122"/>
      <c r="EN35" s="122"/>
      <c r="EO35" s="122"/>
      <c r="EP35" s="122"/>
      <c r="EQ35" s="122"/>
      <c r="ER35" s="122"/>
      <c r="ES35" s="122"/>
      <c r="ET35" s="122"/>
      <c r="EU35" s="122"/>
      <c r="EV35" s="122"/>
      <c r="EW35" s="122"/>
      <c r="EX35" s="122"/>
      <c r="EY35" s="122"/>
      <c r="EZ35" s="122"/>
      <c r="FA35" s="122"/>
      <c r="FB35" s="122"/>
      <c r="FC35" s="122"/>
      <c r="FD35" s="122"/>
      <c r="FE35" s="122"/>
      <c r="FF35" s="122"/>
      <c r="FG35" s="122"/>
      <c r="FH35" s="122"/>
      <c r="FI35" s="122"/>
      <c r="FJ35" s="122"/>
      <c r="FK35" s="122"/>
      <c r="FL35" s="122"/>
      <c r="FM35" s="122"/>
      <c r="FN35" s="122"/>
      <c r="FO35" s="122"/>
      <c r="FP35" s="122"/>
      <c r="FQ35" s="122"/>
      <c r="FR35" s="122"/>
      <c r="FS35" s="122"/>
      <c r="FT35" s="122"/>
      <c r="FU35" s="122"/>
      <c r="FV35" s="122"/>
      <c r="FW35" s="122"/>
      <c r="FX35" s="122"/>
      <c r="FY35" s="122"/>
      <c r="FZ35" s="122"/>
      <c r="GA35" s="122"/>
      <c r="GB35" s="122"/>
      <c r="GC35" s="122"/>
      <c r="GD35" s="122"/>
      <c r="GE35" s="122"/>
      <c r="GF35" s="122"/>
      <c r="GG35" s="122"/>
      <c r="GH35" s="122"/>
      <c r="GI35" s="122"/>
      <c r="GJ35" s="122"/>
      <c r="GK35" s="122"/>
      <c r="GL35" s="122"/>
      <c r="GM35" s="122"/>
      <c r="GN35" s="122"/>
      <c r="GO35" s="122"/>
      <c r="GP35" s="122"/>
      <c r="GQ35" s="122"/>
      <c r="GR35" s="122"/>
      <c r="GS35" s="122"/>
      <c r="GT35" s="122"/>
      <c r="GU35" s="122"/>
      <c r="GV35" s="122"/>
      <c r="GW35" s="122"/>
      <c r="GX35" s="122"/>
      <c r="GY35" s="122"/>
      <c r="GZ35" s="122"/>
      <c r="HA35" s="122"/>
      <c r="HB35" s="122"/>
      <c r="HC35" s="122"/>
      <c r="HD35" s="122"/>
      <c r="HE35" s="122"/>
      <c r="HF35" s="122"/>
      <c r="HG35" s="122"/>
      <c r="HH35" s="122"/>
      <c r="HI35" s="122"/>
      <c r="HJ35" s="122"/>
      <c r="HK35" s="122"/>
      <c r="HL35" s="122"/>
      <c r="HM35" s="122"/>
      <c r="HN35" s="122"/>
      <c r="HO35" s="122"/>
      <c r="HP35" s="122"/>
      <c r="HQ35" s="122"/>
      <c r="HR35" s="122"/>
      <c r="HS35" s="122"/>
      <c r="HT35" s="122"/>
      <c r="HU35" s="122"/>
      <c r="HV35" s="122"/>
      <c r="HW35" s="122"/>
      <c r="HX35" s="122"/>
      <c r="HY35" s="122"/>
      <c r="HZ35" s="122"/>
      <c r="IA35" s="122"/>
      <c r="IB35" s="122"/>
      <c r="IC35" s="122"/>
      <c r="ID35" s="122"/>
      <c r="IE35" s="122"/>
      <c r="IF35" s="122"/>
      <c r="IG35" s="122"/>
      <c r="IH35" s="122"/>
      <c r="II35" s="122"/>
      <c r="IJ35" s="122"/>
      <c r="IK35" s="122"/>
      <c r="IL35" s="122"/>
      <c r="IM35" s="122"/>
      <c r="IN35" s="122"/>
      <c r="IO35" s="122"/>
      <c r="IP35" s="122"/>
      <c r="IQ35" s="122"/>
      <c r="IR35" s="122"/>
      <c r="IS35" s="122"/>
      <c r="IT35" s="122"/>
      <c r="IU35" s="122"/>
      <c r="IV35" s="122"/>
    </row>
    <row r="36" spans="1:256">
      <c r="A36" s="119"/>
      <c r="B36" s="122"/>
      <c r="C36" s="985" t="s">
        <v>1464</v>
      </c>
      <c r="D36" s="122"/>
      <c r="E36" s="985" t="s">
        <v>1465</v>
      </c>
      <c r="F36" s="123"/>
      <c r="G36" s="122"/>
      <c r="H36" s="122"/>
      <c r="I36" s="122"/>
      <c r="J36" s="122"/>
      <c r="K36" s="122"/>
      <c r="L36" s="122"/>
      <c r="M36" s="122"/>
      <c r="N36" s="122"/>
      <c r="O36" s="122"/>
      <c r="P36" s="122"/>
      <c r="Q36" s="122"/>
      <c r="R36" s="122"/>
      <c r="S36" s="122"/>
      <c r="T36" s="122"/>
      <c r="U36" s="122"/>
      <c r="V36" s="122"/>
      <c r="W36" s="122"/>
      <c r="X36" s="122"/>
      <c r="Y36" s="122"/>
      <c r="Z36" s="122"/>
      <c r="AA36" s="122"/>
      <c r="AB36" s="122"/>
      <c r="AC36" s="122"/>
      <c r="AD36" s="122"/>
      <c r="AE36" s="122"/>
      <c r="AF36" s="122"/>
      <c r="AG36" s="122"/>
      <c r="AH36" s="122"/>
      <c r="AI36" s="122"/>
      <c r="AJ36" s="122"/>
      <c r="AK36" s="122"/>
      <c r="AL36" s="122"/>
      <c r="AM36" s="122"/>
      <c r="AN36" s="122"/>
      <c r="AO36" s="122"/>
      <c r="AP36" s="122"/>
      <c r="AQ36" s="122"/>
      <c r="AR36" s="122"/>
      <c r="AS36" s="122"/>
      <c r="AT36" s="122"/>
      <c r="AU36" s="122"/>
      <c r="AV36" s="122"/>
      <c r="AW36" s="122"/>
      <c r="AX36" s="122"/>
      <c r="AY36" s="122"/>
      <c r="AZ36" s="122"/>
      <c r="BA36" s="122"/>
      <c r="BB36" s="122"/>
      <c r="BC36" s="122"/>
      <c r="BD36" s="122"/>
      <c r="BE36" s="122"/>
      <c r="BF36" s="122"/>
      <c r="BG36" s="122"/>
      <c r="BH36" s="122"/>
      <c r="BI36" s="122"/>
      <c r="BJ36" s="122"/>
      <c r="BK36" s="122"/>
      <c r="BL36" s="122"/>
      <c r="BM36" s="122"/>
      <c r="BN36" s="122"/>
      <c r="BO36" s="122"/>
      <c r="BP36" s="122"/>
      <c r="BQ36" s="122"/>
      <c r="BR36" s="122"/>
      <c r="BS36" s="122"/>
      <c r="BT36" s="122"/>
      <c r="BU36" s="122"/>
      <c r="BV36" s="122"/>
      <c r="BW36" s="122"/>
      <c r="BX36" s="122"/>
      <c r="BY36" s="122"/>
      <c r="BZ36" s="122"/>
      <c r="CA36" s="122"/>
      <c r="CB36" s="122"/>
      <c r="CC36" s="122"/>
      <c r="CD36" s="122"/>
      <c r="CE36" s="122"/>
      <c r="CF36" s="122"/>
      <c r="CG36" s="122"/>
      <c r="CH36" s="122"/>
      <c r="CI36" s="122"/>
      <c r="CJ36" s="122"/>
      <c r="CK36" s="122"/>
      <c r="CL36" s="122"/>
      <c r="CM36" s="122"/>
      <c r="CN36" s="122"/>
      <c r="CO36" s="122"/>
      <c r="CP36" s="122"/>
      <c r="CQ36" s="122"/>
      <c r="CR36" s="122"/>
      <c r="CS36" s="122"/>
      <c r="CT36" s="122"/>
      <c r="CU36" s="122"/>
      <c r="CV36" s="122"/>
      <c r="CW36" s="122"/>
      <c r="CX36" s="122"/>
      <c r="CY36" s="122"/>
      <c r="CZ36" s="122"/>
      <c r="DA36" s="122"/>
      <c r="DB36" s="122"/>
      <c r="DC36" s="122"/>
      <c r="DD36" s="122"/>
      <c r="DE36" s="122"/>
      <c r="DF36" s="122"/>
      <c r="DG36" s="122"/>
      <c r="DH36" s="122"/>
      <c r="DI36" s="122"/>
      <c r="DJ36" s="122"/>
      <c r="DK36" s="122"/>
      <c r="DL36" s="122"/>
      <c r="DM36" s="122"/>
      <c r="DN36" s="122"/>
      <c r="DO36" s="122"/>
      <c r="DP36" s="122"/>
      <c r="DQ36" s="122"/>
      <c r="DR36" s="122"/>
      <c r="DS36" s="122"/>
      <c r="DT36" s="122"/>
      <c r="DU36" s="122"/>
      <c r="DV36" s="122"/>
      <c r="DW36" s="122"/>
      <c r="DX36" s="122"/>
      <c r="DY36" s="122"/>
      <c r="DZ36" s="122"/>
      <c r="EA36" s="122"/>
      <c r="EB36" s="122"/>
      <c r="EC36" s="122"/>
      <c r="ED36" s="122"/>
      <c r="EE36" s="122"/>
      <c r="EF36" s="122"/>
      <c r="EG36" s="122"/>
      <c r="EH36" s="122"/>
      <c r="EI36" s="122"/>
      <c r="EJ36" s="122"/>
      <c r="EK36" s="122"/>
      <c r="EL36" s="122"/>
      <c r="EM36" s="122"/>
      <c r="EN36" s="122"/>
      <c r="EO36" s="122"/>
      <c r="EP36" s="122"/>
      <c r="EQ36" s="122"/>
      <c r="ER36" s="122"/>
      <c r="ES36" s="122"/>
      <c r="ET36" s="122"/>
      <c r="EU36" s="122"/>
      <c r="EV36" s="122"/>
      <c r="EW36" s="122"/>
      <c r="EX36" s="122"/>
      <c r="EY36" s="122"/>
      <c r="EZ36" s="122"/>
      <c r="FA36" s="122"/>
      <c r="FB36" s="122"/>
      <c r="FC36" s="122"/>
      <c r="FD36" s="122"/>
      <c r="FE36" s="122"/>
      <c r="FF36" s="122"/>
      <c r="FG36" s="122"/>
      <c r="FH36" s="122"/>
      <c r="FI36" s="122"/>
      <c r="FJ36" s="122"/>
      <c r="FK36" s="122"/>
      <c r="FL36" s="122"/>
      <c r="FM36" s="122"/>
      <c r="FN36" s="122"/>
      <c r="FO36" s="122"/>
      <c r="FP36" s="122"/>
      <c r="FQ36" s="122"/>
      <c r="FR36" s="122"/>
      <c r="FS36" s="122"/>
      <c r="FT36" s="122"/>
      <c r="FU36" s="122"/>
      <c r="FV36" s="122"/>
      <c r="FW36" s="122"/>
      <c r="FX36" s="122"/>
      <c r="FY36" s="122"/>
      <c r="FZ36" s="122"/>
      <c r="GA36" s="122"/>
      <c r="GB36" s="122"/>
      <c r="GC36" s="122"/>
      <c r="GD36" s="122"/>
      <c r="GE36" s="122"/>
      <c r="GF36" s="122"/>
      <c r="GG36" s="122"/>
      <c r="GH36" s="122"/>
      <c r="GI36" s="122"/>
      <c r="GJ36" s="122"/>
      <c r="GK36" s="122"/>
      <c r="GL36" s="122"/>
      <c r="GM36" s="122"/>
      <c r="GN36" s="122"/>
      <c r="GO36" s="122"/>
      <c r="GP36" s="122"/>
      <c r="GQ36" s="122"/>
      <c r="GR36" s="122"/>
      <c r="GS36" s="122"/>
      <c r="GT36" s="122"/>
      <c r="GU36" s="122"/>
      <c r="GV36" s="122"/>
      <c r="GW36" s="122"/>
      <c r="GX36" s="122"/>
      <c r="GY36" s="122"/>
      <c r="GZ36" s="122"/>
      <c r="HA36" s="122"/>
      <c r="HB36" s="122"/>
      <c r="HC36" s="122"/>
      <c r="HD36" s="122"/>
      <c r="HE36" s="122"/>
      <c r="HF36" s="122"/>
      <c r="HG36" s="122"/>
      <c r="HH36" s="122"/>
      <c r="HI36" s="122"/>
      <c r="HJ36" s="122"/>
      <c r="HK36" s="122"/>
      <c r="HL36" s="122"/>
      <c r="HM36" s="122"/>
      <c r="HN36" s="122"/>
      <c r="HO36" s="122"/>
      <c r="HP36" s="122"/>
      <c r="HQ36" s="122"/>
      <c r="HR36" s="122"/>
      <c r="HS36" s="122"/>
      <c r="HT36" s="122"/>
      <c r="HU36" s="122"/>
      <c r="HV36" s="122"/>
      <c r="HW36" s="122"/>
      <c r="HX36" s="122"/>
      <c r="HY36" s="122"/>
      <c r="HZ36" s="122"/>
      <c r="IA36" s="122"/>
      <c r="IB36" s="122"/>
      <c r="IC36" s="122"/>
      <c r="ID36" s="122"/>
      <c r="IE36" s="122"/>
      <c r="IF36" s="122"/>
      <c r="IG36" s="122"/>
      <c r="IH36" s="122"/>
      <c r="II36" s="122"/>
      <c r="IJ36" s="122"/>
      <c r="IK36" s="122"/>
      <c r="IL36" s="122"/>
      <c r="IM36" s="122"/>
      <c r="IN36" s="122"/>
      <c r="IO36" s="122"/>
      <c r="IP36" s="122"/>
      <c r="IQ36" s="122"/>
      <c r="IR36" s="122"/>
      <c r="IS36" s="122"/>
      <c r="IT36" s="122"/>
      <c r="IU36" s="122"/>
      <c r="IV36" s="122"/>
    </row>
    <row r="37" spans="1:256">
      <c r="A37" s="119"/>
      <c r="B37" s="122"/>
      <c r="C37" s="985" t="s">
        <v>1466</v>
      </c>
      <c r="D37" s="122"/>
      <c r="E37" s="985" t="s">
        <v>1467</v>
      </c>
      <c r="F37" s="123"/>
      <c r="G37" s="122"/>
      <c r="H37" s="122"/>
      <c r="I37" s="122"/>
      <c r="J37" s="122"/>
      <c r="K37" s="122"/>
      <c r="L37" s="122"/>
      <c r="M37" s="122"/>
      <c r="N37" s="122"/>
      <c r="O37" s="122"/>
      <c r="P37" s="122"/>
      <c r="Q37" s="122"/>
      <c r="R37" s="122"/>
      <c r="S37" s="122"/>
      <c r="T37" s="122"/>
      <c r="U37" s="122"/>
      <c r="V37" s="122"/>
      <c r="W37" s="122"/>
      <c r="X37" s="122"/>
      <c r="Y37" s="122"/>
      <c r="Z37" s="122"/>
      <c r="AA37" s="122"/>
      <c r="AB37" s="122"/>
      <c r="AC37" s="122"/>
      <c r="AD37" s="122"/>
      <c r="AE37" s="122"/>
      <c r="AF37" s="122"/>
      <c r="AG37" s="122"/>
      <c r="AH37" s="122"/>
      <c r="AI37" s="122"/>
      <c r="AJ37" s="122"/>
      <c r="AK37" s="122"/>
      <c r="AL37" s="122"/>
      <c r="AM37" s="122"/>
      <c r="AN37" s="122"/>
      <c r="AO37" s="122"/>
      <c r="AP37" s="122"/>
      <c r="AQ37" s="122"/>
      <c r="AR37" s="122"/>
      <c r="AS37" s="122"/>
      <c r="AT37" s="122"/>
      <c r="AU37" s="122"/>
      <c r="AV37" s="122"/>
      <c r="AW37" s="122"/>
      <c r="AX37" s="122"/>
      <c r="AY37" s="122"/>
      <c r="AZ37" s="122"/>
      <c r="BA37" s="122"/>
      <c r="BB37" s="122"/>
      <c r="BC37" s="122"/>
      <c r="BD37" s="122"/>
      <c r="BE37" s="122"/>
      <c r="BF37" s="122"/>
      <c r="BG37" s="122"/>
      <c r="BH37" s="122"/>
      <c r="BI37" s="122"/>
      <c r="BJ37" s="122"/>
      <c r="BK37" s="122"/>
      <c r="BL37" s="122"/>
      <c r="BM37" s="122"/>
      <c r="BN37" s="122"/>
      <c r="BO37" s="122"/>
      <c r="BP37" s="122"/>
      <c r="BQ37" s="122"/>
      <c r="BR37" s="122"/>
      <c r="BS37" s="122"/>
      <c r="BT37" s="122"/>
      <c r="BU37" s="122"/>
      <c r="BV37" s="122"/>
      <c r="BW37" s="122"/>
      <c r="BX37" s="122"/>
      <c r="BY37" s="122"/>
      <c r="BZ37" s="122"/>
      <c r="CA37" s="122"/>
      <c r="CB37" s="122"/>
      <c r="CC37" s="122"/>
      <c r="CD37" s="122"/>
      <c r="CE37" s="122"/>
      <c r="CF37" s="122"/>
      <c r="CG37" s="122"/>
      <c r="CH37" s="122"/>
      <c r="CI37" s="122"/>
      <c r="CJ37" s="122"/>
      <c r="CK37" s="122"/>
      <c r="CL37" s="122"/>
      <c r="CM37" s="122"/>
      <c r="CN37" s="122"/>
      <c r="CO37" s="122"/>
      <c r="CP37" s="122"/>
      <c r="CQ37" s="122"/>
      <c r="CR37" s="122"/>
      <c r="CS37" s="122"/>
      <c r="CT37" s="122"/>
      <c r="CU37" s="122"/>
      <c r="CV37" s="122"/>
      <c r="CW37" s="122"/>
      <c r="CX37" s="122"/>
      <c r="CY37" s="122"/>
      <c r="CZ37" s="122"/>
      <c r="DA37" s="122"/>
      <c r="DB37" s="122"/>
      <c r="DC37" s="122"/>
      <c r="DD37" s="122"/>
      <c r="DE37" s="122"/>
      <c r="DF37" s="122"/>
      <c r="DG37" s="122"/>
      <c r="DH37" s="122"/>
      <c r="DI37" s="122"/>
      <c r="DJ37" s="122"/>
      <c r="DK37" s="122"/>
      <c r="DL37" s="122"/>
      <c r="DM37" s="122"/>
      <c r="DN37" s="122"/>
      <c r="DO37" s="122"/>
      <c r="DP37" s="122"/>
      <c r="DQ37" s="122"/>
      <c r="DR37" s="122"/>
      <c r="DS37" s="122"/>
      <c r="DT37" s="122"/>
      <c r="DU37" s="122"/>
      <c r="DV37" s="122"/>
      <c r="DW37" s="122"/>
      <c r="DX37" s="122"/>
      <c r="DY37" s="122"/>
      <c r="DZ37" s="122"/>
      <c r="EA37" s="122"/>
      <c r="EB37" s="122"/>
      <c r="EC37" s="122"/>
      <c r="ED37" s="122"/>
      <c r="EE37" s="122"/>
      <c r="EF37" s="122"/>
      <c r="EG37" s="122"/>
      <c r="EH37" s="122"/>
      <c r="EI37" s="122"/>
      <c r="EJ37" s="122"/>
      <c r="EK37" s="122"/>
      <c r="EL37" s="122"/>
      <c r="EM37" s="122"/>
      <c r="EN37" s="122"/>
      <c r="EO37" s="122"/>
      <c r="EP37" s="122"/>
      <c r="EQ37" s="122"/>
      <c r="ER37" s="122"/>
      <c r="ES37" s="122"/>
      <c r="ET37" s="122"/>
      <c r="EU37" s="122"/>
      <c r="EV37" s="122"/>
      <c r="EW37" s="122"/>
      <c r="EX37" s="122"/>
      <c r="EY37" s="122"/>
      <c r="EZ37" s="122"/>
      <c r="FA37" s="122"/>
      <c r="FB37" s="122"/>
      <c r="FC37" s="122"/>
      <c r="FD37" s="122"/>
      <c r="FE37" s="122"/>
      <c r="FF37" s="122"/>
      <c r="FG37" s="122"/>
      <c r="FH37" s="122"/>
      <c r="FI37" s="122"/>
      <c r="FJ37" s="122"/>
      <c r="FK37" s="122"/>
      <c r="FL37" s="122"/>
      <c r="FM37" s="122"/>
      <c r="FN37" s="122"/>
      <c r="FO37" s="122"/>
      <c r="FP37" s="122"/>
      <c r="FQ37" s="122"/>
      <c r="FR37" s="122"/>
      <c r="FS37" s="122"/>
      <c r="FT37" s="122"/>
      <c r="FU37" s="122"/>
      <c r="FV37" s="122"/>
      <c r="FW37" s="122"/>
      <c r="FX37" s="122"/>
      <c r="FY37" s="122"/>
      <c r="FZ37" s="122"/>
      <c r="GA37" s="122"/>
      <c r="GB37" s="122"/>
      <c r="GC37" s="122"/>
      <c r="GD37" s="122"/>
      <c r="GE37" s="122"/>
      <c r="GF37" s="122"/>
      <c r="GG37" s="122"/>
      <c r="GH37" s="122"/>
      <c r="GI37" s="122"/>
      <c r="GJ37" s="122"/>
      <c r="GK37" s="122"/>
      <c r="GL37" s="122"/>
      <c r="GM37" s="122"/>
      <c r="GN37" s="122"/>
      <c r="GO37" s="122"/>
      <c r="GP37" s="122"/>
      <c r="GQ37" s="122"/>
      <c r="GR37" s="122"/>
      <c r="GS37" s="122"/>
      <c r="GT37" s="122"/>
      <c r="GU37" s="122"/>
      <c r="GV37" s="122"/>
      <c r="GW37" s="122"/>
      <c r="GX37" s="122"/>
      <c r="GY37" s="122"/>
      <c r="GZ37" s="122"/>
      <c r="HA37" s="122"/>
      <c r="HB37" s="122"/>
      <c r="HC37" s="122"/>
      <c r="HD37" s="122"/>
      <c r="HE37" s="122"/>
      <c r="HF37" s="122"/>
      <c r="HG37" s="122"/>
      <c r="HH37" s="122"/>
      <c r="HI37" s="122"/>
      <c r="HJ37" s="122"/>
      <c r="HK37" s="122"/>
      <c r="HL37" s="122"/>
      <c r="HM37" s="122"/>
      <c r="HN37" s="122"/>
      <c r="HO37" s="122"/>
      <c r="HP37" s="122"/>
      <c r="HQ37" s="122"/>
      <c r="HR37" s="122"/>
      <c r="HS37" s="122"/>
      <c r="HT37" s="122"/>
      <c r="HU37" s="122"/>
      <c r="HV37" s="122"/>
      <c r="HW37" s="122"/>
      <c r="HX37" s="122"/>
      <c r="HY37" s="122"/>
      <c r="HZ37" s="122"/>
      <c r="IA37" s="122"/>
      <c r="IB37" s="122"/>
      <c r="IC37" s="122"/>
      <c r="ID37" s="122"/>
      <c r="IE37" s="122"/>
      <c r="IF37" s="122"/>
      <c r="IG37" s="122"/>
      <c r="IH37" s="122"/>
      <c r="II37" s="122"/>
      <c r="IJ37" s="122"/>
      <c r="IK37" s="122"/>
      <c r="IL37" s="122"/>
      <c r="IM37" s="122"/>
      <c r="IN37" s="122"/>
      <c r="IO37" s="122"/>
      <c r="IP37" s="122"/>
      <c r="IQ37" s="122"/>
      <c r="IR37" s="122"/>
      <c r="IS37" s="122"/>
      <c r="IT37" s="122"/>
      <c r="IU37" s="122"/>
      <c r="IV37" s="122"/>
    </row>
    <row r="38" spans="1:256">
      <c r="A38" s="119"/>
      <c r="B38" s="122"/>
      <c r="C38" s="985" t="s">
        <v>1468</v>
      </c>
      <c r="D38" s="122"/>
      <c r="E38" s="985"/>
      <c r="F38" s="123"/>
      <c r="G38" s="122"/>
      <c r="H38" s="122"/>
      <c r="I38" s="122"/>
      <c r="J38" s="122"/>
      <c r="K38" s="122"/>
      <c r="L38" s="122"/>
      <c r="M38" s="122"/>
      <c r="N38" s="122"/>
      <c r="O38" s="122"/>
      <c r="P38" s="122"/>
      <c r="Q38" s="122"/>
      <c r="R38" s="122"/>
      <c r="S38" s="122"/>
      <c r="T38" s="122"/>
      <c r="U38" s="122"/>
      <c r="V38" s="122"/>
      <c r="W38" s="122"/>
      <c r="X38" s="122"/>
      <c r="Y38" s="122"/>
      <c r="Z38" s="122"/>
      <c r="AA38" s="122"/>
      <c r="AB38" s="122"/>
      <c r="AC38" s="122"/>
      <c r="AD38" s="122"/>
      <c r="AE38" s="122"/>
      <c r="AF38" s="122"/>
      <c r="AG38" s="122"/>
      <c r="AH38" s="122"/>
      <c r="AI38" s="122"/>
      <c r="AJ38" s="122"/>
      <c r="AK38" s="122"/>
      <c r="AL38" s="122"/>
      <c r="AM38" s="122"/>
      <c r="AN38" s="122"/>
      <c r="AO38" s="122"/>
      <c r="AP38" s="122"/>
      <c r="AQ38" s="122"/>
      <c r="AR38" s="122"/>
      <c r="AS38" s="122"/>
      <c r="AT38" s="122"/>
      <c r="AU38" s="122"/>
      <c r="AV38" s="122"/>
      <c r="AW38" s="122"/>
      <c r="AX38" s="122"/>
      <c r="AY38" s="122"/>
      <c r="AZ38" s="122"/>
      <c r="BA38" s="122"/>
      <c r="BB38" s="122"/>
      <c r="BC38" s="122"/>
      <c r="BD38" s="122"/>
      <c r="BE38" s="122"/>
      <c r="BF38" s="122"/>
      <c r="BG38" s="122"/>
      <c r="BH38" s="122"/>
      <c r="BI38" s="122"/>
      <c r="BJ38" s="122"/>
      <c r="BK38" s="122"/>
      <c r="BL38" s="122"/>
      <c r="BM38" s="122"/>
      <c r="BN38" s="122"/>
      <c r="BO38" s="122"/>
      <c r="BP38" s="122"/>
      <c r="BQ38" s="122"/>
      <c r="BR38" s="122"/>
      <c r="BS38" s="122"/>
      <c r="BT38" s="122"/>
      <c r="BU38" s="122"/>
      <c r="BV38" s="122"/>
      <c r="BW38" s="122"/>
      <c r="BX38" s="122"/>
      <c r="BY38" s="122"/>
      <c r="BZ38" s="122"/>
      <c r="CA38" s="122"/>
      <c r="CB38" s="122"/>
      <c r="CC38" s="122"/>
      <c r="CD38" s="122"/>
      <c r="CE38" s="122"/>
      <c r="CF38" s="122"/>
      <c r="CG38" s="122"/>
      <c r="CH38" s="122"/>
      <c r="CI38" s="122"/>
      <c r="CJ38" s="122"/>
      <c r="CK38" s="122"/>
      <c r="CL38" s="122"/>
      <c r="CM38" s="122"/>
      <c r="CN38" s="122"/>
      <c r="CO38" s="122"/>
      <c r="CP38" s="122"/>
      <c r="CQ38" s="122"/>
      <c r="CR38" s="122"/>
      <c r="CS38" s="122"/>
      <c r="CT38" s="122"/>
      <c r="CU38" s="122"/>
      <c r="CV38" s="122"/>
      <c r="CW38" s="122"/>
      <c r="CX38" s="122"/>
      <c r="CY38" s="122"/>
      <c r="CZ38" s="122"/>
      <c r="DA38" s="122"/>
      <c r="DB38" s="122"/>
      <c r="DC38" s="122"/>
      <c r="DD38" s="122"/>
      <c r="DE38" s="122"/>
      <c r="DF38" s="122"/>
      <c r="DG38" s="122"/>
      <c r="DH38" s="122"/>
      <c r="DI38" s="122"/>
      <c r="DJ38" s="122"/>
      <c r="DK38" s="122"/>
      <c r="DL38" s="122"/>
      <c r="DM38" s="122"/>
      <c r="DN38" s="122"/>
      <c r="DO38" s="122"/>
      <c r="DP38" s="122"/>
      <c r="DQ38" s="122"/>
      <c r="DR38" s="122"/>
      <c r="DS38" s="122"/>
      <c r="DT38" s="122"/>
      <c r="DU38" s="122"/>
      <c r="DV38" s="122"/>
      <c r="DW38" s="122"/>
      <c r="DX38" s="122"/>
      <c r="DY38" s="122"/>
      <c r="DZ38" s="122"/>
      <c r="EA38" s="122"/>
      <c r="EB38" s="122"/>
      <c r="EC38" s="122"/>
      <c r="ED38" s="122"/>
      <c r="EE38" s="122"/>
      <c r="EF38" s="122"/>
      <c r="EG38" s="122"/>
      <c r="EH38" s="122"/>
      <c r="EI38" s="122"/>
      <c r="EJ38" s="122"/>
      <c r="EK38" s="122"/>
      <c r="EL38" s="122"/>
      <c r="EM38" s="122"/>
      <c r="EN38" s="122"/>
      <c r="EO38" s="122"/>
      <c r="EP38" s="122"/>
      <c r="EQ38" s="122"/>
      <c r="ER38" s="122"/>
      <c r="ES38" s="122"/>
      <c r="ET38" s="122"/>
      <c r="EU38" s="122"/>
      <c r="EV38" s="122"/>
      <c r="EW38" s="122"/>
      <c r="EX38" s="122"/>
      <c r="EY38" s="122"/>
      <c r="EZ38" s="122"/>
      <c r="FA38" s="122"/>
      <c r="FB38" s="122"/>
      <c r="FC38" s="122"/>
      <c r="FD38" s="122"/>
      <c r="FE38" s="122"/>
      <c r="FF38" s="122"/>
      <c r="FG38" s="122"/>
      <c r="FH38" s="122"/>
      <c r="FI38" s="122"/>
      <c r="FJ38" s="122"/>
      <c r="FK38" s="122"/>
      <c r="FL38" s="122"/>
      <c r="FM38" s="122"/>
      <c r="FN38" s="122"/>
      <c r="FO38" s="122"/>
      <c r="FP38" s="122"/>
      <c r="FQ38" s="122"/>
      <c r="FR38" s="122"/>
      <c r="FS38" s="122"/>
      <c r="FT38" s="122"/>
      <c r="FU38" s="122"/>
      <c r="FV38" s="122"/>
      <c r="FW38" s="122"/>
      <c r="FX38" s="122"/>
      <c r="FY38" s="122"/>
      <c r="FZ38" s="122"/>
      <c r="GA38" s="122"/>
      <c r="GB38" s="122"/>
      <c r="GC38" s="122"/>
      <c r="GD38" s="122"/>
      <c r="GE38" s="122"/>
      <c r="GF38" s="122"/>
      <c r="GG38" s="122"/>
      <c r="GH38" s="122"/>
      <c r="GI38" s="122"/>
      <c r="GJ38" s="122"/>
      <c r="GK38" s="122"/>
      <c r="GL38" s="122"/>
      <c r="GM38" s="122"/>
      <c r="GN38" s="122"/>
      <c r="GO38" s="122"/>
      <c r="GP38" s="122"/>
      <c r="GQ38" s="122"/>
      <c r="GR38" s="122"/>
      <c r="GS38" s="122"/>
      <c r="GT38" s="122"/>
      <c r="GU38" s="122"/>
      <c r="GV38" s="122"/>
      <c r="GW38" s="122"/>
      <c r="GX38" s="122"/>
      <c r="GY38" s="122"/>
      <c r="GZ38" s="122"/>
      <c r="HA38" s="122"/>
      <c r="HB38" s="122"/>
      <c r="HC38" s="122"/>
      <c r="HD38" s="122"/>
      <c r="HE38" s="122"/>
      <c r="HF38" s="122"/>
      <c r="HG38" s="122"/>
      <c r="HH38" s="122"/>
      <c r="HI38" s="122"/>
      <c r="HJ38" s="122"/>
      <c r="HK38" s="122"/>
      <c r="HL38" s="122"/>
      <c r="HM38" s="122"/>
      <c r="HN38" s="122"/>
      <c r="HO38" s="122"/>
      <c r="HP38" s="122"/>
      <c r="HQ38" s="122"/>
      <c r="HR38" s="122"/>
      <c r="HS38" s="122"/>
      <c r="HT38" s="122"/>
      <c r="HU38" s="122"/>
      <c r="HV38" s="122"/>
      <c r="HW38" s="122"/>
      <c r="HX38" s="122"/>
      <c r="HY38" s="122"/>
      <c r="HZ38" s="122"/>
      <c r="IA38" s="122"/>
      <c r="IB38" s="122"/>
      <c r="IC38" s="122"/>
      <c r="ID38" s="122"/>
      <c r="IE38" s="122"/>
      <c r="IF38" s="122"/>
      <c r="IG38" s="122"/>
      <c r="IH38" s="122"/>
      <c r="II38" s="122"/>
      <c r="IJ38" s="122"/>
      <c r="IK38" s="122"/>
      <c r="IL38" s="122"/>
      <c r="IM38" s="122"/>
      <c r="IN38" s="122"/>
      <c r="IO38" s="122"/>
      <c r="IP38" s="122"/>
      <c r="IQ38" s="122"/>
      <c r="IR38" s="122"/>
      <c r="IS38" s="122"/>
      <c r="IT38" s="122"/>
      <c r="IU38" s="122"/>
      <c r="IV38" s="122"/>
    </row>
    <row r="39" spans="1:256">
      <c r="A39" s="119"/>
      <c r="B39" s="122"/>
      <c r="C39" s="985"/>
      <c r="D39" s="124" t="s">
        <v>1469</v>
      </c>
      <c r="E39" s="985" t="s">
        <v>1470</v>
      </c>
      <c r="F39" s="123"/>
      <c r="G39" s="122"/>
      <c r="H39" s="122"/>
      <c r="I39" s="122"/>
      <c r="J39" s="122"/>
      <c r="K39" s="122"/>
      <c r="L39" s="122"/>
      <c r="M39" s="122"/>
      <c r="N39" s="122"/>
      <c r="O39" s="122"/>
      <c r="P39" s="122"/>
      <c r="Q39" s="122"/>
      <c r="R39" s="122"/>
      <c r="S39" s="122"/>
      <c r="T39" s="122"/>
      <c r="U39" s="122"/>
      <c r="V39" s="122"/>
      <c r="W39" s="122"/>
      <c r="X39" s="122"/>
      <c r="Y39" s="122"/>
      <c r="Z39" s="122"/>
      <c r="AA39" s="122"/>
      <c r="AB39" s="122"/>
      <c r="AC39" s="122"/>
      <c r="AD39" s="122"/>
      <c r="AE39" s="122"/>
      <c r="AF39" s="122"/>
      <c r="AG39" s="122"/>
      <c r="AH39" s="122"/>
      <c r="AI39" s="122"/>
      <c r="AJ39" s="122"/>
      <c r="AK39" s="122"/>
      <c r="AL39" s="122"/>
      <c r="AM39" s="122"/>
      <c r="AN39" s="122"/>
      <c r="AO39" s="122"/>
      <c r="AP39" s="122"/>
      <c r="AQ39" s="122"/>
      <c r="AR39" s="122"/>
      <c r="AS39" s="122"/>
      <c r="AT39" s="122"/>
      <c r="AU39" s="122"/>
      <c r="AV39" s="122"/>
      <c r="AW39" s="122"/>
      <c r="AX39" s="122"/>
      <c r="AY39" s="122"/>
      <c r="AZ39" s="122"/>
      <c r="BA39" s="122"/>
      <c r="BB39" s="122"/>
      <c r="BC39" s="122"/>
      <c r="BD39" s="122"/>
      <c r="BE39" s="122"/>
      <c r="BF39" s="122"/>
      <c r="BG39" s="122"/>
      <c r="BH39" s="122"/>
      <c r="BI39" s="122"/>
      <c r="BJ39" s="122"/>
      <c r="BK39" s="122"/>
      <c r="BL39" s="122"/>
      <c r="BM39" s="122"/>
      <c r="BN39" s="122"/>
      <c r="BO39" s="122"/>
      <c r="BP39" s="122"/>
      <c r="BQ39" s="122"/>
      <c r="BR39" s="122"/>
      <c r="BS39" s="122"/>
      <c r="BT39" s="122"/>
      <c r="BU39" s="122"/>
      <c r="BV39" s="122"/>
      <c r="BW39" s="122"/>
      <c r="BX39" s="122"/>
      <c r="BY39" s="122"/>
      <c r="BZ39" s="122"/>
      <c r="CA39" s="122"/>
      <c r="CB39" s="122"/>
      <c r="CC39" s="122"/>
      <c r="CD39" s="122"/>
      <c r="CE39" s="122"/>
      <c r="CF39" s="122"/>
      <c r="CG39" s="122"/>
      <c r="CH39" s="122"/>
      <c r="CI39" s="122"/>
      <c r="CJ39" s="122"/>
      <c r="CK39" s="122"/>
      <c r="CL39" s="122"/>
      <c r="CM39" s="122"/>
      <c r="CN39" s="122"/>
      <c r="CO39" s="122"/>
      <c r="CP39" s="122"/>
      <c r="CQ39" s="122"/>
      <c r="CR39" s="122"/>
      <c r="CS39" s="122"/>
      <c r="CT39" s="122"/>
      <c r="CU39" s="122"/>
      <c r="CV39" s="122"/>
      <c r="CW39" s="122"/>
      <c r="CX39" s="122"/>
      <c r="CY39" s="122"/>
      <c r="CZ39" s="122"/>
      <c r="DA39" s="122"/>
      <c r="DB39" s="122"/>
      <c r="DC39" s="122"/>
      <c r="DD39" s="122"/>
      <c r="DE39" s="122"/>
      <c r="DF39" s="122"/>
      <c r="DG39" s="122"/>
      <c r="DH39" s="122"/>
      <c r="DI39" s="122"/>
      <c r="DJ39" s="122"/>
      <c r="DK39" s="122"/>
      <c r="DL39" s="122"/>
      <c r="DM39" s="122"/>
      <c r="DN39" s="122"/>
      <c r="DO39" s="122"/>
      <c r="DP39" s="122"/>
      <c r="DQ39" s="122"/>
      <c r="DR39" s="122"/>
      <c r="DS39" s="122"/>
      <c r="DT39" s="122"/>
      <c r="DU39" s="122"/>
      <c r="DV39" s="122"/>
      <c r="DW39" s="122"/>
      <c r="DX39" s="122"/>
      <c r="DY39" s="122"/>
      <c r="DZ39" s="122"/>
      <c r="EA39" s="122"/>
      <c r="EB39" s="122"/>
      <c r="EC39" s="122"/>
      <c r="ED39" s="122"/>
      <c r="EE39" s="122"/>
      <c r="EF39" s="122"/>
      <c r="EG39" s="122"/>
      <c r="EH39" s="122"/>
      <c r="EI39" s="122"/>
      <c r="EJ39" s="122"/>
      <c r="EK39" s="122"/>
      <c r="EL39" s="122"/>
      <c r="EM39" s="122"/>
      <c r="EN39" s="122"/>
      <c r="EO39" s="122"/>
      <c r="EP39" s="122"/>
      <c r="EQ39" s="122"/>
      <c r="ER39" s="122"/>
      <c r="ES39" s="122"/>
      <c r="ET39" s="122"/>
      <c r="EU39" s="122"/>
      <c r="EV39" s="122"/>
      <c r="EW39" s="122"/>
      <c r="EX39" s="122"/>
      <c r="EY39" s="122"/>
      <c r="EZ39" s="122"/>
      <c r="FA39" s="122"/>
      <c r="FB39" s="122"/>
      <c r="FC39" s="122"/>
      <c r="FD39" s="122"/>
      <c r="FE39" s="122"/>
      <c r="FF39" s="122"/>
      <c r="FG39" s="122"/>
      <c r="FH39" s="122"/>
      <c r="FI39" s="122"/>
      <c r="FJ39" s="122"/>
      <c r="FK39" s="122"/>
      <c r="FL39" s="122"/>
      <c r="FM39" s="122"/>
      <c r="FN39" s="122"/>
      <c r="FO39" s="122"/>
      <c r="FP39" s="122"/>
      <c r="FQ39" s="122"/>
      <c r="FR39" s="122"/>
      <c r="FS39" s="122"/>
      <c r="FT39" s="122"/>
      <c r="FU39" s="122"/>
      <c r="FV39" s="122"/>
      <c r="FW39" s="122"/>
      <c r="FX39" s="122"/>
      <c r="FY39" s="122"/>
      <c r="FZ39" s="122"/>
      <c r="GA39" s="122"/>
      <c r="GB39" s="122"/>
      <c r="GC39" s="122"/>
      <c r="GD39" s="122"/>
      <c r="GE39" s="122"/>
      <c r="GF39" s="122"/>
      <c r="GG39" s="122"/>
      <c r="GH39" s="122"/>
      <c r="GI39" s="122"/>
      <c r="GJ39" s="122"/>
      <c r="GK39" s="122"/>
      <c r="GL39" s="122"/>
      <c r="GM39" s="122"/>
      <c r="GN39" s="122"/>
      <c r="GO39" s="122"/>
      <c r="GP39" s="122"/>
      <c r="GQ39" s="122"/>
      <c r="GR39" s="122"/>
      <c r="GS39" s="122"/>
      <c r="GT39" s="122"/>
      <c r="GU39" s="122"/>
      <c r="GV39" s="122"/>
      <c r="GW39" s="122"/>
      <c r="GX39" s="122"/>
      <c r="GY39" s="122"/>
      <c r="GZ39" s="122"/>
      <c r="HA39" s="122"/>
      <c r="HB39" s="122"/>
      <c r="HC39" s="122"/>
      <c r="HD39" s="122"/>
      <c r="HE39" s="122"/>
      <c r="HF39" s="122"/>
      <c r="HG39" s="122"/>
      <c r="HH39" s="122"/>
      <c r="HI39" s="122"/>
      <c r="HJ39" s="122"/>
      <c r="HK39" s="122"/>
      <c r="HL39" s="122"/>
      <c r="HM39" s="122"/>
      <c r="HN39" s="122"/>
      <c r="HO39" s="122"/>
      <c r="HP39" s="122"/>
      <c r="HQ39" s="122"/>
      <c r="HR39" s="122"/>
      <c r="HS39" s="122"/>
      <c r="HT39" s="122"/>
      <c r="HU39" s="122"/>
      <c r="HV39" s="122"/>
      <c r="HW39" s="122"/>
      <c r="HX39" s="122"/>
      <c r="HY39" s="122"/>
      <c r="HZ39" s="122"/>
      <c r="IA39" s="122"/>
      <c r="IB39" s="122"/>
      <c r="IC39" s="122"/>
      <c r="ID39" s="122"/>
      <c r="IE39" s="122"/>
      <c r="IF39" s="122"/>
      <c r="IG39" s="122"/>
      <c r="IH39" s="122"/>
      <c r="II39" s="122"/>
      <c r="IJ39" s="122"/>
      <c r="IK39" s="122"/>
      <c r="IL39" s="122"/>
      <c r="IM39" s="122"/>
      <c r="IN39" s="122"/>
      <c r="IO39" s="122"/>
      <c r="IP39" s="122"/>
      <c r="IQ39" s="122"/>
      <c r="IR39" s="122"/>
      <c r="IS39" s="122"/>
      <c r="IT39" s="122"/>
      <c r="IU39" s="122"/>
      <c r="IV39" s="122"/>
    </row>
    <row r="40" spans="1:256">
      <c r="A40" s="119"/>
      <c r="B40" s="124" t="s">
        <v>1471</v>
      </c>
      <c r="C40" s="985" t="s">
        <v>1472</v>
      </c>
      <c r="D40" s="122"/>
      <c r="E40" s="985" t="s">
        <v>1473</v>
      </c>
      <c r="F40" s="123"/>
      <c r="G40" s="122"/>
      <c r="H40" s="122"/>
      <c r="I40" s="122"/>
      <c r="J40" s="122"/>
      <c r="K40" s="122"/>
      <c r="L40" s="122"/>
      <c r="M40" s="122"/>
      <c r="N40" s="122"/>
      <c r="O40" s="122"/>
      <c r="P40" s="122"/>
      <c r="Q40" s="122"/>
      <c r="R40" s="122"/>
      <c r="S40" s="122"/>
      <c r="T40" s="122"/>
      <c r="U40" s="122"/>
      <c r="V40" s="122"/>
      <c r="W40" s="122"/>
      <c r="X40" s="122"/>
      <c r="Y40" s="122"/>
      <c r="Z40" s="122"/>
      <c r="AA40" s="122"/>
      <c r="AB40" s="122"/>
      <c r="AC40" s="122"/>
      <c r="AD40" s="122"/>
      <c r="AE40" s="122"/>
      <c r="AF40" s="122"/>
      <c r="AG40" s="122"/>
      <c r="AH40" s="122"/>
      <c r="AI40" s="122"/>
      <c r="AJ40" s="122"/>
      <c r="AK40" s="122"/>
      <c r="AL40" s="122"/>
      <c r="AM40" s="122"/>
      <c r="AN40" s="122"/>
      <c r="AO40" s="122"/>
      <c r="AP40" s="122"/>
      <c r="AQ40" s="122"/>
      <c r="AR40" s="122"/>
      <c r="AS40" s="122"/>
      <c r="AT40" s="122"/>
      <c r="AU40" s="122"/>
      <c r="AV40" s="122"/>
      <c r="AW40" s="122"/>
      <c r="AX40" s="122"/>
      <c r="AY40" s="122"/>
      <c r="AZ40" s="122"/>
      <c r="BA40" s="122"/>
      <c r="BB40" s="122"/>
      <c r="BC40" s="122"/>
      <c r="BD40" s="122"/>
      <c r="BE40" s="122"/>
      <c r="BF40" s="122"/>
      <c r="BG40" s="122"/>
      <c r="BH40" s="122"/>
      <c r="BI40" s="122"/>
      <c r="BJ40" s="122"/>
      <c r="BK40" s="122"/>
      <c r="BL40" s="122"/>
      <c r="BM40" s="122"/>
      <c r="BN40" s="122"/>
      <c r="BO40" s="122"/>
      <c r="BP40" s="122"/>
      <c r="BQ40" s="122"/>
      <c r="BR40" s="122"/>
      <c r="BS40" s="122"/>
      <c r="BT40" s="122"/>
      <c r="BU40" s="122"/>
      <c r="BV40" s="122"/>
      <c r="BW40" s="122"/>
      <c r="BX40" s="122"/>
      <c r="BY40" s="122"/>
      <c r="BZ40" s="122"/>
      <c r="CA40" s="122"/>
      <c r="CB40" s="122"/>
      <c r="CC40" s="122"/>
      <c r="CD40" s="122"/>
      <c r="CE40" s="122"/>
      <c r="CF40" s="122"/>
      <c r="CG40" s="122"/>
      <c r="CH40" s="122"/>
      <c r="CI40" s="122"/>
      <c r="CJ40" s="122"/>
      <c r="CK40" s="122"/>
      <c r="CL40" s="122"/>
      <c r="CM40" s="122"/>
      <c r="CN40" s="122"/>
      <c r="CO40" s="122"/>
      <c r="CP40" s="122"/>
      <c r="CQ40" s="122"/>
      <c r="CR40" s="122"/>
      <c r="CS40" s="122"/>
      <c r="CT40" s="122"/>
      <c r="CU40" s="122"/>
      <c r="CV40" s="122"/>
      <c r="CW40" s="122"/>
      <c r="CX40" s="122"/>
      <c r="CY40" s="122"/>
      <c r="CZ40" s="122"/>
      <c r="DA40" s="122"/>
      <c r="DB40" s="122"/>
      <c r="DC40" s="122"/>
      <c r="DD40" s="122"/>
      <c r="DE40" s="122"/>
      <c r="DF40" s="122"/>
      <c r="DG40" s="122"/>
      <c r="DH40" s="122"/>
      <c r="DI40" s="122"/>
      <c r="DJ40" s="122"/>
      <c r="DK40" s="122"/>
      <c r="DL40" s="122"/>
      <c r="DM40" s="122"/>
      <c r="DN40" s="122"/>
      <c r="DO40" s="122"/>
      <c r="DP40" s="122"/>
      <c r="DQ40" s="122"/>
      <c r="DR40" s="122"/>
      <c r="DS40" s="122"/>
      <c r="DT40" s="122"/>
      <c r="DU40" s="122"/>
      <c r="DV40" s="122"/>
      <c r="DW40" s="122"/>
      <c r="DX40" s="122"/>
      <c r="DY40" s="122"/>
      <c r="DZ40" s="122"/>
      <c r="EA40" s="122"/>
      <c r="EB40" s="122"/>
      <c r="EC40" s="122"/>
      <c r="ED40" s="122"/>
      <c r="EE40" s="122"/>
      <c r="EF40" s="122"/>
      <c r="EG40" s="122"/>
      <c r="EH40" s="122"/>
      <c r="EI40" s="122"/>
      <c r="EJ40" s="122"/>
      <c r="EK40" s="122"/>
      <c r="EL40" s="122"/>
      <c r="EM40" s="122"/>
      <c r="EN40" s="122"/>
      <c r="EO40" s="122"/>
      <c r="EP40" s="122"/>
      <c r="EQ40" s="122"/>
      <c r="ER40" s="122"/>
      <c r="ES40" s="122"/>
      <c r="ET40" s="122"/>
      <c r="EU40" s="122"/>
      <c r="EV40" s="122"/>
      <c r="EW40" s="122"/>
      <c r="EX40" s="122"/>
      <c r="EY40" s="122"/>
      <c r="EZ40" s="122"/>
      <c r="FA40" s="122"/>
      <c r="FB40" s="122"/>
      <c r="FC40" s="122"/>
      <c r="FD40" s="122"/>
      <c r="FE40" s="122"/>
      <c r="FF40" s="122"/>
      <c r="FG40" s="122"/>
      <c r="FH40" s="122"/>
      <c r="FI40" s="122"/>
      <c r="FJ40" s="122"/>
      <c r="FK40" s="122"/>
      <c r="FL40" s="122"/>
      <c r="FM40" s="122"/>
      <c r="FN40" s="122"/>
      <c r="FO40" s="122"/>
      <c r="FP40" s="122"/>
      <c r="FQ40" s="122"/>
      <c r="FR40" s="122"/>
      <c r="FS40" s="122"/>
      <c r="FT40" s="122"/>
      <c r="FU40" s="122"/>
      <c r="FV40" s="122"/>
      <c r="FW40" s="122"/>
      <c r="FX40" s="122"/>
      <c r="FY40" s="122"/>
      <c r="FZ40" s="122"/>
      <c r="GA40" s="122"/>
      <c r="GB40" s="122"/>
      <c r="GC40" s="122"/>
      <c r="GD40" s="122"/>
      <c r="GE40" s="122"/>
      <c r="GF40" s="122"/>
      <c r="GG40" s="122"/>
      <c r="GH40" s="122"/>
      <c r="GI40" s="122"/>
      <c r="GJ40" s="122"/>
      <c r="GK40" s="122"/>
      <c r="GL40" s="122"/>
      <c r="GM40" s="122"/>
      <c r="GN40" s="122"/>
      <c r="GO40" s="122"/>
      <c r="GP40" s="122"/>
      <c r="GQ40" s="122"/>
      <c r="GR40" s="122"/>
      <c r="GS40" s="122"/>
      <c r="GT40" s="122"/>
      <c r="GU40" s="122"/>
      <c r="GV40" s="122"/>
      <c r="GW40" s="122"/>
      <c r="GX40" s="122"/>
      <c r="GY40" s="122"/>
      <c r="GZ40" s="122"/>
      <c r="HA40" s="122"/>
      <c r="HB40" s="122"/>
      <c r="HC40" s="122"/>
      <c r="HD40" s="122"/>
      <c r="HE40" s="122"/>
      <c r="HF40" s="122"/>
      <c r="HG40" s="122"/>
      <c r="HH40" s="122"/>
      <c r="HI40" s="122"/>
      <c r="HJ40" s="122"/>
      <c r="HK40" s="122"/>
      <c r="HL40" s="122"/>
      <c r="HM40" s="122"/>
      <c r="HN40" s="122"/>
      <c r="HO40" s="122"/>
      <c r="HP40" s="122"/>
      <c r="HQ40" s="122"/>
      <c r="HR40" s="122"/>
      <c r="HS40" s="122"/>
      <c r="HT40" s="122"/>
      <c r="HU40" s="122"/>
      <c r="HV40" s="122"/>
      <c r="HW40" s="122"/>
      <c r="HX40" s="122"/>
      <c r="HY40" s="122"/>
      <c r="HZ40" s="122"/>
      <c r="IA40" s="122"/>
      <c r="IB40" s="122"/>
      <c r="IC40" s="122"/>
      <c r="ID40" s="122"/>
      <c r="IE40" s="122"/>
      <c r="IF40" s="122"/>
      <c r="IG40" s="122"/>
      <c r="IH40" s="122"/>
      <c r="II40" s="122"/>
      <c r="IJ40" s="122"/>
      <c r="IK40" s="122"/>
      <c r="IL40" s="122"/>
      <c r="IM40" s="122"/>
      <c r="IN40" s="122"/>
      <c r="IO40" s="122"/>
      <c r="IP40" s="122"/>
      <c r="IQ40" s="122"/>
      <c r="IR40" s="122"/>
      <c r="IS40" s="122"/>
      <c r="IT40" s="122"/>
      <c r="IU40" s="122"/>
      <c r="IV40" s="122"/>
    </row>
    <row r="41" spans="1:256">
      <c r="A41" s="119"/>
      <c r="B41" s="122"/>
      <c r="C41" s="985" t="s">
        <v>1474</v>
      </c>
      <c r="D41" s="122"/>
      <c r="E41" s="985" t="s">
        <v>1475</v>
      </c>
      <c r="F41" s="123"/>
      <c r="G41" s="122"/>
      <c r="H41" s="122"/>
      <c r="I41" s="122"/>
      <c r="J41" s="122"/>
      <c r="K41" s="122"/>
      <c r="L41" s="122"/>
      <c r="M41" s="122"/>
      <c r="N41" s="122"/>
      <c r="O41" s="122"/>
      <c r="P41" s="122"/>
      <c r="Q41" s="122"/>
      <c r="R41" s="122"/>
      <c r="S41" s="122"/>
      <c r="T41" s="122"/>
      <c r="U41" s="122"/>
      <c r="V41" s="122"/>
      <c r="W41" s="122"/>
      <c r="X41" s="122"/>
      <c r="Y41" s="122"/>
      <c r="Z41" s="122"/>
      <c r="AA41" s="122"/>
      <c r="AB41" s="122"/>
      <c r="AC41" s="122"/>
      <c r="AD41" s="122"/>
      <c r="AE41" s="122"/>
      <c r="AF41" s="122"/>
      <c r="AG41" s="122"/>
      <c r="AH41" s="122"/>
      <c r="AI41" s="122"/>
      <c r="AJ41" s="122"/>
      <c r="AK41" s="122"/>
      <c r="AL41" s="122"/>
      <c r="AM41" s="122"/>
      <c r="AN41" s="122"/>
      <c r="AO41" s="122"/>
      <c r="AP41" s="122"/>
      <c r="AQ41" s="122"/>
      <c r="AR41" s="122"/>
      <c r="AS41" s="122"/>
      <c r="AT41" s="122"/>
      <c r="AU41" s="122"/>
      <c r="AV41" s="122"/>
      <c r="AW41" s="122"/>
      <c r="AX41" s="122"/>
      <c r="AY41" s="122"/>
      <c r="AZ41" s="122"/>
      <c r="BA41" s="122"/>
      <c r="BB41" s="122"/>
      <c r="BC41" s="122"/>
      <c r="BD41" s="122"/>
      <c r="BE41" s="122"/>
      <c r="BF41" s="122"/>
      <c r="BG41" s="122"/>
      <c r="BH41" s="122"/>
      <c r="BI41" s="122"/>
      <c r="BJ41" s="122"/>
      <c r="BK41" s="122"/>
      <c r="BL41" s="122"/>
      <c r="BM41" s="122"/>
      <c r="BN41" s="122"/>
      <c r="BO41" s="122"/>
      <c r="BP41" s="122"/>
      <c r="BQ41" s="122"/>
      <c r="BR41" s="122"/>
      <c r="BS41" s="122"/>
      <c r="BT41" s="122"/>
      <c r="BU41" s="122"/>
      <c r="BV41" s="122"/>
      <c r="BW41" s="122"/>
      <c r="BX41" s="122"/>
      <c r="BY41" s="122"/>
      <c r="BZ41" s="122"/>
      <c r="CA41" s="122"/>
      <c r="CB41" s="122"/>
      <c r="CC41" s="122"/>
      <c r="CD41" s="122"/>
      <c r="CE41" s="122"/>
      <c r="CF41" s="122"/>
      <c r="CG41" s="122"/>
      <c r="CH41" s="122"/>
      <c r="CI41" s="122"/>
      <c r="CJ41" s="122"/>
      <c r="CK41" s="122"/>
      <c r="CL41" s="122"/>
      <c r="CM41" s="122"/>
      <c r="CN41" s="122"/>
      <c r="CO41" s="122"/>
      <c r="CP41" s="122"/>
      <c r="CQ41" s="122"/>
      <c r="CR41" s="122"/>
      <c r="CS41" s="122"/>
      <c r="CT41" s="122"/>
      <c r="CU41" s="122"/>
      <c r="CV41" s="122"/>
      <c r="CW41" s="122"/>
      <c r="CX41" s="122"/>
      <c r="CY41" s="122"/>
      <c r="CZ41" s="122"/>
      <c r="DA41" s="122"/>
      <c r="DB41" s="122"/>
      <c r="DC41" s="122"/>
      <c r="DD41" s="122"/>
      <c r="DE41" s="122"/>
      <c r="DF41" s="122"/>
      <c r="DG41" s="122"/>
      <c r="DH41" s="122"/>
      <c r="DI41" s="122"/>
      <c r="DJ41" s="122"/>
      <c r="DK41" s="122"/>
      <c r="DL41" s="122"/>
      <c r="DM41" s="122"/>
      <c r="DN41" s="122"/>
      <c r="DO41" s="122"/>
      <c r="DP41" s="122"/>
      <c r="DQ41" s="122"/>
      <c r="DR41" s="122"/>
      <c r="DS41" s="122"/>
      <c r="DT41" s="122"/>
      <c r="DU41" s="122"/>
      <c r="DV41" s="122"/>
      <c r="DW41" s="122"/>
      <c r="DX41" s="122"/>
      <c r="DY41" s="122"/>
      <c r="DZ41" s="122"/>
      <c r="EA41" s="122"/>
      <c r="EB41" s="122"/>
      <c r="EC41" s="122"/>
      <c r="ED41" s="122"/>
      <c r="EE41" s="122"/>
      <c r="EF41" s="122"/>
      <c r="EG41" s="122"/>
      <c r="EH41" s="122"/>
      <c r="EI41" s="122"/>
      <c r="EJ41" s="122"/>
      <c r="EK41" s="122"/>
      <c r="EL41" s="122"/>
      <c r="EM41" s="122"/>
      <c r="EN41" s="122"/>
      <c r="EO41" s="122"/>
      <c r="EP41" s="122"/>
      <c r="EQ41" s="122"/>
      <c r="ER41" s="122"/>
      <c r="ES41" s="122"/>
      <c r="ET41" s="122"/>
      <c r="EU41" s="122"/>
      <c r="EV41" s="122"/>
      <c r="EW41" s="122"/>
      <c r="EX41" s="122"/>
      <c r="EY41" s="122"/>
      <c r="EZ41" s="122"/>
      <c r="FA41" s="122"/>
      <c r="FB41" s="122"/>
      <c r="FC41" s="122"/>
      <c r="FD41" s="122"/>
      <c r="FE41" s="122"/>
      <c r="FF41" s="122"/>
      <c r="FG41" s="122"/>
      <c r="FH41" s="122"/>
      <c r="FI41" s="122"/>
      <c r="FJ41" s="122"/>
      <c r="FK41" s="122"/>
      <c r="FL41" s="122"/>
      <c r="FM41" s="122"/>
      <c r="FN41" s="122"/>
      <c r="FO41" s="122"/>
      <c r="FP41" s="122"/>
      <c r="FQ41" s="122"/>
      <c r="FR41" s="122"/>
      <c r="FS41" s="122"/>
      <c r="FT41" s="122"/>
      <c r="FU41" s="122"/>
      <c r="FV41" s="122"/>
      <c r="FW41" s="122"/>
      <c r="FX41" s="122"/>
      <c r="FY41" s="122"/>
      <c r="FZ41" s="122"/>
      <c r="GA41" s="122"/>
      <c r="GB41" s="122"/>
      <c r="GC41" s="122"/>
      <c r="GD41" s="122"/>
      <c r="GE41" s="122"/>
      <c r="GF41" s="122"/>
      <c r="GG41" s="122"/>
      <c r="GH41" s="122"/>
      <c r="GI41" s="122"/>
      <c r="GJ41" s="122"/>
      <c r="GK41" s="122"/>
      <c r="GL41" s="122"/>
      <c r="GM41" s="122"/>
      <c r="GN41" s="122"/>
      <c r="GO41" s="122"/>
      <c r="GP41" s="122"/>
      <c r="GQ41" s="122"/>
      <c r="GR41" s="122"/>
      <c r="GS41" s="122"/>
      <c r="GT41" s="122"/>
      <c r="GU41" s="122"/>
      <c r="GV41" s="122"/>
      <c r="GW41" s="122"/>
      <c r="GX41" s="122"/>
      <c r="GY41" s="122"/>
      <c r="GZ41" s="122"/>
      <c r="HA41" s="122"/>
      <c r="HB41" s="122"/>
      <c r="HC41" s="122"/>
      <c r="HD41" s="122"/>
      <c r="HE41" s="122"/>
      <c r="HF41" s="122"/>
      <c r="HG41" s="122"/>
      <c r="HH41" s="122"/>
      <c r="HI41" s="122"/>
      <c r="HJ41" s="122"/>
      <c r="HK41" s="122"/>
      <c r="HL41" s="122"/>
      <c r="HM41" s="122"/>
      <c r="HN41" s="122"/>
      <c r="HO41" s="122"/>
      <c r="HP41" s="122"/>
      <c r="HQ41" s="122"/>
      <c r="HR41" s="122"/>
      <c r="HS41" s="122"/>
      <c r="HT41" s="122"/>
      <c r="HU41" s="122"/>
      <c r="HV41" s="122"/>
      <c r="HW41" s="122"/>
      <c r="HX41" s="122"/>
      <c r="HY41" s="122"/>
      <c r="HZ41" s="122"/>
      <c r="IA41" s="122"/>
      <c r="IB41" s="122"/>
      <c r="IC41" s="122"/>
      <c r="ID41" s="122"/>
      <c r="IE41" s="122"/>
      <c r="IF41" s="122"/>
      <c r="IG41" s="122"/>
      <c r="IH41" s="122"/>
      <c r="II41" s="122"/>
      <c r="IJ41" s="122"/>
      <c r="IK41" s="122"/>
      <c r="IL41" s="122"/>
      <c r="IM41" s="122"/>
      <c r="IN41" s="122"/>
      <c r="IO41" s="122"/>
      <c r="IP41" s="122"/>
      <c r="IQ41" s="122"/>
      <c r="IR41" s="122"/>
      <c r="IS41" s="122"/>
      <c r="IT41" s="122"/>
      <c r="IU41" s="122"/>
      <c r="IV41" s="122"/>
    </row>
    <row r="42" spans="1:256">
      <c r="A42" s="119"/>
      <c r="B42" s="122"/>
      <c r="C42" s="985" t="s">
        <v>1476</v>
      </c>
      <c r="D42" s="122"/>
      <c r="E42" s="985" t="s">
        <v>1477</v>
      </c>
      <c r="F42" s="123"/>
      <c r="G42" s="122"/>
      <c r="H42" s="122"/>
      <c r="I42" s="122"/>
      <c r="J42" s="122"/>
      <c r="K42" s="122"/>
      <c r="L42" s="122"/>
      <c r="M42" s="122"/>
      <c r="N42" s="122"/>
      <c r="O42" s="122"/>
      <c r="P42" s="122"/>
      <c r="Q42" s="122"/>
      <c r="R42" s="122"/>
      <c r="S42" s="122"/>
      <c r="T42" s="122"/>
      <c r="U42" s="122"/>
      <c r="V42" s="122"/>
      <c r="W42" s="122"/>
      <c r="X42" s="122"/>
      <c r="Y42" s="122"/>
      <c r="Z42" s="122"/>
      <c r="AA42" s="122"/>
      <c r="AB42" s="122"/>
      <c r="AC42" s="122"/>
      <c r="AD42" s="122"/>
      <c r="AE42" s="122"/>
      <c r="AF42" s="122"/>
      <c r="AG42" s="122"/>
      <c r="AH42" s="122"/>
      <c r="AI42" s="122"/>
      <c r="AJ42" s="122"/>
      <c r="AK42" s="122"/>
      <c r="AL42" s="122"/>
      <c r="AM42" s="122"/>
      <c r="AN42" s="122"/>
      <c r="AO42" s="122"/>
      <c r="AP42" s="122"/>
      <c r="AQ42" s="122"/>
      <c r="AR42" s="122"/>
      <c r="AS42" s="122"/>
      <c r="AT42" s="122"/>
      <c r="AU42" s="122"/>
      <c r="AV42" s="122"/>
      <c r="AW42" s="122"/>
      <c r="AX42" s="122"/>
      <c r="AY42" s="122"/>
      <c r="AZ42" s="122"/>
      <c r="BA42" s="122"/>
      <c r="BB42" s="122"/>
      <c r="BC42" s="122"/>
      <c r="BD42" s="122"/>
      <c r="BE42" s="122"/>
      <c r="BF42" s="122"/>
      <c r="BG42" s="122"/>
      <c r="BH42" s="122"/>
      <c r="BI42" s="122"/>
      <c r="BJ42" s="122"/>
      <c r="BK42" s="122"/>
      <c r="BL42" s="122"/>
      <c r="BM42" s="122"/>
      <c r="BN42" s="122"/>
      <c r="BO42" s="122"/>
      <c r="BP42" s="122"/>
      <c r="BQ42" s="122"/>
      <c r="BR42" s="122"/>
      <c r="BS42" s="122"/>
      <c r="BT42" s="122"/>
      <c r="BU42" s="122"/>
      <c r="BV42" s="122"/>
      <c r="BW42" s="122"/>
      <c r="BX42" s="122"/>
      <c r="BY42" s="122"/>
      <c r="BZ42" s="122"/>
      <c r="CA42" s="122"/>
      <c r="CB42" s="122"/>
      <c r="CC42" s="122"/>
      <c r="CD42" s="122"/>
      <c r="CE42" s="122"/>
      <c r="CF42" s="122"/>
      <c r="CG42" s="122"/>
      <c r="CH42" s="122"/>
      <c r="CI42" s="122"/>
      <c r="CJ42" s="122"/>
      <c r="CK42" s="122"/>
      <c r="CL42" s="122"/>
      <c r="CM42" s="122"/>
      <c r="CN42" s="122"/>
      <c r="CO42" s="122"/>
      <c r="CP42" s="122"/>
      <c r="CQ42" s="122"/>
      <c r="CR42" s="122"/>
      <c r="CS42" s="122"/>
      <c r="CT42" s="122"/>
      <c r="CU42" s="122"/>
      <c r="CV42" s="122"/>
      <c r="CW42" s="122"/>
      <c r="CX42" s="122"/>
      <c r="CY42" s="122"/>
      <c r="CZ42" s="122"/>
      <c r="DA42" s="122"/>
      <c r="DB42" s="122"/>
      <c r="DC42" s="122"/>
      <c r="DD42" s="122"/>
      <c r="DE42" s="122"/>
      <c r="DF42" s="122"/>
      <c r="DG42" s="122"/>
      <c r="DH42" s="122"/>
      <c r="DI42" s="122"/>
      <c r="DJ42" s="122"/>
      <c r="DK42" s="122"/>
      <c r="DL42" s="122"/>
      <c r="DM42" s="122"/>
      <c r="DN42" s="122"/>
      <c r="DO42" s="122"/>
      <c r="DP42" s="122"/>
      <c r="DQ42" s="122"/>
      <c r="DR42" s="122"/>
      <c r="DS42" s="122"/>
      <c r="DT42" s="122"/>
      <c r="DU42" s="122"/>
      <c r="DV42" s="122"/>
      <c r="DW42" s="122"/>
      <c r="DX42" s="122"/>
      <c r="DY42" s="122"/>
      <c r="DZ42" s="122"/>
      <c r="EA42" s="122"/>
      <c r="EB42" s="122"/>
      <c r="EC42" s="122"/>
      <c r="ED42" s="122"/>
      <c r="EE42" s="122"/>
      <c r="EF42" s="122"/>
      <c r="EG42" s="122"/>
      <c r="EH42" s="122"/>
      <c r="EI42" s="122"/>
      <c r="EJ42" s="122"/>
      <c r="EK42" s="122"/>
      <c r="EL42" s="122"/>
      <c r="EM42" s="122"/>
      <c r="EN42" s="122"/>
      <c r="EO42" s="122"/>
      <c r="EP42" s="122"/>
      <c r="EQ42" s="122"/>
      <c r="ER42" s="122"/>
      <c r="ES42" s="122"/>
      <c r="ET42" s="122"/>
      <c r="EU42" s="122"/>
      <c r="EV42" s="122"/>
      <c r="EW42" s="122"/>
      <c r="EX42" s="122"/>
      <c r="EY42" s="122"/>
      <c r="EZ42" s="122"/>
      <c r="FA42" s="122"/>
      <c r="FB42" s="122"/>
      <c r="FC42" s="122"/>
      <c r="FD42" s="122"/>
      <c r="FE42" s="122"/>
      <c r="FF42" s="122"/>
      <c r="FG42" s="122"/>
      <c r="FH42" s="122"/>
      <c r="FI42" s="122"/>
      <c r="FJ42" s="122"/>
      <c r="FK42" s="122"/>
      <c r="FL42" s="122"/>
      <c r="FM42" s="122"/>
      <c r="FN42" s="122"/>
      <c r="FO42" s="122"/>
      <c r="FP42" s="122"/>
      <c r="FQ42" s="122"/>
      <c r="FR42" s="122"/>
      <c r="FS42" s="122"/>
      <c r="FT42" s="122"/>
      <c r="FU42" s="122"/>
      <c r="FV42" s="122"/>
      <c r="FW42" s="122"/>
      <c r="FX42" s="122"/>
      <c r="FY42" s="122"/>
      <c r="FZ42" s="122"/>
      <c r="GA42" s="122"/>
      <c r="GB42" s="122"/>
      <c r="GC42" s="122"/>
      <c r="GD42" s="122"/>
      <c r="GE42" s="122"/>
      <c r="GF42" s="122"/>
      <c r="GG42" s="122"/>
      <c r="GH42" s="122"/>
      <c r="GI42" s="122"/>
      <c r="GJ42" s="122"/>
      <c r="GK42" s="122"/>
      <c r="GL42" s="122"/>
      <c r="GM42" s="122"/>
      <c r="GN42" s="122"/>
      <c r="GO42" s="122"/>
      <c r="GP42" s="122"/>
      <c r="GQ42" s="122"/>
      <c r="GR42" s="122"/>
      <c r="GS42" s="122"/>
      <c r="GT42" s="122"/>
      <c r="GU42" s="122"/>
      <c r="GV42" s="122"/>
      <c r="GW42" s="122"/>
      <c r="GX42" s="122"/>
      <c r="GY42" s="122"/>
      <c r="GZ42" s="122"/>
      <c r="HA42" s="122"/>
      <c r="HB42" s="122"/>
      <c r="HC42" s="122"/>
      <c r="HD42" s="122"/>
      <c r="HE42" s="122"/>
      <c r="HF42" s="122"/>
      <c r="HG42" s="122"/>
      <c r="HH42" s="122"/>
      <c r="HI42" s="122"/>
      <c r="HJ42" s="122"/>
      <c r="HK42" s="122"/>
      <c r="HL42" s="122"/>
      <c r="HM42" s="122"/>
      <c r="HN42" s="122"/>
      <c r="HO42" s="122"/>
      <c r="HP42" s="122"/>
      <c r="HQ42" s="122"/>
      <c r="HR42" s="122"/>
      <c r="HS42" s="122"/>
      <c r="HT42" s="122"/>
      <c r="HU42" s="122"/>
      <c r="HV42" s="122"/>
      <c r="HW42" s="122"/>
      <c r="HX42" s="122"/>
      <c r="HY42" s="122"/>
      <c r="HZ42" s="122"/>
      <c r="IA42" s="122"/>
      <c r="IB42" s="122"/>
      <c r="IC42" s="122"/>
      <c r="ID42" s="122"/>
      <c r="IE42" s="122"/>
      <c r="IF42" s="122"/>
      <c r="IG42" s="122"/>
      <c r="IH42" s="122"/>
      <c r="II42" s="122"/>
      <c r="IJ42" s="122"/>
      <c r="IK42" s="122"/>
      <c r="IL42" s="122"/>
      <c r="IM42" s="122"/>
      <c r="IN42" s="122"/>
      <c r="IO42" s="122"/>
      <c r="IP42" s="122"/>
      <c r="IQ42" s="122"/>
      <c r="IR42" s="122"/>
      <c r="IS42" s="122"/>
      <c r="IT42" s="122"/>
      <c r="IU42" s="122"/>
      <c r="IV42" s="122"/>
    </row>
    <row r="43" spans="1:256">
      <c r="A43" s="119"/>
      <c r="B43" s="122"/>
      <c r="C43" s="985" t="s">
        <v>1478</v>
      </c>
      <c r="D43" s="122"/>
      <c r="E43" s="985" t="s">
        <v>1479</v>
      </c>
      <c r="F43" s="123"/>
      <c r="G43" s="122"/>
      <c r="H43" s="122"/>
      <c r="I43" s="122"/>
      <c r="J43" s="122"/>
      <c r="K43" s="122"/>
      <c r="L43" s="122"/>
      <c r="M43" s="122"/>
      <c r="N43" s="122"/>
      <c r="O43" s="122"/>
      <c r="P43" s="122"/>
      <c r="Q43" s="122"/>
      <c r="R43" s="122"/>
      <c r="S43" s="122"/>
      <c r="T43" s="122"/>
      <c r="U43" s="122"/>
      <c r="V43" s="122"/>
      <c r="W43" s="122"/>
      <c r="X43" s="122"/>
      <c r="Y43" s="122"/>
      <c r="Z43" s="122"/>
      <c r="AA43" s="122"/>
      <c r="AB43" s="122"/>
      <c r="AC43" s="122"/>
      <c r="AD43" s="122"/>
      <c r="AE43" s="122"/>
      <c r="AF43" s="122"/>
      <c r="AG43" s="122"/>
      <c r="AH43" s="122"/>
      <c r="AI43" s="122"/>
      <c r="AJ43" s="122"/>
      <c r="AK43" s="122"/>
      <c r="AL43" s="122"/>
      <c r="AM43" s="122"/>
      <c r="AN43" s="122"/>
      <c r="AO43" s="122"/>
      <c r="AP43" s="122"/>
      <c r="AQ43" s="122"/>
      <c r="AR43" s="122"/>
      <c r="AS43" s="122"/>
      <c r="AT43" s="122"/>
      <c r="AU43" s="122"/>
      <c r="AV43" s="122"/>
      <c r="AW43" s="122"/>
      <c r="AX43" s="122"/>
      <c r="AY43" s="122"/>
      <c r="AZ43" s="122"/>
      <c r="BA43" s="122"/>
      <c r="BB43" s="122"/>
      <c r="BC43" s="122"/>
      <c r="BD43" s="122"/>
      <c r="BE43" s="122"/>
      <c r="BF43" s="122"/>
      <c r="BG43" s="122"/>
      <c r="BH43" s="122"/>
      <c r="BI43" s="122"/>
      <c r="BJ43" s="122"/>
      <c r="BK43" s="122"/>
      <c r="BL43" s="122"/>
      <c r="BM43" s="122"/>
      <c r="BN43" s="122"/>
      <c r="BO43" s="122"/>
      <c r="BP43" s="122"/>
      <c r="BQ43" s="122"/>
      <c r="BR43" s="122"/>
      <c r="BS43" s="122"/>
      <c r="BT43" s="122"/>
      <c r="BU43" s="122"/>
      <c r="BV43" s="122"/>
      <c r="BW43" s="122"/>
      <c r="BX43" s="122"/>
      <c r="BY43" s="122"/>
      <c r="BZ43" s="122"/>
      <c r="CA43" s="122"/>
      <c r="CB43" s="122"/>
      <c r="CC43" s="122"/>
      <c r="CD43" s="122"/>
      <c r="CE43" s="122"/>
      <c r="CF43" s="122"/>
      <c r="CG43" s="122"/>
      <c r="CH43" s="122"/>
      <c r="CI43" s="122"/>
      <c r="CJ43" s="122"/>
      <c r="CK43" s="122"/>
      <c r="CL43" s="122"/>
      <c r="CM43" s="122"/>
      <c r="CN43" s="122"/>
      <c r="CO43" s="122"/>
      <c r="CP43" s="122"/>
      <c r="CQ43" s="122"/>
      <c r="CR43" s="122"/>
      <c r="CS43" s="122"/>
      <c r="CT43" s="122"/>
      <c r="CU43" s="122"/>
      <c r="CV43" s="122"/>
      <c r="CW43" s="122"/>
      <c r="CX43" s="122"/>
      <c r="CY43" s="122"/>
      <c r="CZ43" s="122"/>
      <c r="DA43" s="122"/>
      <c r="DB43" s="122"/>
      <c r="DC43" s="122"/>
      <c r="DD43" s="122"/>
      <c r="DE43" s="122"/>
      <c r="DF43" s="122"/>
      <c r="DG43" s="122"/>
      <c r="DH43" s="122"/>
      <c r="DI43" s="122"/>
      <c r="DJ43" s="122"/>
      <c r="DK43" s="122"/>
      <c r="DL43" s="122"/>
      <c r="DM43" s="122"/>
      <c r="DN43" s="122"/>
      <c r="DO43" s="122"/>
      <c r="DP43" s="122"/>
      <c r="DQ43" s="122"/>
      <c r="DR43" s="122"/>
      <c r="DS43" s="122"/>
      <c r="DT43" s="122"/>
      <c r="DU43" s="122"/>
      <c r="DV43" s="122"/>
      <c r="DW43" s="122"/>
      <c r="DX43" s="122"/>
      <c r="DY43" s="122"/>
      <c r="DZ43" s="122"/>
      <c r="EA43" s="122"/>
      <c r="EB43" s="122"/>
      <c r="EC43" s="122"/>
      <c r="ED43" s="122"/>
      <c r="EE43" s="122"/>
      <c r="EF43" s="122"/>
      <c r="EG43" s="122"/>
      <c r="EH43" s="122"/>
      <c r="EI43" s="122"/>
      <c r="EJ43" s="122"/>
      <c r="EK43" s="122"/>
      <c r="EL43" s="122"/>
      <c r="EM43" s="122"/>
      <c r="EN43" s="122"/>
      <c r="EO43" s="122"/>
      <c r="EP43" s="122"/>
      <c r="EQ43" s="122"/>
      <c r="ER43" s="122"/>
      <c r="ES43" s="122"/>
      <c r="ET43" s="122"/>
      <c r="EU43" s="122"/>
      <c r="EV43" s="122"/>
      <c r="EW43" s="122"/>
      <c r="EX43" s="122"/>
      <c r="EY43" s="122"/>
      <c r="EZ43" s="122"/>
      <c r="FA43" s="122"/>
      <c r="FB43" s="122"/>
      <c r="FC43" s="122"/>
      <c r="FD43" s="122"/>
      <c r="FE43" s="122"/>
      <c r="FF43" s="122"/>
      <c r="FG43" s="122"/>
      <c r="FH43" s="122"/>
      <c r="FI43" s="122"/>
      <c r="FJ43" s="122"/>
      <c r="FK43" s="122"/>
      <c r="FL43" s="122"/>
      <c r="FM43" s="122"/>
      <c r="FN43" s="122"/>
      <c r="FO43" s="122"/>
      <c r="FP43" s="122"/>
      <c r="FQ43" s="122"/>
      <c r="FR43" s="122"/>
      <c r="FS43" s="122"/>
      <c r="FT43" s="122"/>
      <c r="FU43" s="122"/>
      <c r="FV43" s="122"/>
      <c r="FW43" s="122"/>
      <c r="FX43" s="122"/>
      <c r="FY43" s="122"/>
      <c r="FZ43" s="122"/>
      <c r="GA43" s="122"/>
      <c r="GB43" s="122"/>
      <c r="GC43" s="122"/>
      <c r="GD43" s="122"/>
      <c r="GE43" s="122"/>
      <c r="GF43" s="122"/>
      <c r="GG43" s="122"/>
      <c r="GH43" s="122"/>
      <c r="GI43" s="122"/>
      <c r="GJ43" s="122"/>
      <c r="GK43" s="122"/>
      <c r="GL43" s="122"/>
      <c r="GM43" s="122"/>
      <c r="GN43" s="122"/>
      <c r="GO43" s="122"/>
      <c r="GP43" s="122"/>
      <c r="GQ43" s="122"/>
      <c r="GR43" s="122"/>
      <c r="GS43" s="122"/>
      <c r="GT43" s="122"/>
      <c r="GU43" s="122"/>
      <c r="GV43" s="122"/>
      <c r="GW43" s="122"/>
      <c r="GX43" s="122"/>
      <c r="GY43" s="122"/>
      <c r="GZ43" s="122"/>
      <c r="HA43" s="122"/>
      <c r="HB43" s="122"/>
      <c r="HC43" s="122"/>
      <c r="HD43" s="122"/>
      <c r="HE43" s="122"/>
      <c r="HF43" s="122"/>
      <c r="HG43" s="122"/>
      <c r="HH43" s="122"/>
      <c r="HI43" s="122"/>
      <c r="HJ43" s="122"/>
      <c r="HK43" s="122"/>
      <c r="HL43" s="122"/>
      <c r="HM43" s="122"/>
      <c r="HN43" s="122"/>
      <c r="HO43" s="122"/>
      <c r="HP43" s="122"/>
      <c r="HQ43" s="122"/>
      <c r="HR43" s="122"/>
      <c r="HS43" s="122"/>
      <c r="HT43" s="122"/>
      <c r="HU43" s="122"/>
      <c r="HV43" s="122"/>
      <c r="HW43" s="122"/>
      <c r="HX43" s="122"/>
      <c r="HY43" s="122"/>
      <c r="HZ43" s="122"/>
      <c r="IA43" s="122"/>
      <c r="IB43" s="122"/>
      <c r="IC43" s="122"/>
      <c r="ID43" s="122"/>
      <c r="IE43" s="122"/>
      <c r="IF43" s="122"/>
      <c r="IG43" s="122"/>
      <c r="IH43" s="122"/>
      <c r="II43" s="122"/>
      <c r="IJ43" s="122"/>
      <c r="IK43" s="122"/>
      <c r="IL43" s="122"/>
      <c r="IM43" s="122"/>
      <c r="IN43" s="122"/>
      <c r="IO43" s="122"/>
      <c r="IP43" s="122"/>
      <c r="IQ43" s="122"/>
      <c r="IR43" s="122"/>
      <c r="IS43" s="122"/>
      <c r="IT43" s="122"/>
      <c r="IU43" s="122"/>
      <c r="IV43" s="122"/>
    </row>
    <row r="44" spans="1:256">
      <c r="A44" s="119"/>
      <c r="B44" s="122"/>
      <c r="C44" s="985" t="s">
        <v>1480</v>
      </c>
      <c r="D44" s="122"/>
      <c r="E44" s="985" t="s">
        <v>1481</v>
      </c>
      <c r="F44" s="123"/>
      <c r="G44" s="122"/>
      <c r="H44" s="122"/>
      <c r="I44" s="122"/>
      <c r="J44" s="122"/>
      <c r="K44" s="122"/>
      <c r="L44" s="122"/>
      <c r="M44" s="122"/>
      <c r="N44" s="122"/>
      <c r="O44" s="122"/>
      <c r="P44" s="122"/>
      <c r="Q44" s="122"/>
      <c r="R44" s="122"/>
      <c r="S44" s="122"/>
      <c r="T44" s="122"/>
      <c r="U44" s="122"/>
      <c r="V44" s="122"/>
      <c r="W44" s="122"/>
      <c r="X44" s="122"/>
      <c r="Y44" s="122"/>
      <c r="Z44" s="122"/>
      <c r="AA44" s="122"/>
      <c r="AB44" s="122"/>
      <c r="AC44" s="122"/>
      <c r="AD44" s="122"/>
      <c r="AE44" s="122"/>
      <c r="AF44" s="122"/>
      <c r="AG44" s="122"/>
      <c r="AH44" s="122"/>
      <c r="AI44" s="122"/>
      <c r="AJ44" s="122"/>
      <c r="AK44" s="122"/>
      <c r="AL44" s="122"/>
      <c r="AM44" s="122"/>
      <c r="AN44" s="122"/>
      <c r="AO44" s="122"/>
      <c r="AP44" s="122"/>
      <c r="AQ44" s="122"/>
      <c r="AR44" s="122"/>
      <c r="AS44" s="122"/>
      <c r="AT44" s="122"/>
      <c r="AU44" s="122"/>
      <c r="AV44" s="122"/>
      <c r="AW44" s="122"/>
      <c r="AX44" s="122"/>
      <c r="AY44" s="122"/>
      <c r="AZ44" s="122"/>
      <c r="BA44" s="122"/>
      <c r="BB44" s="122"/>
      <c r="BC44" s="122"/>
      <c r="BD44" s="122"/>
      <c r="BE44" s="122"/>
      <c r="BF44" s="122"/>
      <c r="BG44" s="122"/>
      <c r="BH44" s="122"/>
      <c r="BI44" s="122"/>
      <c r="BJ44" s="122"/>
      <c r="BK44" s="122"/>
      <c r="BL44" s="122"/>
      <c r="BM44" s="122"/>
      <c r="BN44" s="122"/>
      <c r="BO44" s="122"/>
      <c r="BP44" s="122"/>
      <c r="BQ44" s="122"/>
      <c r="BR44" s="122"/>
      <c r="BS44" s="122"/>
      <c r="BT44" s="122"/>
      <c r="BU44" s="122"/>
      <c r="BV44" s="122"/>
      <c r="BW44" s="122"/>
      <c r="BX44" s="122"/>
      <c r="BY44" s="122"/>
      <c r="BZ44" s="122"/>
      <c r="CA44" s="122"/>
      <c r="CB44" s="122"/>
      <c r="CC44" s="122"/>
      <c r="CD44" s="122"/>
      <c r="CE44" s="122"/>
      <c r="CF44" s="122"/>
      <c r="CG44" s="122"/>
      <c r="CH44" s="122"/>
      <c r="CI44" s="122"/>
      <c r="CJ44" s="122"/>
      <c r="CK44" s="122"/>
      <c r="CL44" s="122"/>
      <c r="CM44" s="122"/>
      <c r="CN44" s="122"/>
      <c r="CO44" s="122"/>
      <c r="CP44" s="122"/>
      <c r="CQ44" s="122"/>
      <c r="CR44" s="122"/>
      <c r="CS44" s="122"/>
      <c r="CT44" s="122"/>
      <c r="CU44" s="122"/>
      <c r="CV44" s="122"/>
      <c r="CW44" s="122"/>
      <c r="CX44" s="122"/>
      <c r="CY44" s="122"/>
      <c r="CZ44" s="122"/>
      <c r="DA44" s="122"/>
      <c r="DB44" s="122"/>
      <c r="DC44" s="122"/>
      <c r="DD44" s="122"/>
      <c r="DE44" s="122"/>
      <c r="DF44" s="122"/>
      <c r="DG44" s="122"/>
      <c r="DH44" s="122"/>
      <c r="DI44" s="122"/>
      <c r="DJ44" s="122"/>
      <c r="DK44" s="122"/>
      <c r="DL44" s="122"/>
      <c r="DM44" s="122"/>
      <c r="DN44" s="122"/>
      <c r="DO44" s="122"/>
      <c r="DP44" s="122"/>
      <c r="DQ44" s="122"/>
      <c r="DR44" s="122"/>
      <c r="DS44" s="122"/>
      <c r="DT44" s="122"/>
      <c r="DU44" s="122"/>
      <c r="DV44" s="122"/>
      <c r="DW44" s="122"/>
      <c r="DX44" s="122"/>
      <c r="DY44" s="122"/>
      <c r="DZ44" s="122"/>
      <c r="EA44" s="122"/>
      <c r="EB44" s="122"/>
      <c r="EC44" s="122"/>
      <c r="ED44" s="122"/>
      <c r="EE44" s="122"/>
      <c r="EF44" s="122"/>
      <c r="EG44" s="122"/>
      <c r="EH44" s="122"/>
      <c r="EI44" s="122"/>
      <c r="EJ44" s="122"/>
      <c r="EK44" s="122"/>
      <c r="EL44" s="122"/>
      <c r="EM44" s="122"/>
      <c r="EN44" s="122"/>
      <c r="EO44" s="122"/>
      <c r="EP44" s="122"/>
      <c r="EQ44" s="122"/>
      <c r="ER44" s="122"/>
      <c r="ES44" s="122"/>
      <c r="ET44" s="122"/>
      <c r="EU44" s="122"/>
      <c r="EV44" s="122"/>
      <c r="EW44" s="122"/>
      <c r="EX44" s="122"/>
      <c r="EY44" s="122"/>
      <c r="EZ44" s="122"/>
      <c r="FA44" s="122"/>
      <c r="FB44" s="122"/>
      <c r="FC44" s="122"/>
      <c r="FD44" s="122"/>
      <c r="FE44" s="122"/>
      <c r="FF44" s="122"/>
      <c r="FG44" s="122"/>
      <c r="FH44" s="122"/>
      <c r="FI44" s="122"/>
      <c r="FJ44" s="122"/>
      <c r="FK44" s="122"/>
      <c r="FL44" s="122"/>
      <c r="FM44" s="122"/>
      <c r="FN44" s="122"/>
      <c r="FO44" s="122"/>
      <c r="FP44" s="122"/>
      <c r="FQ44" s="122"/>
      <c r="FR44" s="122"/>
      <c r="FS44" s="122"/>
      <c r="FT44" s="122"/>
      <c r="FU44" s="122"/>
      <c r="FV44" s="122"/>
      <c r="FW44" s="122"/>
      <c r="FX44" s="122"/>
      <c r="FY44" s="122"/>
      <c r="FZ44" s="122"/>
      <c r="GA44" s="122"/>
      <c r="GB44" s="122"/>
      <c r="GC44" s="122"/>
      <c r="GD44" s="122"/>
      <c r="GE44" s="122"/>
      <c r="GF44" s="122"/>
      <c r="GG44" s="122"/>
      <c r="GH44" s="122"/>
      <c r="GI44" s="122"/>
      <c r="GJ44" s="122"/>
      <c r="GK44" s="122"/>
      <c r="GL44" s="122"/>
      <c r="GM44" s="122"/>
      <c r="GN44" s="122"/>
      <c r="GO44" s="122"/>
      <c r="GP44" s="122"/>
      <c r="GQ44" s="122"/>
      <c r="GR44" s="122"/>
      <c r="GS44" s="122"/>
      <c r="GT44" s="122"/>
      <c r="GU44" s="122"/>
      <c r="GV44" s="122"/>
      <c r="GW44" s="122"/>
      <c r="GX44" s="122"/>
      <c r="GY44" s="122"/>
      <c r="GZ44" s="122"/>
      <c r="HA44" s="122"/>
      <c r="HB44" s="122"/>
      <c r="HC44" s="122"/>
      <c r="HD44" s="122"/>
      <c r="HE44" s="122"/>
      <c r="HF44" s="122"/>
      <c r="HG44" s="122"/>
      <c r="HH44" s="122"/>
      <c r="HI44" s="122"/>
      <c r="HJ44" s="122"/>
      <c r="HK44" s="122"/>
      <c r="HL44" s="122"/>
      <c r="HM44" s="122"/>
      <c r="HN44" s="122"/>
      <c r="HO44" s="122"/>
      <c r="HP44" s="122"/>
      <c r="HQ44" s="122"/>
      <c r="HR44" s="122"/>
      <c r="HS44" s="122"/>
      <c r="HT44" s="122"/>
      <c r="HU44" s="122"/>
      <c r="HV44" s="122"/>
      <c r="HW44" s="122"/>
      <c r="HX44" s="122"/>
      <c r="HY44" s="122"/>
      <c r="HZ44" s="122"/>
      <c r="IA44" s="122"/>
      <c r="IB44" s="122"/>
      <c r="IC44" s="122"/>
      <c r="ID44" s="122"/>
      <c r="IE44" s="122"/>
      <c r="IF44" s="122"/>
      <c r="IG44" s="122"/>
      <c r="IH44" s="122"/>
      <c r="II44" s="122"/>
      <c r="IJ44" s="122"/>
      <c r="IK44" s="122"/>
      <c r="IL44" s="122"/>
      <c r="IM44" s="122"/>
      <c r="IN44" s="122"/>
      <c r="IO44" s="122"/>
      <c r="IP44" s="122"/>
      <c r="IQ44" s="122"/>
      <c r="IR44" s="122"/>
      <c r="IS44" s="122"/>
      <c r="IT44" s="122"/>
      <c r="IU44" s="122"/>
      <c r="IV44" s="122"/>
    </row>
    <row r="45" spans="1:256">
      <c r="A45" s="119"/>
      <c r="B45" s="122"/>
      <c r="C45" s="985" t="s">
        <v>1482</v>
      </c>
      <c r="D45" s="122"/>
      <c r="E45" s="985" t="s">
        <v>1483</v>
      </c>
      <c r="F45" s="123"/>
      <c r="G45" s="122"/>
      <c r="H45" s="122"/>
      <c r="I45" s="122"/>
      <c r="J45" s="122"/>
      <c r="K45" s="122"/>
      <c r="L45" s="122"/>
      <c r="M45" s="122"/>
      <c r="N45" s="122"/>
      <c r="O45" s="122"/>
      <c r="P45" s="122"/>
      <c r="Q45" s="122"/>
      <c r="R45" s="122"/>
      <c r="S45" s="122"/>
      <c r="T45" s="122"/>
      <c r="U45" s="122"/>
      <c r="V45" s="122"/>
      <c r="W45" s="122"/>
      <c r="X45" s="122"/>
      <c r="Y45" s="122"/>
      <c r="Z45" s="122"/>
      <c r="AA45" s="122"/>
      <c r="AB45" s="122"/>
      <c r="AC45" s="122"/>
      <c r="AD45" s="122"/>
      <c r="AE45" s="122"/>
      <c r="AF45" s="122"/>
      <c r="AG45" s="122"/>
      <c r="AH45" s="122"/>
      <c r="AI45" s="122"/>
      <c r="AJ45" s="122"/>
      <c r="AK45" s="122"/>
      <c r="AL45" s="122"/>
      <c r="AM45" s="122"/>
      <c r="AN45" s="122"/>
      <c r="AO45" s="122"/>
      <c r="AP45" s="122"/>
      <c r="AQ45" s="122"/>
      <c r="AR45" s="122"/>
      <c r="AS45" s="122"/>
      <c r="AT45" s="122"/>
      <c r="AU45" s="122"/>
      <c r="AV45" s="122"/>
      <c r="AW45" s="122"/>
      <c r="AX45" s="122"/>
      <c r="AY45" s="122"/>
      <c r="AZ45" s="122"/>
      <c r="BA45" s="122"/>
      <c r="BB45" s="122"/>
      <c r="BC45" s="122"/>
      <c r="BD45" s="122"/>
      <c r="BE45" s="122"/>
      <c r="BF45" s="122"/>
      <c r="BG45" s="122"/>
      <c r="BH45" s="122"/>
      <c r="BI45" s="122"/>
      <c r="BJ45" s="122"/>
      <c r="BK45" s="122"/>
      <c r="BL45" s="122"/>
      <c r="BM45" s="122"/>
      <c r="BN45" s="122"/>
      <c r="BO45" s="122"/>
      <c r="BP45" s="122"/>
      <c r="BQ45" s="122"/>
      <c r="BR45" s="122"/>
      <c r="BS45" s="122"/>
      <c r="BT45" s="122"/>
      <c r="BU45" s="122"/>
      <c r="BV45" s="122"/>
      <c r="BW45" s="122"/>
      <c r="BX45" s="122"/>
      <c r="BY45" s="122"/>
      <c r="BZ45" s="122"/>
      <c r="CA45" s="122"/>
      <c r="CB45" s="122"/>
      <c r="CC45" s="122"/>
      <c r="CD45" s="122"/>
      <c r="CE45" s="122"/>
      <c r="CF45" s="122"/>
      <c r="CG45" s="122"/>
      <c r="CH45" s="122"/>
      <c r="CI45" s="122"/>
      <c r="CJ45" s="122"/>
      <c r="CK45" s="122"/>
      <c r="CL45" s="122"/>
      <c r="CM45" s="122"/>
      <c r="CN45" s="122"/>
      <c r="CO45" s="122"/>
      <c r="CP45" s="122"/>
      <c r="CQ45" s="122"/>
      <c r="CR45" s="122"/>
      <c r="CS45" s="122"/>
      <c r="CT45" s="122"/>
      <c r="CU45" s="122"/>
      <c r="CV45" s="122"/>
      <c r="CW45" s="122"/>
      <c r="CX45" s="122"/>
      <c r="CY45" s="122"/>
      <c r="CZ45" s="122"/>
      <c r="DA45" s="122"/>
      <c r="DB45" s="122"/>
      <c r="DC45" s="122"/>
      <c r="DD45" s="122"/>
      <c r="DE45" s="122"/>
      <c r="DF45" s="122"/>
      <c r="DG45" s="122"/>
      <c r="DH45" s="122"/>
      <c r="DI45" s="122"/>
      <c r="DJ45" s="122"/>
      <c r="DK45" s="122"/>
      <c r="DL45" s="122"/>
      <c r="DM45" s="122"/>
      <c r="DN45" s="122"/>
      <c r="DO45" s="122"/>
      <c r="DP45" s="122"/>
      <c r="DQ45" s="122"/>
      <c r="DR45" s="122"/>
      <c r="DS45" s="122"/>
      <c r="DT45" s="122"/>
      <c r="DU45" s="122"/>
      <c r="DV45" s="122"/>
      <c r="DW45" s="122"/>
      <c r="DX45" s="122"/>
      <c r="DY45" s="122"/>
      <c r="DZ45" s="122"/>
      <c r="EA45" s="122"/>
      <c r="EB45" s="122"/>
      <c r="EC45" s="122"/>
      <c r="ED45" s="122"/>
      <c r="EE45" s="122"/>
      <c r="EF45" s="122"/>
      <c r="EG45" s="122"/>
      <c r="EH45" s="122"/>
      <c r="EI45" s="122"/>
      <c r="EJ45" s="122"/>
      <c r="EK45" s="122"/>
      <c r="EL45" s="122"/>
      <c r="EM45" s="122"/>
      <c r="EN45" s="122"/>
      <c r="EO45" s="122"/>
      <c r="EP45" s="122"/>
      <c r="EQ45" s="122"/>
      <c r="ER45" s="122"/>
      <c r="ES45" s="122"/>
      <c r="ET45" s="122"/>
      <c r="EU45" s="122"/>
      <c r="EV45" s="122"/>
      <c r="EW45" s="122"/>
      <c r="EX45" s="122"/>
      <c r="EY45" s="122"/>
      <c r="EZ45" s="122"/>
      <c r="FA45" s="122"/>
      <c r="FB45" s="122"/>
      <c r="FC45" s="122"/>
      <c r="FD45" s="122"/>
      <c r="FE45" s="122"/>
      <c r="FF45" s="122"/>
      <c r="FG45" s="122"/>
      <c r="FH45" s="122"/>
      <c r="FI45" s="122"/>
      <c r="FJ45" s="122"/>
      <c r="FK45" s="122"/>
      <c r="FL45" s="122"/>
      <c r="FM45" s="122"/>
      <c r="FN45" s="122"/>
      <c r="FO45" s="122"/>
      <c r="FP45" s="122"/>
      <c r="FQ45" s="122"/>
      <c r="FR45" s="122"/>
      <c r="FS45" s="122"/>
      <c r="FT45" s="122"/>
      <c r="FU45" s="122"/>
      <c r="FV45" s="122"/>
      <c r="FW45" s="122"/>
      <c r="FX45" s="122"/>
      <c r="FY45" s="122"/>
      <c r="FZ45" s="122"/>
      <c r="GA45" s="122"/>
      <c r="GB45" s="122"/>
      <c r="GC45" s="122"/>
      <c r="GD45" s="122"/>
      <c r="GE45" s="122"/>
      <c r="GF45" s="122"/>
      <c r="GG45" s="122"/>
      <c r="GH45" s="122"/>
      <c r="GI45" s="122"/>
      <c r="GJ45" s="122"/>
      <c r="GK45" s="122"/>
      <c r="GL45" s="122"/>
      <c r="GM45" s="122"/>
      <c r="GN45" s="122"/>
      <c r="GO45" s="122"/>
      <c r="GP45" s="122"/>
      <c r="GQ45" s="122"/>
      <c r="GR45" s="122"/>
      <c r="GS45" s="122"/>
      <c r="GT45" s="122"/>
      <c r="GU45" s="122"/>
      <c r="GV45" s="122"/>
      <c r="GW45" s="122"/>
      <c r="GX45" s="122"/>
      <c r="GY45" s="122"/>
      <c r="GZ45" s="122"/>
      <c r="HA45" s="122"/>
      <c r="HB45" s="122"/>
      <c r="HC45" s="122"/>
      <c r="HD45" s="122"/>
      <c r="HE45" s="122"/>
      <c r="HF45" s="122"/>
      <c r="HG45" s="122"/>
      <c r="HH45" s="122"/>
      <c r="HI45" s="122"/>
      <c r="HJ45" s="122"/>
      <c r="HK45" s="122"/>
      <c r="HL45" s="122"/>
      <c r="HM45" s="122"/>
      <c r="HN45" s="122"/>
      <c r="HO45" s="122"/>
      <c r="HP45" s="122"/>
      <c r="HQ45" s="122"/>
      <c r="HR45" s="122"/>
      <c r="HS45" s="122"/>
      <c r="HT45" s="122"/>
      <c r="HU45" s="122"/>
      <c r="HV45" s="122"/>
      <c r="HW45" s="122"/>
      <c r="HX45" s="122"/>
      <c r="HY45" s="122"/>
      <c r="HZ45" s="122"/>
      <c r="IA45" s="122"/>
      <c r="IB45" s="122"/>
      <c r="IC45" s="122"/>
      <c r="ID45" s="122"/>
      <c r="IE45" s="122"/>
      <c r="IF45" s="122"/>
      <c r="IG45" s="122"/>
      <c r="IH45" s="122"/>
      <c r="II45" s="122"/>
      <c r="IJ45" s="122"/>
      <c r="IK45" s="122"/>
      <c r="IL45" s="122"/>
      <c r="IM45" s="122"/>
      <c r="IN45" s="122"/>
      <c r="IO45" s="122"/>
      <c r="IP45" s="122"/>
      <c r="IQ45" s="122"/>
      <c r="IR45" s="122"/>
      <c r="IS45" s="122"/>
      <c r="IT45" s="122"/>
      <c r="IU45" s="122"/>
      <c r="IV45" s="122"/>
    </row>
    <row r="46" spans="1:256">
      <c r="A46" s="119"/>
      <c r="B46" s="122"/>
      <c r="C46" s="985" t="s">
        <v>1484</v>
      </c>
      <c r="D46" s="125" t="s">
        <v>795</v>
      </c>
      <c r="E46" s="985"/>
      <c r="F46" s="123"/>
      <c r="G46" s="122"/>
      <c r="H46" s="122"/>
      <c r="I46" s="122"/>
      <c r="J46" s="122"/>
      <c r="K46" s="122"/>
      <c r="L46" s="122"/>
      <c r="M46" s="122"/>
      <c r="N46" s="122"/>
      <c r="O46" s="122"/>
      <c r="P46" s="122"/>
      <c r="Q46" s="122"/>
      <c r="R46" s="122"/>
      <c r="S46" s="122"/>
      <c r="T46" s="122"/>
      <c r="U46" s="122"/>
      <c r="V46" s="122"/>
      <c r="W46" s="122"/>
      <c r="X46" s="122"/>
      <c r="Y46" s="122"/>
      <c r="Z46" s="122"/>
      <c r="AA46" s="122"/>
      <c r="AB46" s="122"/>
      <c r="AC46" s="122"/>
      <c r="AD46" s="122"/>
      <c r="AE46" s="122"/>
      <c r="AF46" s="122"/>
      <c r="AG46" s="122"/>
      <c r="AH46" s="122"/>
      <c r="AI46" s="122"/>
      <c r="AJ46" s="122"/>
      <c r="AK46" s="122"/>
      <c r="AL46" s="122"/>
      <c r="AM46" s="122"/>
      <c r="AN46" s="122"/>
      <c r="AO46" s="122"/>
      <c r="AP46" s="122"/>
      <c r="AQ46" s="122"/>
      <c r="AR46" s="122"/>
      <c r="AS46" s="122"/>
      <c r="AT46" s="122"/>
      <c r="AU46" s="122"/>
      <c r="AV46" s="122"/>
      <c r="AW46" s="122"/>
      <c r="AX46" s="122"/>
      <c r="AY46" s="122"/>
      <c r="AZ46" s="122"/>
      <c r="BA46" s="122"/>
      <c r="BB46" s="122"/>
      <c r="BC46" s="122"/>
      <c r="BD46" s="122"/>
      <c r="BE46" s="122"/>
      <c r="BF46" s="122"/>
      <c r="BG46" s="122"/>
      <c r="BH46" s="122"/>
      <c r="BI46" s="122"/>
      <c r="BJ46" s="122"/>
      <c r="BK46" s="122"/>
      <c r="BL46" s="122"/>
      <c r="BM46" s="122"/>
      <c r="BN46" s="122"/>
      <c r="BO46" s="122"/>
      <c r="BP46" s="122"/>
      <c r="BQ46" s="122"/>
      <c r="BR46" s="122"/>
      <c r="BS46" s="122"/>
      <c r="BT46" s="122"/>
      <c r="BU46" s="122"/>
      <c r="BV46" s="122"/>
      <c r="BW46" s="122"/>
      <c r="BX46" s="122"/>
      <c r="BY46" s="122"/>
      <c r="BZ46" s="122"/>
      <c r="CA46" s="122"/>
      <c r="CB46" s="122"/>
      <c r="CC46" s="122"/>
      <c r="CD46" s="122"/>
      <c r="CE46" s="122"/>
      <c r="CF46" s="122"/>
      <c r="CG46" s="122"/>
      <c r="CH46" s="122"/>
      <c r="CI46" s="122"/>
      <c r="CJ46" s="122"/>
      <c r="CK46" s="122"/>
      <c r="CL46" s="122"/>
      <c r="CM46" s="122"/>
      <c r="CN46" s="122"/>
      <c r="CO46" s="122"/>
      <c r="CP46" s="122"/>
      <c r="CQ46" s="122"/>
      <c r="CR46" s="122"/>
      <c r="CS46" s="122"/>
      <c r="CT46" s="122"/>
      <c r="CU46" s="122"/>
      <c r="CV46" s="122"/>
      <c r="CW46" s="122"/>
      <c r="CX46" s="122"/>
      <c r="CY46" s="122"/>
      <c r="CZ46" s="122"/>
      <c r="DA46" s="122"/>
      <c r="DB46" s="122"/>
      <c r="DC46" s="122"/>
      <c r="DD46" s="122"/>
      <c r="DE46" s="122"/>
      <c r="DF46" s="122"/>
      <c r="DG46" s="122"/>
      <c r="DH46" s="122"/>
      <c r="DI46" s="122"/>
      <c r="DJ46" s="122"/>
      <c r="DK46" s="122"/>
      <c r="DL46" s="122"/>
      <c r="DM46" s="122"/>
      <c r="DN46" s="122"/>
      <c r="DO46" s="122"/>
      <c r="DP46" s="122"/>
      <c r="DQ46" s="122"/>
      <c r="DR46" s="122"/>
      <c r="DS46" s="122"/>
      <c r="DT46" s="122"/>
      <c r="DU46" s="122"/>
      <c r="DV46" s="122"/>
      <c r="DW46" s="122"/>
      <c r="DX46" s="122"/>
      <c r="DY46" s="122"/>
      <c r="DZ46" s="122"/>
      <c r="EA46" s="122"/>
      <c r="EB46" s="122"/>
      <c r="EC46" s="122"/>
      <c r="ED46" s="122"/>
      <c r="EE46" s="122"/>
      <c r="EF46" s="122"/>
      <c r="EG46" s="122"/>
      <c r="EH46" s="122"/>
      <c r="EI46" s="122"/>
      <c r="EJ46" s="122"/>
      <c r="EK46" s="122"/>
      <c r="EL46" s="122"/>
      <c r="EM46" s="122"/>
      <c r="EN46" s="122"/>
      <c r="EO46" s="122"/>
      <c r="EP46" s="122"/>
      <c r="EQ46" s="122"/>
      <c r="ER46" s="122"/>
      <c r="ES46" s="122"/>
      <c r="ET46" s="122"/>
      <c r="EU46" s="122"/>
      <c r="EV46" s="122"/>
      <c r="EW46" s="122"/>
      <c r="EX46" s="122"/>
      <c r="EY46" s="122"/>
      <c r="EZ46" s="122"/>
      <c r="FA46" s="122"/>
      <c r="FB46" s="122"/>
      <c r="FC46" s="122"/>
      <c r="FD46" s="122"/>
      <c r="FE46" s="122"/>
      <c r="FF46" s="122"/>
      <c r="FG46" s="122"/>
      <c r="FH46" s="122"/>
      <c r="FI46" s="122"/>
      <c r="FJ46" s="122"/>
      <c r="FK46" s="122"/>
      <c r="FL46" s="122"/>
      <c r="FM46" s="122"/>
      <c r="FN46" s="122"/>
      <c r="FO46" s="122"/>
      <c r="FP46" s="122"/>
      <c r="FQ46" s="122"/>
      <c r="FR46" s="122"/>
      <c r="FS46" s="122"/>
      <c r="FT46" s="122"/>
      <c r="FU46" s="122"/>
      <c r="FV46" s="122"/>
      <c r="FW46" s="122"/>
      <c r="FX46" s="122"/>
      <c r="FY46" s="122"/>
      <c r="FZ46" s="122"/>
      <c r="GA46" s="122"/>
      <c r="GB46" s="122"/>
      <c r="GC46" s="122"/>
      <c r="GD46" s="122"/>
      <c r="GE46" s="122"/>
      <c r="GF46" s="122"/>
      <c r="GG46" s="122"/>
      <c r="GH46" s="122"/>
      <c r="GI46" s="122"/>
      <c r="GJ46" s="122"/>
      <c r="GK46" s="122"/>
      <c r="GL46" s="122"/>
      <c r="GM46" s="122"/>
      <c r="GN46" s="122"/>
      <c r="GO46" s="122"/>
      <c r="GP46" s="122"/>
      <c r="GQ46" s="122"/>
      <c r="GR46" s="122"/>
      <c r="GS46" s="122"/>
      <c r="GT46" s="122"/>
      <c r="GU46" s="122"/>
      <c r="GV46" s="122"/>
      <c r="GW46" s="122"/>
      <c r="GX46" s="122"/>
      <c r="GY46" s="122"/>
      <c r="GZ46" s="122"/>
      <c r="HA46" s="122"/>
      <c r="HB46" s="122"/>
      <c r="HC46" s="122"/>
      <c r="HD46" s="122"/>
      <c r="HE46" s="122"/>
      <c r="HF46" s="122"/>
      <c r="HG46" s="122"/>
      <c r="HH46" s="122"/>
      <c r="HI46" s="122"/>
      <c r="HJ46" s="122"/>
      <c r="HK46" s="122"/>
      <c r="HL46" s="122"/>
      <c r="HM46" s="122"/>
      <c r="HN46" s="122"/>
      <c r="HO46" s="122"/>
      <c r="HP46" s="122"/>
      <c r="HQ46" s="122"/>
      <c r="HR46" s="122"/>
      <c r="HS46" s="122"/>
      <c r="HT46" s="122"/>
      <c r="HU46" s="122"/>
      <c r="HV46" s="122"/>
      <c r="HW46" s="122"/>
      <c r="HX46" s="122"/>
      <c r="HY46" s="122"/>
      <c r="HZ46" s="122"/>
      <c r="IA46" s="122"/>
      <c r="IB46" s="122"/>
      <c r="IC46" s="122"/>
      <c r="ID46" s="122"/>
      <c r="IE46" s="122"/>
      <c r="IF46" s="122"/>
      <c r="IG46" s="122"/>
      <c r="IH46" s="122"/>
      <c r="II46" s="122"/>
      <c r="IJ46" s="122"/>
      <c r="IK46" s="122"/>
      <c r="IL46" s="122"/>
      <c r="IM46" s="122"/>
      <c r="IN46" s="122"/>
      <c r="IO46" s="122"/>
      <c r="IP46" s="122"/>
      <c r="IQ46" s="122"/>
      <c r="IR46" s="122"/>
      <c r="IS46" s="122"/>
      <c r="IT46" s="122"/>
      <c r="IU46" s="122"/>
      <c r="IV46" s="122"/>
    </row>
    <row r="47" spans="1:256">
      <c r="A47" s="119"/>
      <c r="B47" s="122"/>
      <c r="C47" s="985" t="s">
        <v>1485</v>
      </c>
      <c r="D47" s="124" t="s">
        <v>1486</v>
      </c>
      <c r="E47" s="985" t="s">
        <v>1487</v>
      </c>
      <c r="F47" s="123"/>
      <c r="G47" s="122"/>
      <c r="H47" s="122"/>
      <c r="I47" s="122"/>
      <c r="J47" s="122"/>
      <c r="K47" s="122"/>
      <c r="L47" s="122"/>
      <c r="M47" s="122"/>
      <c r="N47" s="122"/>
      <c r="O47" s="122"/>
      <c r="P47" s="122"/>
      <c r="Q47" s="122"/>
      <c r="R47" s="122"/>
      <c r="S47" s="122"/>
      <c r="T47" s="122"/>
      <c r="U47" s="122"/>
      <c r="V47" s="122"/>
      <c r="W47" s="122"/>
      <c r="X47" s="122"/>
      <c r="Y47" s="122"/>
      <c r="Z47" s="122"/>
      <c r="AA47" s="122"/>
      <c r="AB47" s="122"/>
      <c r="AC47" s="122"/>
      <c r="AD47" s="122"/>
      <c r="AE47" s="122"/>
      <c r="AF47" s="122"/>
      <c r="AG47" s="122"/>
      <c r="AH47" s="122"/>
      <c r="AI47" s="122"/>
      <c r="AJ47" s="122"/>
      <c r="AK47" s="122"/>
      <c r="AL47" s="122"/>
      <c r="AM47" s="122"/>
      <c r="AN47" s="122"/>
      <c r="AO47" s="122"/>
      <c r="AP47" s="122"/>
      <c r="AQ47" s="122"/>
      <c r="AR47" s="122"/>
      <c r="AS47" s="122"/>
      <c r="AT47" s="122"/>
      <c r="AU47" s="122"/>
      <c r="AV47" s="122"/>
      <c r="AW47" s="122"/>
      <c r="AX47" s="122"/>
      <c r="AY47" s="122"/>
      <c r="AZ47" s="122"/>
      <c r="BA47" s="122"/>
      <c r="BB47" s="122"/>
      <c r="BC47" s="122"/>
      <c r="BD47" s="122"/>
      <c r="BE47" s="122"/>
      <c r="BF47" s="122"/>
      <c r="BG47" s="122"/>
      <c r="BH47" s="122"/>
      <c r="BI47" s="122"/>
      <c r="BJ47" s="122"/>
      <c r="BK47" s="122"/>
      <c r="BL47" s="122"/>
      <c r="BM47" s="122"/>
      <c r="BN47" s="122"/>
      <c r="BO47" s="122"/>
      <c r="BP47" s="122"/>
      <c r="BQ47" s="122"/>
      <c r="BR47" s="122"/>
      <c r="BS47" s="122"/>
      <c r="BT47" s="122"/>
      <c r="BU47" s="122"/>
      <c r="BV47" s="122"/>
      <c r="BW47" s="122"/>
      <c r="BX47" s="122"/>
      <c r="BY47" s="122"/>
      <c r="BZ47" s="122"/>
      <c r="CA47" s="122"/>
      <c r="CB47" s="122"/>
      <c r="CC47" s="122"/>
      <c r="CD47" s="122"/>
      <c r="CE47" s="122"/>
      <c r="CF47" s="122"/>
      <c r="CG47" s="122"/>
      <c r="CH47" s="122"/>
      <c r="CI47" s="122"/>
      <c r="CJ47" s="122"/>
      <c r="CK47" s="122"/>
      <c r="CL47" s="122"/>
      <c r="CM47" s="122"/>
      <c r="CN47" s="122"/>
      <c r="CO47" s="122"/>
      <c r="CP47" s="122"/>
      <c r="CQ47" s="122"/>
      <c r="CR47" s="122"/>
      <c r="CS47" s="122"/>
      <c r="CT47" s="122"/>
      <c r="CU47" s="122"/>
      <c r="CV47" s="122"/>
      <c r="CW47" s="122"/>
      <c r="CX47" s="122"/>
      <c r="CY47" s="122"/>
      <c r="CZ47" s="122"/>
      <c r="DA47" s="122"/>
      <c r="DB47" s="122"/>
      <c r="DC47" s="122"/>
      <c r="DD47" s="122"/>
      <c r="DE47" s="122"/>
      <c r="DF47" s="122"/>
      <c r="DG47" s="122"/>
      <c r="DH47" s="122"/>
      <c r="DI47" s="122"/>
      <c r="DJ47" s="122"/>
      <c r="DK47" s="122"/>
      <c r="DL47" s="122"/>
      <c r="DM47" s="122"/>
      <c r="DN47" s="122"/>
      <c r="DO47" s="122"/>
      <c r="DP47" s="122"/>
      <c r="DQ47" s="122"/>
      <c r="DR47" s="122"/>
      <c r="DS47" s="122"/>
      <c r="DT47" s="122"/>
      <c r="DU47" s="122"/>
      <c r="DV47" s="122"/>
      <c r="DW47" s="122"/>
      <c r="DX47" s="122"/>
      <c r="DY47" s="122"/>
      <c r="DZ47" s="122"/>
      <c r="EA47" s="122"/>
      <c r="EB47" s="122"/>
      <c r="EC47" s="122"/>
      <c r="ED47" s="122"/>
      <c r="EE47" s="122"/>
      <c r="EF47" s="122"/>
      <c r="EG47" s="122"/>
      <c r="EH47" s="122"/>
      <c r="EI47" s="122"/>
      <c r="EJ47" s="122"/>
      <c r="EK47" s="122"/>
      <c r="EL47" s="122"/>
      <c r="EM47" s="122"/>
      <c r="EN47" s="122"/>
      <c r="EO47" s="122"/>
      <c r="EP47" s="122"/>
      <c r="EQ47" s="122"/>
      <c r="ER47" s="122"/>
      <c r="ES47" s="122"/>
      <c r="ET47" s="122"/>
      <c r="EU47" s="122"/>
      <c r="EV47" s="122"/>
      <c r="EW47" s="122"/>
      <c r="EX47" s="122"/>
      <c r="EY47" s="122"/>
      <c r="EZ47" s="122"/>
      <c r="FA47" s="122"/>
      <c r="FB47" s="122"/>
      <c r="FC47" s="122"/>
      <c r="FD47" s="122"/>
      <c r="FE47" s="122"/>
      <c r="FF47" s="122"/>
      <c r="FG47" s="122"/>
      <c r="FH47" s="122"/>
      <c r="FI47" s="122"/>
      <c r="FJ47" s="122"/>
      <c r="FK47" s="122"/>
      <c r="FL47" s="122"/>
      <c r="FM47" s="122"/>
      <c r="FN47" s="122"/>
      <c r="FO47" s="122"/>
      <c r="FP47" s="122"/>
      <c r="FQ47" s="122"/>
      <c r="FR47" s="122"/>
      <c r="FS47" s="122"/>
      <c r="FT47" s="122"/>
      <c r="FU47" s="122"/>
      <c r="FV47" s="122"/>
      <c r="FW47" s="122"/>
      <c r="FX47" s="122"/>
      <c r="FY47" s="122"/>
      <c r="FZ47" s="122"/>
      <c r="GA47" s="122"/>
      <c r="GB47" s="122"/>
      <c r="GC47" s="122"/>
      <c r="GD47" s="122"/>
      <c r="GE47" s="122"/>
      <c r="GF47" s="122"/>
      <c r="GG47" s="122"/>
      <c r="GH47" s="122"/>
      <c r="GI47" s="122"/>
      <c r="GJ47" s="122"/>
      <c r="GK47" s="122"/>
      <c r="GL47" s="122"/>
      <c r="GM47" s="122"/>
      <c r="GN47" s="122"/>
      <c r="GO47" s="122"/>
      <c r="GP47" s="122"/>
      <c r="GQ47" s="122"/>
      <c r="GR47" s="122"/>
      <c r="GS47" s="122"/>
      <c r="GT47" s="122"/>
      <c r="GU47" s="122"/>
      <c r="GV47" s="122"/>
      <c r="GW47" s="122"/>
      <c r="GX47" s="122"/>
      <c r="GY47" s="122"/>
      <c r="GZ47" s="122"/>
      <c r="HA47" s="122"/>
      <c r="HB47" s="122"/>
      <c r="HC47" s="122"/>
      <c r="HD47" s="122"/>
      <c r="HE47" s="122"/>
      <c r="HF47" s="122"/>
      <c r="HG47" s="122"/>
      <c r="HH47" s="122"/>
      <c r="HI47" s="122"/>
      <c r="HJ47" s="122"/>
      <c r="HK47" s="122"/>
      <c r="HL47" s="122"/>
      <c r="HM47" s="122"/>
      <c r="HN47" s="122"/>
      <c r="HO47" s="122"/>
      <c r="HP47" s="122"/>
      <c r="HQ47" s="122"/>
      <c r="HR47" s="122"/>
      <c r="HS47" s="122"/>
      <c r="HT47" s="122"/>
      <c r="HU47" s="122"/>
      <c r="HV47" s="122"/>
      <c r="HW47" s="122"/>
      <c r="HX47" s="122"/>
      <c r="HY47" s="122"/>
      <c r="HZ47" s="122"/>
      <c r="IA47" s="122"/>
      <c r="IB47" s="122"/>
      <c r="IC47" s="122"/>
      <c r="ID47" s="122"/>
      <c r="IE47" s="122"/>
      <c r="IF47" s="122"/>
      <c r="IG47" s="122"/>
      <c r="IH47" s="122"/>
      <c r="II47" s="122"/>
      <c r="IJ47" s="122"/>
      <c r="IK47" s="122"/>
      <c r="IL47" s="122"/>
      <c r="IM47" s="122"/>
      <c r="IN47" s="122"/>
      <c r="IO47" s="122"/>
      <c r="IP47" s="122"/>
      <c r="IQ47" s="122"/>
      <c r="IR47" s="122"/>
      <c r="IS47" s="122"/>
      <c r="IT47" s="122"/>
      <c r="IU47" s="122"/>
      <c r="IV47" s="122"/>
    </row>
    <row r="48" spans="1:256">
      <c r="A48" s="119"/>
      <c r="B48" s="122"/>
      <c r="C48" s="985" t="s">
        <v>1488</v>
      </c>
      <c r="D48" s="122"/>
      <c r="E48" s="985" t="s">
        <v>1489</v>
      </c>
      <c r="F48" s="123"/>
      <c r="G48" s="122"/>
      <c r="H48" s="122"/>
      <c r="I48" s="122"/>
      <c r="J48" s="122"/>
      <c r="K48" s="122"/>
      <c r="L48" s="122"/>
      <c r="M48" s="122"/>
      <c r="N48" s="122"/>
      <c r="O48" s="122"/>
      <c r="P48" s="122"/>
      <c r="Q48" s="122"/>
      <c r="R48" s="122"/>
      <c r="S48" s="122"/>
      <c r="T48" s="122"/>
      <c r="U48" s="122"/>
      <c r="V48" s="122"/>
      <c r="W48" s="122"/>
      <c r="X48" s="122"/>
      <c r="Y48" s="122"/>
      <c r="Z48" s="122"/>
      <c r="AA48" s="122"/>
      <c r="AB48" s="122"/>
      <c r="AC48" s="122"/>
      <c r="AD48" s="122"/>
      <c r="AE48" s="122"/>
      <c r="AF48" s="122"/>
      <c r="AG48" s="122"/>
      <c r="AH48" s="122"/>
      <c r="AI48" s="122"/>
      <c r="AJ48" s="122"/>
      <c r="AK48" s="122"/>
      <c r="AL48" s="122"/>
      <c r="AM48" s="122"/>
      <c r="AN48" s="122"/>
      <c r="AO48" s="122"/>
      <c r="AP48" s="122"/>
      <c r="AQ48" s="122"/>
      <c r="AR48" s="122"/>
      <c r="AS48" s="122"/>
      <c r="AT48" s="122"/>
      <c r="AU48" s="122"/>
      <c r="AV48" s="122"/>
      <c r="AW48" s="122"/>
      <c r="AX48" s="122"/>
      <c r="AY48" s="122"/>
      <c r="AZ48" s="122"/>
      <c r="BA48" s="122"/>
      <c r="BB48" s="122"/>
      <c r="BC48" s="122"/>
      <c r="BD48" s="122"/>
      <c r="BE48" s="122"/>
      <c r="BF48" s="122"/>
      <c r="BG48" s="122"/>
      <c r="BH48" s="122"/>
      <c r="BI48" s="122"/>
      <c r="BJ48" s="122"/>
      <c r="BK48" s="122"/>
      <c r="BL48" s="122"/>
      <c r="BM48" s="122"/>
      <c r="BN48" s="122"/>
      <c r="BO48" s="122"/>
      <c r="BP48" s="122"/>
      <c r="BQ48" s="122"/>
      <c r="BR48" s="122"/>
      <c r="BS48" s="122"/>
      <c r="BT48" s="122"/>
      <c r="BU48" s="122"/>
      <c r="BV48" s="122"/>
      <c r="BW48" s="122"/>
      <c r="BX48" s="122"/>
      <c r="BY48" s="122"/>
      <c r="BZ48" s="122"/>
      <c r="CA48" s="122"/>
      <c r="CB48" s="122"/>
      <c r="CC48" s="122"/>
      <c r="CD48" s="122"/>
      <c r="CE48" s="122"/>
      <c r="CF48" s="122"/>
      <c r="CG48" s="122"/>
      <c r="CH48" s="122"/>
      <c r="CI48" s="122"/>
      <c r="CJ48" s="122"/>
      <c r="CK48" s="122"/>
      <c r="CL48" s="122"/>
      <c r="CM48" s="122"/>
      <c r="CN48" s="122"/>
      <c r="CO48" s="122"/>
      <c r="CP48" s="122"/>
      <c r="CQ48" s="122"/>
      <c r="CR48" s="122"/>
      <c r="CS48" s="122"/>
      <c r="CT48" s="122"/>
      <c r="CU48" s="122"/>
      <c r="CV48" s="122"/>
      <c r="CW48" s="122"/>
      <c r="CX48" s="122"/>
      <c r="CY48" s="122"/>
      <c r="CZ48" s="122"/>
      <c r="DA48" s="122"/>
      <c r="DB48" s="122"/>
      <c r="DC48" s="122"/>
      <c r="DD48" s="122"/>
      <c r="DE48" s="122"/>
      <c r="DF48" s="122"/>
      <c r="DG48" s="122"/>
      <c r="DH48" s="122"/>
      <c r="DI48" s="122"/>
      <c r="DJ48" s="122"/>
      <c r="DK48" s="122"/>
      <c r="DL48" s="122"/>
      <c r="DM48" s="122"/>
      <c r="DN48" s="122"/>
      <c r="DO48" s="122"/>
      <c r="DP48" s="122"/>
      <c r="DQ48" s="122"/>
      <c r="DR48" s="122"/>
      <c r="DS48" s="122"/>
      <c r="DT48" s="122"/>
      <c r="DU48" s="122"/>
      <c r="DV48" s="122"/>
      <c r="DW48" s="122"/>
      <c r="DX48" s="122"/>
      <c r="DY48" s="122"/>
      <c r="DZ48" s="122"/>
      <c r="EA48" s="122"/>
      <c r="EB48" s="122"/>
      <c r="EC48" s="122"/>
      <c r="ED48" s="122"/>
      <c r="EE48" s="122"/>
      <c r="EF48" s="122"/>
      <c r="EG48" s="122"/>
      <c r="EH48" s="122"/>
      <c r="EI48" s="122"/>
      <c r="EJ48" s="122"/>
      <c r="EK48" s="122"/>
      <c r="EL48" s="122"/>
      <c r="EM48" s="122"/>
      <c r="EN48" s="122"/>
      <c r="EO48" s="122"/>
      <c r="EP48" s="122"/>
      <c r="EQ48" s="122"/>
      <c r="ER48" s="122"/>
      <c r="ES48" s="122"/>
      <c r="ET48" s="122"/>
      <c r="EU48" s="122"/>
      <c r="EV48" s="122"/>
      <c r="EW48" s="122"/>
      <c r="EX48" s="122"/>
      <c r="EY48" s="122"/>
      <c r="EZ48" s="122"/>
      <c r="FA48" s="122"/>
      <c r="FB48" s="122"/>
      <c r="FC48" s="122"/>
      <c r="FD48" s="122"/>
      <c r="FE48" s="122"/>
      <c r="FF48" s="122"/>
      <c r="FG48" s="122"/>
      <c r="FH48" s="122"/>
      <c r="FI48" s="122"/>
      <c r="FJ48" s="122"/>
      <c r="FK48" s="122"/>
      <c r="FL48" s="122"/>
      <c r="FM48" s="122"/>
      <c r="FN48" s="122"/>
      <c r="FO48" s="122"/>
      <c r="FP48" s="122"/>
      <c r="FQ48" s="122"/>
      <c r="FR48" s="122"/>
      <c r="FS48" s="122"/>
      <c r="FT48" s="122"/>
      <c r="FU48" s="122"/>
      <c r="FV48" s="122"/>
      <c r="FW48" s="122"/>
      <c r="FX48" s="122"/>
      <c r="FY48" s="122"/>
      <c r="FZ48" s="122"/>
      <c r="GA48" s="122"/>
      <c r="GB48" s="122"/>
      <c r="GC48" s="122"/>
      <c r="GD48" s="122"/>
      <c r="GE48" s="122"/>
      <c r="GF48" s="122"/>
      <c r="GG48" s="122"/>
      <c r="GH48" s="122"/>
      <c r="GI48" s="122"/>
      <c r="GJ48" s="122"/>
      <c r="GK48" s="122"/>
      <c r="GL48" s="122"/>
      <c r="GM48" s="122"/>
      <c r="GN48" s="122"/>
      <c r="GO48" s="122"/>
      <c r="GP48" s="122"/>
      <c r="GQ48" s="122"/>
      <c r="GR48" s="122"/>
      <c r="GS48" s="122"/>
      <c r="GT48" s="122"/>
      <c r="GU48" s="122"/>
      <c r="GV48" s="122"/>
      <c r="GW48" s="122"/>
      <c r="GX48" s="122"/>
      <c r="GY48" s="122"/>
      <c r="GZ48" s="122"/>
      <c r="HA48" s="122"/>
      <c r="HB48" s="122"/>
      <c r="HC48" s="122"/>
      <c r="HD48" s="122"/>
      <c r="HE48" s="122"/>
      <c r="HF48" s="122"/>
      <c r="HG48" s="122"/>
      <c r="HH48" s="122"/>
      <c r="HI48" s="122"/>
      <c r="HJ48" s="122"/>
      <c r="HK48" s="122"/>
      <c r="HL48" s="122"/>
      <c r="HM48" s="122"/>
      <c r="HN48" s="122"/>
      <c r="HO48" s="122"/>
      <c r="HP48" s="122"/>
      <c r="HQ48" s="122"/>
      <c r="HR48" s="122"/>
      <c r="HS48" s="122"/>
      <c r="HT48" s="122"/>
      <c r="HU48" s="122"/>
      <c r="HV48" s="122"/>
      <c r="HW48" s="122"/>
      <c r="HX48" s="122"/>
      <c r="HY48" s="122"/>
      <c r="HZ48" s="122"/>
      <c r="IA48" s="122"/>
      <c r="IB48" s="122"/>
      <c r="IC48" s="122"/>
      <c r="ID48" s="122"/>
      <c r="IE48" s="122"/>
      <c r="IF48" s="122"/>
      <c r="IG48" s="122"/>
      <c r="IH48" s="122"/>
      <c r="II48" s="122"/>
      <c r="IJ48" s="122"/>
      <c r="IK48" s="122"/>
      <c r="IL48" s="122"/>
      <c r="IM48" s="122"/>
      <c r="IN48" s="122"/>
      <c r="IO48" s="122"/>
      <c r="IP48" s="122"/>
      <c r="IQ48" s="122"/>
      <c r="IR48" s="122"/>
      <c r="IS48" s="122"/>
      <c r="IT48" s="122"/>
      <c r="IU48" s="122"/>
      <c r="IV48" s="122"/>
    </row>
    <row r="49" spans="1:256">
      <c r="A49" s="119"/>
      <c r="B49" s="122"/>
      <c r="C49" s="985" t="s">
        <v>1490</v>
      </c>
      <c r="D49" s="122"/>
      <c r="E49" s="985" t="s">
        <v>1491</v>
      </c>
      <c r="F49" s="123"/>
      <c r="G49" s="122"/>
      <c r="H49" s="122"/>
      <c r="I49" s="122"/>
      <c r="J49" s="122"/>
      <c r="K49" s="122"/>
      <c r="L49" s="122"/>
      <c r="M49" s="122"/>
      <c r="N49" s="122"/>
      <c r="O49" s="122"/>
      <c r="P49" s="122"/>
      <c r="Q49" s="122"/>
      <c r="R49" s="122"/>
      <c r="S49" s="122"/>
      <c r="T49" s="122"/>
      <c r="U49" s="122"/>
      <c r="V49" s="122"/>
      <c r="W49" s="122"/>
      <c r="X49" s="122"/>
      <c r="Y49" s="122"/>
      <c r="Z49" s="122"/>
      <c r="AA49" s="122"/>
      <c r="AB49" s="122"/>
      <c r="AC49" s="122"/>
      <c r="AD49" s="122"/>
      <c r="AE49" s="122"/>
      <c r="AF49" s="122"/>
      <c r="AG49" s="122"/>
      <c r="AH49" s="122"/>
      <c r="AI49" s="122"/>
      <c r="AJ49" s="122"/>
      <c r="AK49" s="122"/>
      <c r="AL49" s="122"/>
      <c r="AM49" s="122"/>
      <c r="AN49" s="122"/>
      <c r="AO49" s="122"/>
      <c r="AP49" s="122"/>
      <c r="AQ49" s="122"/>
      <c r="AR49" s="122"/>
      <c r="AS49" s="122"/>
      <c r="AT49" s="122"/>
      <c r="AU49" s="122"/>
      <c r="AV49" s="122"/>
      <c r="AW49" s="122"/>
      <c r="AX49" s="122"/>
      <c r="AY49" s="122"/>
      <c r="AZ49" s="122"/>
      <c r="BA49" s="122"/>
      <c r="BB49" s="122"/>
      <c r="BC49" s="122"/>
      <c r="BD49" s="122"/>
      <c r="BE49" s="122"/>
      <c r="BF49" s="122"/>
      <c r="BG49" s="122"/>
      <c r="BH49" s="122"/>
      <c r="BI49" s="122"/>
      <c r="BJ49" s="122"/>
      <c r="BK49" s="122"/>
      <c r="BL49" s="122"/>
      <c r="BM49" s="122"/>
      <c r="BN49" s="122"/>
      <c r="BO49" s="122"/>
      <c r="BP49" s="122"/>
      <c r="BQ49" s="122"/>
      <c r="BR49" s="122"/>
      <c r="BS49" s="122"/>
      <c r="BT49" s="122"/>
      <c r="BU49" s="122"/>
      <c r="BV49" s="122"/>
      <c r="BW49" s="122"/>
      <c r="BX49" s="122"/>
      <c r="BY49" s="122"/>
      <c r="BZ49" s="122"/>
      <c r="CA49" s="122"/>
      <c r="CB49" s="122"/>
      <c r="CC49" s="122"/>
      <c r="CD49" s="122"/>
      <c r="CE49" s="122"/>
      <c r="CF49" s="122"/>
      <c r="CG49" s="122"/>
      <c r="CH49" s="122"/>
      <c r="CI49" s="122"/>
      <c r="CJ49" s="122"/>
      <c r="CK49" s="122"/>
      <c r="CL49" s="122"/>
      <c r="CM49" s="122"/>
      <c r="CN49" s="122"/>
      <c r="CO49" s="122"/>
      <c r="CP49" s="122"/>
      <c r="CQ49" s="122"/>
      <c r="CR49" s="122"/>
      <c r="CS49" s="122"/>
      <c r="CT49" s="122"/>
      <c r="CU49" s="122"/>
      <c r="CV49" s="122"/>
      <c r="CW49" s="122"/>
      <c r="CX49" s="122"/>
      <c r="CY49" s="122"/>
      <c r="CZ49" s="122"/>
      <c r="DA49" s="122"/>
      <c r="DB49" s="122"/>
      <c r="DC49" s="122"/>
      <c r="DD49" s="122"/>
      <c r="DE49" s="122"/>
      <c r="DF49" s="122"/>
      <c r="DG49" s="122"/>
      <c r="DH49" s="122"/>
      <c r="DI49" s="122"/>
      <c r="DJ49" s="122"/>
      <c r="DK49" s="122"/>
      <c r="DL49" s="122"/>
      <c r="DM49" s="122"/>
      <c r="DN49" s="122"/>
      <c r="DO49" s="122"/>
      <c r="DP49" s="122"/>
      <c r="DQ49" s="122"/>
      <c r="DR49" s="122"/>
      <c r="DS49" s="122"/>
      <c r="DT49" s="122"/>
      <c r="DU49" s="122"/>
      <c r="DV49" s="122"/>
      <c r="DW49" s="122"/>
      <c r="DX49" s="122"/>
      <c r="DY49" s="122"/>
      <c r="DZ49" s="122"/>
      <c r="EA49" s="122"/>
      <c r="EB49" s="122"/>
      <c r="EC49" s="122"/>
      <c r="ED49" s="122"/>
      <c r="EE49" s="122"/>
      <c r="EF49" s="122"/>
      <c r="EG49" s="122"/>
      <c r="EH49" s="122"/>
      <c r="EI49" s="122"/>
      <c r="EJ49" s="122"/>
      <c r="EK49" s="122"/>
      <c r="EL49" s="122"/>
      <c r="EM49" s="122"/>
      <c r="EN49" s="122"/>
      <c r="EO49" s="122"/>
      <c r="EP49" s="122"/>
      <c r="EQ49" s="122"/>
      <c r="ER49" s="122"/>
      <c r="ES49" s="122"/>
      <c r="ET49" s="122"/>
      <c r="EU49" s="122"/>
      <c r="EV49" s="122"/>
      <c r="EW49" s="122"/>
      <c r="EX49" s="122"/>
      <c r="EY49" s="122"/>
      <c r="EZ49" s="122"/>
      <c r="FA49" s="122"/>
      <c r="FB49" s="122"/>
      <c r="FC49" s="122"/>
      <c r="FD49" s="122"/>
      <c r="FE49" s="122"/>
      <c r="FF49" s="122"/>
      <c r="FG49" s="122"/>
      <c r="FH49" s="122"/>
      <c r="FI49" s="122"/>
      <c r="FJ49" s="122"/>
      <c r="FK49" s="122"/>
      <c r="FL49" s="122"/>
      <c r="FM49" s="122"/>
      <c r="FN49" s="122"/>
      <c r="FO49" s="122"/>
      <c r="FP49" s="122"/>
      <c r="FQ49" s="122"/>
      <c r="FR49" s="122"/>
      <c r="FS49" s="122"/>
      <c r="FT49" s="122"/>
      <c r="FU49" s="122"/>
      <c r="FV49" s="122"/>
      <c r="FW49" s="122"/>
      <c r="FX49" s="122"/>
      <c r="FY49" s="122"/>
      <c r="FZ49" s="122"/>
      <c r="GA49" s="122"/>
      <c r="GB49" s="122"/>
      <c r="GC49" s="122"/>
      <c r="GD49" s="122"/>
      <c r="GE49" s="122"/>
      <c r="GF49" s="122"/>
      <c r="GG49" s="122"/>
      <c r="GH49" s="122"/>
      <c r="GI49" s="122"/>
      <c r="GJ49" s="122"/>
      <c r="GK49" s="122"/>
      <c r="GL49" s="122"/>
      <c r="GM49" s="122"/>
      <c r="GN49" s="122"/>
      <c r="GO49" s="122"/>
      <c r="GP49" s="122"/>
      <c r="GQ49" s="122"/>
      <c r="GR49" s="122"/>
      <c r="GS49" s="122"/>
      <c r="GT49" s="122"/>
      <c r="GU49" s="122"/>
      <c r="GV49" s="122"/>
      <c r="GW49" s="122"/>
      <c r="GX49" s="122"/>
      <c r="GY49" s="122"/>
      <c r="GZ49" s="122"/>
      <c r="HA49" s="122"/>
      <c r="HB49" s="122"/>
      <c r="HC49" s="122"/>
      <c r="HD49" s="122"/>
      <c r="HE49" s="122"/>
      <c r="HF49" s="122"/>
      <c r="HG49" s="122"/>
      <c r="HH49" s="122"/>
      <c r="HI49" s="122"/>
      <c r="HJ49" s="122"/>
      <c r="HK49" s="122"/>
      <c r="HL49" s="122"/>
      <c r="HM49" s="122"/>
      <c r="HN49" s="122"/>
      <c r="HO49" s="122"/>
      <c r="HP49" s="122"/>
      <c r="HQ49" s="122"/>
      <c r="HR49" s="122"/>
      <c r="HS49" s="122"/>
      <c r="HT49" s="122"/>
      <c r="HU49" s="122"/>
      <c r="HV49" s="122"/>
      <c r="HW49" s="122"/>
      <c r="HX49" s="122"/>
      <c r="HY49" s="122"/>
      <c r="HZ49" s="122"/>
      <c r="IA49" s="122"/>
      <c r="IB49" s="122"/>
      <c r="IC49" s="122"/>
      <c r="ID49" s="122"/>
      <c r="IE49" s="122"/>
      <c r="IF49" s="122"/>
      <c r="IG49" s="122"/>
      <c r="IH49" s="122"/>
      <c r="II49" s="122"/>
      <c r="IJ49" s="122"/>
      <c r="IK49" s="122"/>
      <c r="IL49" s="122"/>
      <c r="IM49" s="122"/>
      <c r="IN49" s="122"/>
      <c r="IO49" s="122"/>
      <c r="IP49" s="122"/>
      <c r="IQ49" s="122"/>
      <c r="IR49" s="122"/>
      <c r="IS49" s="122"/>
      <c r="IT49" s="122"/>
      <c r="IU49" s="122"/>
      <c r="IV49" s="122"/>
    </row>
    <row r="50" spans="1:256">
      <c r="A50" s="119"/>
      <c r="B50" s="122"/>
      <c r="C50" s="985" t="s">
        <v>1492</v>
      </c>
      <c r="D50" s="122"/>
      <c r="E50" s="985" t="s">
        <v>1493</v>
      </c>
      <c r="F50" s="123"/>
      <c r="G50" s="122"/>
      <c r="H50" s="122"/>
      <c r="I50" s="122"/>
      <c r="J50" s="122"/>
      <c r="K50" s="122"/>
      <c r="L50" s="122"/>
      <c r="M50" s="122"/>
      <c r="N50" s="122"/>
      <c r="O50" s="122"/>
      <c r="P50" s="122"/>
      <c r="Q50" s="122"/>
      <c r="R50" s="122"/>
      <c r="S50" s="122"/>
      <c r="T50" s="122"/>
      <c r="U50" s="122"/>
      <c r="V50" s="122"/>
      <c r="W50" s="122"/>
      <c r="X50" s="122"/>
      <c r="Y50" s="122"/>
      <c r="Z50" s="122"/>
      <c r="AA50" s="122"/>
      <c r="AB50" s="122"/>
      <c r="AC50" s="122"/>
      <c r="AD50" s="122"/>
      <c r="AE50" s="122"/>
      <c r="AF50" s="122"/>
      <c r="AG50" s="122"/>
      <c r="AH50" s="122"/>
      <c r="AI50" s="122"/>
      <c r="AJ50" s="122"/>
      <c r="AK50" s="122"/>
      <c r="AL50" s="122"/>
      <c r="AM50" s="122"/>
      <c r="AN50" s="122"/>
      <c r="AO50" s="122"/>
      <c r="AP50" s="122"/>
      <c r="AQ50" s="122"/>
      <c r="AR50" s="122"/>
      <c r="AS50" s="122"/>
      <c r="AT50" s="122"/>
      <c r="AU50" s="122"/>
      <c r="AV50" s="122"/>
      <c r="AW50" s="122"/>
      <c r="AX50" s="122"/>
      <c r="AY50" s="122"/>
      <c r="AZ50" s="122"/>
      <c r="BA50" s="122"/>
      <c r="BB50" s="122"/>
      <c r="BC50" s="122"/>
      <c r="BD50" s="122"/>
      <c r="BE50" s="122"/>
      <c r="BF50" s="122"/>
      <c r="BG50" s="122"/>
      <c r="BH50" s="122"/>
      <c r="BI50" s="122"/>
      <c r="BJ50" s="122"/>
      <c r="BK50" s="122"/>
      <c r="BL50" s="122"/>
      <c r="BM50" s="122"/>
      <c r="BN50" s="122"/>
      <c r="BO50" s="122"/>
      <c r="BP50" s="122"/>
      <c r="BQ50" s="122"/>
      <c r="BR50" s="122"/>
      <c r="BS50" s="122"/>
      <c r="BT50" s="122"/>
      <c r="BU50" s="122"/>
      <c r="BV50" s="122"/>
      <c r="BW50" s="122"/>
      <c r="BX50" s="122"/>
      <c r="BY50" s="122"/>
      <c r="BZ50" s="122"/>
      <c r="CA50" s="122"/>
      <c r="CB50" s="122"/>
      <c r="CC50" s="122"/>
      <c r="CD50" s="122"/>
      <c r="CE50" s="122"/>
      <c r="CF50" s="122"/>
      <c r="CG50" s="122"/>
      <c r="CH50" s="122"/>
      <c r="CI50" s="122"/>
      <c r="CJ50" s="122"/>
      <c r="CK50" s="122"/>
      <c r="CL50" s="122"/>
      <c r="CM50" s="122"/>
      <c r="CN50" s="122"/>
      <c r="CO50" s="122"/>
      <c r="CP50" s="122"/>
      <c r="CQ50" s="122"/>
      <c r="CR50" s="122"/>
      <c r="CS50" s="122"/>
      <c r="CT50" s="122"/>
      <c r="CU50" s="122"/>
      <c r="CV50" s="122"/>
      <c r="CW50" s="122"/>
      <c r="CX50" s="122"/>
      <c r="CY50" s="122"/>
      <c r="CZ50" s="122"/>
      <c r="DA50" s="122"/>
      <c r="DB50" s="122"/>
      <c r="DC50" s="122"/>
      <c r="DD50" s="122"/>
      <c r="DE50" s="122"/>
      <c r="DF50" s="122"/>
      <c r="DG50" s="122"/>
      <c r="DH50" s="122"/>
      <c r="DI50" s="122"/>
      <c r="DJ50" s="122"/>
      <c r="DK50" s="122"/>
      <c r="DL50" s="122"/>
      <c r="DM50" s="122"/>
      <c r="DN50" s="122"/>
      <c r="DO50" s="122"/>
      <c r="DP50" s="122"/>
      <c r="DQ50" s="122"/>
      <c r="DR50" s="122"/>
      <c r="DS50" s="122"/>
      <c r="DT50" s="122"/>
      <c r="DU50" s="122"/>
      <c r="DV50" s="122"/>
      <c r="DW50" s="122"/>
      <c r="DX50" s="122"/>
      <c r="DY50" s="122"/>
      <c r="DZ50" s="122"/>
      <c r="EA50" s="122"/>
      <c r="EB50" s="122"/>
      <c r="EC50" s="122"/>
      <c r="ED50" s="122"/>
      <c r="EE50" s="122"/>
      <c r="EF50" s="122"/>
      <c r="EG50" s="122"/>
      <c r="EH50" s="122"/>
      <c r="EI50" s="122"/>
      <c r="EJ50" s="122"/>
      <c r="EK50" s="122"/>
      <c r="EL50" s="122"/>
      <c r="EM50" s="122"/>
      <c r="EN50" s="122"/>
      <c r="EO50" s="122"/>
      <c r="EP50" s="122"/>
      <c r="EQ50" s="122"/>
      <c r="ER50" s="122"/>
      <c r="ES50" s="122"/>
      <c r="ET50" s="122"/>
      <c r="EU50" s="122"/>
      <c r="EV50" s="122"/>
      <c r="EW50" s="122"/>
      <c r="EX50" s="122"/>
      <c r="EY50" s="122"/>
      <c r="EZ50" s="122"/>
      <c r="FA50" s="122"/>
      <c r="FB50" s="122"/>
      <c r="FC50" s="122"/>
      <c r="FD50" s="122"/>
      <c r="FE50" s="122"/>
      <c r="FF50" s="122"/>
      <c r="FG50" s="122"/>
      <c r="FH50" s="122"/>
      <c r="FI50" s="122"/>
      <c r="FJ50" s="122"/>
      <c r="FK50" s="122"/>
      <c r="FL50" s="122"/>
      <c r="FM50" s="122"/>
      <c r="FN50" s="122"/>
      <c r="FO50" s="122"/>
      <c r="FP50" s="122"/>
      <c r="FQ50" s="122"/>
      <c r="FR50" s="122"/>
      <c r="FS50" s="122"/>
      <c r="FT50" s="122"/>
      <c r="FU50" s="122"/>
      <c r="FV50" s="122"/>
      <c r="FW50" s="122"/>
      <c r="FX50" s="122"/>
      <c r="FY50" s="122"/>
      <c r="FZ50" s="122"/>
      <c r="GA50" s="122"/>
      <c r="GB50" s="122"/>
      <c r="GC50" s="122"/>
      <c r="GD50" s="122"/>
      <c r="GE50" s="122"/>
      <c r="GF50" s="122"/>
      <c r="GG50" s="122"/>
      <c r="GH50" s="122"/>
      <c r="GI50" s="122"/>
      <c r="GJ50" s="122"/>
      <c r="GK50" s="122"/>
      <c r="GL50" s="122"/>
      <c r="GM50" s="122"/>
      <c r="GN50" s="122"/>
      <c r="GO50" s="122"/>
      <c r="GP50" s="122"/>
      <c r="GQ50" s="122"/>
      <c r="GR50" s="122"/>
      <c r="GS50" s="122"/>
      <c r="GT50" s="122"/>
      <c r="GU50" s="122"/>
      <c r="GV50" s="122"/>
      <c r="GW50" s="122"/>
      <c r="GX50" s="122"/>
      <c r="GY50" s="122"/>
      <c r="GZ50" s="122"/>
      <c r="HA50" s="122"/>
      <c r="HB50" s="122"/>
      <c r="HC50" s="122"/>
      <c r="HD50" s="122"/>
      <c r="HE50" s="122"/>
      <c r="HF50" s="122"/>
      <c r="HG50" s="122"/>
      <c r="HH50" s="122"/>
      <c r="HI50" s="122"/>
      <c r="HJ50" s="122"/>
      <c r="HK50" s="122"/>
      <c r="HL50" s="122"/>
      <c r="HM50" s="122"/>
      <c r="HN50" s="122"/>
      <c r="HO50" s="122"/>
      <c r="HP50" s="122"/>
      <c r="HQ50" s="122"/>
      <c r="HR50" s="122"/>
      <c r="HS50" s="122"/>
      <c r="HT50" s="122"/>
      <c r="HU50" s="122"/>
      <c r="HV50" s="122"/>
      <c r="HW50" s="122"/>
      <c r="HX50" s="122"/>
      <c r="HY50" s="122"/>
      <c r="HZ50" s="122"/>
      <c r="IA50" s="122"/>
      <c r="IB50" s="122"/>
      <c r="IC50" s="122"/>
      <c r="ID50" s="122"/>
      <c r="IE50" s="122"/>
      <c r="IF50" s="122"/>
      <c r="IG50" s="122"/>
      <c r="IH50" s="122"/>
      <c r="II50" s="122"/>
      <c r="IJ50" s="122"/>
      <c r="IK50" s="122"/>
      <c r="IL50" s="122"/>
      <c r="IM50" s="122"/>
      <c r="IN50" s="122"/>
      <c r="IO50" s="122"/>
      <c r="IP50" s="122"/>
      <c r="IQ50" s="122"/>
      <c r="IR50" s="122"/>
      <c r="IS50" s="122"/>
      <c r="IT50" s="122"/>
      <c r="IU50" s="122"/>
      <c r="IV50" s="122"/>
    </row>
    <row r="51" spans="1:256">
      <c r="A51" s="119"/>
      <c r="B51" s="125" t="s">
        <v>795</v>
      </c>
      <c r="C51" s="985" t="s">
        <v>1494</v>
      </c>
      <c r="D51" s="122"/>
      <c r="E51" s="985" t="s">
        <v>1495</v>
      </c>
      <c r="F51" s="123"/>
      <c r="G51" s="122"/>
      <c r="H51" s="122"/>
      <c r="I51" s="122"/>
      <c r="J51" s="122"/>
      <c r="K51" s="122"/>
      <c r="L51" s="122"/>
      <c r="M51" s="122"/>
      <c r="N51" s="122"/>
      <c r="O51" s="122"/>
      <c r="P51" s="122"/>
      <c r="Q51" s="122"/>
      <c r="R51" s="122"/>
      <c r="S51" s="122"/>
      <c r="T51" s="122"/>
      <c r="U51" s="122"/>
      <c r="V51" s="122"/>
      <c r="W51" s="122"/>
      <c r="X51" s="122"/>
      <c r="Y51" s="122"/>
      <c r="Z51" s="122"/>
      <c r="AA51" s="122"/>
      <c r="AB51" s="122"/>
      <c r="AC51" s="122"/>
      <c r="AD51" s="122"/>
      <c r="AE51" s="122"/>
      <c r="AF51" s="122"/>
      <c r="AG51" s="122"/>
      <c r="AH51" s="122"/>
      <c r="AI51" s="122"/>
      <c r="AJ51" s="122"/>
      <c r="AK51" s="122"/>
      <c r="AL51" s="122"/>
      <c r="AM51" s="122"/>
      <c r="AN51" s="122"/>
      <c r="AO51" s="122"/>
      <c r="AP51" s="122"/>
      <c r="AQ51" s="122"/>
      <c r="AR51" s="122"/>
      <c r="AS51" s="122"/>
      <c r="AT51" s="122"/>
      <c r="AU51" s="122"/>
      <c r="AV51" s="122"/>
      <c r="AW51" s="122"/>
      <c r="AX51" s="122"/>
      <c r="AY51" s="122"/>
      <c r="AZ51" s="122"/>
      <c r="BA51" s="122"/>
      <c r="BB51" s="122"/>
      <c r="BC51" s="122"/>
      <c r="BD51" s="122"/>
      <c r="BE51" s="122"/>
      <c r="BF51" s="122"/>
      <c r="BG51" s="122"/>
      <c r="BH51" s="122"/>
      <c r="BI51" s="122"/>
      <c r="BJ51" s="122"/>
      <c r="BK51" s="122"/>
      <c r="BL51" s="122"/>
      <c r="BM51" s="122"/>
      <c r="BN51" s="122"/>
      <c r="BO51" s="122"/>
      <c r="BP51" s="122"/>
      <c r="BQ51" s="122"/>
      <c r="BR51" s="122"/>
      <c r="BS51" s="122"/>
      <c r="BT51" s="122"/>
      <c r="BU51" s="122"/>
      <c r="BV51" s="122"/>
      <c r="BW51" s="122"/>
      <c r="BX51" s="122"/>
      <c r="BY51" s="122"/>
      <c r="BZ51" s="122"/>
      <c r="CA51" s="122"/>
      <c r="CB51" s="122"/>
      <c r="CC51" s="122"/>
      <c r="CD51" s="122"/>
      <c r="CE51" s="122"/>
      <c r="CF51" s="122"/>
      <c r="CG51" s="122"/>
      <c r="CH51" s="122"/>
      <c r="CI51" s="122"/>
      <c r="CJ51" s="122"/>
      <c r="CK51" s="122"/>
      <c r="CL51" s="122"/>
      <c r="CM51" s="122"/>
      <c r="CN51" s="122"/>
      <c r="CO51" s="122"/>
      <c r="CP51" s="122"/>
      <c r="CQ51" s="122"/>
      <c r="CR51" s="122"/>
      <c r="CS51" s="122"/>
      <c r="CT51" s="122"/>
      <c r="CU51" s="122"/>
      <c r="CV51" s="122"/>
      <c r="CW51" s="122"/>
      <c r="CX51" s="122"/>
      <c r="CY51" s="122"/>
      <c r="CZ51" s="122"/>
      <c r="DA51" s="122"/>
      <c r="DB51" s="122"/>
      <c r="DC51" s="122"/>
      <c r="DD51" s="122"/>
      <c r="DE51" s="122"/>
      <c r="DF51" s="122"/>
      <c r="DG51" s="122"/>
      <c r="DH51" s="122"/>
      <c r="DI51" s="122"/>
      <c r="DJ51" s="122"/>
      <c r="DK51" s="122"/>
      <c r="DL51" s="122"/>
      <c r="DM51" s="122"/>
      <c r="DN51" s="122"/>
      <c r="DO51" s="122"/>
      <c r="DP51" s="122"/>
      <c r="DQ51" s="122"/>
      <c r="DR51" s="122"/>
      <c r="DS51" s="122"/>
      <c r="DT51" s="122"/>
      <c r="DU51" s="122"/>
      <c r="DV51" s="122"/>
      <c r="DW51" s="122"/>
      <c r="DX51" s="122"/>
      <c r="DY51" s="122"/>
      <c r="DZ51" s="122"/>
      <c r="EA51" s="122"/>
      <c r="EB51" s="122"/>
      <c r="EC51" s="122"/>
      <c r="ED51" s="122"/>
      <c r="EE51" s="122"/>
      <c r="EF51" s="122"/>
      <c r="EG51" s="122"/>
      <c r="EH51" s="122"/>
      <c r="EI51" s="122"/>
      <c r="EJ51" s="122"/>
      <c r="EK51" s="122"/>
      <c r="EL51" s="122"/>
      <c r="EM51" s="122"/>
      <c r="EN51" s="122"/>
      <c r="EO51" s="122"/>
      <c r="EP51" s="122"/>
      <c r="EQ51" s="122"/>
      <c r="ER51" s="122"/>
      <c r="ES51" s="122"/>
      <c r="ET51" s="122"/>
      <c r="EU51" s="122"/>
      <c r="EV51" s="122"/>
      <c r="EW51" s="122"/>
      <c r="EX51" s="122"/>
      <c r="EY51" s="122"/>
      <c r="EZ51" s="122"/>
      <c r="FA51" s="122"/>
      <c r="FB51" s="122"/>
      <c r="FC51" s="122"/>
      <c r="FD51" s="122"/>
      <c r="FE51" s="122"/>
      <c r="FF51" s="122"/>
      <c r="FG51" s="122"/>
      <c r="FH51" s="122"/>
      <c r="FI51" s="122"/>
      <c r="FJ51" s="122"/>
      <c r="FK51" s="122"/>
      <c r="FL51" s="122"/>
      <c r="FM51" s="122"/>
      <c r="FN51" s="122"/>
      <c r="FO51" s="122"/>
      <c r="FP51" s="122"/>
      <c r="FQ51" s="122"/>
      <c r="FR51" s="122"/>
      <c r="FS51" s="122"/>
      <c r="FT51" s="122"/>
      <c r="FU51" s="122"/>
      <c r="FV51" s="122"/>
      <c r="FW51" s="122"/>
      <c r="FX51" s="122"/>
      <c r="FY51" s="122"/>
      <c r="FZ51" s="122"/>
      <c r="GA51" s="122"/>
      <c r="GB51" s="122"/>
      <c r="GC51" s="122"/>
      <c r="GD51" s="122"/>
      <c r="GE51" s="122"/>
      <c r="GF51" s="122"/>
      <c r="GG51" s="122"/>
      <c r="GH51" s="122"/>
      <c r="GI51" s="122"/>
      <c r="GJ51" s="122"/>
      <c r="GK51" s="122"/>
      <c r="GL51" s="122"/>
      <c r="GM51" s="122"/>
      <c r="GN51" s="122"/>
      <c r="GO51" s="122"/>
      <c r="GP51" s="122"/>
      <c r="GQ51" s="122"/>
      <c r="GR51" s="122"/>
      <c r="GS51" s="122"/>
      <c r="GT51" s="122"/>
      <c r="GU51" s="122"/>
      <c r="GV51" s="122"/>
      <c r="GW51" s="122"/>
      <c r="GX51" s="122"/>
      <c r="GY51" s="122"/>
      <c r="GZ51" s="122"/>
      <c r="HA51" s="122"/>
      <c r="HB51" s="122"/>
      <c r="HC51" s="122"/>
      <c r="HD51" s="122"/>
      <c r="HE51" s="122"/>
      <c r="HF51" s="122"/>
      <c r="HG51" s="122"/>
      <c r="HH51" s="122"/>
      <c r="HI51" s="122"/>
      <c r="HJ51" s="122"/>
      <c r="HK51" s="122"/>
      <c r="HL51" s="122"/>
      <c r="HM51" s="122"/>
      <c r="HN51" s="122"/>
      <c r="HO51" s="122"/>
      <c r="HP51" s="122"/>
      <c r="HQ51" s="122"/>
      <c r="HR51" s="122"/>
      <c r="HS51" s="122"/>
      <c r="HT51" s="122"/>
      <c r="HU51" s="122"/>
      <c r="HV51" s="122"/>
      <c r="HW51" s="122"/>
      <c r="HX51" s="122"/>
      <c r="HY51" s="122"/>
      <c r="HZ51" s="122"/>
      <c r="IA51" s="122"/>
      <c r="IB51" s="122"/>
      <c r="IC51" s="122"/>
      <c r="ID51" s="122"/>
      <c r="IE51" s="122"/>
      <c r="IF51" s="122"/>
      <c r="IG51" s="122"/>
      <c r="IH51" s="122"/>
      <c r="II51" s="122"/>
      <c r="IJ51" s="122"/>
      <c r="IK51" s="122"/>
      <c r="IL51" s="122"/>
      <c r="IM51" s="122"/>
      <c r="IN51" s="122"/>
      <c r="IO51" s="122"/>
      <c r="IP51" s="122"/>
      <c r="IQ51" s="122"/>
      <c r="IR51" s="122"/>
      <c r="IS51" s="122"/>
      <c r="IT51" s="122"/>
      <c r="IU51" s="122"/>
      <c r="IV51" s="122"/>
    </row>
    <row r="52" spans="1:256">
      <c r="A52" s="119"/>
      <c r="B52" s="122"/>
      <c r="C52" s="985" t="s">
        <v>2131</v>
      </c>
      <c r="D52" s="122"/>
      <c r="E52" s="985"/>
      <c r="F52" s="123"/>
      <c r="G52" s="122"/>
      <c r="H52" s="122"/>
      <c r="I52" s="122"/>
      <c r="J52" s="122"/>
      <c r="K52" s="122"/>
      <c r="L52" s="122"/>
      <c r="M52" s="122"/>
      <c r="N52" s="122"/>
      <c r="O52" s="122"/>
      <c r="P52" s="122"/>
      <c r="Q52" s="122"/>
      <c r="R52" s="122"/>
      <c r="S52" s="122"/>
      <c r="T52" s="122"/>
      <c r="U52" s="122"/>
      <c r="V52" s="122"/>
      <c r="W52" s="122"/>
      <c r="X52" s="122"/>
      <c r="Y52" s="122"/>
      <c r="Z52" s="122"/>
      <c r="AA52" s="122"/>
      <c r="AB52" s="122"/>
      <c r="AC52" s="122"/>
      <c r="AD52" s="122"/>
      <c r="AE52" s="122"/>
      <c r="AF52" s="122"/>
      <c r="AG52" s="122"/>
      <c r="AH52" s="122"/>
      <c r="AI52" s="122"/>
      <c r="AJ52" s="122"/>
      <c r="AK52" s="122"/>
      <c r="AL52" s="122"/>
      <c r="AM52" s="122"/>
      <c r="AN52" s="122"/>
      <c r="AO52" s="122"/>
      <c r="AP52" s="122"/>
      <c r="AQ52" s="122"/>
      <c r="AR52" s="122"/>
      <c r="AS52" s="122"/>
      <c r="AT52" s="122"/>
      <c r="AU52" s="122"/>
      <c r="AV52" s="122"/>
      <c r="AW52" s="122"/>
      <c r="AX52" s="122"/>
      <c r="AY52" s="122"/>
      <c r="AZ52" s="122"/>
      <c r="BA52" s="122"/>
      <c r="BB52" s="122"/>
      <c r="BC52" s="122"/>
      <c r="BD52" s="122"/>
      <c r="BE52" s="122"/>
      <c r="BF52" s="122"/>
      <c r="BG52" s="122"/>
      <c r="BH52" s="122"/>
      <c r="BI52" s="122"/>
      <c r="BJ52" s="122"/>
      <c r="BK52" s="122"/>
      <c r="BL52" s="122"/>
      <c r="BM52" s="122"/>
      <c r="BN52" s="122"/>
      <c r="BO52" s="122"/>
      <c r="BP52" s="122"/>
      <c r="BQ52" s="122"/>
      <c r="BR52" s="122"/>
      <c r="BS52" s="122"/>
      <c r="BT52" s="122"/>
      <c r="BU52" s="122"/>
      <c r="BV52" s="122"/>
      <c r="BW52" s="122"/>
      <c r="BX52" s="122"/>
      <c r="BY52" s="122"/>
      <c r="BZ52" s="122"/>
      <c r="CA52" s="122"/>
      <c r="CB52" s="122"/>
      <c r="CC52" s="122"/>
      <c r="CD52" s="122"/>
      <c r="CE52" s="122"/>
      <c r="CF52" s="122"/>
      <c r="CG52" s="122"/>
      <c r="CH52" s="122"/>
      <c r="CI52" s="122"/>
      <c r="CJ52" s="122"/>
      <c r="CK52" s="122"/>
      <c r="CL52" s="122"/>
      <c r="CM52" s="122"/>
      <c r="CN52" s="122"/>
      <c r="CO52" s="122"/>
      <c r="CP52" s="122"/>
      <c r="CQ52" s="122"/>
      <c r="CR52" s="122"/>
      <c r="CS52" s="122"/>
      <c r="CT52" s="122"/>
      <c r="CU52" s="122"/>
      <c r="CV52" s="122"/>
      <c r="CW52" s="122"/>
      <c r="CX52" s="122"/>
      <c r="CY52" s="122"/>
      <c r="CZ52" s="122"/>
      <c r="DA52" s="122"/>
      <c r="DB52" s="122"/>
      <c r="DC52" s="122"/>
      <c r="DD52" s="122"/>
      <c r="DE52" s="122"/>
      <c r="DF52" s="122"/>
      <c r="DG52" s="122"/>
      <c r="DH52" s="122"/>
      <c r="DI52" s="122"/>
      <c r="DJ52" s="122"/>
      <c r="DK52" s="122"/>
      <c r="DL52" s="122"/>
      <c r="DM52" s="122"/>
      <c r="DN52" s="122"/>
      <c r="DO52" s="122"/>
      <c r="DP52" s="122"/>
      <c r="DQ52" s="122"/>
      <c r="DR52" s="122"/>
      <c r="DS52" s="122"/>
      <c r="DT52" s="122"/>
      <c r="DU52" s="122"/>
      <c r="DV52" s="122"/>
      <c r="DW52" s="122"/>
      <c r="DX52" s="122"/>
      <c r="DY52" s="122"/>
      <c r="DZ52" s="122"/>
      <c r="EA52" s="122"/>
      <c r="EB52" s="122"/>
      <c r="EC52" s="122"/>
      <c r="ED52" s="122"/>
      <c r="EE52" s="122"/>
      <c r="EF52" s="122"/>
      <c r="EG52" s="122"/>
      <c r="EH52" s="122"/>
      <c r="EI52" s="122"/>
      <c r="EJ52" s="122"/>
      <c r="EK52" s="122"/>
      <c r="EL52" s="122"/>
      <c r="EM52" s="122"/>
      <c r="EN52" s="122"/>
      <c r="EO52" s="122"/>
      <c r="EP52" s="122"/>
      <c r="EQ52" s="122"/>
      <c r="ER52" s="122"/>
      <c r="ES52" s="122"/>
      <c r="ET52" s="122"/>
      <c r="EU52" s="122"/>
      <c r="EV52" s="122"/>
      <c r="EW52" s="122"/>
      <c r="EX52" s="122"/>
      <c r="EY52" s="122"/>
      <c r="EZ52" s="122"/>
      <c r="FA52" s="122"/>
      <c r="FB52" s="122"/>
      <c r="FC52" s="122"/>
      <c r="FD52" s="122"/>
      <c r="FE52" s="122"/>
      <c r="FF52" s="122"/>
      <c r="FG52" s="122"/>
      <c r="FH52" s="122"/>
      <c r="FI52" s="122"/>
      <c r="FJ52" s="122"/>
      <c r="FK52" s="122"/>
      <c r="FL52" s="122"/>
      <c r="FM52" s="122"/>
      <c r="FN52" s="122"/>
      <c r="FO52" s="122"/>
      <c r="FP52" s="122"/>
      <c r="FQ52" s="122"/>
      <c r="FR52" s="122"/>
      <c r="FS52" s="122"/>
      <c r="FT52" s="122"/>
      <c r="FU52" s="122"/>
      <c r="FV52" s="122"/>
      <c r="FW52" s="122"/>
      <c r="FX52" s="122"/>
      <c r="FY52" s="122"/>
      <c r="FZ52" s="122"/>
      <c r="GA52" s="122"/>
      <c r="GB52" s="122"/>
      <c r="GC52" s="122"/>
      <c r="GD52" s="122"/>
      <c r="GE52" s="122"/>
      <c r="GF52" s="122"/>
      <c r="GG52" s="122"/>
      <c r="GH52" s="122"/>
      <c r="GI52" s="122"/>
      <c r="GJ52" s="122"/>
      <c r="GK52" s="122"/>
      <c r="GL52" s="122"/>
      <c r="GM52" s="122"/>
      <c r="GN52" s="122"/>
      <c r="GO52" s="122"/>
      <c r="GP52" s="122"/>
      <c r="GQ52" s="122"/>
      <c r="GR52" s="122"/>
      <c r="GS52" s="122"/>
      <c r="GT52" s="122"/>
      <c r="GU52" s="122"/>
      <c r="GV52" s="122"/>
      <c r="GW52" s="122"/>
      <c r="GX52" s="122"/>
      <c r="GY52" s="122"/>
      <c r="GZ52" s="122"/>
      <c r="HA52" s="122"/>
      <c r="HB52" s="122"/>
      <c r="HC52" s="122"/>
      <c r="HD52" s="122"/>
      <c r="HE52" s="122"/>
      <c r="HF52" s="122"/>
      <c r="HG52" s="122"/>
      <c r="HH52" s="122"/>
      <c r="HI52" s="122"/>
      <c r="HJ52" s="122"/>
      <c r="HK52" s="122"/>
      <c r="HL52" s="122"/>
      <c r="HM52" s="122"/>
      <c r="HN52" s="122"/>
      <c r="HO52" s="122"/>
      <c r="HP52" s="122"/>
      <c r="HQ52" s="122"/>
      <c r="HR52" s="122"/>
      <c r="HS52" s="122"/>
      <c r="HT52" s="122"/>
      <c r="HU52" s="122"/>
      <c r="HV52" s="122"/>
      <c r="HW52" s="122"/>
      <c r="HX52" s="122"/>
      <c r="HY52" s="122"/>
      <c r="HZ52" s="122"/>
      <c r="IA52" s="122"/>
      <c r="IB52" s="122"/>
      <c r="IC52" s="122"/>
      <c r="ID52" s="122"/>
      <c r="IE52" s="122"/>
      <c r="IF52" s="122"/>
      <c r="IG52" s="122"/>
      <c r="IH52" s="122"/>
      <c r="II52" s="122"/>
      <c r="IJ52" s="122"/>
      <c r="IK52" s="122"/>
      <c r="IL52" s="122"/>
      <c r="IM52" s="122"/>
      <c r="IN52" s="122"/>
      <c r="IO52" s="122"/>
      <c r="IP52" s="122"/>
      <c r="IQ52" s="122"/>
      <c r="IR52" s="122"/>
      <c r="IS52" s="122"/>
      <c r="IT52" s="122"/>
      <c r="IU52" s="122"/>
      <c r="IV52" s="122"/>
    </row>
    <row r="53" spans="1:256">
      <c r="A53" s="119"/>
      <c r="B53" s="122"/>
      <c r="C53" s="985"/>
      <c r="D53" s="122"/>
      <c r="E53" s="985"/>
      <c r="F53" s="123"/>
      <c r="G53" s="122"/>
      <c r="H53" s="122"/>
      <c r="I53" s="122"/>
      <c r="J53" s="122"/>
      <c r="K53" s="122"/>
      <c r="L53" s="122"/>
      <c r="M53" s="122"/>
      <c r="N53" s="122"/>
      <c r="O53" s="122"/>
      <c r="P53" s="122"/>
      <c r="Q53" s="122"/>
      <c r="R53" s="122"/>
      <c r="S53" s="122"/>
      <c r="T53" s="122"/>
      <c r="U53" s="122"/>
      <c r="V53" s="122"/>
      <c r="W53" s="122"/>
      <c r="X53" s="122"/>
      <c r="Y53" s="122"/>
      <c r="Z53" s="122"/>
      <c r="AA53" s="122"/>
      <c r="AB53" s="122"/>
      <c r="AC53" s="122"/>
      <c r="AD53" s="122"/>
      <c r="AE53" s="122"/>
      <c r="AF53" s="122"/>
      <c r="AG53" s="122"/>
      <c r="AH53" s="122"/>
      <c r="AI53" s="122"/>
      <c r="AJ53" s="122"/>
      <c r="AK53" s="122"/>
      <c r="AL53" s="122"/>
      <c r="AM53" s="122"/>
      <c r="AN53" s="122"/>
      <c r="AO53" s="122"/>
      <c r="AP53" s="122"/>
      <c r="AQ53" s="122"/>
      <c r="AR53" s="122"/>
      <c r="AS53" s="122"/>
      <c r="AT53" s="122"/>
      <c r="AU53" s="122"/>
      <c r="AV53" s="122"/>
      <c r="AW53" s="122"/>
      <c r="AX53" s="122"/>
      <c r="AY53" s="122"/>
      <c r="AZ53" s="122"/>
      <c r="BA53" s="122"/>
      <c r="BB53" s="122"/>
      <c r="BC53" s="122"/>
      <c r="BD53" s="122"/>
      <c r="BE53" s="122"/>
      <c r="BF53" s="122"/>
      <c r="BG53" s="122"/>
      <c r="BH53" s="122"/>
      <c r="BI53" s="122"/>
      <c r="BJ53" s="122"/>
      <c r="BK53" s="122"/>
      <c r="BL53" s="122"/>
      <c r="BM53" s="122"/>
      <c r="BN53" s="122"/>
      <c r="BO53" s="122"/>
      <c r="BP53" s="122"/>
      <c r="BQ53" s="122"/>
      <c r="BR53" s="122"/>
      <c r="BS53" s="122"/>
      <c r="BT53" s="122"/>
      <c r="BU53" s="122"/>
      <c r="BV53" s="122"/>
      <c r="BW53" s="122"/>
      <c r="BX53" s="122"/>
      <c r="BY53" s="122"/>
      <c r="BZ53" s="122"/>
      <c r="CA53" s="122"/>
      <c r="CB53" s="122"/>
      <c r="CC53" s="122"/>
      <c r="CD53" s="122"/>
      <c r="CE53" s="122"/>
      <c r="CF53" s="122"/>
      <c r="CG53" s="122"/>
      <c r="CH53" s="122"/>
      <c r="CI53" s="122"/>
      <c r="CJ53" s="122"/>
      <c r="CK53" s="122"/>
      <c r="CL53" s="122"/>
      <c r="CM53" s="122"/>
      <c r="CN53" s="122"/>
      <c r="CO53" s="122"/>
      <c r="CP53" s="122"/>
      <c r="CQ53" s="122"/>
      <c r="CR53" s="122"/>
      <c r="CS53" s="122"/>
      <c r="CT53" s="122"/>
      <c r="CU53" s="122"/>
      <c r="CV53" s="122"/>
      <c r="CW53" s="122"/>
      <c r="CX53" s="122"/>
      <c r="CY53" s="122"/>
      <c r="CZ53" s="122"/>
      <c r="DA53" s="122"/>
      <c r="DB53" s="122"/>
      <c r="DC53" s="122"/>
      <c r="DD53" s="122"/>
      <c r="DE53" s="122"/>
      <c r="DF53" s="122"/>
      <c r="DG53" s="122"/>
      <c r="DH53" s="122"/>
      <c r="DI53" s="122"/>
      <c r="DJ53" s="122"/>
      <c r="DK53" s="122"/>
      <c r="DL53" s="122"/>
      <c r="DM53" s="122"/>
      <c r="DN53" s="122"/>
      <c r="DO53" s="122"/>
      <c r="DP53" s="122"/>
      <c r="DQ53" s="122"/>
      <c r="DR53" s="122"/>
      <c r="DS53" s="122"/>
      <c r="DT53" s="122"/>
      <c r="DU53" s="122"/>
      <c r="DV53" s="122"/>
      <c r="DW53" s="122"/>
      <c r="DX53" s="122"/>
      <c r="DY53" s="122"/>
      <c r="DZ53" s="122"/>
      <c r="EA53" s="122"/>
      <c r="EB53" s="122"/>
      <c r="EC53" s="122"/>
      <c r="ED53" s="122"/>
      <c r="EE53" s="122"/>
      <c r="EF53" s="122"/>
      <c r="EG53" s="122"/>
      <c r="EH53" s="122"/>
      <c r="EI53" s="122"/>
      <c r="EJ53" s="122"/>
      <c r="EK53" s="122"/>
      <c r="EL53" s="122"/>
      <c r="EM53" s="122"/>
      <c r="EN53" s="122"/>
      <c r="EO53" s="122"/>
      <c r="EP53" s="122"/>
      <c r="EQ53" s="122"/>
      <c r="ER53" s="122"/>
      <c r="ES53" s="122"/>
      <c r="ET53" s="122"/>
      <c r="EU53" s="122"/>
      <c r="EV53" s="122"/>
      <c r="EW53" s="122"/>
      <c r="EX53" s="122"/>
      <c r="EY53" s="122"/>
      <c r="EZ53" s="122"/>
      <c r="FA53" s="122"/>
      <c r="FB53" s="122"/>
      <c r="FC53" s="122"/>
      <c r="FD53" s="122"/>
      <c r="FE53" s="122"/>
      <c r="FF53" s="122"/>
      <c r="FG53" s="122"/>
      <c r="FH53" s="122"/>
      <c r="FI53" s="122"/>
      <c r="FJ53" s="122"/>
      <c r="FK53" s="122"/>
      <c r="FL53" s="122"/>
      <c r="FM53" s="122"/>
      <c r="FN53" s="122"/>
      <c r="FO53" s="122"/>
      <c r="FP53" s="122"/>
      <c r="FQ53" s="122"/>
      <c r="FR53" s="122"/>
      <c r="FS53" s="122"/>
      <c r="FT53" s="122"/>
      <c r="FU53" s="122"/>
      <c r="FV53" s="122"/>
      <c r="FW53" s="122"/>
      <c r="FX53" s="122"/>
      <c r="FY53" s="122"/>
      <c r="FZ53" s="122"/>
      <c r="GA53" s="122"/>
      <c r="GB53" s="122"/>
      <c r="GC53" s="122"/>
      <c r="GD53" s="122"/>
      <c r="GE53" s="122"/>
      <c r="GF53" s="122"/>
      <c r="GG53" s="122"/>
      <c r="GH53" s="122"/>
      <c r="GI53" s="122"/>
      <c r="GJ53" s="122"/>
      <c r="GK53" s="122"/>
      <c r="GL53" s="122"/>
      <c r="GM53" s="122"/>
      <c r="GN53" s="122"/>
      <c r="GO53" s="122"/>
      <c r="GP53" s="122"/>
      <c r="GQ53" s="122"/>
      <c r="GR53" s="122"/>
      <c r="GS53" s="122"/>
      <c r="GT53" s="122"/>
      <c r="GU53" s="122"/>
      <c r="GV53" s="122"/>
      <c r="GW53" s="122"/>
      <c r="GX53" s="122"/>
      <c r="GY53" s="122"/>
      <c r="GZ53" s="122"/>
      <c r="HA53" s="122"/>
      <c r="HB53" s="122"/>
      <c r="HC53" s="122"/>
      <c r="HD53" s="122"/>
      <c r="HE53" s="122"/>
      <c r="HF53" s="122"/>
      <c r="HG53" s="122"/>
      <c r="HH53" s="122"/>
      <c r="HI53" s="122"/>
      <c r="HJ53" s="122"/>
      <c r="HK53" s="122"/>
      <c r="HL53" s="122"/>
      <c r="HM53" s="122"/>
      <c r="HN53" s="122"/>
      <c r="HO53" s="122"/>
      <c r="HP53" s="122"/>
      <c r="HQ53" s="122"/>
      <c r="HR53" s="122"/>
      <c r="HS53" s="122"/>
      <c r="HT53" s="122"/>
      <c r="HU53" s="122"/>
      <c r="HV53" s="122"/>
      <c r="HW53" s="122"/>
      <c r="HX53" s="122"/>
      <c r="HY53" s="122"/>
      <c r="HZ53" s="122"/>
      <c r="IA53" s="122"/>
      <c r="IB53" s="122"/>
      <c r="IC53" s="122"/>
      <c r="ID53" s="122"/>
      <c r="IE53" s="122"/>
      <c r="IF53" s="122"/>
      <c r="IG53" s="122"/>
      <c r="IH53" s="122"/>
      <c r="II53" s="122"/>
      <c r="IJ53" s="122"/>
      <c r="IK53" s="122"/>
      <c r="IL53" s="122"/>
      <c r="IM53" s="122"/>
      <c r="IN53" s="122"/>
      <c r="IO53" s="122"/>
      <c r="IP53" s="122"/>
      <c r="IQ53" s="122"/>
      <c r="IR53" s="122"/>
      <c r="IS53" s="122"/>
      <c r="IT53" s="122"/>
      <c r="IU53" s="122"/>
      <c r="IV53" s="122"/>
    </row>
    <row r="54" spans="1:256" ht="66" customHeight="1">
      <c r="A54" s="119"/>
      <c r="B54" s="126" t="s">
        <v>1496</v>
      </c>
      <c r="C54" s="986" t="s">
        <v>1956</v>
      </c>
      <c r="D54" s="127" t="s">
        <v>1497</v>
      </c>
      <c r="E54" s="986" t="s">
        <v>1498</v>
      </c>
      <c r="F54" s="123"/>
      <c r="G54" s="122"/>
      <c r="H54" s="122"/>
      <c r="I54" s="122"/>
      <c r="J54" s="122"/>
      <c r="K54" s="122"/>
      <c r="L54" s="122"/>
      <c r="M54" s="122"/>
      <c r="N54" s="122"/>
      <c r="O54" s="122"/>
      <c r="P54" s="122"/>
      <c r="Q54" s="122"/>
      <c r="R54" s="122"/>
      <c r="S54" s="122"/>
      <c r="T54" s="122"/>
      <c r="U54" s="122"/>
      <c r="V54" s="122"/>
      <c r="W54" s="122"/>
      <c r="X54" s="122"/>
      <c r="Y54" s="122"/>
      <c r="Z54" s="122"/>
      <c r="AA54" s="122"/>
      <c r="AB54" s="122"/>
      <c r="AC54" s="122"/>
      <c r="AD54" s="122"/>
      <c r="AE54" s="122"/>
      <c r="AF54" s="122"/>
      <c r="AG54" s="122"/>
      <c r="AH54" s="122"/>
      <c r="AI54" s="122"/>
      <c r="AJ54" s="122"/>
      <c r="AK54" s="122"/>
      <c r="AL54" s="122"/>
      <c r="AM54" s="122"/>
      <c r="AN54" s="122"/>
      <c r="AO54" s="122"/>
      <c r="AP54" s="122"/>
      <c r="AQ54" s="122"/>
      <c r="AR54" s="122"/>
      <c r="AS54" s="122"/>
      <c r="AT54" s="122"/>
      <c r="AU54" s="122"/>
      <c r="AV54" s="122"/>
      <c r="AW54" s="122"/>
      <c r="AX54" s="122"/>
      <c r="AY54" s="122"/>
      <c r="AZ54" s="122"/>
      <c r="BA54" s="122"/>
      <c r="BB54" s="122"/>
      <c r="BC54" s="122"/>
      <c r="BD54" s="122"/>
      <c r="BE54" s="122"/>
      <c r="BF54" s="122"/>
      <c r="BG54" s="122"/>
      <c r="BH54" s="122"/>
      <c r="BI54" s="122"/>
      <c r="BJ54" s="122"/>
      <c r="BK54" s="122"/>
      <c r="BL54" s="122"/>
      <c r="BM54" s="122"/>
      <c r="BN54" s="122"/>
      <c r="BO54" s="122"/>
      <c r="BP54" s="122"/>
      <c r="BQ54" s="122"/>
      <c r="BR54" s="122"/>
      <c r="BS54" s="122"/>
      <c r="BT54" s="122"/>
      <c r="BU54" s="122"/>
      <c r="BV54" s="122"/>
      <c r="BW54" s="122"/>
      <c r="BX54" s="122"/>
      <c r="BY54" s="122"/>
      <c r="BZ54" s="122"/>
      <c r="CA54" s="122"/>
      <c r="CB54" s="122"/>
      <c r="CC54" s="122"/>
      <c r="CD54" s="122"/>
      <c r="CE54" s="122"/>
      <c r="CF54" s="122"/>
      <c r="CG54" s="122"/>
      <c r="CH54" s="122"/>
      <c r="CI54" s="122"/>
      <c r="CJ54" s="122"/>
      <c r="CK54" s="122"/>
      <c r="CL54" s="122"/>
      <c r="CM54" s="122"/>
      <c r="CN54" s="122"/>
      <c r="CO54" s="122"/>
      <c r="CP54" s="122"/>
      <c r="CQ54" s="122"/>
      <c r="CR54" s="122"/>
      <c r="CS54" s="122"/>
      <c r="CT54" s="122"/>
      <c r="CU54" s="122"/>
      <c r="CV54" s="122"/>
      <c r="CW54" s="122"/>
      <c r="CX54" s="122"/>
      <c r="CY54" s="122"/>
      <c r="CZ54" s="122"/>
      <c r="DA54" s="122"/>
      <c r="DB54" s="122"/>
      <c r="DC54" s="122"/>
      <c r="DD54" s="122"/>
      <c r="DE54" s="122"/>
      <c r="DF54" s="122"/>
      <c r="DG54" s="122"/>
      <c r="DH54" s="122"/>
      <c r="DI54" s="122"/>
      <c r="DJ54" s="122"/>
      <c r="DK54" s="122"/>
      <c r="DL54" s="122"/>
      <c r="DM54" s="122"/>
      <c r="DN54" s="122"/>
      <c r="DO54" s="122"/>
      <c r="DP54" s="122"/>
      <c r="DQ54" s="122"/>
      <c r="DR54" s="122"/>
      <c r="DS54" s="122"/>
      <c r="DT54" s="122"/>
      <c r="DU54" s="122"/>
      <c r="DV54" s="122"/>
      <c r="DW54" s="122"/>
      <c r="DX54" s="122"/>
      <c r="DY54" s="122"/>
      <c r="DZ54" s="122"/>
      <c r="EA54" s="122"/>
      <c r="EB54" s="122"/>
      <c r="EC54" s="122"/>
      <c r="ED54" s="122"/>
      <c r="EE54" s="122"/>
      <c r="EF54" s="122"/>
      <c r="EG54" s="122"/>
      <c r="EH54" s="122"/>
      <c r="EI54" s="122"/>
      <c r="EJ54" s="122"/>
      <c r="EK54" s="122"/>
      <c r="EL54" s="122"/>
      <c r="EM54" s="122"/>
      <c r="EN54" s="122"/>
      <c r="EO54" s="122"/>
      <c r="EP54" s="122"/>
      <c r="EQ54" s="122"/>
      <c r="ER54" s="122"/>
      <c r="ES54" s="122"/>
      <c r="ET54" s="122"/>
      <c r="EU54" s="122"/>
      <c r="EV54" s="122"/>
      <c r="EW54" s="122"/>
      <c r="EX54" s="122"/>
      <c r="EY54" s="122"/>
      <c r="EZ54" s="122"/>
      <c r="FA54" s="122"/>
      <c r="FB54" s="122"/>
      <c r="FC54" s="122"/>
      <c r="FD54" s="122"/>
      <c r="FE54" s="122"/>
      <c r="FF54" s="122"/>
      <c r="FG54" s="122"/>
      <c r="FH54" s="122"/>
      <c r="FI54" s="122"/>
      <c r="FJ54" s="122"/>
      <c r="FK54" s="122"/>
      <c r="FL54" s="122"/>
      <c r="FM54" s="122"/>
      <c r="FN54" s="122"/>
      <c r="FO54" s="122"/>
      <c r="FP54" s="122"/>
      <c r="FQ54" s="122"/>
      <c r="FR54" s="122"/>
      <c r="FS54" s="122"/>
      <c r="FT54" s="122"/>
      <c r="FU54" s="122"/>
      <c r="FV54" s="122"/>
      <c r="FW54" s="122"/>
      <c r="FX54" s="122"/>
      <c r="FY54" s="122"/>
      <c r="FZ54" s="122"/>
      <c r="GA54" s="122"/>
      <c r="GB54" s="122"/>
      <c r="GC54" s="122"/>
      <c r="GD54" s="122"/>
      <c r="GE54" s="122"/>
      <c r="GF54" s="122"/>
      <c r="GG54" s="122"/>
      <c r="GH54" s="122"/>
      <c r="GI54" s="122"/>
      <c r="GJ54" s="122"/>
      <c r="GK54" s="122"/>
      <c r="GL54" s="122"/>
      <c r="GM54" s="122"/>
      <c r="GN54" s="122"/>
      <c r="GO54" s="122"/>
      <c r="GP54" s="122"/>
      <c r="GQ54" s="122"/>
      <c r="GR54" s="122"/>
      <c r="GS54" s="122"/>
      <c r="GT54" s="122"/>
      <c r="GU54" s="122"/>
      <c r="GV54" s="122"/>
      <c r="GW54" s="122"/>
      <c r="GX54" s="122"/>
      <c r="GY54" s="122"/>
      <c r="GZ54" s="122"/>
      <c r="HA54" s="122"/>
      <c r="HB54" s="122"/>
      <c r="HC54" s="122"/>
      <c r="HD54" s="122"/>
      <c r="HE54" s="122"/>
      <c r="HF54" s="122"/>
      <c r="HG54" s="122"/>
      <c r="HH54" s="122"/>
      <c r="HI54" s="122"/>
      <c r="HJ54" s="122"/>
      <c r="HK54" s="122"/>
      <c r="HL54" s="122"/>
      <c r="HM54" s="122"/>
      <c r="HN54" s="122"/>
      <c r="HO54" s="122"/>
      <c r="HP54" s="122"/>
      <c r="HQ54" s="122"/>
      <c r="HR54" s="122"/>
      <c r="HS54" s="122"/>
      <c r="HT54" s="122"/>
      <c r="HU54" s="122"/>
      <c r="HV54" s="122"/>
      <c r="HW54" s="122"/>
      <c r="HX54" s="122"/>
      <c r="HY54" s="122"/>
      <c r="HZ54" s="122"/>
      <c r="IA54" s="122"/>
      <c r="IB54" s="122"/>
      <c r="IC54" s="122"/>
      <c r="ID54" s="122"/>
      <c r="IE54" s="122"/>
      <c r="IF54" s="122"/>
      <c r="IG54" s="122"/>
      <c r="IH54" s="122"/>
      <c r="II54" s="122"/>
      <c r="IJ54" s="122"/>
      <c r="IK54" s="122"/>
      <c r="IL54" s="122"/>
      <c r="IM54" s="122"/>
      <c r="IN54" s="122"/>
      <c r="IO54" s="122"/>
      <c r="IP54" s="122"/>
      <c r="IQ54" s="122"/>
      <c r="IR54" s="122"/>
      <c r="IS54" s="122"/>
      <c r="IT54" s="122"/>
      <c r="IU54" s="122"/>
      <c r="IV54" s="122"/>
    </row>
    <row r="55" spans="1:256">
      <c r="A55" s="119"/>
      <c r="B55" s="122"/>
      <c r="C55" s="985"/>
      <c r="D55" s="128"/>
      <c r="E55" s="988"/>
      <c r="F55" s="123"/>
      <c r="G55" s="122"/>
      <c r="H55" s="122"/>
      <c r="I55" s="122"/>
      <c r="J55" s="122"/>
      <c r="K55" s="122"/>
      <c r="L55" s="122"/>
      <c r="M55" s="122"/>
      <c r="N55" s="122"/>
      <c r="O55" s="122"/>
      <c r="P55" s="122"/>
      <c r="Q55" s="122"/>
      <c r="R55" s="122"/>
      <c r="S55" s="122"/>
      <c r="T55" s="122"/>
      <c r="U55" s="122"/>
      <c r="V55" s="122"/>
      <c r="W55" s="122"/>
      <c r="X55" s="122"/>
      <c r="Y55" s="122"/>
      <c r="Z55" s="122"/>
      <c r="AA55" s="122"/>
      <c r="AB55" s="122"/>
      <c r="AC55" s="122"/>
      <c r="AD55" s="122"/>
      <c r="AE55" s="122"/>
      <c r="AF55" s="122"/>
      <c r="AG55" s="122"/>
      <c r="AH55" s="122"/>
      <c r="AI55" s="122"/>
      <c r="AJ55" s="122"/>
      <c r="AK55" s="122"/>
      <c r="AL55" s="122"/>
      <c r="AM55" s="122"/>
      <c r="AN55" s="122"/>
      <c r="AO55" s="122"/>
      <c r="AP55" s="122"/>
      <c r="AQ55" s="122"/>
      <c r="AR55" s="122"/>
      <c r="AS55" s="122"/>
      <c r="AT55" s="122"/>
      <c r="AU55" s="122"/>
      <c r="AV55" s="122"/>
      <c r="AW55" s="122"/>
      <c r="AX55" s="122"/>
      <c r="AY55" s="122"/>
      <c r="AZ55" s="122"/>
      <c r="BA55" s="122"/>
      <c r="BB55" s="122"/>
      <c r="BC55" s="122"/>
      <c r="BD55" s="122"/>
      <c r="BE55" s="122"/>
      <c r="BF55" s="122"/>
      <c r="BG55" s="122"/>
      <c r="BH55" s="122"/>
      <c r="BI55" s="122"/>
      <c r="BJ55" s="122"/>
      <c r="BK55" s="122"/>
      <c r="BL55" s="122"/>
      <c r="BM55" s="122"/>
      <c r="BN55" s="122"/>
      <c r="BO55" s="122"/>
      <c r="BP55" s="122"/>
      <c r="BQ55" s="122"/>
      <c r="BR55" s="122"/>
      <c r="BS55" s="122"/>
      <c r="BT55" s="122"/>
      <c r="BU55" s="122"/>
      <c r="BV55" s="122"/>
      <c r="BW55" s="122"/>
      <c r="BX55" s="122"/>
      <c r="BY55" s="122"/>
      <c r="BZ55" s="122"/>
      <c r="CA55" s="122"/>
      <c r="CB55" s="122"/>
      <c r="CC55" s="122"/>
      <c r="CD55" s="122"/>
      <c r="CE55" s="122"/>
      <c r="CF55" s="122"/>
      <c r="CG55" s="122"/>
      <c r="CH55" s="122"/>
      <c r="CI55" s="122"/>
      <c r="CJ55" s="122"/>
      <c r="CK55" s="122"/>
      <c r="CL55" s="122"/>
      <c r="CM55" s="122"/>
      <c r="CN55" s="122"/>
      <c r="CO55" s="122"/>
      <c r="CP55" s="122"/>
      <c r="CQ55" s="122"/>
      <c r="CR55" s="122"/>
      <c r="CS55" s="122"/>
      <c r="CT55" s="122"/>
      <c r="CU55" s="122"/>
      <c r="CV55" s="122"/>
      <c r="CW55" s="122"/>
      <c r="CX55" s="122"/>
      <c r="CY55" s="122"/>
      <c r="CZ55" s="122"/>
      <c r="DA55" s="122"/>
      <c r="DB55" s="122"/>
      <c r="DC55" s="122"/>
      <c r="DD55" s="122"/>
      <c r="DE55" s="122"/>
      <c r="DF55" s="122"/>
      <c r="DG55" s="122"/>
      <c r="DH55" s="122"/>
      <c r="DI55" s="122"/>
      <c r="DJ55" s="122"/>
      <c r="DK55" s="122"/>
      <c r="DL55" s="122"/>
      <c r="DM55" s="122"/>
      <c r="DN55" s="122"/>
      <c r="DO55" s="122"/>
      <c r="DP55" s="122"/>
      <c r="DQ55" s="122"/>
      <c r="DR55" s="122"/>
      <c r="DS55" s="122"/>
      <c r="DT55" s="122"/>
      <c r="DU55" s="122"/>
      <c r="DV55" s="122"/>
      <c r="DW55" s="122"/>
      <c r="DX55" s="122"/>
      <c r="DY55" s="122"/>
      <c r="DZ55" s="122"/>
      <c r="EA55" s="122"/>
      <c r="EB55" s="122"/>
      <c r="EC55" s="122"/>
      <c r="ED55" s="122"/>
      <c r="EE55" s="122"/>
      <c r="EF55" s="122"/>
      <c r="EG55" s="122"/>
      <c r="EH55" s="122"/>
      <c r="EI55" s="122"/>
      <c r="EJ55" s="122"/>
      <c r="EK55" s="122"/>
      <c r="EL55" s="122"/>
      <c r="EM55" s="122"/>
      <c r="EN55" s="122"/>
      <c r="EO55" s="122"/>
      <c r="EP55" s="122"/>
      <c r="EQ55" s="122"/>
      <c r="ER55" s="122"/>
      <c r="ES55" s="122"/>
      <c r="ET55" s="122"/>
      <c r="EU55" s="122"/>
      <c r="EV55" s="122"/>
      <c r="EW55" s="122"/>
      <c r="EX55" s="122"/>
      <c r="EY55" s="122"/>
      <c r="EZ55" s="122"/>
      <c r="FA55" s="122"/>
      <c r="FB55" s="122"/>
      <c r="FC55" s="122"/>
      <c r="FD55" s="122"/>
      <c r="FE55" s="122"/>
      <c r="FF55" s="122"/>
      <c r="FG55" s="122"/>
      <c r="FH55" s="122"/>
      <c r="FI55" s="122"/>
      <c r="FJ55" s="122"/>
      <c r="FK55" s="122"/>
      <c r="FL55" s="122"/>
      <c r="FM55" s="122"/>
      <c r="FN55" s="122"/>
      <c r="FO55" s="122"/>
      <c r="FP55" s="122"/>
      <c r="FQ55" s="122"/>
      <c r="FR55" s="122"/>
      <c r="FS55" s="122"/>
      <c r="FT55" s="122"/>
      <c r="FU55" s="122"/>
      <c r="FV55" s="122"/>
      <c r="FW55" s="122"/>
      <c r="FX55" s="122"/>
      <c r="FY55" s="122"/>
      <c r="FZ55" s="122"/>
      <c r="GA55" s="122"/>
      <c r="GB55" s="122"/>
      <c r="GC55" s="122"/>
      <c r="GD55" s="122"/>
      <c r="GE55" s="122"/>
      <c r="GF55" s="122"/>
      <c r="GG55" s="122"/>
      <c r="GH55" s="122"/>
      <c r="GI55" s="122"/>
      <c r="GJ55" s="122"/>
      <c r="GK55" s="122"/>
      <c r="GL55" s="122"/>
      <c r="GM55" s="122"/>
      <c r="GN55" s="122"/>
      <c r="GO55" s="122"/>
      <c r="GP55" s="122"/>
      <c r="GQ55" s="122"/>
      <c r="GR55" s="122"/>
      <c r="GS55" s="122"/>
      <c r="GT55" s="122"/>
      <c r="GU55" s="122"/>
      <c r="GV55" s="122"/>
      <c r="GW55" s="122"/>
      <c r="GX55" s="122"/>
      <c r="GY55" s="122"/>
      <c r="GZ55" s="122"/>
      <c r="HA55" s="122"/>
      <c r="HB55" s="122"/>
      <c r="HC55" s="122"/>
      <c r="HD55" s="122"/>
      <c r="HE55" s="122"/>
      <c r="HF55" s="122"/>
      <c r="HG55" s="122"/>
      <c r="HH55" s="122"/>
      <c r="HI55" s="122"/>
      <c r="HJ55" s="122"/>
      <c r="HK55" s="122"/>
      <c r="HL55" s="122"/>
      <c r="HM55" s="122"/>
      <c r="HN55" s="122"/>
      <c r="HO55" s="122"/>
      <c r="HP55" s="122"/>
      <c r="HQ55" s="122"/>
      <c r="HR55" s="122"/>
      <c r="HS55" s="122"/>
      <c r="HT55" s="122"/>
      <c r="HU55" s="122"/>
      <c r="HV55" s="122"/>
      <c r="HW55" s="122"/>
      <c r="HX55" s="122"/>
      <c r="HY55" s="122"/>
      <c r="HZ55" s="122"/>
      <c r="IA55" s="122"/>
      <c r="IB55" s="122"/>
      <c r="IC55" s="122"/>
      <c r="ID55" s="122"/>
      <c r="IE55" s="122"/>
      <c r="IF55" s="122"/>
      <c r="IG55" s="122"/>
      <c r="IH55" s="122"/>
      <c r="II55" s="122"/>
      <c r="IJ55" s="122"/>
      <c r="IK55" s="122"/>
      <c r="IL55" s="122"/>
      <c r="IM55" s="122"/>
      <c r="IN55" s="122"/>
      <c r="IO55" s="122"/>
      <c r="IP55" s="122"/>
      <c r="IQ55" s="122"/>
      <c r="IR55" s="122"/>
      <c r="IS55" s="122"/>
      <c r="IT55" s="122"/>
      <c r="IU55" s="122"/>
      <c r="IV55" s="122"/>
    </row>
    <row r="56" spans="1:256" ht="45" customHeight="1" thickBot="1">
      <c r="A56" s="129"/>
      <c r="B56" s="130" t="s">
        <v>1499</v>
      </c>
      <c r="C56" s="987" t="s">
        <v>1500</v>
      </c>
      <c r="D56" s="131" t="s">
        <v>1501</v>
      </c>
      <c r="E56" s="987" t="s">
        <v>1502</v>
      </c>
      <c r="F56" s="132"/>
      <c r="G56" s="122"/>
      <c r="H56" s="122"/>
      <c r="I56" s="122"/>
      <c r="J56" s="122"/>
      <c r="K56" s="122"/>
      <c r="L56" s="122"/>
      <c r="M56" s="122"/>
      <c r="N56" s="122"/>
      <c r="O56" s="122"/>
      <c r="P56" s="122"/>
      <c r="Q56" s="122"/>
      <c r="R56" s="122"/>
      <c r="S56" s="122"/>
      <c r="T56" s="122"/>
      <c r="U56" s="122"/>
      <c r="V56" s="122"/>
      <c r="W56" s="122"/>
      <c r="X56" s="122"/>
      <c r="Y56" s="122"/>
      <c r="Z56" s="122"/>
      <c r="AA56" s="122"/>
      <c r="AB56" s="122"/>
      <c r="AC56" s="122"/>
      <c r="AD56" s="122"/>
      <c r="AE56" s="122"/>
      <c r="AF56" s="122"/>
      <c r="AG56" s="122"/>
      <c r="AH56" s="122"/>
      <c r="AI56" s="122"/>
      <c r="AJ56" s="122"/>
      <c r="AK56" s="122"/>
      <c r="AL56" s="122"/>
      <c r="AM56" s="122"/>
      <c r="AN56" s="122"/>
      <c r="AO56" s="122"/>
      <c r="AP56" s="122"/>
      <c r="AQ56" s="122"/>
      <c r="AR56" s="122"/>
      <c r="AS56" s="122"/>
      <c r="AT56" s="122"/>
      <c r="AU56" s="122"/>
      <c r="AV56" s="122"/>
      <c r="AW56" s="122"/>
      <c r="AX56" s="122"/>
      <c r="AY56" s="122"/>
      <c r="AZ56" s="122"/>
      <c r="BA56" s="122"/>
      <c r="BB56" s="122"/>
      <c r="BC56" s="122"/>
      <c r="BD56" s="122"/>
      <c r="BE56" s="122"/>
      <c r="BF56" s="122"/>
      <c r="BG56" s="122"/>
      <c r="BH56" s="122"/>
      <c r="BI56" s="122"/>
      <c r="BJ56" s="122"/>
      <c r="BK56" s="122"/>
      <c r="BL56" s="122"/>
      <c r="BM56" s="122"/>
      <c r="BN56" s="122"/>
      <c r="BO56" s="122"/>
      <c r="BP56" s="122"/>
      <c r="BQ56" s="122"/>
      <c r="BR56" s="122"/>
      <c r="BS56" s="122"/>
      <c r="BT56" s="122"/>
      <c r="BU56" s="122"/>
      <c r="BV56" s="122"/>
      <c r="BW56" s="122"/>
      <c r="BX56" s="122"/>
      <c r="BY56" s="122"/>
      <c r="BZ56" s="122"/>
      <c r="CA56" s="122"/>
      <c r="CB56" s="122"/>
      <c r="CC56" s="122"/>
      <c r="CD56" s="122"/>
      <c r="CE56" s="122"/>
      <c r="CF56" s="122"/>
      <c r="CG56" s="122"/>
      <c r="CH56" s="122"/>
      <c r="CI56" s="122"/>
      <c r="CJ56" s="122"/>
      <c r="CK56" s="122"/>
      <c r="CL56" s="122"/>
      <c r="CM56" s="122"/>
      <c r="CN56" s="122"/>
      <c r="CO56" s="122"/>
      <c r="CP56" s="122"/>
      <c r="CQ56" s="122"/>
      <c r="CR56" s="122"/>
      <c r="CS56" s="122"/>
      <c r="CT56" s="122"/>
      <c r="CU56" s="122"/>
      <c r="CV56" s="122"/>
      <c r="CW56" s="122"/>
      <c r="CX56" s="122"/>
      <c r="CY56" s="122"/>
      <c r="CZ56" s="122"/>
      <c r="DA56" s="122"/>
      <c r="DB56" s="122"/>
      <c r="DC56" s="122"/>
      <c r="DD56" s="122"/>
      <c r="DE56" s="122"/>
      <c r="DF56" s="122"/>
      <c r="DG56" s="122"/>
      <c r="DH56" s="122"/>
      <c r="DI56" s="122"/>
      <c r="DJ56" s="122"/>
      <c r="DK56" s="122"/>
      <c r="DL56" s="122"/>
      <c r="DM56" s="122"/>
      <c r="DN56" s="122"/>
      <c r="DO56" s="122"/>
      <c r="DP56" s="122"/>
      <c r="DQ56" s="122"/>
      <c r="DR56" s="122"/>
      <c r="DS56" s="122"/>
      <c r="DT56" s="122"/>
      <c r="DU56" s="122"/>
      <c r="DV56" s="122"/>
      <c r="DW56" s="122"/>
      <c r="DX56" s="122"/>
      <c r="DY56" s="122"/>
      <c r="DZ56" s="122"/>
      <c r="EA56" s="122"/>
      <c r="EB56" s="122"/>
      <c r="EC56" s="122"/>
      <c r="ED56" s="122"/>
      <c r="EE56" s="122"/>
      <c r="EF56" s="122"/>
      <c r="EG56" s="122"/>
      <c r="EH56" s="122"/>
      <c r="EI56" s="122"/>
      <c r="EJ56" s="122"/>
      <c r="EK56" s="122"/>
      <c r="EL56" s="122"/>
      <c r="EM56" s="122"/>
      <c r="EN56" s="122"/>
      <c r="EO56" s="122"/>
      <c r="EP56" s="122"/>
      <c r="EQ56" s="122"/>
      <c r="ER56" s="122"/>
      <c r="ES56" s="122"/>
      <c r="ET56" s="122"/>
      <c r="EU56" s="122"/>
      <c r="EV56" s="122"/>
      <c r="EW56" s="122"/>
      <c r="EX56" s="122"/>
      <c r="EY56" s="122"/>
      <c r="EZ56" s="122"/>
      <c r="FA56" s="122"/>
      <c r="FB56" s="122"/>
      <c r="FC56" s="122"/>
      <c r="FD56" s="122"/>
      <c r="FE56" s="122"/>
      <c r="FF56" s="122"/>
      <c r="FG56" s="122"/>
      <c r="FH56" s="122"/>
      <c r="FI56" s="122"/>
      <c r="FJ56" s="122"/>
      <c r="FK56" s="122"/>
      <c r="FL56" s="122"/>
      <c r="FM56" s="122"/>
      <c r="FN56" s="122"/>
      <c r="FO56" s="122"/>
      <c r="FP56" s="122"/>
      <c r="FQ56" s="122"/>
      <c r="FR56" s="122"/>
      <c r="FS56" s="122"/>
      <c r="FT56" s="122"/>
      <c r="FU56" s="122"/>
      <c r="FV56" s="122"/>
      <c r="FW56" s="122"/>
      <c r="FX56" s="122"/>
      <c r="FY56" s="122"/>
      <c r="FZ56" s="122"/>
      <c r="GA56" s="122"/>
      <c r="GB56" s="122"/>
      <c r="GC56" s="122"/>
      <c r="GD56" s="122"/>
      <c r="GE56" s="122"/>
      <c r="GF56" s="122"/>
      <c r="GG56" s="122"/>
      <c r="GH56" s="122"/>
      <c r="GI56" s="122"/>
      <c r="GJ56" s="122"/>
      <c r="GK56" s="122"/>
      <c r="GL56" s="122"/>
      <c r="GM56" s="122"/>
      <c r="GN56" s="122"/>
      <c r="GO56" s="122"/>
      <c r="GP56" s="122"/>
      <c r="GQ56" s="122"/>
      <c r="GR56" s="122"/>
      <c r="GS56" s="122"/>
      <c r="GT56" s="122"/>
      <c r="GU56" s="122"/>
      <c r="GV56" s="122"/>
      <c r="GW56" s="122"/>
      <c r="GX56" s="122"/>
      <c r="GY56" s="122"/>
      <c r="GZ56" s="122"/>
      <c r="HA56" s="122"/>
      <c r="HB56" s="122"/>
      <c r="HC56" s="122"/>
      <c r="HD56" s="122"/>
      <c r="HE56" s="122"/>
      <c r="HF56" s="122"/>
      <c r="HG56" s="122"/>
      <c r="HH56" s="122"/>
      <c r="HI56" s="122"/>
      <c r="HJ56" s="122"/>
      <c r="HK56" s="122"/>
      <c r="HL56" s="122"/>
      <c r="HM56" s="122"/>
      <c r="HN56" s="122"/>
      <c r="HO56" s="122"/>
      <c r="HP56" s="122"/>
      <c r="HQ56" s="122"/>
      <c r="HR56" s="122"/>
      <c r="HS56" s="122"/>
      <c r="HT56" s="122"/>
      <c r="HU56" s="122"/>
      <c r="HV56" s="122"/>
      <c r="HW56" s="122"/>
      <c r="HX56" s="122"/>
      <c r="HY56" s="122"/>
      <c r="HZ56" s="122"/>
      <c r="IA56" s="122"/>
      <c r="IB56" s="122"/>
      <c r="IC56" s="122"/>
      <c r="ID56" s="122"/>
      <c r="IE56" s="122"/>
      <c r="IF56" s="122"/>
      <c r="IG56" s="122"/>
      <c r="IH56" s="122"/>
      <c r="II56" s="122"/>
      <c r="IJ56" s="122"/>
      <c r="IK56" s="122"/>
      <c r="IL56" s="122"/>
      <c r="IM56" s="122"/>
      <c r="IN56" s="122"/>
      <c r="IO56" s="122"/>
      <c r="IP56" s="122"/>
      <c r="IQ56" s="122"/>
      <c r="IR56" s="122"/>
      <c r="IS56" s="122"/>
      <c r="IT56" s="122"/>
      <c r="IU56" s="122"/>
      <c r="IV56" s="122"/>
    </row>
    <row r="57" spans="1:256" ht="15" customHeight="1">
      <c r="A57" s="115"/>
      <c r="B57" s="115"/>
      <c r="C57" s="115"/>
      <c r="D57" s="115"/>
      <c r="E57" s="495" t="s">
        <v>1503</v>
      </c>
      <c r="F57" s="973"/>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c r="GP57" s="7"/>
      <c r="GQ57" s="7"/>
      <c r="GR57" s="7"/>
      <c r="GS57" s="7"/>
      <c r="GT57" s="7"/>
      <c r="GU57" s="7"/>
      <c r="GV57" s="7"/>
      <c r="GW57" s="7"/>
      <c r="GX57" s="7"/>
      <c r="GY57" s="7"/>
      <c r="GZ57" s="7"/>
      <c r="HA57" s="7"/>
      <c r="HB57" s="7"/>
      <c r="HC57" s="7"/>
      <c r="HD57" s="7"/>
      <c r="HE57" s="7"/>
      <c r="HF57" s="7"/>
      <c r="HG57" s="7"/>
      <c r="HH57" s="7"/>
      <c r="HI57" s="7"/>
      <c r="HJ57" s="7"/>
      <c r="HK57" s="7"/>
      <c r="HL57" s="7"/>
      <c r="HM57" s="7"/>
      <c r="HN57" s="7"/>
      <c r="HO57" s="7"/>
      <c r="HP57" s="7"/>
      <c r="HQ57" s="7"/>
      <c r="HR57" s="7"/>
      <c r="HS57" s="7"/>
      <c r="HT57" s="7"/>
      <c r="HU57" s="7"/>
      <c r="HV57" s="7"/>
      <c r="HW57" s="7"/>
      <c r="HX57" s="7"/>
      <c r="HY57" s="7"/>
      <c r="HZ57" s="7"/>
      <c r="IA57" s="7"/>
      <c r="IB57" s="7"/>
      <c r="IC57" s="7"/>
      <c r="ID57" s="7"/>
      <c r="IE57" s="7"/>
      <c r="IF57" s="7"/>
      <c r="IG57" s="7"/>
      <c r="IH57" s="7"/>
      <c r="II57" s="7"/>
      <c r="IJ57" s="7"/>
      <c r="IK57" s="7"/>
      <c r="IL57" s="7"/>
      <c r="IM57" s="7"/>
      <c r="IN57" s="7"/>
      <c r="IO57" s="7"/>
      <c r="IP57" s="7"/>
      <c r="IQ57" s="7"/>
      <c r="IR57" s="7"/>
      <c r="IS57" s="7"/>
      <c r="IT57" s="7"/>
      <c r="IU57" s="7"/>
      <c r="IV57" s="7"/>
    </row>
    <row r="58" spans="1:256">
      <c r="A58" s="7"/>
      <c r="B58" s="115"/>
      <c r="C58" s="115"/>
      <c r="D58" s="973">
        <v>1</v>
      </c>
      <c r="E58" s="973"/>
      <c r="F58" s="973"/>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c r="GP58" s="7"/>
      <c r="GQ58" s="7"/>
      <c r="GR58" s="7"/>
      <c r="GS58" s="7"/>
      <c r="GT58" s="7"/>
      <c r="GU58" s="7"/>
      <c r="GV58" s="7"/>
      <c r="GW58" s="7"/>
      <c r="GX58" s="7"/>
      <c r="GY58" s="7"/>
      <c r="GZ58" s="7"/>
      <c r="HA58" s="7"/>
      <c r="HB58" s="7"/>
      <c r="HC58" s="7"/>
      <c r="HD58" s="7"/>
      <c r="HE58" s="7"/>
      <c r="HF58" s="7"/>
      <c r="HG58" s="7"/>
      <c r="HH58" s="7"/>
      <c r="HI58" s="7"/>
      <c r="HJ58" s="7"/>
      <c r="HK58" s="7"/>
      <c r="HL58" s="7"/>
      <c r="HM58" s="7"/>
      <c r="HN58" s="7"/>
      <c r="HO58" s="7"/>
      <c r="HP58" s="7"/>
      <c r="HQ58" s="7"/>
      <c r="HR58" s="7"/>
      <c r="HS58" s="7"/>
      <c r="HT58" s="7"/>
      <c r="HU58" s="7"/>
      <c r="HV58" s="7"/>
      <c r="HW58" s="7"/>
      <c r="HX58" s="7"/>
      <c r="HY58" s="7"/>
      <c r="HZ58" s="7"/>
      <c r="IA58" s="7"/>
      <c r="IB58" s="7"/>
      <c r="IC58" s="7"/>
      <c r="ID58" s="7"/>
      <c r="IE58" s="7"/>
      <c r="IF58" s="7"/>
      <c r="IG58" s="7"/>
      <c r="IH58" s="7"/>
      <c r="II58" s="7"/>
      <c r="IJ58" s="7"/>
      <c r="IK58" s="7"/>
      <c r="IL58" s="7"/>
      <c r="IM58" s="7"/>
      <c r="IN58" s="7"/>
      <c r="IO58" s="7"/>
      <c r="IP58" s="7"/>
      <c r="IQ58" s="7"/>
      <c r="IR58" s="7"/>
      <c r="IS58" s="7"/>
      <c r="IT58" s="7"/>
      <c r="IU58" s="7"/>
      <c r="IV58" s="7"/>
    </row>
    <row r="59" spans="1:256">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c r="GP59" s="7"/>
      <c r="GQ59" s="7"/>
      <c r="GR59" s="7"/>
      <c r="GS59" s="7"/>
      <c r="GT59" s="7"/>
      <c r="GU59" s="7"/>
      <c r="GV59" s="7"/>
      <c r="GW59" s="7"/>
      <c r="GX59" s="7"/>
      <c r="GY59" s="7"/>
      <c r="GZ59" s="7"/>
      <c r="HA59" s="7"/>
      <c r="HB59" s="7"/>
      <c r="HC59" s="7"/>
      <c r="HD59" s="7"/>
      <c r="HE59" s="7"/>
      <c r="HF59" s="7"/>
      <c r="HG59" s="7"/>
      <c r="HH59" s="7"/>
      <c r="HI59" s="7"/>
      <c r="HJ59" s="7"/>
      <c r="HK59" s="7"/>
      <c r="HL59" s="7"/>
      <c r="HM59" s="7"/>
      <c r="HN59" s="7"/>
      <c r="HO59" s="7"/>
      <c r="HP59" s="7"/>
      <c r="HQ59" s="7"/>
      <c r="HR59" s="7"/>
      <c r="HS59" s="7"/>
      <c r="HT59" s="7"/>
      <c r="HU59" s="7"/>
      <c r="HV59" s="7"/>
      <c r="HW59" s="7"/>
      <c r="HX59" s="7"/>
      <c r="HY59" s="7"/>
      <c r="HZ59" s="7"/>
      <c r="IA59" s="7"/>
      <c r="IB59" s="7"/>
      <c r="IC59" s="7"/>
      <c r="ID59" s="7"/>
      <c r="IE59" s="7"/>
      <c r="IF59" s="7"/>
      <c r="IG59" s="7"/>
      <c r="IH59" s="7"/>
      <c r="II59" s="7"/>
      <c r="IJ59" s="7"/>
      <c r="IK59" s="7"/>
      <c r="IL59" s="7"/>
      <c r="IM59" s="7"/>
      <c r="IN59" s="7"/>
      <c r="IO59" s="7"/>
      <c r="IP59" s="7"/>
    </row>
    <row r="60" spans="1:256">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c r="GP60" s="7"/>
      <c r="GQ60" s="7"/>
      <c r="GR60" s="7"/>
      <c r="GS60" s="7"/>
      <c r="GT60" s="7"/>
      <c r="GU60" s="7"/>
      <c r="GV60" s="7"/>
      <c r="GW60" s="7"/>
      <c r="GX60" s="7"/>
      <c r="GY60" s="7"/>
      <c r="GZ60" s="7"/>
      <c r="HA60" s="7"/>
      <c r="HB60" s="7"/>
      <c r="HC60" s="7"/>
      <c r="HD60" s="7"/>
      <c r="HE60" s="7"/>
      <c r="HF60" s="7"/>
      <c r="HG60" s="7"/>
      <c r="HH60" s="7"/>
      <c r="HI60" s="7"/>
      <c r="HJ60" s="7"/>
      <c r="HK60" s="7"/>
      <c r="HL60" s="7"/>
      <c r="HM60" s="7"/>
      <c r="HN60" s="7"/>
      <c r="HO60" s="7"/>
      <c r="HP60" s="7"/>
      <c r="HQ60" s="7"/>
      <c r="HR60" s="7"/>
      <c r="HS60" s="7"/>
      <c r="HT60" s="7"/>
      <c r="HU60" s="7"/>
      <c r="HV60" s="7"/>
      <c r="HW60" s="7"/>
      <c r="HX60" s="7"/>
      <c r="HY60" s="7"/>
      <c r="HZ60" s="7"/>
      <c r="IA60" s="7"/>
      <c r="IB60" s="7"/>
      <c r="IC60" s="7"/>
      <c r="ID60" s="7"/>
      <c r="IE60" s="7"/>
      <c r="IF60" s="7"/>
      <c r="IG60" s="7"/>
      <c r="IH60" s="7"/>
      <c r="II60" s="7"/>
    </row>
    <row r="61" spans="1:256">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c r="GP61" s="7"/>
      <c r="GQ61" s="7"/>
      <c r="GR61" s="7"/>
      <c r="GS61" s="7"/>
      <c r="GT61" s="7"/>
      <c r="GU61" s="7"/>
      <c r="GV61" s="7"/>
      <c r="GW61" s="7"/>
      <c r="GX61" s="7"/>
      <c r="GY61" s="7"/>
      <c r="GZ61" s="7"/>
      <c r="HA61" s="7"/>
      <c r="HB61" s="7"/>
      <c r="HC61" s="7"/>
      <c r="HD61" s="7"/>
      <c r="HE61" s="7"/>
      <c r="HF61" s="7"/>
      <c r="HG61" s="7"/>
      <c r="HH61" s="7"/>
      <c r="HI61" s="7"/>
      <c r="HJ61" s="7"/>
      <c r="HK61" s="7"/>
      <c r="HL61" s="7"/>
      <c r="HM61" s="7"/>
      <c r="HN61" s="7"/>
      <c r="HO61" s="7"/>
      <c r="HP61" s="7"/>
      <c r="HQ61" s="7"/>
      <c r="HR61" s="7"/>
      <c r="HS61" s="7"/>
      <c r="HT61" s="7"/>
      <c r="HU61" s="7"/>
      <c r="HV61" s="7"/>
      <c r="HW61" s="7"/>
      <c r="HX61" s="7"/>
      <c r="HY61" s="7"/>
      <c r="HZ61" s="7"/>
      <c r="IA61" s="7"/>
      <c r="IB61" s="7"/>
      <c r="IC61" s="7"/>
      <c r="ID61" s="7"/>
      <c r="IE61" s="7"/>
      <c r="IF61" s="7"/>
      <c r="IG61" s="7"/>
      <c r="IH61" s="7"/>
      <c r="II61" s="7"/>
    </row>
    <row r="62" spans="1:256">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c r="GP62" s="7"/>
      <c r="GQ62" s="7"/>
      <c r="GR62" s="7"/>
      <c r="GS62" s="7"/>
      <c r="GT62" s="7"/>
      <c r="GU62" s="7"/>
      <c r="GV62" s="7"/>
      <c r="GW62" s="7"/>
      <c r="GX62" s="7"/>
      <c r="GY62" s="7"/>
      <c r="GZ62" s="7"/>
      <c r="HA62" s="7"/>
      <c r="HB62" s="7"/>
      <c r="HC62" s="7"/>
      <c r="HD62" s="7"/>
      <c r="HE62" s="7"/>
      <c r="HF62" s="7"/>
      <c r="HG62" s="7"/>
      <c r="HH62" s="7"/>
      <c r="HI62" s="7"/>
      <c r="HJ62" s="7"/>
      <c r="HK62" s="7"/>
      <c r="HL62" s="7"/>
      <c r="HM62" s="7"/>
      <c r="HN62" s="7"/>
      <c r="HO62" s="7"/>
      <c r="HP62" s="7"/>
      <c r="HQ62" s="7"/>
      <c r="HR62" s="7"/>
      <c r="HS62" s="7"/>
      <c r="HT62" s="7"/>
      <c r="HU62" s="7"/>
      <c r="HV62" s="7"/>
      <c r="HW62" s="7"/>
      <c r="HX62" s="7"/>
      <c r="HY62" s="7"/>
      <c r="HZ62" s="7"/>
      <c r="IA62" s="7"/>
      <c r="IB62" s="7"/>
      <c r="IC62" s="7"/>
      <c r="ID62" s="7"/>
      <c r="IE62" s="7"/>
      <c r="IF62" s="7"/>
      <c r="IG62" s="7"/>
      <c r="IH62" s="7"/>
      <c r="II62" s="7"/>
    </row>
    <row r="63" spans="1:256">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c r="GP63" s="7"/>
      <c r="GQ63" s="7"/>
      <c r="GR63" s="7"/>
      <c r="GS63" s="7"/>
      <c r="GT63" s="7"/>
      <c r="GU63" s="7"/>
      <c r="GV63" s="7"/>
      <c r="GW63" s="7"/>
      <c r="GX63" s="7"/>
      <c r="GY63" s="7"/>
      <c r="GZ63" s="7"/>
      <c r="HA63" s="7"/>
      <c r="HB63" s="7"/>
      <c r="HC63" s="7"/>
      <c r="HD63" s="7"/>
      <c r="HE63" s="7"/>
      <c r="HF63" s="7"/>
      <c r="HG63" s="7"/>
      <c r="HH63" s="7"/>
      <c r="HI63" s="7"/>
      <c r="HJ63" s="7"/>
      <c r="HK63" s="7"/>
      <c r="HL63" s="7"/>
      <c r="HM63" s="7"/>
      <c r="HN63" s="7"/>
      <c r="HO63" s="7"/>
      <c r="HP63" s="7"/>
      <c r="HQ63" s="7"/>
      <c r="HR63" s="7"/>
      <c r="HS63" s="7"/>
      <c r="HT63" s="7"/>
      <c r="HU63" s="7"/>
      <c r="HV63" s="7"/>
      <c r="HW63" s="7"/>
      <c r="HX63" s="7"/>
      <c r="HY63" s="7"/>
      <c r="HZ63" s="7"/>
      <c r="IA63" s="7"/>
      <c r="IB63" s="7"/>
      <c r="IC63" s="7"/>
      <c r="ID63" s="7"/>
      <c r="IE63" s="7"/>
      <c r="IF63" s="7"/>
      <c r="IG63" s="7"/>
      <c r="IH63" s="7"/>
      <c r="II63" s="7"/>
    </row>
    <row r="64" spans="1:256">
      <c r="A64" s="7"/>
      <c r="B64" s="95"/>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c r="GP64" s="7"/>
      <c r="GQ64" s="7"/>
      <c r="GR64" s="7"/>
      <c r="GS64" s="7"/>
      <c r="GT64" s="7"/>
      <c r="GU64" s="7"/>
      <c r="GV64" s="7"/>
      <c r="GW64" s="7"/>
      <c r="GX64" s="7"/>
      <c r="GY64" s="7"/>
      <c r="GZ64" s="7"/>
      <c r="HA64" s="7"/>
      <c r="HB64" s="7"/>
      <c r="HC64" s="7"/>
      <c r="HD64" s="7"/>
      <c r="HE64" s="7"/>
      <c r="HF64" s="7"/>
      <c r="HG64" s="7"/>
      <c r="HH64" s="7"/>
      <c r="HI64" s="7"/>
      <c r="HJ64" s="7"/>
      <c r="HK64" s="7"/>
      <c r="HL64" s="7"/>
      <c r="HM64" s="7"/>
      <c r="HN64" s="7"/>
      <c r="HO64" s="7"/>
      <c r="HP64" s="7"/>
      <c r="HQ64" s="7"/>
      <c r="HR64" s="7"/>
      <c r="HS64" s="7"/>
      <c r="HT64" s="7"/>
      <c r="HU64" s="7"/>
      <c r="HV64" s="7"/>
      <c r="HW64" s="7"/>
      <c r="HX64" s="7"/>
      <c r="HY64" s="7"/>
      <c r="HZ64" s="7"/>
      <c r="IA64" s="7"/>
      <c r="IB64" s="7"/>
      <c r="IC64" s="7"/>
      <c r="ID64" s="7"/>
      <c r="IE64" s="7"/>
      <c r="IF64" s="7"/>
      <c r="IG64" s="7"/>
      <c r="IH64" s="7"/>
      <c r="II64" s="7"/>
      <c r="IJ64" s="7"/>
      <c r="IK64" s="7"/>
      <c r="IL64" s="7"/>
      <c r="IM64" s="7"/>
      <c r="IN64" s="7"/>
      <c r="IO64" s="7"/>
      <c r="IP64" s="7"/>
      <c r="IQ64" s="7"/>
      <c r="IR64" s="7"/>
    </row>
    <row r="65" spans="1:256">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c r="GP65" s="7"/>
      <c r="GQ65" s="7"/>
      <c r="GR65" s="7"/>
      <c r="GS65" s="7"/>
      <c r="GT65" s="7"/>
      <c r="GU65" s="7"/>
      <c r="GV65" s="7"/>
      <c r="GW65" s="7"/>
      <c r="GX65" s="7"/>
      <c r="GY65" s="7"/>
      <c r="GZ65" s="7"/>
      <c r="HA65" s="7"/>
      <c r="HB65" s="7"/>
      <c r="HC65" s="7"/>
      <c r="HD65" s="7"/>
      <c r="HE65" s="7"/>
      <c r="HF65" s="7"/>
      <c r="HG65" s="7"/>
      <c r="HH65" s="7"/>
      <c r="HI65" s="7"/>
      <c r="HJ65" s="7"/>
      <c r="HK65" s="7"/>
      <c r="HL65" s="7"/>
      <c r="HM65" s="7"/>
      <c r="HN65" s="7"/>
      <c r="HO65" s="7"/>
      <c r="HP65" s="7"/>
      <c r="HQ65" s="7"/>
      <c r="HR65" s="7"/>
      <c r="HS65" s="7"/>
      <c r="HT65" s="7"/>
      <c r="HU65" s="7"/>
      <c r="HV65" s="7"/>
      <c r="HW65" s="7"/>
      <c r="HX65" s="7"/>
      <c r="HY65" s="7"/>
      <c r="HZ65" s="7"/>
      <c r="IA65" s="7"/>
      <c r="IB65" s="7"/>
      <c r="IC65" s="7"/>
      <c r="ID65" s="7"/>
      <c r="IE65" s="7"/>
      <c r="IF65" s="7"/>
      <c r="IG65" s="7"/>
      <c r="IH65" s="7"/>
      <c r="II65" s="7"/>
      <c r="IJ65" s="7"/>
      <c r="IK65" s="7"/>
      <c r="IL65" s="7"/>
      <c r="IM65" s="7"/>
      <c r="IN65" s="7"/>
      <c r="IO65" s="7"/>
      <c r="IP65" s="7"/>
      <c r="IQ65" s="7"/>
      <c r="IR65" s="7"/>
    </row>
    <row r="66" spans="1:256">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c r="GP66" s="7"/>
      <c r="GQ66" s="7"/>
      <c r="GR66" s="7"/>
      <c r="GS66" s="7"/>
      <c r="GT66" s="7"/>
      <c r="GU66" s="7"/>
      <c r="GV66" s="7"/>
      <c r="GW66" s="7"/>
      <c r="GX66" s="7"/>
      <c r="GY66" s="7"/>
      <c r="GZ66" s="7"/>
      <c r="HA66" s="7"/>
      <c r="HB66" s="7"/>
      <c r="HC66" s="7"/>
      <c r="HD66" s="7"/>
      <c r="HE66" s="7"/>
      <c r="HF66" s="7"/>
      <c r="HG66" s="7"/>
      <c r="HH66" s="7"/>
      <c r="HI66" s="7"/>
      <c r="HJ66" s="7"/>
      <c r="HK66" s="7"/>
      <c r="HL66" s="7"/>
      <c r="HM66" s="7"/>
      <c r="HN66" s="7"/>
      <c r="HO66" s="7"/>
      <c r="HP66" s="7"/>
      <c r="HQ66" s="7"/>
      <c r="HR66" s="7"/>
      <c r="HS66" s="7"/>
      <c r="HT66" s="7"/>
      <c r="HU66" s="7"/>
      <c r="HV66" s="7"/>
      <c r="HW66" s="7"/>
      <c r="HX66" s="7"/>
      <c r="HY66" s="7"/>
      <c r="HZ66" s="7"/>
      <c r="IA66" s="7"/>
      <c r="IB66" s="7"/>
      <c r="IC66" s="7"/>
      <c r="ID66" s="7"/>
      <c r="IE66" s="7"/>
      <c r="IF66" s="7"/>
      <c r="IG66" s="7"/>
      <c r="IH66" s="7"/>
      <c r="II66" s="7"/>
      <c r="IJ66" s="7"/>
      <c r="IK66" s="7"/>
      <c r="IL66" s="7"/>
      <c r="IM66" s="7"/>
      <c r="IN66" s="7"/>
      <c r="IO66" s="7"/>
      <c r="IP66" s="7"/>
      <c r="IQ66" s="7"/>
      <c r="IR66" s="7"/>
      <c r="IS66" s="7"/>
      <c r="IT66" s="7"/>
      <c r="IU66" s="7"/>
      <c r="IV66" s="7"/>
    </row>
    <row r="67" spans="1:256">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c r="GP67" s="7"/>
      <c r="GQ67" s="7"/>
      <c r="GR67" s="7"/>
      <c r="GS67" s="7"/>
      <c r="GT67" s="7"/>
      <c r="GU67" s="7"/>
      <c r="GV67" s="7"/>
      <c r="GW67" s="7"/>
      <c r="GX67" s="7"/>
      <c r="GY67" s="7"/>
      <c r="GZ67" s="7"/>
      <c r="HA67" s="7"/>
      <c r="HB67" s="7"/>
      <c r="HC67" s="7"/>
      <c r="HD67" s="7"/>
      <c r="HE67" s="7"/>
      <c r="HF67" s="7"/>
      <c r="HG67" s="7"/>
      <c r="HH67" s="7"/>
      <c r="HI67" s="7"/>
      <c r="HJ67" s="7"/>
      <c r="HK67" s="7"/>
      <c r="HL67" s="7"/>
      <c r="HM67" s="7"/>
      <c r="HN67" s="7"/>
      <c r="HO67" s="7"/>
      <c r="HP67" s="7"/>
      <c r="HQ67" s="7"/>
      <c r="HR67" s="7"/>
      <c r="HS67" s="7"/>
      <c r="HT67" s="7"/>
      <c r="HU67" s="7"/>
      <c r="HV67" s="7"/>
      <c r="HW67" s="7"/>
      <c r="HX67" s="7"/>
      <c r="HY67" s="7"/>
      <c r="HZ67" s="7"/>
      <c r="IA67" s="7"/>
      <c r="IB67" s="7"/>
      <c r="IC67" s="7"/>
      <c r="ID67" s="7"/>
      <c r="IE67" s="7"/>
      <c r="IF67" s="7"/>
      <c r="IG67" s="7"/>
      <c r="IH67" s="7"/>
      <c r="II67" s="7"/>
      <c r="IJ67" s="7"/>
      <c r="IK67" s="7"/>
      <c r="IL67" s="7"/>
      <c r="IM67" s="7"/>
      <c r="IN67" s="7"/>
      <c r="IO67" s="7"/>
      <c r="IP67" s="7"/>
      <c r="IQ67" s="7"/>
      <c r="IR67" s="7"/>
      <c r="IS67" s="7"/>
      <c r="IT67" s="7"/>
      <c r="IU67" s="7"/>
      <c r="IV67" s="7"/>
    </row>
    <row r="68" spans="1:256">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c r="GP68" s="7"/>
      <c r="GQ68" s="7"/>
      <c r="GR68" s="7"/>
      <c r="GS68" s="7"/>
      <c r="GT68" s="7"/>
      <c r="GU68" s="7"/>
      <c r="GV68" s="7"/>
      <c r="GW68" s="7"/>
      <c r="GX68" s="7"/>
      <c r="GY68" s="7"/>
      <c r="GZ68" s="7"/>
      <c r="HA68" s="7"/>
      <c r="HB68" s="7"/>
      <c r="HC68" s="7"/>
      <c r="HD68" s="7"/>
      <c r="HE68" s="7"/>
      <c r="HF68" s="7"/>
      <c r="HG68" s="7"/>
      <c r="HH68" s="7"/>
      <c r="HI68" s="7"/>
      <c r="HJ68" s="7"/>
      <c r="HK68" s="7"/>
      <c r="HL68" s="7"/>
      <c r="HM68" s="7"/>
      <c r="HN68" s="7"/>
      <c r="HO68" s="7"/>
      <c r="HP68" s="7"/>
      <c r="HQ68" s="7"/>
      <c r="HR68" s="7"/>
      <c r="HS68" s="7"/>
      <c r="HT68" s="7"/>
      <c r="HU68" s="7"/>
      <c r="HV68" s="7"/>
      <c r="HW68" s="7"/>
      <c r="HX68" s="7"/>
      <c r="HY68" s="7"/>
      <c r="HZ68" s="7"/>
      <c r="IA68" s="7"/>
      <c r="IB68" s="7"/>
      <c r="IC68" s="7"/>
      <c r="ID68" s="7"/>
      <c r="IE68" s="7"/>
      <c r="IF68" s="7"/>
      <c r="IG68" s="7"/>
      <c r="IH68" s="7"/>
      <c r="II68" s="7"/>
      <c r="IJ68" s="7"/>
      <c r="IK68" s="7"/>
      <c r="IL68" s="7"/>
      <c r="IM68" s="7"/>
      <c r="IN68" s="7"/>
      <c r="IO68" s="7"/>
      <c r="IP68" s="7"/>
      <c r="IQ68" s="7"/>
      <c r="IR68" s="7"/>
      <c r="IS68" s="7"/>
      <c r="IT68" s="7"/>
      <c r="IU68" s="7"/>
      <c r="IV68" s="7"/>
    </row>
    <row r="69" spans="1:256">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c r="GP69" s="7"/>
      <c r="GQ69" s="7"/>
      <c r="GR69" s="7"/>
      <c r="GS69" s="7"/>
      <c r="GT69" s="7"/>
      <c r="GU69" s="7"/>
      <c r="GV69" s="7"/>
      <c r="GW69" s="7"/>
      <c r="GX69" s="7"/>
      <c r="GY69" s="7"/>
      <c r="GZ69" s="7"/>
      <c r="HA69" s="7"/>
      <c r="HB69" s="7"/>
      <c r="HC69" s="7"/>
      <c r="HD69" s="7"/>
      <c r="HE69" s="7"/>
      <c r="HF69" s="7"/>
      <c r="HG69" s="7"/>
      <c r="HH69" s="7"/>
      <c r="HI69" s="7"/>
      <c r="HJ69" s="7"/>
      <c r="HK69" s="7"/>
      <c r="HL69" s="7"/>
      <c r="HM69" s="7"/>
      <c r="HN69" s="7"/>
      <c r="HO69" s="7"/>
      <c r="HP69" s="7"/>
      <c r="HQ69" s="7"/>
      <c r="HR69" s="7"/>
      <c r="HS69" s="7"/>
      <c r="HT69" s="7"/>
      <c r="HU69" s="7"/>
      <c r="HV69" s="7"/>
      <c r="HW69" s="7"/>
      <c r="HX69" s="7"/>
      <c r="HY69" s="7"/>
      <c r="HZ69" s="7"/>
      <c r="IA69" s="7"/>
      <c r="IB69" s="7"/>
      <c r="IC69" s="7"/>
      <c r="ID69" s="7"/>
      <c r="IE69" s="7"/>
      <c r="IF69" s="7"/>
      <c r="IG69" s="7"/>
      <c r="IH69" s="7"/>
      <c r="II69" s="7"/>
      <c r="IJ69" s="7"/>
      <c r="IK69" s="7"/>
      <c r="IL69" s="7"/>
      <c r="IM69" s="7"/>
      <c r="IN69" s="7"/>
      <c r="IO69" s="7"/>
      <c r="IP69" s="7"/>
      <c r="IQ69" s="7"/>
      <c r="IR69" s="7"/>
      <c r="IS69" s="7"/>
      <c r="IT69" s="7"/>
      <c r="IU69" s="7"/>
      <c r="IV69" s="7"/>
    </row>
    <row r="70" spans="1:256">
      <c r="A70" s="7"/>
      <c r="B70" s="95"/>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c r="GP70" s="7"/>
      <c r="GQ70" s="7"/>
      <c r="GR70" s="7"/>
      <c r="GS70" s="7"/>
      <c r="GT70" s="7"/>
      <c r="GU70" s="7"/>
      <c r="GV70" s="7"/>
      <c r="GW70" s="7"/>
      <c r="GX70" s="7"/>
      <c r="GY70" s="7"/>
      <c r="GZ70" s="7"/>
      <c r="HA70" s="7"/>
      <c r="HB70" s="7"/>
      <c r="HC70" s="7"/>
      <c r="HD70" s="7"/>
      <c r="HE70" s="7"/>
      <c r="HF70" s="7"/>
      <c r="HG70" s="7"/>
      <c r="HH70" s="7"/>
      <c r="HI70" s="7"/>
      <c r="HJ70" s="7"/>
      <c r="HK70" s="7"/>
      <c r="HL70" s="7"/>
      <c r="HM70" s="7"/>
      <c r="HN70" s="7"/>
      <c r="HO70" s="7"/>
      <c r="HP70" s="7"/>
      <c r="HQ70" s="7"/>
      <c r="HR70" s="7"/>
      <c r="HS70" s="7"/>
      <c r="HT70" s="7"/>
      <c r="HU70" s="7"/>
      <c r="HV70" s="7"/>
      <c r="HW70" s="7"/>
      <c r="HX70" s="7"/>
      <c r="HY70" s="7"/>
      <c r="HZ70" s="7"/>
      <c r="IA70" s="7"/>
      <c r="IB70" s="7"/>
      <c r="IC70" s="7"/>
      <c r="ID70" s="7"/>
      <c r="IE70" s="7"/>
      <c r="IF70" s="7"/>
      <c r="IG70" s="7"/>
      <c r="IH70" s="7"/>
      <c r="II70" s="7"/>
      <c r="IJ70" s="7"/>
      <c r="IK70" s="7"/>
      <c r="IL70" s="7"/>
      <c r="IM70" s="7"/>
      <c r="IN70" s="7"/>
      <c r="IO70" s="7"/>
      <c r="IP70" s="7"/>
      <c r="IQ70" s="7"/>
      <c r="IR70" s="7"/>
      <c r="IS70" s="7"/>
      <c r="IT70" s="7"/>
      <c r="IU70" s="7"/>
      <c r="IV70" s="7"/>
    </row>
    <row r="71" spans="1:256">
      <c r="A71" s="7"/>
      <c r="B71" s="95"/>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c r="GP71" s="7"/>
      <c r="GQ71" s="7"/>
      <c r="GR71" s="7"/>
      <c r="GS71" s="7"/>
      <c r="GT71" s="7"/>
      <c r="GU71" s="7"/>
      <c r="GV71" s="7"/>
      <c r="GW71" s="7"/>
      <c r="GX71" s="7"/>
      <c r="GY71" s="7"/>
      <c r="GZ71" s="7"/>
      <c r="HA71" s="7"/>
      <c r="HB71" s="7"/>
      <c r="HC71" s="7"/>
      <c r="HD71" s="7"/>
      <c r="HE71" s="7"/>
      <c r="HF71" s="7"/>
      <c r="HG71" s="7"/>
      <c r="HH71" s="7"/>
      <c r="HI71" s="7"/>
      <c r="HJ71" s="7"/>
      <c r="HK71" s="7"/>
      <c r="HL71" s="7"/>
      <c r="HM71" s="7"/>
      <c r="HN71" s="7"/>
      <c r="HO71" s="7"/>
      <c r="HP71" s="7"/>
      <c r="HQ71" s="7"/>
      <c r="HR71" s="7"/>
      <c r="HS71" s="7"/>
      <c r="HT71" s="7"/>
      <c r="HU71" s="7"/>
      <c r="HV71" s="7"/>
      <c r="HW71" s="7"/>
      <c r="HX71" s="7"/>
      <c r="HY71" s="7"/>
      <c r="HZ71" s="7"/>
      <c r="IA71" s="7"/>
      <c r="IB71" s="7"/>
      <c r="IC71" s="7"/>
      <c r="ID71" s="7"/>
      <c r="IE71" s="7"/>
      <c r="IF71" s="7"/>
      <c r="IG71" s="7"/>
      <c r="IH71" s="7"/>
      <c r="II71" s="7"/>
      <c r="IJ71" s="7"/>
      <c r="IK71" s="7"/>
      <c r="IL71" s="7"/>
      <c r="IM71" s="7"/>
      <c r="IN71" s="7"/>
      <c r="IO71" s="7"/>
      <c r="IP71" s="7"/>
      <c r="IQ71" s="7"/>
      <c r="IR71" s="7"/>
      <c r="IS71" s="7"/>
      <c r="IT71" s="7"/>
      <c r="IU71" s="7"/>
      <c r="IV71" s="7"/>
    </row>
    <row r="72" spans="1:256">
      <c r="A72" s="7"/>
      <c r="B72" s="7"/>
      <c r="C72" s="133"/>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c r="GP72" s="7"/>
      <c r="GQ72" s="7"/>
      <c r="GR72" s="7"/>
      <c r="GS72" s="7"/>
      <c r="GT72" s="7"/>
      <c r="GU72" s="7"/>
      <c r="GV72" s="7"/>
      <c r="GW72" s="7"/>
      <c r="GX72" s="7"/>
      <c r="GY72" s="7"/>
      <c r="GZ72" s="7"/>
      <c r="HA72" s="7"/>
      <c r="HB72" s="7"/>
      <c r="HC72" s="7"/>
      <c r="HD72" s="7"/>
      <c r="HE72" s="7"/>
      <c r="HF72" s="7"/>
      <c r="HG72" s="7"/>
      <c r="HH72" s="7"/>
      <c r="HI72" s="7"/>
      <c r="HJ72" s="7"/>
      <c r="HK72" s="7"/>
      <c r="HL72" s="7"/>
      <c r="HM72" s="7"/>
      <c r="HN72" s="7"/>
      <c r="HO72" s="7"/>
      <c r="HP72" s="7"/>
      <c r="HQ72" s="7"/>
      <c r="HR72" s="7"/>
      <c r="HS72" s="7"/>
      <c r="HT72" s="7"/>
      <c r="HU72" s="7"/>
      <c r="HV72" s="7"/>
      <c r="HW72" s="7"/>
      <c r="HX72" s="7"/>
      <c r="HY72" s="7"/>
      <c r="HZ72" s="7"/>
      <c r="IA72" s="7"/>
      <c r="IB72" s="7"/>
      <c r="IC72" s="7"/>
      <c r="ID72" s="7"/>
      <c r="IE72" s="7"/>
      <c r="IF72" s="7"/>
      <c r="IG72" s="7"/>
      <c r="IH72" s="7"/>
      <c r="II72" s="7"/>
      <c r="IJ72" s="7"/>
      <c r="IK72" s="7"/>
      <c r="IL72" s="7"/>
      <c r="IM72" s="7"/>
      <c r="IN72" s="7"/>
      <c r="IO72" s="7"/>
      <c r="IP72" s="7"/>
      <c r="IQ72" s="7"/>
      <c r="IR72" s="7"/>
      <c r="IS72" s="7"/>
      <c r="IT72" s="7"/>
      <c r="IU72" s="7"/>
      <c r="IV72" s="7"/>
    </row>
    <row r="73" spans="1:256">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c r="GP73" s="7"/>
      <c r="GQ73" s="7"/>
      <c r="GR73" s="7"/>
      <c r="GS73" s="7"/>
      <c r="GT73" s="7"/>
      <c r="GU73" s="7"/>
      <c r="GV73" s="7"/>
      <c r="GW73" s="7"/>
      <c r="GX73" s="7"/>
      <c r="GY73" s="7"/>
      <c r="GZ73" s="7"/>
      <c r="HA73" s="7"/>
      <c r="HB73" s="7"/>
      <c r="HC73" s="7"/>
      <c r="HD73" s="7"/>
      <c r="HE73" s="7"/>
      <c r="HF73" s="7"/>
      <c r="HG73" s="7"/>
      <c r="HH73" s="7"/>
      <c r="HI73" s="7"/>
      <c r="HJ73" s="7"/>
      <c r="HK73" s="7"/>
      <c r="HL73" s="7"/>
      <c r="HM73" s="7"/>
      <c r="HN73" s="7"/>
      <c r="HO73" s="7"/>
      <c r="HP73" s="7"/>
      <c r="HQ73" s="7"/>
      <c r="HR73" s="7"/>
      <c r="HS73" s="7"/>
      <c r="HT73" s="7"/>
      <c r="HU73" s="7"/>
      <c r="HV73" s="7"/>
      <c r="HW73" s="7"/>
      <c r="HX73" s="7"/>
      <c r="HY73" s="7"/>
      <c r="HZ73" s="7"/>
      <c r="IA73" s="7"/>
      <c r="IB73" s="7"/>
      <c r="IC73" s="7"/>
      <c r="ID73" s="7"/>
      <c r="IE73" s="7"/>
      <c r="IF73" s="7"/>
      <c r="IG73" s="7"/>
      <c r="IH73" s="7"/>
      <c r="II73" s="7"/>
      <c r="IJ73" s="7"/>
      <c r="IK73" s="7"/>
      <c r="IL73" s="7"/>
      <c r="IM73" s="7"/>
      <c r="IN73" s="7"/>
      <c r="IO73" s="7"/>
      <c r="IP73" s="7"/>
      <c r="IQ73" s="7"/>
      <c r="IR73" s="7"/>
      <c r="IS73" s="7"/>
      <c r="IT73" s="7"/>
      <c r="IU73" s="7"/>
      <c r="IV73" s="7"/>
    </row>
    <row r="74" spans="1:256">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c r="GP74" s="7"/>
      <c r="GQ74" s="7"/>
      <c r="GR74" s="7"/>
      <c r="GS74" s="7"/>
      <c r="GT74" s="7"/>
      <c r="GU74" s="7"/>
      <c r="GV74" s="7"/>
      <c r="GW74" s="7"/>
      <c r="GX74" s="7"/>
      <c r="GY74" s="7"/>
      <c r="GZ74" s="7"/>
      <c r="HA74" s="7"/>
      <c r="HB74" s="7"/>
      <c r="HC74" s="7"/>
      <c r="HD74" s="7"/>
      <c r="HE74" s="7"/>
      <c r="HF74" s="7"/>
      <c r="HG74" s="7"/>
      <c r="HH74" s="7"/>
      <c r="HI74" s="7"/>
      <c r="HJ74" s="7"/>
      <c r="HK74" s="7"/>
      <c r="HL74" s="7"/>
      <c r="HM74" s="7"/>
      <c r="HN74" s="7"/>
      <c r="HO74" s="7"/>
      <c r="HP74" s="7"/>
      <c r="HQ74" s="7"/>
      <c r="HR74" s="7"/>
      <c r="HS74" s="7"/>
      <c r="HT74" s="7"/>
      <c r="HU74" s="7"/>
      <c r="HV74" s="7"/>
      <c r="HW74" s="7"/>
      <c r="HX74" s="7"/>
      <c r="HY74" s="7"/>
      <c r="HZ74" s="7"/>
      <c r="IA74" s="7"/>
      <c r="IB74" s="7"/>
      <c r="IC74" s="7"/>
      <c r="ID74" s="7"/>
      <c r="IE74" s="7"/>
      <c r="IF74" s="7"/>
      <c r="IG74" s="7"/>
      <c r="IH74" s="7"/>
      <c r="II74" s="7"/>
      <c r="IJ74" s="7"/>
      <c r="IK74" s="7"/>
      <c r="IL74" s="7"/>
      <c r="IM74" s="7"/>
      <c r="IN74" s="7"/>
      <c r="IO74" s="7"/>
      <c r="IP74" s="7"/>
      <c r="IQ74" s="7"/>
      <c r="IR74" s="7"/>
      <c r="IS74" s="7"/>
      <c r="IT74" s="7"/>
      <c r="IU74" s="7"/>
      <c r="IV74" s="7"/>
    </row>
    <row r="75" spans="1:256">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c r="GP75" s="7"/>
      <c r="GQ75" s="7"/>
      <c r="GR75" s="7"/>
      <c r="GS75" s="7"/>
      <c r="GT75" s="7"/>
      <c r="GU75" s="7"/>
      <c r="GV75" s="7"/>
      <c r="GW75" s="7"/>
      <c r="GX75" s="7"/>
      <c r="GY75" s="7"/>
      <c r="GZ75" s="7"/>
      <c r="HA75" s="7"/>
      <c r="HB75" s="7"/>
      <c r="HC75" s="7"/>
      <c r="HD75" s="7"/>
      <c r="HE75" s="7"/>
      <c r="HF75" s="7"/>
      <c r="HG75" s="7"/>
      <c r="HH75" s="7"/>
      <c r="HI75" s="7"/>
      <c r="HJ75" s="7"/>
      <c r="HK75" s="7"/>
      <c r="HL75" s="7"/>
      <c r="HM75" s="7"/>
      <c r="HN75" s="7"/>
      <c r="HO75" s="7"/>
      <c r="HP75" s="7"/>
      <c r="HQ75" s="7"/>
      <c r="HR75" s="7"/>
      <c r="HS75" s="7"/>
      <c r="HT75" s="7"/>
      <c r="HU75" s="7"/>
      <c r="HV75" s="7"/>
      <c r="HW75" s="7"/>
      <c r="HX75" s="7"/>
      <c r="HY75" s="7"/>
      <c r="HZ75" s="7"/>
      <c r="IA75" s="7"/>
      <c r="IB75" s="7"/>
      <c r="IC75" s="7"/>
      <c r="ID75" s="7"/>
      <c r="IE75" s="7"/>
      <c r="IF75" s="7"/>
      <c r="IG75" s="7"/>
      <c r="IH75" s="7"/>
      <c r="II75" s="7"/>
      <c r="IJ75" s="7"/>
      <c r="IK75" s="7"/>
      <c r="IL75" s="7"/>
      <c r="IM75" s="7"/>
      <c r="IN75" s="7"/>
      <c r="IO75" s="7"/>
      <c r="IP75" s="7"/>
      <c r="IQ75" s="7"/>
      <c r="IR75" s="7"/>
      <c r="IS75" s="7"/>
      <c r="IT75" s="7"/>
      <c r="IU75" s="7"/>
      <c r="IV75" s="7"/>
    </row>
    <row r="76" spans="1:256">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row>
    <row r="77" spans="1:256">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row>
    <row r="78" spans="1:256">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c r="GP78" s="7"/>
      <c r="GQ78" s="7"/>
      <c r="GR78" s="7"/>
      <c r="GS78" s="7"/>
      <c r="GT78" s="7"/>
      <c r="GU78" s="7"/>
      <c r="GV78" s="7"/>
      <c r="GW78" s="7"/>
      <c r="GX78" s="7"/>
      <c r="GY78" s="7"/>
      <c r="GZ78" s="7"/>
      <c r="HA78" s="7"/>
      <c r="HB78" s="7"/>
      <c r="HC78" s="7"/>
      <c r="HD78" s="7"/>
      <c r="HE78" s="7"/>
      <c r="HF78" s="7"/>
      <c r="HG78" s="7"/>
      <c r="HH78" s="7"/>
      <c r="HI78" s="7"/>
      <c r="HJ78" s="7"/>
      <c r="HK78" s="7"/>
      <c r="HL78" s="7"/>
      <c r="HM78" s="7"/>
      <c r="HN78" s="7"/>
      <c r="HO78" s="7"/>
      <c r="HP78" s="7"/>
      <c r="HQ78" s="7"/>
      <c r="HR78" s="7"/>
      <c r="HS78" s="7"/>
      <c r="HT78" s="7"/>
      <c r="HU78" s="7"/>
      <c r="HV78" s="7"/>
      <c r="HW78" s="7"/>
      <c r="HX78" s="7"/>
      <c r="HY78" s="7"/>
      <c r="HZ78" s="7"/>
      <c r="IA78" s="7"/>
      <c r="IB78" s="7"/>
      <c r="IC78" s="7"/>
      <c r="ID78" s="7"/>
      <c r="IE78" s="7"/>
      <c r="IF78" s="7"/>
      <c r="IG78" s="7"/>
      <c r="IH78" s="7"/>
      <c r="II78" s="7"/>
      <c r="IJ78" s="7"/>
      <c r="IK78" s="7"/>
      <c r="IL78" s="7"/>
      <c r="IM78" s="7"/>
      <c r="IN78" s="7"/>
      <c r="IO78" s="7"/>
      <c r="IP78" s="7"/>
      <c r="IQ78" s="7"/>
      <c r="IR78" s="7"/>
      <c r="IS78" s="7"/>
      <c r="IT78" s="7"/>
      <c r="IU78" s="7"/>
      <c r="IV78" s="7"/>
    </row>
    <row r="79" spans="1:256">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c r="GP79" s="7"/>
      <c r="GQ79" s="7"/>
      <c r="GR79" s="7"/>
      <c r="GS79" s="7"/>
      <c r="GT79" s="7"/>
      <c r="GU79" s="7"/>
      <c r="GV79" s="7"/>
      <c r="GW79" s="7"/>
      <c r="GX79" s="7"/>
      <c r="GY79" s="7"/>
      <c r="GZ79" s="7"/>
      <c r="HA79" s="7"/>
      <c r="HB79" s="7"/>
      <c r="HC79" s="7"/>
      <c r="HD79" s="7"/>
      <c r="HE79" s="7"/>
      <c r="HF79" s="7"/>
      <c r="HG79" s="7"/>
      <c r="HH79" s="7"/>
      <c r="HI79" s="7"/>
      <c r="HJ79" s="7"/>
      <c r="HK79" s="7"/>
      <c r="HL79" s="7"/>
      <c r="HM79" s="7"/>
      <c r="HN79" s="7"/>
      <c r="HO79" s="7"/>
      <c r="HP79" s="7"/>
      <c r="HQ79" s="7"/>
      <c r="HR79" s="7"/>
      <c r="HS79" s="7"/>
      <c r="HT79" s="7"/>
      <c r="HU79" s="7"/>
      <c r="HV79" s="7"/>
      <c r="HW79" s="7"/>
      <c r="HX79" s="7"/>
      <c r="HY79" s="7"/>
      <c r="HZ79" s="7"/>
      <c r="IA79" s="7"/>
      <c r="IB79" s="7"/>
      <c r="IC79" s="7"/>
      <c r="ID79" s="7"/>
      <c r="IE79" s="7"/>
      <c r="IF79" s="7"/>
      <c r="IG79" s="7"/>
      <c r="IH79" s="7"/>
      <c r="II79" s="7"/>
      <c r="IJ79" s="7"/>
      <c r="IK79" s="7"/>
      <c r="IL79" s="7"/>
      <c r="IM79" s="7"/>
      <c r="IN79" s="7"/>
      <c r="IO79" s="7"/>
      <c r="IP79" s="7"/>
      <c r="IQ79" s="7"/>
      <c r="IR79" s="7"/>
      <c r="IS79" s="7"/>
      <c r="IT79" s="7"/>
      <c r="IU79" s="7"/>
      <c r="IV79" s="7"/>
    </row>
    <row r="80" spans="1:256">
      <c r="A80" s="7"/>
      <c r="B80" s="95"/>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c r="GP80" s="7"/>
      <c r="GQ80" s="7"/>
      <c r="GR80" s="7"/>
      <c r="GS80" s="7"/>
      <c r="GT80" s="7"/>
      <c r="GU80" s="7"/>
      <c r="GV80" s="7"/>
      <c r="GW80" s="7"/>
      <c r="GX80" s="7"/>
      <c r="GY80" s="7"/>
      <c r="GZ80" s="7"/>
      <c r="HA80" s="7"/>
      <c r="HB80" s="7"/>
      <c r="HC80" s="7"/>
      <c r="HD80" s="7"/>
      <c r="HE80" s="7"/>
      <c r="HF80" s="7"/>
      <c r="HG80" s="7"/>
      <c r="HH80" s="7"/>
      <c r="HI80" s="7"/>
      <c r="HJ80" s="7"/>
      <c r="HK80" s="7"/>
      <c r="HL80" s="7"/>
      <c r="HM80" s="7"/>
      <c r="HN80" s="7"/>
      <c r="HO80" s="7"/>
      <c r="HP80" s="7"/>
      <c r="HQ80" s="7"/>
      <c r="HR80" s="7"/>
      <c r="HS80" s="7"/>
      <c r="HT80" s="7"/>
      <c r="HU80" s="7"/>
      <c r="HV80" s="7"/>
      <c r="HW80" s="7"/>
      <c r="HX80" s="7"/>
      <c r="HY80" s="7"/>
      <c r="HZ80" s="7"/>
      <c r="IA80" s="7"/>
      <c r="IB80" s="7"/>
      <c r="IC80" s="7"/>
      <c r="ID80" s="7"/>
      <c r="IE80" s="7"/>
      <c r="IF80" s="7"/>
      <c r="IG80" s="7"/>
      <c r="IH80" s="7"/>
      <c r="II80" s="7"/>
      <c r="IJ80" s="7"/>
      <c r="IK80" s="7"/>
      <c r="IL80" s="7"/>
      <c r="IM80" s="7"/>
      <c r="IN80" s="7"/>
      <c r="IO80" s="7"/>
      <c r="IP80" s="7"/>
      <c r="IQ80" s="7"/>
      <c r="IR80" s="7"/>
      <c r="IS80" s="7"/>
      <c r="IT80" s="7"/>
      <c r="IU80" s="7"/>
      <c r="IV80" s="7"/>
    </row>
    <row r="81" spans="1:256">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c r="GP81" s="7"/>
      <c r="GQ81" s="7"/>
      <c r="GR81" s="7"/>
      <c r="GS81" s="7"/>
      <c r="GT81" s="7"/>
      <c r="GU81" s="7"/>
      <c r="GV81" s="7"/>
      <c r="GW81" s="7"/>
      <c r="GX81" s="7"/>
      <c r="GY81" s="7"/>
      <c r="GZ81" s="7"/>
      <c r="HA81" s="7"/>
      <c r="HB81" s="7"/>
      <c r="HC81" s="7"/>
      <c r="HD81" s="7"/>
      <c r="HE81" s="7"/>
      <c r="HF81" s="7"/>
      <c r="HG81" s="7"/>
      <c r="HH81" s="7"/>
      <c r="HI81" s="7"/>
      <c r="HJ81" s="7"/>
      <c r="HK81" s="7"/>
      <c r="HL81" s="7"/>
      <c r="HM81" s="7"/>
      <c r="HN81" s="7"/>
      <c r="HO81" s="7"/>
      <c r="HP81" s="7"/>
      <c r="HQ81" s="7"/>
      <c r="HR81" s="7"/>
      <c r="HS81" s="7"/>
      <c r="HT81" s="7"/>
      <c r="HU81" s="7"/>
      <c r="HV81" s="7"/>
      <c r="HW81" s="7"/>
      <c r="HX81" s="7"/>
      <c r="HY81" s="7"/>
      <c r="HZ81" s="7"/>
      <c r="IA81" s="7"/>
      <c r="IB81" s="7"/>
      <c r="IC81" s="7"/>
      <c r="ID81" s="7"/>
      <c r="IE81" s="7"/>
      <c r="IF81" s="7"/>
      <c r="IG81" s="7"/>
      <c r="IH81" s="7"/>
      <c r="II81" s="7"/>
      <c r="IJ81" s="7"/>
      <c r="IK81" s="7"/>
      <c r="IL81" s="7"/>
      <c r="IM81" s="7"/>
      <c r="IN81" s="7"/>
      <c r="IO81" s="7"/>
      <c r="IP81" s="7"/>
      <c r="IQ81" s="7"/>
      <c r="IR81" s="7"/>
      <c r="IS81" s="7"/>
      <c r="IT81" s="7"/>
      <c r="IU81" s="7"/>
      <c r="IV81" s="7"/>
    </row>
    <row r="82" spans="1:256">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c r="GP82" s="7"/>
      <c r="GQ82" s="7"/>
      <c r="GR82" s="7"/>
      <c r="GS82" s="7"/>
      <c r="GT82" s="7"/>
      <c r="GU82" s="7"/>
      <c r="GV82" s="7"/>
      <c r="GW82" s="7"/>
      <c r="GX82" s="7"/>
      <c r="GY82" s="7"/>
      <c r="GZ82" s="7"/>
      <c r="HA82" s="7"/>
      <c r="HB82" s="7"/>
      <c r="HC82" s="7"/>
      <c r="HD82" s="7"/>
      <c r="HE82" s="7"/>
      <c r="HF82" s="7"/>
      <c r="HG82" s="7"/>
      <c r="HH82" s="7"/>
      <c r="HI82" s="7"/>
      <c r="HJ82" s="7"/>
      <c r="HK82" s="7"/>
      <c r="HL82" s="7"/>
      <c r="HM82" s="7"/>
      <c r="HN82" s="7"/>
      <c r="HO82" s="7"/>
      <c r="HP82" s="7"/>
      <c r="HQ82" s="7"/>
      <c r="HR82" s="7"/>
      <c r="HS82" s="7"/>
      <c r="HT82" s="7"/>
      <c r="HU82" s="7"/>
      <c r="HV82" s="7"/>
      <c r="HW82" s="7"/>
      <c r="HX82" s="7"/>
      <c r="HY82" s="7"/>
      <c r="HZ82" s="7"/>
      <c r="IA82" s="7"/>
      <c r="IB82" s="7"/>
      <c r="IC82" s="7"/>
      <c r="ID82" s="7"/>
      <c r="IE82" s="7"/>
      <c r="IF82" s="7"/>
      <c r="IG82" s="7"/>
      <c r="IH82" s="7"/>
      <c r="II82" s="7"/>
      <c r="IJ82" s="7"/>
      <c r="IK82" s="7"/>
      <c r="IL82" s="7"/>
      <c r="IM82" s="7"/>
      <c r="IN82" s="7"/>
      <c r="IO82" s="7"/>
      <c r="IP82" s="7"/>
      <c r="IQ82" s="7"/>
      <c r="IR82" s="7"/>
      <c r="IS82" s="7"/>
      <c r="IT82" s="7"/>
      <c r="IU82" s="7"/>
      <c r="IV82" s="7"/>
    </row>
    <row r="83" spans="1:256">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c r="GP83" s="7"/>
      <c r="GQ83" s="7"/>
      <c r="GR83" s="7"/>
      <c r="GS83" s="7"/>
      <c r="GT83" s="7"/>
      <c r="GU83" s="7"/>
      <c r="GV83" s="7"/>
      <c r="GW83" s="7"/>
      <c r="GX83" s="7"/>
      <c r="GY83" s="7"/>
      <c r="GZ83" s="7"/>
      <c r="HA83" s="7"/>
      <c r="HB83" s="7"/>
      <c r="HC83" s="7"/>
      <c r="HD83" s="7"/>
      <c r="HE83" s="7"/>
      <c r="HF83" s="7"/>
      <c r="HG83" s="7"/>
      <c r="HH83" s="7"/>
      <c r="HI83" s="7"/>
      <c r="HJ83" s="7"/>
      <c r="HK83" s="7"/>
      <c r="HL83" s="7"/>
      <c r="HM83" s="7"/>
      <c r="HN83" s="7"/>
      <c r="HO83" s="7"/>
      <c r="HP83" s="7"/>
      <c r="HQ83" s="7"/>
      <c r="HR83" s="7"/>
      <c r="HS83" s="7"/>
      <c r="HT83" s="7"/>
      <c r="HU83" s="7"/>
      <c r="HV83" s="7"/>
      <c r="HW83" s="7"/>
      <c r="HX83" s="7"/>
      <c r="HY83" s="7"/>
      <c r="HZ83" s="7"/>
      <c r="IA83" s="7"/>
      <c r="IB83" s="7"/>
      <c r="IC83" s="7"/>
      <c r="ID83" s="7"/>
      <c r="IE83" s="7"/>
      <c r="IF83" s="7"/>
      <c r="IG83" s="7"/>
      <c r="IH83" s="7"/>
      <c r="II83" s="7"/>
      <c r="IJ83" s="7"/>
      <c r="IK83" s="7"/>
      <c r="IL83" s="7"/>
      <c r="IM83" s="7"/>
      <c r="IN83" s="7"/>
      <c r="IO83" s="7"/>
      <c r="IP83" s="7"/>
      <c r="IQ83" s="7"/>
      <c r="IR83" s="7"/>
      <c r="IS83" s="7"/>
      <c r="IT83" s="7"/>
      <c r="IU83" s="7"/>
      <c r="IV83" s="7"/>
    </row>
    <row r="84" spans="1:256">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c r="GP84" s="7"/>
      <c r="GQ84" s="7"/>
      <c r="GR84" s="7"/>
      <c r="GS84" s="7"/>
      <c r="GT84" s="7"/>
      <c r="GU84" s="7"/>
      <c r="GV84" s="7"/>
      <c r="GW84" s="7"/>
      <c r="GX84" s="7"/>
      <c r="GY84" s="7"/>
      <c r="GZ84" s="7"/>
      <c r="HA84" s="7"/>
      <c r="HB84" s="7"/>
      <c r="HC84" s="7"/>
      <c r="HD84" s="7"/>
      <c r="HE84" s="7"/>
      <c r="HF84" s="7"/>
      <c r="HG84" s="7"/>
      <c r="HH84" s="7"/>
      <c r="HI84" s="7"/>
      <c r="HJ84" s="7"/>
      <c r="HK84" s="7"/>
      <c r="HL84" s="7"/>
      <c r="HM84" s="7"/>
      <c r="HN84" s="7"/>
      <c r="HO84" s="7"/>
      <c r="HP84" s="7"/>
      <c r="HQ84" s="7"/>
      <c r="HR84" s="7"/>
      <c r="HS84" s="7"/>
      <c r="HT84" s="7"/>
      <c r="HU84" s="7"/>
      <c r="HV84" s="7"/>
      <c r="HW84" s="7"/>
      <c r="HX84" s="7"/>
      <c r="HY84" s="7"/>
      <c r="HZ84" s="7"/>
      <c r="IA84" s="7"/>
      <c r="IB84" s="7"/>
      <c r="IC84" s="7"/>
      <c r="ID84" s="7"/>
      <c r="IE84" s="7"/>
      <c r="IF84" s="7"/>
      <c r="IG84" s="7"/>
      <c r="IH84" s="7"/>
      <c r="II84" s="7"/>
      <c r="IJ84" s="7"/>
      <c r="IK84" s="7"/>
      <c r="IL84" s="7"/>
      <c r="IM84" s="7"/>
      <c r="IN84" s="7"/>
      <c r="IO84" s="7"/>
      <c r="IP84" s="7"/>
      <c r="IQ84" s="7"/>
      <c r="IR84" s="7"/>
      <c r="IS84" s="7"/>
      <c r="IT84" s="7"/>
      <c r="IU84" s="7"/>
      <c r="IV84" s="7"/>
    </row>
    <row r="85" spans="1:256">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c r="GP85" s="7"/>
      <c r="GQ85" s="7"/>
      <c r="GR85" s="7"/>
      <c r="GS85" s="7"/>
      <c r="GT85" s="7"/>
      <c r="GU85" s="7"/>
      <c r="GV85" s="7"/>
      <c r="GW85" s="7"/>
      <c r="GX85" s="7"/>
      <c r="GY85" s="7"/>
      <c r="GZ85" s="7"/>
      <c r="HA85" s="7"/>
      <c r="HB85" s="7"/>
      <c r="HC85" s="7"/>
      <c r="HD85" s="7"/>
      <c r="HE85" s="7"/>
      <c r="HF85" s="7"/>
      <c r="HG85" s="7"/>
      <c r="HH85" s="7"/>
      <c r="HI85" s="7"/>
      <c r="HJ85" s="7"/>
      <c r="HK85" s="7"/>
      <c r="HL85" s="7"/>
      <c r="HM85" s="7"/>
      <c r="HN85" s="7"/>
      <c r="HO85" s="7"/>
      <c r="HP85" s="7"/>
      <c r="HQ85" s="7"/>
      <c r="HR85" s="7"/>
      <c r="HS85" s="7"/>
      <c r="HT85" s="7"/>
      <c r="HU85" s="7"/>
      <c r="HV85" s="7"/>
      <c r="HW85" s="7"/>
      <c r="HX85" s="7"/>
      <c r="HY85" s="7"/>
      <c r="HZ85" s="7"/>
      <c r="IA85" s="7"/>
      <c r="IB85" s="7"/>
      <c r="IC85" s="7"/>
      <c r="ID85" s="7"/>
      <c r="IE85" s="7"/>
      <c r="IF85" s="7"/>
      <c r="IG85" s="7"/>
      <c r="IH85" s="7"/>
      <c r="II85" s="7"/>
      <c r="IJ85" s="7"/>
      <c r="IK85" s="7"/>
      <c r="IL85" s="7"/>
      <c r="IM85" s="7"/>
      <c r="IN85" s="7"/>
      <c r="IO85" s="7"/>
      <c r="IP85" s="7"/>
      <c r="IQ85" s="7"/>
      <c r="IR85" s="7"/>
      <c r="IS85" s="7"/>
      <c r="IT85" s="7"/>
      <c r="IU85" s="7"/>
      <c r="IV85" s="7"/>
    </row>
    <row r="86" spans="1:256">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c r="GP86" s="7"/>
      <c r="GQ86" s="7"/>
      <c r="GR86" s="7"/>
      <c r="GS86" s="7"/>
      <c r="GT86" s="7"/>
      <c r="GU86" s="7"/>
      <c r="GV86" s="7"/>
      <c r="GW86" s="7"/>
      <c r="GX86" s="7"/>
      <c r="GY86" s="7"/>
      <c r="GZ86" s="7"/>
      <c r="HA86" s="7"/>
      <c r="HB86" s="7"/>
      <c r="HC86" s="7"/>
      <c r="HD86" s="7"/>
      <c r="HE86" s="7"/>
      <c r="HF86" s="7"/>
      <c r="HG86" s="7"/>
      <c r="HH86" s="7"/>
      <c r="HI86" s="7"/>
      <c r="HJ86" s="7"/>
      <c r="HK86" s="7"/>
      <c r="HL86" s="7"/>
      <c r="HM86" s="7"/>
      <c r="HN86" s="7"/>
      <c r="HO86" s="7"/>
      <c r="HP86" s="7"/>
      <c r="HQ86" s="7"/>
      <c r="HR86" s="7"/>
      <c r="HS86" s="7"/>
      <c r="HT86" s="7"/>
      <c r="HU86" s="7"/>
      <c r="HV86" s="7"/>
      <c r="HW86" s="7"/>
      <c r="HX86" s="7"/>
      <c r="HY86" s="7"/>
      <c r="HZ86" s="7"/>
      <c r="IA86" s="7"/>
      <c r="IB86" s="7"/>
      <c r="IC86" s="7"/>
      <c r="ID86" s="7"/>
      <c r="IE86" s="7"/>
      <c r="IF86" s="7"/>
      <c r="IG86" s="7"/>
      <c r="IH86" s="7"/>
      <c r="II86" s="7"/>
      <c r="IJ86" s="7"/>
      <c r="IK86" s="7"/>
      <c r="IL86" s="7"/>
      <c r="IM86" s="7"/>
      <c r="IN86" s="7"/>
      <c r="IO86" s="7"/>
      <c r="IP86" s="7"/>
      <c r="IQ86" s="7"/>
      <c r="IR86" s="7"/>
      <c r="IS86" s="7"/>
      <c r="IT86" s="7"/>
      <c r="IU86" s="7"/>
      <c r="IV86" s="7"/>
    </row>
    <row r="87" spans="1:256">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c r="GP87" s="7"/>
      <c r="GQ87" s="7"/>
      <c r="GR87" s="7"/>
      <c r="GS87" s="7"/>
      <c r="GT87" s="7"/>
      <c r="GU87" s="7"/>
      <c r="GV87" s="7"/>
      <c r="GW87" s="7"/>
      <c r="GX87" s="7"/>
      <c r="GY87" s="7"/>
      <c r="GZ87" s="7"/>
      <c r="HA87" s="7"/>
      <c r="HB87" s="7"/>
      <c r="HC87" s="7"/>
      <c r="HD87" s="7"/>
      <c r="HE87" s="7"/>
      <c r="HF87" s="7"/>
      <c r="HG87" s="7"/>
      <c r="HH87" s="7"/>
      <c r="HI87" s="7"/>
      <c r="HJ87" s="7"/>
      <c r="HK87" s="7"/>
      <c r="HL87" s="7"/>
      <c r="HM87" s="7"/>
      <c r="HN87" s="7"/>
      <c r="HO87" s="7"/>
      <c r="HP87" s="7"/>
      <c r="HQ87" s="7"/>
      <c r="HR87" s="7"/>
      <c r="HS87" s="7"/>
      <c r="HT87" s="7"/>
      <c r="HU87" s="7"/>
      <c r="HV87" s="7"/>
      <c r="HW87" s="7"/>
      <c r="HX87" s="7"/>
      <c r="HY87" s="7"/>
      <c r="HZ87" s="7"/>
      <c r="IA87" s="7"/>
      <c r="IB87" s="7"/>
      <c r="IC87" s="7"/>
      <c r="ID87" s="7"/>
      <c r="IE87" s="7"/>
      <c r="IF87" s="7"/>
      <c r="IG87" s="7"/>
      <c r="IH87" s="7"/>
      <c r="II87" s="7"/>
      <c r="IJ87" s="7"/>
      <c r="IK87" s="7"/>
      <c r="IL87" s="7"/>
      <c r="IM87" s="7"/>
      <c r="IN87" s="7"/>
      <c r="IO87" s="7"/>
      <c r="IP87" s="7"/>
      <c r="IQ87" s="7"/>
      <c r="IR87" s="7"/>
      <c r="IS87" s="7"/>
      <c r="IT87" s="7"/>
      <c r="IU87" s="7"/>
      <c r="IV87" s="7"/>
    </row>
    <row r="88" spans="1:256">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c r="GP88" s="7"/>
      <c r="GQ88" s="7"/>
      <c r="GR88" s="7"/>
      <c r="GS88" s="7"/>
      <c r="GT88" s="7"/>
      <c r="GU88" s="7"/>
      <c r="GV88" s="7"/>
      <c r="GW88" s="7"/>
      <c r="GX88" s="7"/>
      <c r="GY88" s="7"/>
      <c r="GZ88" s="7"/>
      <c r="HA88" s="7"/>
      <c r="HB88" s="7"/>
      <c r="HC88" s="7"/>
      <c r="HD88" s="7"/>
      <c r="HE88" s="7"/>
      <c r="HF88" s="7"/>
      <c r="HG88" s="7"/>
      <c r="HH88" s="7"/>
      <c r="HI88" s="7"/>
      <c r="HJ88" s="7"/>
      <c r="HK88" s="7"/>
      <c r="HL88" s="7"/>
      <c r="HM88" s="7"/>
      <c r="HN88" s="7"/>
      <c r="HO88" s="7"/>
      <c r="HP88" s="7"/>
      <c r="HQ88" s="7"/>
      <c r="HR88" s="7"/>
      <c r="HS88" s="7"/>
      <c r="HT88" s="7"/>
      <c r="HU88" s="7"/>
      <c r="HV88" s="7"/>
      <c r="HW88" s="7"/>
      <c r="HX88" s="7"/>
      <c r="HY88" s="7"/>
      <c r="HZ88" s="7"/>
      <c r="IA88" s="7"/>
      <c r="IB88" s="7"/>
      <c r="IC88" s="7"/>
      <c r="ID88" s="7"/>
      <c r="IE88" s="7"/>
      <c r="IF88" s="7"/>
      <c r="IG88" s="7"/>
      <c r="IH88" s="7"/>
      <c r="II88" s="7"/>
      <c r="IJ88" s="7"/>
      <c r="IK88" s="7"/>
      <c r="IL88" s="7"/>
      <c r="IM88" s="7"/>
      <c r="IN88" s="7"/>
      <c r="IO88" s="7"/>
      <c r="IP88" s="7"/>
      <c r="IQ88" s="7"/>
      <c r="IR88" s="7"/>
      <c r="IS88" s="7"/>
      <c r="IT88" s="7"/>
      <c r="IU88" s="7"/>
      <c r="IV88" s="7"/>
    </row>
    <row r="89" spans="1:256">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c r="GP89" s="7"/>
      <c r="GQ89" s="7"/>
      <c r="GR89" s="7"/>
      <c r="GS89" s="7"/>
      <c r="GT89" s="7"/>
      <c r="GU89" s="7"/>
      <c r="GV89" s="7"/>
      <c r="GW89" s="7"/>
      <c r="GX89" s="7"/>
      <c r="GY89" s="7"/>
      <c r="GZ89" s="7"/>
      <c r="HA89" s="7"/>
      <c r="HB89" s="7"/>
      <c r="HC89" s="7"/>
      <c r="HD89" s="7"/>
      <c r="HE89" s="7"/>
      <c r="HF89" s="7"/>
      <c r="HG89" s="7"/>
      <c r="HH89" s="7"/>
      <c r="HI89" s="7"/>
      <c r="HJ89" s="7"/>
      <c r="HK89" s="7"/>
      <c r="HL89" s="7"/>
      <c r="HM89" s="7"/>
      <c r="HN89" s="7"/>
      <c r="HO89" s="7"/>
      <c r="HP89" s="7"/>
      <c r="HQ89" s="7"/>
      <c r="HR89" s="7"/>
      <c r="HS89" s="7"/>
      <c r="HT89" s="7"/>
      <c r="HU89" s="7"/>
      <c r="HV89" s="7"/>
      <c r="HW89" s="7"/>
      <c r="HX89" s="7"/>
      <c r="HY89" s="7"/>
      <c r="HZ89" s="7"/>
      <c r="IA89" s="7"/>
      <c r="IB89" s="7"/>
      <c r="IC89" s="7"/>
      <c r="ID89" s="7"/>
      <c r="IE89" s="7"/>
      <c r="IF89" s="7"/>
      <c r="IG89" s="7"/>
      <c r="IH89" s="7"/>
      <c r="II89" s="7"/>
      <c r="IJ89" s="7"/>
      <c r="IK89" s="7"/>
      <c r="IL89" s="7"/>
      <c r="IM89" s="7"/>
      <c r="IN89" s="7"/>
      <c r="IO89" s="7"/>
      <c r="IP89" s="7"/>
      <c r="IQ89" s="7"/>
      <c r="IR89" s="7"/>
      <c r="IS89" s="7"/>
      <c r="IT89" s="7"/>
      <c r="IU89" s="7"/>
      <c r="IV89" s="7"/>
    </row>
    <row r="90" spans="1:256">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c r="GP90" s="7"/>
      <c r="GQ90" s="7"/>
      <c r="GR90" s="7"/>
      <c r="GS90" s="7"/>
      <c r="GT90" s="7"/>
      <c r="GU90" s="7"/>
      <c r="GV90" s="7"/>
      <c r="GW90" s="7"/>
      <c r="GX90" s="7"/>
      <c r="GY90" s="7"/>
      <c r="GZ90" s="7"/>
      <c r="HA90" s="7"/>
      <c r="HB90" s="7"/>
      <c r="HC90" s="7"/>
      <c r="HD90" s="7"/>
      <c r="HE90" s="7"/>
      <c r="HF90" s="7"/>
      <c r="HG90" s="7"/>
      <c r="HH90" s="7"/>
      <c r="HI90" s="7"/>
      <c r="HJ90" s="7"/>
      <c r="HK90" s="7"/>
      <c r="HL90" s="7"/>
      <c r="HM90" s="7"/>
      <c r="HN90" s="7"/>
      <c r="HO90" s="7"/>
      <c r="HP90" s="7"/>
      <c r="HQ90" s="7"/>
      <c r="HR90" s="7"/>
      <c r="HS90" s="7"/>
      <c r="HT90" s="7"/>
      <c r="HU90" s="7"/>
      <c r="HV90" s="7"/>
      <c r="HW90" s="7"/>
      <c r="HX90" s="7"/>
      <c r="HY90" s="7"/>
      <c r="HZ90" s="7"/>
      <c r="IA90" s="7"/>
      <c r="IB90" s="7"/>
      <c r="IC90" s="7"/>
      <c r="ID90" s="7"/>
      <c r="IE90" s="7"/>
      <c r="IF90" s="7"/>
      <c r="IG90" s="7"/>
      <c r="IH90" s="7"/>
      <c r="II90" s="7"/>
      <c r="IJ90" s="7"/>
      <c r="IK90" s="7"/>
      <c r="IL90" s="7"/>
      <c r="IM90" s="7"/>
      <c r="IN90" s="7"/>
      <c r="IO90" s="7"/>
      <c r="IP90" s="7"/>
      <c r="IQ90" s="7"/>
      <c r="IR90" s="7"/>
      <c r="IS90" s="7"/>
      <c r="IT90" s="7"/>
      <c r="IU90" s="7"/>
      <c r="IV90" s="7"/>
    </row>
    <row r="91" spans="1:256">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c r="GP91" s="7"/>
      <c r="GQ91" s="7"/>
      <c r="GR91" s="7"/>
      <c r="GS91" s="7"/>
      <c r="GT91" s="7"/>
      <c r="GU91" s="7"/>
      <c r="GV91" s="7"/>
      <c r="GW91" s="7"/>
      <c r="GX91" s="7"/>
      <c r="GY91" s="7"/>
      <c r="GZ91" s="7"/>
      <c r="HA91" s="7"/>
      <c r="HB91" s="7"/>
      <c r="HC91" s="7"/>
      <c r="HD91" s="7"/>
      <c r="HE91" s="7"/>
      <c r="HF91" s="7"/>
      <c r="HG91" s="7"/>
      <c r="HH91" s="7"/>
      <c r="HI91" s="7"/>
      <c r="HJ91" s="7"/>
      <c r="HK91" s="7"/>
      <c r="HL91" s="7"/>
      <c r="HM91" s="7"/>
      <c r="HN91" s="7"/>
      <c r="HO91" s="7"/>
      <c r="HP91" s="7"/>
      <c r="HQ91" s="7"/>
      <c r="HR91" s="7"/>
      <c r="HS91" s="7"/>
      <c r="HT91" s="7"/>
      <c r="HU91" s="7"/>
      <c r="HV91" s="7"/>
      <c r="HW91" s="7"/>
      <c r="HX91" s="7"/>
      <c r="HY91" s="7"/>
      <c r="HZ91" s="7"/>
      <c r="IA91" s="7"/>
      <c r="IB91" s="7"/>
      <c r="IC91" s="7"/>
      <c r="ID91" s="7"/>
      <c r="IE91" s="7"/>
      <c r="IF91" s="7"/>
      <c r="IG91" s="7"/>
      <c r="IH91" s="7"/>
      <c r="II91" s="7"/>
      <c r="IJ91" s="7"/>
      <c r="IK91" s="7"/>
      <c r="IL91" s="7"/>
      <c r="IM91" s="7"/>
      <c r="IN91" s="7"/>
      <c r="IO91" s="7"/>
      <c r="IP91" s="7"/>
      <c r="IQ91" s="7"/>
      <c r="IR91" s="7"/>
      <c r="IS91" s="7"/>
      <c r="IT91" s="7"/>
      <c r="IU91" s="7"/>
      <c r="IV91" s="7"/>
    </row>
    <row r="92" spans="1:256">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c r="GP92" s="7"/>
      <c r="GQ92" s="7"/>
      <c r="GR92" s="7"/>
      <c r="GS92" s="7"/>
      <c r="GT92" s="7"/>
      <c r="GU92" s="7"/>
      <c r="GV92" s="7"/>
      <c r="GW92" s="7"/>
      <c r="GX92" s="7"/>
      <c r="GY92" s="7"/>
      <c r="GZ92" s="7"/>
      <c r="HA92" s="7"/>
      <c r="HB92" s="7"/>
      <c r="HC92" s="7"/>
      <c r="HD92" s="7"/>
      <c r="HE92" s="7"/>
      <c r="HF92" s="7"/>
      <c r="HG92" s="7"/>
      <c r="HH92" s="7"/>
      <c r="HI92" s="7"/>
      <c r="HJ92" s="7"/>
      <c r="HK92" s="7"/>
      <c r="HL92" s="7"/>
      <c r="HM92" s="7"/>
      <c r="HN92" s="7"/>
      <c r="HO92" s="7"/>
      <c r="HP92" s="7"/>
      <c r="HQ92" s="7"/>
      <c r="HR92" s="7"/>
      <c r="HS92" s="7"/>
      <c r="HT92" s="7"/>
      <c r="HU92" s="7"/>
      <c r="HV92" s="7"/>
      <c r="HW92" s="7"/>
      <c r="HX92" s="7"/>
      <c r="HY92" s="7"/>
      <c r="HZ92" s="7"/>
      <c r="IA92" s="7"/>
      <c r="IB92" s="7"/>
      <c r="IC92" s="7"/>
      <c r="ID92" s="7"/>
      <c r="IE92" s="7"/>
      <c r="IF92" s="7"/>
      <c r="IG92" s="7"/>
      <c r="IH92" s="7"/>
      <c r="II92" s="7"/>
      <c r="IJ92" s="7"/>
      <c r="IK92" s="7"/>
      <c r="IL92" s="7"/>
      <c r="IM92" s="7"/>
      <c r="IN92" s="7"/>
      <c r="IO92" s="7"/>
      <c r="IP92" s="7"/>
      <c r="IQ92" s="7"/>
      <c r="IR92" s="7"/>
      <c r="IS92" s="7"/>
      <c r="IT92" s="7"/>
      <c r="IU92" s="7"/>
      <c r="IV92" s="7"/>
    </row>
    <row r="93" spans="1:256">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c r="GP93" s="7"/>
      <c r="GQ93" s="7"/>
      <c r="GR93" s="7"/>
      <c r="GS93" s="7"/>
      <c r="GT93" s="7"/>
      <c r="GU93" s="7"/>
      <c r="GV93" s="7"/>
      <c r="GW93" s="7"/>
      <c r="GX93" s="7"/>
      <c r="GY93" s="7"/>
      <c r="GZ93" s="7"/>
      <c r="HA93" s="7"/>
      <c r="HB93" s="7"/>
      <c r="HC93" s="7"/>
      <c r="HD93" s="7"/>
      <c r="HE93" s="7"/>
      <c r="HF93" s="7"/>
      <c r="HG93" s="7"/>
      <c r="HH93" s="7"/>
      <c r="HI93" s="7"/>
      <c r="HJ93" s="7"/>
      <c r="HK93" s="7"/>
      <c r="HL93" s="7"/>
      <c r="HM93" s="7"/>
      <c r="HN93" s="7"/>
      <c r="HO93" s="7"/>
      <c r="HP93" s="7"/>
      <c r="HQ93" s="7"/>
      <c r="HR93" s="7"/>
      <c r="HS93" s="7"/>
      <c r="HT93" s="7"/>
      <c r="HU93" s="7"/>
      <c r="HV93" s="7"/>
      <c r="HW93" s="7"/>
      <c r="HX93" s="7"/>
      <c r="HY93" s="7"/>
      <c r="HZ93" s="7"/>
      <c r="IA93" s="7"/>
      <c r="IB93" s="7"/>
      <c r="IC93" s="7"/>
      <c r="ID93" s="7"/>
      <c r="IE93" s="7"/>
      <c r="IF93" s="7"/>
      <c r="IG93" s="7"/>
      <c r="IH93" s="7"/>
      <c r="II93" s="7"/>
      <c r="IJ93" s="7"/>
      <c r="IK93" s="7"/>
      <c r="IL93" s="7"/>
      <c r="IM93" s="7"/>
      <c r="IN93" s="7"/>
      <c r="IO93" s="7"/>
      <c r="IP93" s="7"/>
      <c r="IQ93" s="7"/>
      <c r="IR93" s="7"/>
      <c r="IS93" s="7"/>
      <c r="IT93" s="7"/>
      <c r="IU93" s="7"/>
      <c r="IV93" s="7"/>
    </row>
    <row r="94" spans="1:256">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c r="GP94" s="7"/>
      <c r="GQ94" s="7"/>
      <c r="GR94" s="7"/>
      <c r="GS94" s="7"/>
      <c r="GT94" s="7"/>
      <c r="GU94" s="7"/>
      <c r="GV94" s="7"/>
      <c r="GW94" s="7"/>
      <c r="GX94" s="7"/>
      <c r="GY94" s="7"/>
      <c r="GZ94" s="7"/>
      <c r="HA94" s="7"/>
      <c r="HB94" s="7"/>
      <c r="HC94" s="7"/>
      <c r="HD94" s="7"/>
      <c r="HE94" s="7"/>
      <c r="HF94" s="7"/>
      <c r="HG94" s="7"/>
      <c r="HH94" s="7"/>
      <c r="HI94" s="7"/>
      <c r="HJ94" s="7"/>
      <c r="HK94" s="7"/>
      <c r="HL94" s="7"/>
      <c r="HM94" s="7"/>
      <c r="HN94" s="7"/>
      <c r="HO94" s="7"/>
      <c r="HP94" s="7"/>
      <c r="HQ94" s="7"/>
      <c r="HR94" s="7"/>
      <c r="HS94" s="7"/>
      <c r="HT94" s="7"/>
      <c r="HU94" s="7"/>
      <c r="HV94" s="7"/>
      <c r="HW94" s="7"/>
      <c r="HX94" s="7"/>
      <c r="HY94" s="7"/>
      <c r="HZ94" s="7"/>
      <c r="IA94" s="7"/>
      <c r="IB94" s="7"/>
      <c r="IC94" s="7"/>
      <c r="ID94" s="7"/>
      <c r="IE94" s="7"/>
      <c r="IF94" s="7"/>
      <c r="IG94" s="7"/>
      <c r="IH94" s="7"/>
      <c r="II94" s="7"/>
      <c r="IJ94" s="7"/>
      <c r="IK94" s="7"/>
      <c r="IL94" s="7"/>
      <c r="IM94" s="7"/>
      <c r="IN94" s="7"/>
      <c r="IO94" s="7"/>
      <c r="IP94" s="7"/>
      <c r="IQ94" s="7"/>
      <c r="IR94" s="7"/>
      <c r="IS94" s="7"/>
      <c r="IT94" s="7"/>
      <c r="IU94" s="7"/>
      <c r="IV94" s="7"/>
    </row>
    <row r="95" spans="1:256">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c r="GP95" s="7"/>
      <c r="GQ95" s="7"/>
      <c r="GR95" s="7"/>
      <c r="GS95" s="7"/>
      <c r="GT95" s="7"/>
      <c r="GU95" s="7"/>
      <c r="GV95" s="7"/>
      <c r="GW95" s="7"/>
      <c r="GX95" s="7"/>
      <c r="GY95" s="7"/>
      <c r="GZ95" s="7"/>
      <c r="HA95" s="7"/>
      <c r="HB95" s="7"/>
      <c r="HC95" s="7"/>
      <c r="HD95" s="7"/>
      <c r="HE95" s="7"/>
      <c r="HF95" s="7"/>
      <c r="HG95" s="7"/>
      <c r="HH95" s="7"/>
      <c r="HI95" s="7"/>
      <c r="HJ95" s="7"/>
      <c r="HK95" s="7"/>
      <c r="HL95" s="7"/>
      <c r="HM95" s="7"/>
      <c r="HN95" s="7"/>
      <c r="HO95" s="7"/>
      <c r="HP95" s="7"/>
      <c r="HQ95" s="7"/>
      <c r="HR95" s="7"/>
      <c r="HS95" s="7"/>
      <c r="HT95" s="7"/>
      <c r="HU95" s="7"/>
      <c r="HV95" s="7"/>
      <c r="HW95" s="7"/>
      <c r="HX95" s="7"/>
      <c r="HY95" s="7"/>
      <c r="HZ95" s="7"/>
      <c r="IA95" s="7"/>
      <c r="IB95" s="7"/>
      <c r="IC95" s="7"/>
      <c r="ID95" s="7"/>
      <c r="IE95" s="7"/>
      <c r="IF95" s="7"/>
      <c r="IG95" s="7"/>
      <c r="IH95" s="7"/>
      <c r="II95" s="7"/>
      <c r="IJ95" s="7"/>
      <c r="IK95" s="7"/>
      <c r="IL95" s="7"/>
      <c r="IM95" s="7"/>
      <c r="IN95" s="7"/>
      <c r="IO95" s="7"/>
      <c r="IP95" s="7"/>
      <c r="IQ95" s="7"/>
      <c r="IR95" s="7"/>
      <c r="IS95" s="7"/>
      <c r="IT95" s="7"/>
      <c r="IU95" s="7"/>
      <c r="IV95" s="7"/>
    </row>
    <row r="96" spans="1:256">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c r="GP96" s="7"/>
      <c r="GQ96" s="7"/>
      <c r="GR96" s="7"/>
      <c r="GS96" s="7"/>
      <c r="GT96" s="7"/>
      <c r="GU96" s="7"/>
      <c r="GV96" s="7"/>
      <c r="GW96" s="7"/>
      <c r="GX96" s="7"/>
      <c r="GY96" s="7"/>
      <c r="GZ96" s="7"/>
      <c r="HA96" s="7"/>
      <c r="HB96" s="7"/>
      <c r="HC96" s="7"/>
      <c r="HD96" s="7"/>
      <c r="HE96" s="7"/>
      <c r="HF96" s="7"/>
      <c r="HG96" s="7"/>
      <c r="HH96" s="7"/>
      <c r="HI96" s="7"/>
      <c r="HJ96" s="7"/>
      <c r="HK96" s="7"/>
      <c r="HL96" s="7"/>
      <c r="HM96" s="7"/>
      <c r="HN96" s="7"/>
      <c r="HO96" s="7"/>
      <c r="HP96" s="7"/>
      <c r="HQ96" s="7"/>
      <c r="HR96" s="7"/>
      <c r="HS96" s="7"/>
      <c r="HT96" s="7"/>
      <c r="HU96" s="7"/>
      <c r="HV96" s="7"/>
      <c r="HW96" s="7"/>
      <c r="HX96" s="7"/>
      <c r="HY96" s="7"/>
      <c r="HZ96" s="7"/>
      <c r="IA96" s="7"/>
      <c r="IB96" s="7"/>
      <c r="IC96" s="7"/>
      <c r="ID96" s="7"/>
      <c r="IE96" s="7"/>
      <c r="IF96" s="7"/>
      <c r="IG96" s="7"/>
      <c r="IH96" s="7"/>
      <c r="II96" s="7"/>
      <c r="IJ96" s="7"/>
      <c r="IK96" s="7"/>
      <c r="IL96" s="7"/>
      <c r="IM96" s="7"/>
      <c r="IN96" s="7"/>
      <c r="IO96" s="7"/>
      <c r="IP96" s="7"/>
      <c r="IQ96" s="7"/>
      <c r="IR96" s="7"/>
      <c r="IS96" s="7"/>
      <c r="IT96" s="7"/>
      <c r="IU96" s="7"/>
      <c r="IV96" s="7"/>
    </row>
    <row r="97" spans="1:256">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c r="GP97" s="7"/>
      <c r="GQ97" s="7"/>
      <c r="GR97" s="7"/>
      <c r="GS97" s="7"/>
      <c r="GT97" s="7"/>
      <c r="GU97" s="7"/>
      <c r="GV97" s="7"/>
      <c r="GW97" s="7"/>
      <c r="GX97" s="7"/>
      <c r="GY97" s="7"/>
      <c r="GZ97" s="7"/>
      <c r="HA97" s="7"/>
      <c r="HB97" s="7"/>
      <c r="HC97" s="7"/>
      <c r="HD97" s="7"/>
      <c r="HE97" s="7"/>
      <c r="HF97" s="7"/>
      <c r="HG97" s="7"/>
      <c r="HH97" s="7"/>
      <c r="HI97" s="7"/>
      <c r="HJ97" s="7"/>
      <c r="HK97" s="7"/>
      <c r="HL97" s="7"/>
      <c r="HM97" s="7"/>
      <c r="HN97" s="7"/>
      <c r="HO97" s="7"/>
      <c r="HP97" s="7"/>
      <c r="HQ97" s="7"/>
      <c r="HR97" s="7"/>
      <c r="HS97" s="7"/>
      <c r="HT97" s="7"/>
      <c r="HU97" s="7"/>
      <c r="HV97" s="7"/>
      <c r="HW97" s="7"/>
      <c r="HX97" s="7"/>
      <c r="HY97" s="7"/>
      <c r="HZ97" s="7"/>
      <c r="IA97" s="7"/>
      <c r="IB97" s="7"/>
      <c r="IC97" s="7"/>
      <c r="ID97" s="7"/>
      <c r="IE97" s="7"/>
      <c r="IF97" s="7"/>
      <c r="IG97" s="7"/>
      <c r="IH97" s="7"/>
      <c r="II97" s="7"/>
      <c r="IJ97" s="7"/>
      <c r="IK97" s="7"/>
      <c r="IL97" s="7"/>
      <c r="IM97" s="7"/>
      <c r="IN97" s="7"/>
      <c r="IO97" s="7"/>
      <c r="IP97" s="7"/>
      <c r="IQ97" s="7"/>
      <c r="IR97" s="7"/>
      <c r="IS97" s="7"/>
      <c r="IT97" s="7"/>
      <c r="IU97" s="7"/>
      <c r="IV97" s="7"/>
    </row>
    <row r="98" spans="1:256">
      <c r="A98" s="7"/>
      <c r="B98" s="95"/>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c r="GP98" s="7"/>
      <c r="GQ98" s="7"/>
      <c r="GR98" s="7"/>
      <c r="GS98" s="7"/>
      <c r="GT98" s="7"/>
      <c r="GU98" s="7"/>
      <c r="GV98" s="7"/>
      <c r="GW98" s="7"/>
      <c r="GX98" s="7"/>
      <c r="GY98" s="7"/>
      <c r="GZ98" s="7"/>
      <c r="HA98" s="7"/>
      <c r="HB98" s="7"/>
      <c r="HC98" s="7"/>
      <c r="HD98" s="7"/>
      <c r="HE98" s="7"/>
      <c r="HF98" s="7"/>
      <c r="HG98" s="7"/>
      <c r="HH98" s="7"/>
      <c r="HI98" s="7"/>
      <c r="HJ98" s="7"/>
      <c r="HK98" s="7"/>
      <c r="HL98" s="7"/>
      <c r="HM98" s="7"/>
      <c r="HN98" s="7"/>
      <c r="HO98" s="7"/>
      <c r="HP98" s="7"/>
      <c r="HQ98" s="7"/>
      <c r="HR98" s="7"/>
      <c r="HS98" s="7"/>
      <c r="HT98" s="7"/>
      <c r="HU98" s="7"/>
      <c r="HV98" s="7"/>
      <c r="HW98" s="7"/>
      <c r="HX98" s="7"/>
      <c r="HY98" s="7"/>
      <c r="HZ98" s="7"/>
      <c r="IA98" s="7"/>
      <c r="IB98" s="7"/>
      <c r="IC98" s="7"/>
      <c r="ID98" s="7"/>
      <c r="IE98" s="7"/>
      <c r="IF98" s="7"/>
      <c r="IG98" s="7"/>
      <c r="IH98" s="7"/>
      <c r="II98" s="7"/>
      <c r="IJ98" s="7"/>
      <c r="IK98" s="7"/>
      <c r="IL98" s="7"/>
      <c r="IM98" s="7"/>
      <c r="IN98" s="7"/>
      <c r="IO98" s="7"/>
      <c r="IP98" s="7"/>
      <c r="IQ98" s="7"/>
      <c r="IR98" s="7"/>
      <c r="IS98" s="7"/>
      <c r="IT98" s="7"/>
      <c r="IU98" s="7"/>
      <c r="IV98" s="7"/>
    </row>
    <row r="99" spans="1:256">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c r="GP99" s="7"/>
      <c r="GQ99" s="7"/>
      <c r="GR99" s="7"/>
      <c r="GS99" s="7"/>
      <c r="GT99" s="7"/>
      <c r="GU99" s="7"/>
      <c r="GV99" s="7"/>
      <c r="GW99" s="7"/>
      <c r="GX99" s="7"/>
      <c r="GY99" s="7"/>
      <c r="GZ99" s="7"/>
      <c r="HA99" s="7"/>
      <c r="HB99" s="7"/>
      <c r="HC99" s="7"/>
      <c r="HD99" s="7"/>
      <c r="HE99" s="7"/>
      <c r="HF99" s="7"/>
      <c r="HG99" s="7"/>
      <c r="HH99" s="7"/>
      <c r="HI99" s="7"/>
      <c r="HJ99" s="7"/>
      <c r="HK99" s="7"/>
      <c r="HL99" s="7"/>
      <c r="HM99" s="7"/>
      <c r="HN99" s="7"/>
      <c r="HO99" s="7"/>
      <c r="HP99" s="7"/>
      <c r="HQ99" s="7"/>
      <c r="HR99" s="7"/>
      <c r="HS99" s="7"/>
      <c r="HT99" s="7"/>
      <c r="HU99" s="7"/>
      <c r="HV99" s="7"/>
      <c r="HW99" s="7"/>
      <c r="HX99" s="7"/>
      <c r="HY99" s="7"/>
      <c r="HZ99" s="7"/>
      <c r="IA99" s="7"/>
      <c r="IB99" s="7"/>
      <c r="IC99" s="7"/>
      <c r="ID99" s="7"/>
      <c r="IE99" s="7"/>
      <c r="IF99" s="7"/>
      <c r="IG99" s="7"/>
      <c r="IH99" s="7"/>
      <c r="II99" s="7"/>
      <c r="IJ99" s="7"/>
      <c r="IK99" s="7"/>
      <c r="IL99" s="7"/>
      <c r="IM99" s="7"/>
      <c r="IN99" s="7"/>
      <c r="IO99" s="7"/>
      <c r="IP99" s="7"/>
      <c r="IQ99" s="7"/>
      <c r="IR99" s="7"/>
      <c r="IS99" s="7"/>
      <c r="IT99" s="7"/>
      <c r="IU99" s="7"/>
      <c r="IV99" s="7"/>
    </row>
    <row r="100" spans="1:256">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c r="GP100" s="7"/>
      <c r="GQ100" s="7"/>
      <c r="GR100" s="7"/>
      <c r="GS100" s="7"/>
      <c r="GT100" s="7"/>
      <c r="GU100" s="7"/>
      <c r="GV100" s="7"/>
      <c r="GW100" s="7"/>
      <c r="GX100" s="7"/>
      <c r="GY100" s="7"/>
      <c r="GZ100" s="7"/>
      <c r="HA100" s="7"/>
      <c r="HB100" s="7"/>
      <c r="HC100" s="7"/>
      <c r="HD100" s="7"/>
      <c r="HE100" s="7"/>
      <c r="HF100" s="7"/>
      <c r="HG100" s="7"/>
      <c r="HH100" s="7"/>
      <c r="HI100" s="7"/>
      <c r="HJ100" s="7"/>
      <c r="HK100" s="7"/>
      <c r="HL100" s="7"/>
      <c r="HM100" s="7"/>
      <c r="HN100" s="7"/>
      <c r="HO100" s="7"/>
      <c r="HP100" s="7"/>
      <c r="HQ100" s="7"/>
      <c r="HR100" s="7"/>
      <c r="HS100" s="7"/>
      <c r="HT100" s="7"/>
      <c r="HU100" s="7"/>
      <c r="HV100" s="7"/>
      <c r="HW100" s="7"/>
      <c r="HX100" s="7"/>
      <c r="HY100" s="7"/>
      <c r="HZ100" s="7"/>
      <c r="IA100" s="7"/>
      <c r="IB100" s="7"/>
      <c r="IC100" s="7"/>
      <c r="ID100" s="7"/>
      <c r="IE100" s="7"/>
      <c r="IF100" s="7"/>
      <c r="IG100" s="7"/>
      <c r="IH100" s="7"/>
      <c r="II100" s="7"/>
      <c r="IJ100" s="7"/>
      <c r="IK100" s="7"/>
      <c r="IL100" s="7"/>
      <c r="IM100" s="7"/>
      <c r="IN100" s="7"/>
      <c r="IO100" s="7"/>
      <c r="IP100" s="7"/>
      <c r="IQ100" s="7"/>
      <c r="IR100" s="7"/>
      <c r="IS100" s="7"/>
      <c r="IT100" s="7"/>
      <c r="IU100" s="7"/>
      <c r="IV100" s="7"/>
    </row>
    <row r="101" spans="1:256">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c r="GP101" s="7"/>
      <c r="GQ101" s="7"/>
      <c r="GR101" s="7"/>
      <c r="GS101" s="7"/>
      <c r="GT101" s="7"/>
      <c r="GU101" s="7"/>
      <c r="GV101" s="7"/>
      <c r="GW101" s="7"/>
      <c r="GX101" s="7"/>
      <c r="GY101" s="7"/>
      <c r="GZ101" s="7"/>
      <c r="HA101" s="7"/>
      <c r="HB101" s="7"/>
      <c r="HC101" s="7"/>
      <c r="HD101" s="7"/>
      <c r="HE101" s="7"/>
      <c r="HF101" s="7"/>
      <c r="HG101" s="7"/>
      <c r="HH101" s="7"/>
      <c r="HI101" s="7"/>
      <c r="HJ101" s="7"/>
      <c r="HK101" s="7"/>
      <c r="HL101" s="7"/>
      <c r="HM101" s="7"/>
      <c r="HN101" s="7"/>
      <c r="HO101" s="7"/>
      <c r="HP101" s="7"/>
      <c r="HQ101" s="7"/>
      <c r="HR101" s="7"/>
      <c r="HS101" s="7"/>
      <c r="HT101" s="7"/>
      <c r="HU101" s="7"/>
      <c r="HV101" s="7"/>
      <c r="HW101" s="7"/>
      <c r="HX101" s="7"/>
      <c r="HY101" s="7"/>
      <c r="HZ101" s="7"/>
      <c r="IA101" s="7"/>
      <c r="IB101" s="7"/>
      <c r="IC101" s="7"/>
      <c r="ID101" s="7"/>
      <c r="IE101" s="7"/>
      <c r="IF101" s="7"/>
      <c r="IG101" s="7"/>
      <c r="IH101" s="7"/>
      <c r="II101" s="7"/>
      <c r="IJ101" s="7"/>
      <c r="IK101" s="7"/>
      <c r="IL101" s="7"/>
      <c r="IM101" s="7"/>
      <c r="IN101" s="7"/>
      <c r="IO101" s="7"/>
      <c r="IP101" s="7"/>
      <c r="IQ101" s="7"/>
      <c r="IR101" s="7"/>
      <c r="IS101" s="7"/>
      <c r="IT101" s="7"/>
      <c r="IU101" s="7"/>
      <c r="IV101" s="7"/>
    </row>
    <row r="102" spans="1:256">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c r="GP102" s="7"/>
      <c r="GQ102" s="7"/>
      <c r="GR102" s="7"/>
      <c r="GS102" s="7"/>
      <c r="GT102" s="7"/>
      <c r="GU102" s="7"/>
      <c r="GV102" s="7"/>
      <c r="GW102" s="7"/>
      <c r="GX102" s="7"/>
      <c r="GY102" s="7"/>
      <c r="GZ102" s="7"/>
      <c r="HA102" s="7"/>
      <c r="HB102" s="7"/>
      <c r="HC102" s="7"/>
      <c r="HD102" s="7"/>
      <c r="HE102" s="7"/>
      <c r="HF102" s="7"/>
      <c r="HG102" s="7"/>
      <c r="HH102" s="7"/>
      <c r="HI102" s="7"/>
      <c r="HJ102" s="7"/>
      <c r="HK102" s="7"/>
      <c r="HL102" s="7"/>
      <c r="HM102" s="7"/>
      <c r="HN102" s="7"/>
      <c r="HO102" s="7"/>
      <c r="HP102" s="7"/>
      <c r="HQ102" s="7"/>
      <c r="HR102" s="7"/>
      <c r="HS102" s="7"/>
      <c r="HT102" s="7"/>
      <c r="HU102" s="7"/>
      <c r="HV102" s="7"/>
      <c r="HW102" s="7"/>
      <c r="HX102" s="7"/>
      <c r="HY102" s="7"/>
      <c r="HZ102" s="7"/>
      <c r="IA102" s="7"/>
      <c r="IB102" s="7"/>
      <c r="IC102" s="7"/>
      <c r="ID102" s="7"/>
      <c r="IE102" s="7"/>
      <c r="IF102" s="7"/>
      <c r="IG102" s="7"/>
      <c r="IH102" s="7"/>
      <c r="II102" s="7"/>
      <c r="IJ102" s="7"/>
      <c r="IK102" s="7"/>
      <c r="IL102" s="7"/>
      <c r="IM102" s="7"/>
      <c r="IN102" s="7"/>
      <c r="IO102" s="7"/>
      <c r="IP102" s="7"/>
      <c r="IQ102" s="7"/>
      <c r="IR102" s="7"/>
      <c r="IS102" s="7"/>
      <c r="IT102" s="7"/>
      <c r="IU102" s="7"/>
      <c r="IV102" s="7"/>
    </row>
    <row r="103" spans="1:256">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c r="GP103" s="7"/>
      <c r="GQ103" s="7"/>
      <c r="GR103" s="7"/>
      <c r="GS103" s="7"/>
      <c r="GT103" s="7"/>
      <c r="GU103" s="7"/>
      <c r="GV103" s="7"/>
      <c r="GW103" s="7"/>
      <c r="GX103" s="7"/>
      <c r="GY103" s="7"/>
      <c r="GZ103" s="7"/>
      <c r="HA103" s="7"/>
      <c r="HB103" s="7"/>
      <c r="HC103" s="7"/>
      <c r="HD103" s="7"/>
      <c r="HE103" s="7"/>
      <c r="HF103" s="7"/>
      <c r="HG103" s="7"/>
      <c r="HH103" s="7"/>
      <c r="HI103" s="7"/>
      <c r="HJ103" s="7"/>
      <c r="HK103" s="7"/>
      <c r="HL103" s="7"/>
      <c r="HM103" s="7"/>
      <c r="HN103" s="7"/>
      <c r="HO103" s="7"/>
      <c r="HP103" s="7"/>
      <c r="HQ103" s="7"/>
      <c r="HR103" s="7"/>
      <c r="HS103" s="7"/>
      <c r="HT103" s="7"/>
      <c r="HU103" s="7"/>
      <c r="HV103" s="7"/>
      <c r="HW103" s="7"/>
      <c r="HX103" s="7"/>
      <c r="HY103" s="7"/>
      <c r="HZ103" s="7"/>
      <c r="IA103" s="7"/>
      <c r="IB103" s="7"/>
      <c r="IC103" s="7"/>
      <c r="ID103" s="7"/>
      <c r="IE103" s="7"/>
      <c r="IF103" s="7"/>
      <c r="IG103" s="7"/>
      <c r="IH103" s="7"/>
      <c r="II103" s="7"/>
      <c r="IJ103" s="7"/>
      <c r="IK103" s="7"/>
      <c r="IL103" s="7"/>
      <c r="IM103" s="7"/>
      <c r="IN103" s="7"/>
      <c r="IO103" s="7"/>
      <c r="IP103" s="7"/>
      <c r="IQ103" s="7"/>
      <c r="IR103" s="7"/>
      <c r="IS103" s="7"/>
      <c r="IT103" s="7"/>
      <c r="IU103" s="7"/>
      <c r="IV103" s="7"/>
    </row>
    <row r="104" spans="1:256">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c r="GP104" s="7"/>
      <c r="GQ104" s="7"/>
      <c r="GR104" s="7"/>
      <c r="GS104" s="7"/>
      <c r="GT104" s="7"/>
      <c r="GU104" s="7"/>
      <c r="GV104" s="7"/>
      <c r="GW104" s="7"/>
      <c r="GX104" s="7"/>
      <c r="GY104" s="7"/>
      <c r="GZ104" s="7"/>
      <c r="HA104" s="7"/>
      <c r="HB104" s="7"/>
      <c r="HC104" s="7"/>
      <c r="HD104" s="7"/>
      <c r="HE104" s="7"/>
      <c r="HF104" s="7"/>
      <c r="HG104" s="7"/>
      <c r="HH104" s="7"/>
      <c r="HI104" s="7"/>
      <c r="HJ104" s="7"/>
      <c r="HK104" s="7"/>
      <c r="HL104" s="7"/>
      <c r="HM104" s="7"/>
      <c r="HN104" s="7"/>
      <c r="HO104" s="7"/>
      <c r="HP104" s="7"/>
      <c r="HQ104" s="7"/>
      <c r="HR104" s="7"/>
      <c r="HS104" s="7"/>
      <c r="HT104" s="7"/>
      <c r="HU104" s="7"/>
      <c r="HV104" s="7"/>
      <c r="HW104" s="7"/>
      <c r="HX104" s="7"/>
      <c r="HY104" s="7"/>
      <c r="HZ104" s="7"/>
      <c r="IA104" s="7"/>
      <c r="IB104" s="7"/>
      <c r="IC104" s="7"/>
      <c r="ID104" s="7"/>
      <c r="IE104" s="7"/>
      <c r="IF104" s="7"/>
      <c r="IG104" s="7"/>
      <c r="IH104" s="7"/>
      <c r="II104" s="7"/>
      <c r="IJ104" s="7"/>
      <c r="IK104" s="7"/>
      <c r="IL104" s="7"/>
      <c r="IM104" s="7"/>
      <c r="IN104" s="7"/>
      <c r="IO104" s="7"/>
      <c r="IP104" s="7"/>
      <c r="IQ104" s="7"/>
      <c r="IR104" s="7"/>
      <c r="IS104" s="7"/>
      <c r="IT104" s="7"/>
      <c r="IU104" s="7"/>
      <c r="IV104" s="7"/>
    </row>
    <row r="105" spans="1:256">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c r="GP105" s="7"/>
      <c r="GQ105" s="7"/>
      <c r="GR105" s="7"/>
      <c r="GS105" s="7"/>
      <c r="GT105" s="7"/>
      <c r="GU105" s="7"/>
      <c r="GV105" s="7"/>
      <c r="GW105" s="7"/>
      <c r="GX105" s="7"/>
      <c r="GY105" s="7"/>
      <c r="GZ105" s="7"/>
      <c r="HA105" s="7"/>
      <c r="HB105" s="7"/>
      <c r="HC105" s="7"/>
      <c r="HD105" s="7"/>
      <c r="HE105" s="7"/>
      <c r="HF105" s="7"/>
      <c r="HG105" s="7"/>
      <c r="HH105" s="7"/>
      <c r="HI105" s="7"/>
      <c r="HJ105" s="7"/>
      <c r="HK105" s="7"/>
      <c r="HL105" s="7"/>
      <c r="HM105" s="7"/>
      <c r="HN105" s="7"/>
      <c r="HO105" s="7"/>
      <c r="HP105" s="7"/>
      <c r="HQ105" s="7"/>
      <c r="HR105" s="7"/>
      <c r="HS105" s="7"/>
      <c r="HT105" s="7"/>
      <c r="HU105" s="7"/>
      <c r="HV105" s="7"/>
      <c r="HW105" s="7"/>
      <c r="HX105" s="7"/>
      <c r="HY105" s="7"/>
      <c r="HZ105" s="7"/>
      <c r="IA105" s="7"/>
      <c r="IB105" s="7"/>
      <c r="IC105" s="7"/>
      <c r="ID105" s="7"/>
      <c r="IE105" s="7"/>
      <c r="IF105" s="7"/>
      <c r="IG105" s="7"/>
      <c r="IH105" s="7"/>
      <c r="II105" s="7"/>
      <c r="IJ105" s="7"/>
      <c r="IK105" s="7"/>
      <c r="IL105" s="7"/>
      <c r="IM105" s="7"/>
      <c r="IN105" s="7"/>
      <c r="IO105" s="7"/>
      <c r="IP105" s="7"/>
      <c r="IQ105" s="7"/>
      <c r="IR105" s="7"/>
      <c r="IS105" s="7"/>
      <c r="IT105" s="7"/>
      <c r="IU105" s="7"/>
      <c r="IV105" s="7"/>
    </row>
    <row r="106" spans="1:256">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c r="GP106" s="7"/>
      <c r="GQ106" s="7"/>
      <c r="GR106" s="7"/>
      <c r="GS106" s="7"/>
      <c r="GT106" s="7"/>
      <c r="GU106" s="7"/>
      <c r="GV106" s="7"/>
      <c r="GW106" s="7"/>
      <c r="GX106" s="7"/>
      <c r="GY106" s="7"/>
      <c r="GZ106" s="7"/>
      <c r="HA106" s="7"/>
      <c r="HB106" s="7"/>
      <c r="HC106" s="7"/>
      <c r="HD106" s="7"/>
      <c r="HE106" s="7"/>
      <c r="HF106" s="7"/>
      <c r="HG106" s="7"/>
      <c r="HH106" s="7"/>
      <c r="HI106" s="7"/>
      <c r="HJ106" s="7"/>
      <c r="HK106" s="7"/>
      <c r="HL106" s="7"/>
      <c r="HM106" s="7"/>
      <c r="HN106" s="7"/>
      <c r="HO106" s="7"/>
      <c r="HP106" s="7"/>
      <c r="HQ106" s="7"/>
      <c r="HR106" s="7"/>
      <c r="HS106" s="7"/>
      <c r="HT106" s="7"/>
      <c r="HU106" s="7"/>
      <c r="HV106" s="7"/>
      <c r="HW106" s="7"/>
      <c r="HX106" s="7"/>
      <c r="HY106" s="7"/>
      <c r="HZ106" s="7"/>
      <c r="IA106" s="7"/>
      <c r="IB106" s="7"/>
      <c r="IC106" s="7"/>
      <c r="ID106" s="7"/>
      <c r="IE106" s="7"/>
      <c r="IF106" s="7"/>
      <c r="IG106" s="7"/>
      <c r="IH106" s="7"/>
      <c r="II106" s="7"/>
      <c r="IJ106" s="7"/>
      <c r="IK106" s="7"/>
      <c r="IL106" s="7"/>
      <c r="IM106" s="7"/>
      <c r="IN106" s="7"/>
      <c r="IO106" s="7"/>
      <c r="IP106" s="7"/>
      <c r="IQ106" s="7"/>
      <c r="IR106" s="7"/>
      <c r="IS106" s="7"/>
      <c r="IT106" s="7"/>
      <c r="IU106" s="7"/>
      <c r="IV106" s="7"/>
    </row>
    <row r="107" spans="1:256">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c r="GP107" s="7"/>
      <c r="GQ107" s="7"/>
      <c r="GR107" s="7"/>
      <c r="GS107" s="7"/>
      <c r="GT107" s="7"/>
      <c r="GU107" s="7"/>
      <c r="GV107" s="7"/>
      <c r="GW107" s="7"/>
      <c r="GX107" s="7"/>
      <c r="GY107" s="7"/>
      <c r="GZ107" s="7"/>
      <c r="HA107" s="7"/>
      <c r="HB107" s="7"/>
      <c r="HC107" s="7"/>
      <c r="HD107" s="7"/>
      <c r="HE107" s="7"/>
      <c r="HF107" s="7"/>
      <c r="HG107" s="7"/>
      <c r="HH107" s="7"/>
      <c r="HI107" s="7"/>
      <c r="HJ107" s="7"/>
      <c r="HK107" s="7"/>
      <c r="HL107" s="7"/>
      <c r="HM107" s="7"/>
      <c r="HN107" s="7"/>
      <c r="HO107" s="7"/>
      <c r="HP107" s="7"/>
      <c r="HQ107" s="7"/>
      <c r="HR107" s="7"/>
      <c r="HS107" s="7"/>
      <c r="HT107" s="7"/>
      <c r="HU107" s="7"/>
      <c r="HV107" s="7"/>
      <c r="HW107" s="7"/>
      <c r="HX107" s="7"/>
      <c r="HY107" s="7"/>
      <c r="HZ107" s="7"/>
      <c r="IA107" s="7"/>
      <c r="IB107" s="7"/>
      <c r="IC107" s="7"/>
      <c r="ID107" s="7"/>
      <c r="IE107" s="7"/>
      <c r="IF107" s="7"/>
      <c r="IG107" s="7"/>
      <c r="IH107" s="7"/>
      <c r="II107" s="7"/>
      <c r="IJ107" s="7"/>
      <c r="IK107" s="7"/>
      <c r="IL107" s="7"/>
      <c r="IM107" s="7"/>
      <c r="IN107" s="7"/>
      <c r="IO107" s="7"/>
      <c r="IP107" s="7"/>
      <c r="IQ107" s="7"/>
      <c r="IR107" s="7"/>
      <c r="IS107" s="7"/>
      <c r="IT107" s="7"/>
      <c r="IU107" s="7"/>
      <c r="IV107" s="7"/>
    </row>
    <row r="108" spans="1:256">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c r="GP108" s="7"/>
      <c r="GQ108" s="7"/>
      <c r="GR108" s="7"/>
      <c r="GS108" s="7"/>
      <c r="GT108" s="7"/>
      <c r="GU108" s="7"/>
      <c r="GV108" s="7"/>
      <c r="GW108" s="7"/>
      <c r="GX108" s="7"/>
      <c r="GY108" s="7"/>
      <c r="GZ108" s="7"/>
      <c r="HA108" s="7"/>
      <c r="HB108" s="7"/>
      <c r="HC108" s="7"/>
      <c r="HD108" s="7"/>
      <c r="HE108" s="7"/>
      <c r="HF108" s="7"/>
      <c r="HG108" s="7"/>
      <c r="HH108" s="7"/>
      <c r="HI108" s="7"/>
      <c r="HJ108" s="7"/>
      <c r="HK108" s="7"/>
      <c r="HL108" s="7"/>
      <c r="HM108" s="7"/>
      <c r="HN108" s="7"/>
      <c r="HO108" s="7"/>
      <c r="HP108" s="7"/>
      <c r="HQ108" s="7"/>
      <c r="HR108" s="7"/>
      <c r="HS108" s="7"/>
      <c r="HT108" s="7"/>
      <c r="HU108" s="7"/>
      <c r="HV108" s="7"/>
      <c r="HW108" s="7"/>
      <c r="HX108" s="7"/>
      <c r="HY108" s="7"/>
      <c r="HZ108" s="7"/>
      <c r="IA108" s="7"/>
      <c r="IB108" s="7"/>
      <c r="IC108" s="7"/>
      <c r="ID108" s="7"/>
      <c r="IE108" s="7"/>
      <c r="IF108" s="7"/>
      <c r="IG108" s="7"/>
      <c r="IH108" s="7"/>
      <c r="II108" s="7"/>
      <c r="IJ108" s="7"/>
      <c r="IK108" s="7"/>
      <c r="IL108" s="7"/>
      <c r="IM108" s="7"/>
      <c r="IN108" s="7"/>
      <c r="IO108" s="7"/>
      <c r="IP108" s="7"/>
      <c r="IQ108" s="7"/>
      <c r="IR108" s="7"/>
      <c r="IS108" s="7"/>
      <c r="IT108" s="7"/>
      <c r="IU108" s="7"/>
      <c r="IV108" s="7"/>
    </row>
    <row r="109" spans="1:256">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c r="GP109" s="7"/>
      <c r="GQ109" s="7"/>
      <c r="GR109" s="7"/>
      <c r="GS109" s="7"/>
      <c r="GT109" s="7"/>
      <c r="GU109" s="7"/>
      <c r="GV109" s="7"/>
      <c r="GW109" s="7"/>
      <c r="GX109" s="7"/>
      <c r="GY109" s="7"/>
      <c r="GZ109" s="7"/>
      <c r="HA109" s="7"/>
      <c r="HB109" s="7"/>
      <c r="HC109" s="7"/>
      <c r="HD109" s="7"/>
      <c r="HE109" s="7"/>
      <c r="HF109" s="7"/>
      <c r="HG109" s="7"/>
      <c r="HH109" s="7"/>
      <c r="HI109" s="7"/>
      <c r="HJ109" s="7"/>
      <c r="HK109" s="7"/>
      <c r="HL109" s="7"/>
      <c r="HM109" s="7"/>
      <c r="HN109" s="7"/>
      <c r="HO109" s="7"/>
      <c r="HP109" s="7"/>
      <c r="HQ109" s="7"/>
      <c r="HR109" s="7"/>
      <c r="HS109" s="7"/>
      <c r="HT109" s="7"/>
      <c r="HU109" s="7"/>
      <c r="HV109" s="7"/>
      <c r="HW109" s="7"/>
      <c r="HX109" s="7"/>
      <c r="HY109" s="7"/>
      <c r="HZ109" s="7"/>
      <c r="IA109" s="7"/>
      <c r="IB109" s="7"/>
      <c r="IC109" s="7"/>
      <c r="ID109" s="7"/>
      <c r="IE109" s="7"/>
      <c r="IF109" s="7"/>
      <c r="IG109" s="7"/>
      <c r="IH109" s="7"/>
      <c r="II109" s="7"/>
      <c r="IJ109" s="7"/>
      <c r="IK109" s="7"/>
      <c r="IL109" s="7"/>
      <c r="IM109" s="7"/>
      <c r="IN109" s="7"/>
      <c r="IO109" s="7"/>
      <c r="IP109" s="7"/>
      <c r="IQ109" s="7"/>
      <c r="IR109" s="7"/>
      <c r="IS109" s="7"/>
      <c r="IT109" s="7"/>
      <c r="IU109" s="7"/>
      <c r="IV109" s="7"/>
    </row>
    <row r="110" spans="1:256">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c r="GP110" s="7"/>
      <c r="GQ110" s="7"/>
      <c r="GR110" s="7"/>
      <c r="GS110" s="7"/>
      <c r="GT110" s="7"/>
      <c r="GU110" s="7"/>
      <c r="GV110" s="7"/>
      <c r="GW110" s="7"/>
      <c r="GX110" s="7"/>
      <c r="GY110" s="7"/>
      <c r="GZ110" s="7"/>
      <c r="HA110" s="7"/>
      <c r="HB110" s="7"/>
      <c r="HC110" s="7"/>
      <c r="HD110" s="7"/>
      <c r="HE110" s="7"/>
      <c r="HF110" s="7"/>
      <c r="HG110" s="7"/>
      <c r="HH110" s="7"/>
      <c r="HI110" s="7"/>
      <c r="HJ110" s="7"/>
      <c r="HK110" s="7"/>
      <c r="HL110" s="7"/>
      <c r="HM110" s="7"/>
      <c r="HN110" s="7"/>
      <c r="HO110" s="7"/>
      <c r="HP110" s="7"/>
      <c r="HQ110" s="7"/>
      <c r="HR110" s="7"/>
      <c r="HS110" s="7"/>
      <c r="HT110" s="7"/>
      <c r="HU110" s="7"/>
      <c r="HV110" s="7"/>
      <c r="HW110" s="7"/>
      <c r="HX110" s="7"/>
      <c r="HY110" s="7"/>
      <c r="HZ110" s="7"/>
      <c r="IA110" s="7"/>
      <c r="IB110" s="7"/>
      <c r="IC110" s="7"/>
      <c r="ID110" s="7"/>
      <c r="IE110" s="7"/>
      <c r="IF110" s="7"/>
      <c r="IG110" s="7"/>
      <c r="IH110" s="7"/>
      <c r="II110" s="7"/>
      <c r="IJ110" s="7"/>
      <c r="IK110" s="7"/>
      <c r="IL110" s="7"/>
      <c r="IM110" s="7"/>
      <c r="IN110" s="7"/>
      <c r="IO110" s="7"/>
      <c r="IP110" s="7"/>
      <c r="IQ110" s="7"/>
      <c r="IR110" s="7"/>
      <c r="IS110" s="7"/>
      <c r="IT110" s="7"/>
      <c r="IU110" s="7"/>
      <c r="IV110" s="7"/>
    </row>
    <row r="111" spans="1:256">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c r="GP111" s="7"/>
      <c r="GQ111" s="7"/>
      <c r="GR111" s="7"/>
      <c r="GS111" s="7"/>
      <c r="GT111" s="7"/>
      <c r="GU111" s="7"/>
      <c r="GV111" s="7"/>
      <c r="GW111" s="7"/>
      <c r="GX111" s="7"/>
      <c r="GY111" s="7"/>
      <c r="GZ111" s="7"/>
      <c r="HA111" s="7"/>
      <c r="HB111" s="7"/>
      <c r="HC111" s="7"/>
      <c r="HD111" s="7"/>
      <c r="HE111" s="7"/>
      <c r="HF111" s="7"/>
      <c r="HG111" s="7"/>
      <c r="HH111" s="7"/>
      <c r="HI111" s="7"/>
      <c r="HJ111" s="7"/>
      <c r="HK111" s="7"/>
      <c r="HL111" s="7"/>
      <c r="HM111" s="7"/>
      <c r="HN111" s="7"/>
      <c r="HO111" s="7"/>
      <c r="HP111" s="7"/>
      <c r="HQ111" s="7"/>
      <c r="HR111" s="7"/>
      <c r="HS111" s="7"/>
      <c r="HT111" s="7"/>
      <c r="HU111" s="7"/>
      <c r="HV111" s="7"/>
      <c r="HW111" s="7"/>
      <c r="HX111" s="7"/>
      <c r="HY111" s="7"/>
      <c r="HZ111" s="7"/>
      <c r="IA111" s="7"/>
      <c r="IB111" s="7"/>
      <c r="IC111" s="7"/>
      <c r="ID111" s="7"/>
      <c r="IE111" s="7"/>
      <c r="IF111" s="7"/>
      <c r="IG111" s="7"/>
      <c r="IH111" s="7"/>
      <c r="II111" s="7"/>
      <c r="IJ111" s="7"/>
      <c r="IK111" s="7"/>
      <c r="IL111" s="7"/>
      <c r="IM111" s="7"/>
      <c r="IN111" s="7"/>
      <c r="IO111" s="7"/>
      <c r="IP111" s="7"/>
      <c r="IQ111" s="7"/>
      <c r="IR111" s="7"/>
      <c r="IS111" s="7"/>
      <c r="IT111" s="7"/>
      <c r="IU111" s="7"/>
      <c r="IV111" s="7"/>
    </row>
    <row r="112" spans="1:256">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c r="GP112" s="7"/>
      <c r="GQ112" s="7"/>
      <c r="GR112" s="7"/>
      <c r="GS112" s="7"/>
      <c r="GT112" s="7"/>
      <c r="GU112" s="7"/>
      <c r="GV112" s="7"/>
      <c r="GW112" s="7"/>
      <c r="GX112" s="7"/>
      <c r="GY112" s="7"/>
      <c r="GZ112" s="7"/>
      <c r="HA112" s="7"/>
      <c r="HB112" s="7"/>
      <c r="HC112" s="7"/>
      <c r="HD112" s="7"/>
      <c r="HE112" s="7"/>
      <c r="HF112" s="7"/>
      <c r="HG112" s="7"/>
      <c r="HH112" s="7"/>
      <c r="HI112" s="7"/>
      <c r="HJ112" s="7"/>
      <c r="HK112" s="7"/>
      <c r="HL112" s="7"/>
      <c r="HM112" s="7"/>
      <c r="HN112" s="7"/>
      <c r="HO112" s="7"/>
      <c r="HP112" s="7"/>
      <c r="HQ112" s="7"/>
      <c r="HR112" s="7"/>
      <c r="HS112" s="7"/>
      <c r="HT112" s="7"/>
      <c r="HU112" s="7"/>
      <c r="HV112" s="7"/>
      <c r="HW112" s="7"/>
      <c r="HX112" s="7"/>
      <c r="HY112" s="7"/>
      <c r="HZ112" s="7"/>
      <c r="IA112" s="7"/>
      <c r="IB112" s="7"/>
      <c r="IC112" s="7"/>
      <c r="ID112" s="7"/>
      <c r="IE112" s="7"/>
      <c r="IF112" s="7"/>
      <c r="IG112" s="7"/>
      <c r="IH112" s="7"/>
      <c r="II112" s="7"/>
      <c r="IJ112" s="7"/>
      <c r="IK112" s="7"/>
      <c r="IL112" s="7"/>
      <c r="IM112" s="7"/>
      <c r="IN112" s="7"/>
      <c r="IO112" s="7"/>
      <c r="IP112" s="7"/>
      <c r="IQ112" s="7"/>
      <c r="IR112" s="7"/>
      <c r="IS112" s="7"/>
      <c r="IT112" s="7"/>
      <c r="IU112" s="7"/>
      <c r="IV112" s="7"/>
    </row>
    <row r="113" spans="1:256">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c r="GP113" s="7"/>
      <c r="GQ113" s="7"/>
      <c r="GR113" s="7"/>
      <c r="GS113" s="7"/>
      <c r="GT113" s="7"/>
      <c r="GU113" s="7"/>
      <c r="GV113" s="7"/>
      <c r="GW113" s="7"/>
      <c r="GX113" s="7"/>
      <c r="GY113" s="7"/>
      <c r="GZ113" s="7"/>
      <c r="HA113" s="7"/>
      <c r="HB113" s="7"/>
      <c r="HC113" s="7"/>
      <c r="HD113" s="7"/>
      <c r="HE113" s="7"/>
      <c r="HF113" s="7"/>
      <c r="HG113" s="7"/>
      <c r="HH113" s="7"/>
      <c r="HI113" s="7"/>
      <c r="HJ113" s="7"/>
      <c r="HK113" s="7"/>
      <c r="HL113" s="7"/>
      <c r="HM113" s="7"/>
      <c r="HN113" s="7"/>
      <c r="HO113" s="7"/>
      <c r="HP113" s="7"/>
      <c r="HQ113" s="7"/>
      <c r="HR113" s="7"/>
      <c r="HS113" s="7"/>
      <c r="HT113" s="7"/>
      <c r="HU113" s="7"/>
      <c r="HV113" s="7"/>
      <c r="HW113" s="7"/>
      <c r="HX113" s="7"/>
      <c r="HY113" s="7"/>
      <c r="HZ113" s="7"/>
      <c r="IA113" s="7"/>
      <c r="IB113" s="7"/>
      <c r="IC113" s="7"/>
      <c r="ID113" s="7"/>
      <c r="IE113" s="7"/>
      <c r="IF113" s="7"/>
      <c r="IG113" s="7"/>
      <c r="IH113" s="7"/>
      <c r="II113" s="7"/>
      <c r="IJ113" s="7"/>
      <c r="IK113" s="7"/>
      <c r="IL113" s="7"/>
      <c r="IM113" s="7"/>
      <c r="IN113" s="7"/>
      <c r="IO113" s="7"/>
      <c r="IP113" s="7"/>
      <c r="IQ113" s="7"/>
      <c r="IR113" s="7"/>
      <c r="IS113" s="7"/>
      <c r="IT113" s="7"/>
      <c r="IU113" s="7"/>
      <c r="IV113" s="7"/>
    </row>
    <row r="114" spans="1:256">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c r="GP114" s="7"/>
      <c r="GQ114" s="7"/>
      <c r="GR114" s="7"/>
      <c r="GS114" s="7"/>
      <c r="GT114" s="7"/>
      <c r="GU114" s="7"/>
      <c r="GV114" s="7"/>
      <c r="GW114" s="7"/>
      <c r="GX114" s="7"/>
      <c r="GY114" s="7"/>
      <c r="GZ114" s="7"/>
      <c r="HA114" s="7"/>
      <c r="HB114" s="7"/>
      <c r="HC114" s="7"/>
      <c r="HD114" s="7"/>
      <c r="HE114" s="7"/>
      <c r="HF114" s="7"/>
      <c r="HG114" s="7"/>
      <c r="HH114" s="7"/>
      <c r="HI114" s="7"/>
      <c r="HJ114" s="7"/>
      <c r="HK114" s="7"/>
      <c r="HL114" s="7"/>
      <c r="HM114" s="7"/>
      <c r="HN114" s="7"/>
      <c r="HO114" s="7"/>
      <c r="HP114" s="7"/>
      <c r="HQ114" s="7"/>
      <c r="HR114" s="7"/>
      <c r="HS114" s="7"/>
      <c r="HT114" s="7"/>
      <c r="HU114" s="7"/>
      <c r="HV114" s="7"/>
      <c r="HW114" s="7"/>
      <c r="HX114" s="7"/>
      <c r="HY114" s="7"/>
      <c r="HZ114" s="7"/>
      <c r="IA114" s="7"/>
      <c r="IB114" s="7"/>
      <c r="IC114" s="7"/>
      <c r="ID114" s="7"/>
      <c r="IE114" s="7"/>
      <c r="IF114" s="7"/>
      <c r="IG114" s="7"/>
      <c r="IH114" s="7"/>
      <c r="II114" s="7"/>
      <c r="IJ114" s="7"/>
      <c r="IK114" s="7"/>
      <c r="IL114" s="7"/>
      <c r="IM114" s="7"/>
      <c r="IN114" s="7"/>
      <c r="IO114" s="7"/>
      <c r="IP114" s="7"/>
      <c r="IQ114" s="7"/>
      <c r="IR114" s="7"/>
      <c r="IS114" s="7"/>
      <c r="IT114" s="7"/>
      <c r="IU114" s="7"/>
      <c r="IV114" s="7"/>
    </row>
    <row r="115" spans="1:256">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c r="GP115" s="7"/>
      <c r="GQ115" s="7"/>
      <c r="GR115" s="7"/>
      <c r="GS115" s="7"/>
      <c r="GT115" s="7"/>
      <c r="GU115" s="7"/>
      <c r="GV115" s="7"/>
      <c r="GW115" s="7"/>
      <c r="GX115" s="7"/>
      <c r="GY115" s="7"/>
      <c r="GZ115" s="7"/>
      <c r="HA115" s="7"/>
      <c r="HB115" s="7"/>
      <c r="HC115" s="7"/>
      <c r="HD115" s="7"/>
      <c r="HE115" s="7"/>
      <c r="HF115" s="7"/>
      <c r="HG115" s="7"/>
      <c r="HH115" s="7"/>
      <c r="HI115" s="7"/>
      <c r="HJ115" s="7"/>
      <c r="HK115" s="7"/>
      <c r="HL115" s="7"/>
      <c r="HM115" s="7"/>
      <c r="HN115" s="7"/>
      <c r="HO115" s="7"/>
      <c r="HP115" s="7"/>
      <c r="HQ115" s="7"/>
      <c r="HR115" s="7"/>
      <c r="HS115" s="7"/>
      <c r="HT115" s="7"/>
      <c r="HU115" s="7"/>
      <c r="HV115" s="7"/>
      <c r="HW115" s="7"/>
      <c r="HX115" s="7"/>
      <c r="HY115" s="7"/>
      <c r="HZ115" s="7"/>
      <c r="IA115" s="7"/>
      <c r="IB115" s="7"/>
      <c r="IC115" s="7"/>
      <c r="ID115" s="7"/>
      <c r="IE115" s="7"/>
      <c r="IF115" s="7"/>
      <c r="IG115" s="7"/>
      <c r="IH115" s="7"/>
      <c r="II115" s="7"/>
      <c r="IJ115" s="7"/>
      <c r="IK115" s="7"/>
      <c r="IL115" s="7"/>
      <c r="IM115" s="7"/>
      <c r="IN115" s="7"/>
      <c r="IO115" s="7"/>
      <c r="IP115" s="7"/>
      <c r="IQ115" s="7"/>
      <c r="IR115" s="7"/>
      <c r="IS115" s="7"/>
      <c r="IT115" s="7"/>
      <c r="IU115" s="7"/>
      <c r="IV115" s="7"/>
    </row>
    <row r="116" spans="1:256">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c r="GP116" s="7"/>
      <c r="GQ116" s="7"/>
      <c r="GR116" s="7"/>
      <c r="GS116" s="7"/>
      <c r="GT116" s="7"/>
      <c r="GU116" s="7"/>
      <c r="GV116" s="7"/>
      <c r="GW116" s="7"/>
      <c r="GX116" s="7"/>
      <c r="GY116" s="7"/>
      <c r="GZ116" s="7"/>
      <c r="HA116" s="7"/>
      <c r="HB116" s="7"/>
      <c r="HC116" s="7"/>
      <c r="HD116" s="7"/>
      <c r="HE116" s="7"/>
      <c r="HF116" s="7"/>
      <c r="HG116" s="7"/>
      <c r="HH116" s="7"/>
      <c r="HI116" s="7"/>
      <c r="HJ116" s="7"/>
      <c r="HK116" s="7"/>
      <c r="HL116" s="7"/>
      <c r="HM116" s="7"/>
      <c r="HN116" s="7"/>
      <c r="HO116" s="7"/>
      <c r="HP116" s="7"/>
      <c r="HQ116" s="7"/>
      <c r="HR116" s="7"/>
      <c r="HS116" s="7"/>
      <c r="HT116" s="7"/>
      <c r="HU116" s="7"/>
      <c r="HV116" s="7"/>
      <c r="HW116" s="7"/>
      <c r="HX116" s="7"/>
      <c r="HY116" s="7"/>
      <c r="HZ116" s="7"/>
      <c r="IA116" s="7"/>
      <c r="IB116" s="7"/>
      <c r="IC116" s="7"/>
      <c r="ID116" s="7"/>
      <c r="IE116" s="7"/>
      <c r="IF116" s="7"/>
      <c r="IG116" s="7"/>
      <c r="IH116" s="7"/>
      <c r="II116" s="7"/>
      <c r="IJ116" s="7"/>
      <c r="IK116" s="7"/>
      <c r="IL116" s="7"/>
      <c r="IM116" s="7"/>
      <c r="IN116" s="7"/>
      <c r="IO116" s="7"/>
      <c r="IP116" s="7"/>
      <c r="IQ116" s="7"/>
      <c r="IR116" s="7"/>
      <c r="IS116" s="7"/>
      <c r="IT116" s="7"/>
      <c r="IU116" s="7"/>
      <c r="IV116" s="7"/>
    </row>
    <row r="117" spans="1:256">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c r="GP117" s="7"/>
      <c r="GQ117" s="7"/>
      <c r="GR117" s="7"/>
      <c r="GS117" s="7"/>
      <c r="GT117" s="7"/>
      <c r="GU117" s="7"/>
      <c r="GV117" s="7"/>
      <c r="GW117" s="7"/>
      <c r="GX117" s="7"/>
      <c r="GY117" s="7"/>
      <c r="GZ117" s="7"/>
      <c r="HA117" s="7"/>
      <c r="HB117" s="7"/>
      <c r="HC117" s="7"/>
      <c r="HD117" s="7"/>
      <c r="HE117" s="7"/>
      <c r="HF117" s="7"/>
      <c r="HG117" s="7"/>
      <c r="HH117" s="7"/>
      <c r="HI117" s="7"/>
      <c r="HJ117" s="7"/>
      <c r="HK117" s="7"/>
      <c r="HL117" s="7"/>
      <c r="HM117" s="7"/>
      <c r="HN117" s="7"/>
      <c r="HO117" s="7"/>
      <c r="HP117" s="7"/>
      <c r="HQ117" s="7"/>
      <c r="HR117" s="7"/>
      <c r="HS117" s="7"/>
      <c r="HT117" s="7"/>
      <c r="HU117" s="7"/>
      <c r="HV117" s="7"/>
      <c r="HW117" s="7"/>
      <c r="HX117" s="7"/>
      <c r="HY117" s="7"/>
      <c r="HZ117" s="7"/>
      <c r="IA117" s="7"/>
      <c r="IB117" s="7"/>
      <c r="IC117" s="7"/>
      <c r="ID117" s="7"/>
      <c r="IE117" s="7"/>
      <c r="IF117" s="7"/>
      <c r="IG117" s="7"/>
      <c r="IH117" s="7"/>
      <c r="II117" s="7"/>
      <c r="IJ117" s="7"/>
      <c r="IK117" s="7"/>
      <c r="IL117" s="7"/>
      <c r="IM117" s="7"/>
      <c r="IN117" s="7"/>
      <c r="IO117" s="7"/>
      <c r="IP117" s="7"/>
      <c r="IQ117" s="7"/>
      <c r="IR117" s="7"/>
      <c r="IS117" s="7"/>
      <c r="IT117" s="7"/>
      <c r="IU117" s="7"/>
      <c r="IV117" s="7"/>
    </row>
    <row r="118" spans="1:256">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c r="GP118" s="7"/>
      <c r="GQ118" s="7"/>
      <c r="GR118" s="7"/>
      <c r="GS118" s="7"/>
      <c r="GT118" s="7"/>
      <c r="GU118" s="7"/>
      <c r="GV118" s="7"/>
      <c r="GW118" s="7"/>
      <c r="GX118" s="7"/>
      <c r="GY118" s="7"/>
      <c r="GZ118" s="7"/>
      <c r="HA118" s="7"/>
      <c r="HB118" s="7"/>
      <c r="HC118" s="7"/>
      <c r="HD118" s="7"/>
      <c r="HE118" s="7"/>
      <c r="HF118" s="7"/>
      <c r="HG118" s="7"/>
      <c r="HH118" s="7"/>
      <c r="HI118" s="7"/>
      <c r="HJ118" s="7"/>
      <c r="HK118" s="7"/>
      <c r="HL118" s="7"/>
      <c r="HM118" s="7"/>
      <c r="HN118" s="7"/>
      <c r="HO118" s="7"/>
      <c r="HP118" s="7"/>
      <c r="HQ118" s="7"/>
      <c r="HR118" s="7"/>
      <c r="HS118" s="7"/>
      <c r="HT118" s="7"/>
      <c r="HU118" s="7"/>
      <c r="HV118" s="7"/>
      <c r="HW118" s="7"/>
      <c r="HX118" s="7"/>
      <c r="HY118" s="7"/>
      <c r="HZ118" s="7"/>
      <c r="IA118" s="7"/>
      <c r="IB118" s="7"/>
      <c r="IC118" s="7"/>
      <c r="ID118" s="7"/>
      <c r="IE118" s="7"/>
      <c r="IF118" s="7"/>
      <c r="IG118" s="7"/>
      <c r="IH118" s="7"/>
      <c r="II118" s="7"/>
      <c r="IJ118" s="7"/>
      <c r="IK118" s="7"/>
      <c r="IL118" s="7"/>
      <c r="IM118" s="7"/>
      <c r="IN118" s="7"/>
      <c r="IO118" s="7"/>
      <c r="IP118" s="7"/>
      <c r="IQ118" s="7"/>
      <c r="IR118" s="7"/>
      <c r="IS118" s="7"/>
      <c r="IT118" s="7"/>
      <c r="IU118" s="7"/>
      <c r="IV118" s="7"/>
    </row>
    <row r="119" spans="1:256">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c r="GP119" s="7"/>
      <c r="GQ119" s="7"/>
      <c r="GR119" s="7"/>
      <c r="GS119" s="7"/>
      <c r="GT119" s="7"/>
      <c r="GU119" s="7"/>
      <c r="GV119" s="7"/>
      <c r="GW119" s="7"/>
      <c r="GX119" s="7"/>
      <c r="GY119" s="7"/>
      <c r="GZ119" s="7"/>
      <c r="HA119" s="7"/>
      <c r="HB119" s="7"/>
      <c r="HC119" s="7"/>
      <c r="HD119" s="7"/>
      <c r="HE119" s="7"/>
      <c r="HF119" s="7"/>
      <c r="HG119" s="7"/>
      <c r="HH119" s="7"/>
      <c r="HI119" s="7"/>
      <c r="HJ119" s="7"/>
      <c r="HK119" s="7"/>
      <c r="HL119" s="7"/>
      <c r="HM119" s="7"/>
      <c r="HN119" s="7"/>
      <c r="HO119" s="7"/>
      <c r="HP119" s="7"/>
      <c r="HQ119" s="7"/>
      <c r="HR119" s="7"/>
      <c r="HS119" s="7"/>
      <c r="HT119" s="7"/>
      <c r="HU119" s="7"/>
      <c r="HV119" s="7"/>
      <c r="HW119" s="7"/>
      <c r="HX119" s="7"/>
      <c r="HY119" s="7"/>
      <c r="HZ119" s="7"/>
      <c r="IA119" s="7"/>
      <c r="IB119" s="7"/>
      <c r="IC119" s="7"/>
      <c r="ID119" s="7"/>
      <c r="IE119" s="7"/>
      <c r="IF119" s="7"/>
      <c r="IG119" s="7"/>
      <c r="IH119" s="7"/>
      <c r="II119" s="7"/>
      <c r="IJ119" s="7"/>
      <c r="IK119" s="7"/>
      <c r="IL119" s="7"/>
      <c r="IM119" s="7"/>
      <c r="IN119" s="7"/>
      <c r="IO119" s="7"/>
      <c r="IP119" s="7"/>
      <c r="IQ119" s="7"/>
      <c r="IR119" s="7"/>
      <c r="IS119" s="7"/>
      <c r="IT119" s="7"/>
      <c r="IU119" s="7"/>
      <c r="IV119" s="7"/>
    </row>
    <row r="120" spans="1:256">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c r="GP120" s="7"/>
      <c r="GQ120" s="7"/>
      <c r="GR120" s="7"/>
      <c r="GS120" s="7"/>
      <c r="GT120" s="7"/>
      <c r="GU120" s="7"/>
      <c r="GV120" s="7"/>
      <c r="GW120" s="7"/>
      <c r="GX120" s="7"/>
      <c r="GY120" s="7"/>
      <c r="GZ120" s="7"/>
      <c r="HA120" s="7"/>
      <c r="HB120" s="7"/>
      <c r="HC120" s="7"/>
      <c r="HD120" s="7"/>
      <c r="HE120" s="7"/>
      <c r="HF120" s="7"/>
      <c r="HG120" s="7"/>
      <c r="HH120" s="7"/>
      <c r="HI120" s="7"/>
      <c r="HJ120" s="7"/>
      <c r="HK120" s="7"/>
      <c r="HL120" s="7"/>
      <c r="HM120" s="7"/>
      <c r="HN120" s="7"/>
      <c r="HO120" s="7"/>
      <c r="HP120" s="7"/>
      <c r="HQ120" s="7"/>
      <c r="HR120" s="7"/>
      <c r="HS120" s="7"/>
      <c r="HT120" s="7"/>
      <c r="HU120" s="7"/>
      <c r="HV120" s="7"/>
      <c r="HW120" s="7"/>
      <c r="HX120" s="7"/>
      <c r="HY120" s="7"/>
      <c r="HZ120" s="7"/>
      <c r="IA120" s="7"/>
      <c r="IB120" s="7"/>
      <c r="IC120" s="7"/>
      <c r="ID120" s="7"/>
      <c r="IE120" s="7"/>
      <c r="IF120" s="7"/>
      <c r="IG120" s="7"/>
      <c r="IH120" s="7"/>
      <c r="II120" s="7"/>
      <c r="IJ120" s="7"/>
      <c r="IK120" s="7"/>
      <c r="IL120" s="7"/>
      <c r="IM120" s="7"/>
      <c r="IN120" s="7"/>
      <c r="IO120" s="7"/>
      <c r="IP120" s="7"/>
      <c r="IQ120" s="7"/>
      <c r="IR120" s="7"/>
      <c r="IS120" s="7"/>
      <c r="IT120" s="7"/>
      <c r="IU120" s="7"/>
      <c r="IV120" s="7"/>
    </row>
    <row r="121" spans="1:256">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c r="GP121" s="7"/>
      <c r="GQ121" s="7"/>
      <c r="GR121" s="7"/>
      <c r="GS121" s="7"/>
      <c r="GT121" s="7"/>
      <c r="GU121" s="7"/>
      <c r="GV121" s="7"/>
      <c r="GW121" s="7"/>
      <c r="GX121" s="7"/>
      <c r="GY121" s="7"/>
      <c r="GZ121" s="7"/>
      <c r="HA121" s="7"/>
      <c r="HB121" s="7"/>
      <c r="HC121" s="7"/>
      <c r="HD121" s="7"/>
      <c r="HE121" s="7"/>
      <c r="HF121" s="7"/>
      <c r="HG121" s="7"/>
      <c r="HH121" s="7"/>
      <c r="HI121" s="7"/>
      <c r="HJ121" s="7"/>
      <c r="HK121" s="7"/>
      <c r="HL121" s="7"/>
      <c r="HM121" s="7"/>
      <c r="HN121" s="7"/>
      <c r="HO121" s="7"/>
      <c r="HP121" s="7"/>
      <c r="HQ121" s="7"/>
      <c r="HR121" s="7"/>
      <c r="HS121" s="7"/>
      <c r="HT121" s="7"/>
      <c r="HU121" s="7"/>
      <c r="HV121" s="7"/>
      <c r="HW121" s="7"/>
      <c r="HX121" s="7"/>
      <c r="HY121" s="7"/>
      <c r="HZ121" s="7"/>
      <c r="IA121" s="7"/>
      <c r="IB121" s="7"/>
      <c r="IC121" s="7"/>
      <c r="ID121" s="7"/>
      <c r="IE121" s="7"/>
      <c r="IF121" s="7"/>
      <c r="IG121" s="7"/>
      <c r="IH121" s="7"/>
      <c r="II121" s="7"/>
      <c r="IJ121" s="7"/>
      <c r="IK121" s="7"/>
      <c r="IL121" s="7"/>
      <c r="IM121" s="7"/>
      <c r="IN121" s="7"/>
      <c r="IO121" s="7"/>
      <c r="IP121" s="7"/>
      <c r="IQ121" s="7"/>
      <c r="IR121" s="7"/>
      <c r="IS121" s="7"/>
      <c r="IT121" s="7"/>
      <c r="IU121" s="7"/>
      <c r="IV121" s="7"/>
    </row>
    <row r="122" spans="1:256">
      <c r="A122" s="7"/>
      <c r="B122" s="95"/>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c r="GP122" s="7"/>
      <c r="GQ122" s="7"/>
      <c r="GR122" s="7"/>
      <c r="GS122" s="7"/>
      <c r="GT122" s="7"/>
      <c r="GU122" s="7"/>
      <c r="GV122" s="7"/>
      <c r="GW122" s="7"/>
      <c r="GX122" s="7"/>
      <c r="GY122" s="7"/>
      <c r="GZ122" s="7"/>
      <c r="HA122" s="7"/>
      <c r="HB122" s="7"/>
      <c r="HC122" s="7"/>
      <c r="HD122" s="7"/>
      <c r="HE122" s="7"/>
      <c r="HF122" s="7"/>
      <c r="HG122" s="7"/>
      <c r="HH122" s="7"/>
      <c r="HI122" s="7"/>
      <c r="HJ122" s="7"/>
      <c r="HK122" s="7"/>
      <c r="HL122" s="7"/>
      <c r="HM122" s="7"/>
      <c r="HN122" s="7"/>
      <c r="HO122" s="7"/>
      <c r="HP122" s="7"/>
      <c r="HQ122" s="7"/>
      <c r="HR122" s="7"/>
      <c r="HS122" s="7"/>
      <c r="HT122" s="7"/>
      <c r="HU122" s="7"/>
      <c r="HV122" s="7"/>
      <c r="HW122" s="7"/>
      <c r="HX122" s="7"/>
      <c r="HY122" s="7"/>
      <c r="HZ122" s="7"/>
      <c r="IA122" s="7"/>
      <c r="IB122" s="7"/>
      <c r="IC122" s="7"/>
      <c r="ID122" s="7"/>
      <c r="IE122" s="7"/>
      <c r="IF122" s="7"/>
      <c r="IG122" s="7"/>
      <c r="IH122" s="7"/>
      <c r="II122" s="7"/>
      <c r="IJ122" s="7"/>
      <c r="IK122" s="7"/>
      <c r="IL122" s="7"/>
      <c r="IM122" s="7"/>
      <c r="IN122" s="7"/>
      <c r="IO122" s="7"/>
      <c r="IP122" s="7"/>
      <c r="IQ122" s="7"/>
      <c r="IR122" s="7"/>
      <c r="IS122" s="7"/>
      <c r="IT122" s="7"/>
      <c r="IU122" s="7"/>
      <c r="IV122" s="7"/>
    </row>
    <row r="123" spans="1:256">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c r="GP123" s="7"/>
      <c r="GQ123" s="7"/>
      <c r="GR123" s="7"/>
      <c r="GS123" s="7"/>
      <c r="GT123" s="7"/>
      <c r="GU123" s="7"/>
      <c r="GV123" s="7"/>
      <c r="GW123" s="7"/>
      <c r="GX123" s="7"/>
      <c r="GY123" s="7"/>
      <c r="GZ123" s="7"/>
      <c r="HA123" s="7"/>
      <c r="HB123" s="7"/>
      <c r="HC123" s="7"/>
      <c r="HD123" s="7"/>
      <c r="HE123" s="7"/>
      <c r="HF123" s="7"/>
      <c r="HG123" s="7"/>
      <c r="HH123" s="7"/>
      <c r="HI123" s="7"/>
      <c r="HJ123" s="7"/>
      <c r="HK123" s="7"/>
      <c r="HL123" s="7"/>
      <c r="HM123" s="7"/>
      <c r="HN123" s="7"/>
      <c r="HO123" s="7"/>
      <c r="HP123" s="7"/>
      <c r="HQ123" s="7"/>
      <c r="HR123" s="7"/>
      <c r="HS123" s="7"/>
      <c r="HT123" s="7"/>
      <c r="HU123" s="7"/>
      <c r="HV123" s="7"/>
      <c r="HW123" s="7"/>
      <c r="HX123" s="7"/>
      <c r="HY123" s="7"/>
      <c r="HZ123" s="7"/>
      <c r="IA123" s="7"/>
      <c r="IB123" s="7"/>
      <c r="IC123" s="7"/>
      <c r="ID123" s="7"/>
      <c r="IE123" s="7"/>
      <c r="IF123" s="7"/>
      <c r="IG123" s="7"/>
      <c r="IH123" s="7"/>
      <c r="II123" s="7"/>
      <c r="IJ123" s="7"/>
      <c r="IK123" s="7"/>
      <c r="IL123" s="7"/>
      <c r="IM123" s="7"/>
      <c r="IN123" s="7"/>
      <c r="IO123" s="7"/>
      <c r="IP123" s="7"/>
      <c r="IQ123" s="7"/>
      <c r="IR123" s="7"/>
      <c r="IS123" s="7"/>
      <c r="IT123" s="7"/>
      <c r="IU123" s="7"/>
      <c r="IV123" s="7"/>
    </row>
    <row r="124" spans="1:256">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c r="GP124" s="7"/>
      <c r="GQ124" s="7"/>
      <c r="GR124" s="7"/>
      <c r="GS124" s="7"/>
      <c r="GT124" s="7"/>
      <c r="GU124" s="7"/>
      <c r="GV124" s="7"/>
      <c r="GW124" s="7"/>
      <c r="GX124" s="7"/>
      <c r="GY124" s="7"/>
      <c r="GZ124" s="7"/>
      <c r="HA124" s="7"/>
      <c r="HB124" s="7"/>
      <c r="HC124" s="7"/>
      <c r="HD124" s="7"/>
      <c r="HE124" s="7"/>
      <c r="HF124" s="7"/>
      <c r="HG124" s="7"/>
      <c r="HH124" s="7"/>
      <c r="HI124" s="7"/>
      <c r="HJ124" s="7"/>
      <c r="HK124" s="7"/>
      <c r="HL124" s="7"/>
      <c r="HM124" s="7"/>
      <c r="HN124" s="7"/>
      <c r="HO124" s="7"/>
      <c r="HP124" s="7"/>
      <c r="HQ124" s="7"/>
      <c r="HR124" s="7"/>
      <c r="HS124" s="7"/>
      <c r="HT124" s="7"/>
      <c r="HU124" s="7"/>
      <c r="HV124" s="7"/>
      <c r="HW124" s="7"/>
      <c r="HX124" s="7"/>
      <c r="HY124" s="7"/>
      <c r="HZ124" s="7"/>
      <c r="IA124" s="7"/>
      <c r="IB124" s="7"/>
      <c r="IC124" s="7"/>
      <c r="ID124" s="7"/>
      <c r="IE124" s="7"/>
      <c r="IF124" s="7"/>
      <c r="IG124" s="7"/>
      <c r="IH124" s="7"/>
      <c r="II124" s="7"/>
      <c r="IJ124" s="7"/>
      <c r="IK124" s="7"/>
      <c r="IL124" s="7"/>
      <c r="IM124" s="7"/>
      <c r="IN124" s="7"/>
      <c r="IO124" s="7"/>
      <c r="IP124" s="7"/>
      <c r="IQ124" s="7"/>
      <c r="IR124" s="7"/>
      <c r="IS124" s="7"/>
      <c r="IT124" s="7"/>
      <c r="IU124" s="7"/>
      <c r="IV124" s="7"/>
    </row>
    <row r="125" spans="1:256">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c r="GP125" s="7"/>
      <c r="GQ125" s="7"/>
      <c r="GR125" s="7"/>
      <c r="GS125" s="7"/>
      <c r="GT125" s="7"/>
      <c r="GU125" s="7"/>
      <c r="GV125" s="7"/>
      <c r="GW125" s="7"/>
      <c r="GX125" s="7"/>
      <c r="GY125" s="7"/>
      <c r="GZ125" s="7"/>
      <c r="HA125" s="7"/>
      <c r="HB125" s="7"/>
      <c r="HC125" s="7"/>
      <c r="HD125" s="7"/>
      <c r="HE125" s="7"/>
      <c r="HF125" s="7"/>
      <c r="HG125" s="7"/>
      <c r="HH125" s="7"/>
      <c r="HI125" s="7"/>
      <c r="HJ125" s="7"/>
      <c r="HK125" s="7"/>
      <c r="HL125" s="7"/>
      <c r="HM125" s="7"/>
      <c r="HN125" s="7"/>
      <c r="HO125" s="7"/>
      <c r="HP125" s="7"/>
      <c r="HQ125" s="7"/>
      <c r="HR125" s="7"/>
      <c r="HS125" s="7"/>
      <c r="HT125" s="7"/>
      <c r="HU125" s="7"/>
      <c r="HV125" s="7"/>
      <c r="HW125" s="7"/>
      <c r="HX125" s="7"/>
      <c r="HY125" s="7"/>
      <c r="HZ125" s="7"/>
      <c r="IA125" s="7"/>
      <c r="IB125" s="7"/>
      <c r="IC125" s="7"/>
      <c r="ID125" s="7"/>
      <c r="IE125" s="7"/>
      <c r="IF125" s="7"/>
      <c r="IG125" s="7"/>
      <c r="IH125" s="7"/>
      <c r="II125" s="7"/>
      <c r="IJ125" s="7"/>
      <c r="IK125" s="7"/>
      <c r="IL125" s="7"/>
      <c r="IM125" s="7"/>
      <c r="IN125" s="7"/>
      <c r="IO125" s="7"/>
      <c r="IP125" s="7"/>
      <c r="IQ125" s="7"/>
      <c r="IR125" s="7"/>
      <c r="IS125" s="7"/>
      <c r="IT125" s="7"/>
      <c r="IU125" s="7"/>
      <c r="IV125" s="7"/>
    </row>
    <row r="126" spans="1:256">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c r="GP126" s="7"/>
      <c r="GQ126" s="7"/>
      <c r="GR126" s="7"/>
      <c r="GS126" s="7"/>
      <c r="GT126" s="7"/>
      <c r="GU126" s="7"/>
      <c r="GV126" s="7"/>
      <c r="GW126" s="7"/>
      <c r="GX126" s="7"/>
      <c r="GY126" s="7"/>
      <c r="GZ126" s="7"/>
      <c r="HA126" s="7"/>
      <c r="HB126" s="7"/>
      <c r="HC126" s="7"/>
      <c r="HD126" s="7"/>
      <c r="HE126" s="7"/>
      <c r="HF126" s="7"/>
      <c r="HG126" s="7"/>
      <c r="HH126" s="7"/>
      <c r="HI126" s="7"/>
      <c r="HJ126" s="7"/>
      <c r="HK126" s="7"/>
      <c r="HL126" s="7"/>
      <c r="HM126" s="7"/>
      <c r="HN126" s="7"/>
      <c r="HO126" s="7"/>
      <c r="HP126" s="7"/>
      <c r="HQ126" s="7"/>
      <c r="HR126" s="7"/>
      <c r="HS126" s="7"/>
      <c r="HT126" s="7"/>
      <c r="HU126" s="7"/>
      <c r="HV126" s="7"/>
      <c r="HW126" s="7"/>
      <c r="HX126" s="7"/>
      <c r="HY126" s="7"/>
      <c r="HZ126" s="7"/>
      <c r="IA126" s="7"/>
      <c r="IB126" s="7"/>
      <c r="IC126" s="7"/>
      <c r="ID126" s="7"/>
      <c r="IE126" s="7"/>
      <c r="IF126" s="7"/>
      <c r="IG126" s="7"/>
      <c r="IH126" s="7"/>
      <c r="II126" s="7"/>
      <c r="IJ126" s="7"/>
      <c r="IK126" s="7"/>
      <c r="IL126" s="7"/>
      <c r="IM126" s="7"/>
      <c r="IN126" s="7"/>
      <c r="IO126" s="7"/>
      <c r="IP126" s="7"/>
      <c r="IQ126" s="7"/>
      <c r="IR126" s="7"/>
      <c r="IS126" s="7"/>
      <c r="IT126" s="7"/>
      <c r="IU126" s="7"/>
      <c r="IV126" s="7"/>
    </row>
    <row r="127" spans="1:256">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c r="GP127" s="7"/>
      <c r="GQ127" s="7"/>
      <c r="GR127" s="7"/>
      <c r="GS127" s="7"/>
      <c r="GT127" s="7"/>
      <c r="GU127" s="7"/>
      <c r="GV127" s="7"/>
      <c r="GW127" s="7"/>
      <c r="GX127" s="7"/>
      <c r="GY127" s="7"/>
      <c r="GZ127" s="7"/>
      <c r="HA127" s="7"/>
      <c r="HB127" s="7"/>
      <c r="HC127" s="7"/>
      <c r="HD127" s="7"/>
      <c r="HE127" s="7"/>
      <c r="HF127" s="7"/>
      <c r="HG127" s="7"/>
      <c r="HH127" s="7"/>
      <c r="HI127" s="7"/>
      <c r="HJ127" s="7"/>
      <c r="HK127" s="7"/>
      <c r="HL127" s="7"/>
      <c r="HM127" s="7"/>
      <c r="HN127" s="7"/>
      <c r="HO127" s="7"/>
      <c r="HP127" s="7"/>
      <c r="HQ127" s="7"/>
      <c r="HR127" s="7"/>
      <c r="HS127" s="7"/>
      <c r="HT127" s="7"/>
      <c r="HU127" s="7"/>
      <c r="HV127" s="7"/>
      <c r="HW127" s="7"/>
      <c r="HX127" s="7"/>
      <c r="HY127" s="7"/>
      <c r="HZ127" s="7"/>
      <c r="IA127" s="7"/>
      <c r="IB127" s="7"/>
      <c r="IC127" s="7"/>
      <c r="ID127" s="7"/>
      <c r="IE127" s="7"/>
      <c r="IF127" s="7"/>
      <c r="IG127" s="7"/>
      <c r="IH127" s="7"/>
      <c r="II127" s="7"/>
      <c r="IJ127" s="7"/>
      <c r="IK127" s="7"/>
      <c r="IL127" s="7"/>
      <c r="IM127" s="7"/>
      <c r="IN127" s="7"/>
      <c r="IO127" s="7"/>
      <c r="IP127" s="7"/>
      <c r="IQ127" s="7"/>
      <c r="IR127" s="7"/>
      <c r="IS127" s="7"/>
      <c r="IT127" s="7"/>
      <c r="IU127" s="7"/>
      <c r="IV127" s="7"/>
    </row>
    <row r="128" spans="1:256">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c r="GP128" s="7"/>
      <c r="GQ128" s="7"/>
      <c r="GR128" s="7"/>
      <c r="GS128" s="7"/>
      <c r="GT128" s="7"/>
      <c r="GU128" s="7"/>
      <c r="GV128" s="7"/>
      <c r="GW128" s="7"/>
      <c r="GX128" s="7"/>
      <c r="GY128" s="7"/>
      <c r="GZ128" s="7"/>
      <c r="HA128" s="7"/>
      <c r="HB128" s="7"/>
      <c r="HC128" s="7"/>
      <c r="HD128" s="7"/>
      <c r="HE128" s="7"/>
      <c r="HF128" s="7"/>
      <c r="HG128" s="7"/>
      <c r="HH128" s="7"/>
      <c r="HI128" s="7"/>
      <c r="HJ128" s="7"/>
      <c r="HK128" s="7"/>
      <c r="HL128" s="7"/>
      <c r="HM128" s="7"/>
      <c r="HN128" s="7"/>
      <c r="HO128" s="7"/>
      <c r="HP128" s="7"/>
      <c r="HQ128" s="7"/>
      <c r="HR128" s="7"/>
      <c r="HS128" s="7"/>
      <c r="HT128" s="7"/>
      <c r="HU128" s="7"/>
      <c r="HV128" s="7"/>
      <c r="HW128" s="7"/>
      <c r="HX128" s="7"/>
      <c r="HY128" s="7"/>
      <c r="HZ128" s="7"/>
      <c r="IA128" s="7"/>
      <c r="IB128" s="7"/>
      <c r="IC128" s="7"/>
      <c r="ID128" s="7"/>
      <c r="IE128" s="7"/>
      <c r="IF128" s="7"/>
      <c r="IG128" s="7"/>
      <c r="IH128" s="7"/>
      <c r="II128" s="7"/>
      <c r="IJ128" s="7"/>
      <c r="IK128" s="7"/>
      <c r="IL128" s="7"/>
      <c r="IM128" s="7"/>
      <c r="IN128" s="7"/>
      <c r="IO128" s="7"/>
      <c r="IP128" s="7"/>
      <c r="IQ128" s="7"/>
      <c r="IR128" s="7"/>
      <c r="IS128" s="7"/>
      <c r="IT128" s="7"/>
      <c r="IU128" s="7"/>
      <c r="IV128" s="7"/>
    </row>
    <row r="129" spans="1:256">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c r="GP129" s="7"/>
      <c r="GQ129" s="7"/>
      <c r="GR129" s="7"/>
      <c r="GS129" s="7"/>
      <c r="GT129" s="7"/>
      <c r="GU129" s="7"/>
      <c r="GV129" s="7"/>
      <c r="GW129" s="7"/>
      <c r="GX129" s="7"/>
      <c r="GY129" s="7"/>
      <c r="GZ129" s="7"/>
      <c r="HA129" s="7"/>
      <c r="HB129" s="7"/>
      <c r="HC129" s="7"/>
      <c r="HD129" s="7"/>
      <c r="HE129" s="7"/>
      <c r="HF129" s="7"/>
      <c r="HG129" s="7"/>
      <c r="HH129" s="7"/>
      <c r="HI129" s="7"/>
      <c r="HJ129" s="7"/>
      <c r="HK129" s="7"/>
      <c r="HL129" s="7"/>
      <c r="HM129" s="7"/>
      <c r="HN129" s="7"/>
      <c r="HO129" s="7"/>
      <c r="HP129" s="7"/>
      <c r="HQ129" s="7"/>
      <c r="HR129" s="7"/>
      <c r="HS129" s="7"/>
      <c r="HT129" s="7"/>
      <c r="HU129" s="7"/>
      <c r="HV129" s="7"/>
      <c r="HW129" s="7"/>
      <c r="HX129" s="7"/>
      <c r="HY129" s="7"/>
      <c r="HZ129" s="7"/>
      <c r="IA129" s="7"/>
      <c r="IB129" s="7"/>
      <c r="IC129" s="7"/>
      <c r="ID129" s="7"/>
      <c r="IE129" s="7"/>
      <c r="IF129" s="7"/>
      <c r="IG129" s="7"/>
      <c r="IH129" s="7"/>
      <c r="II129" s="7"/>
      <c r="IJ129" s="7"/>
      <c r="IK129" s="7"/>
      <c r="IL129" s="7"/>
      <c r="IM129" s="7"/>
      <c r="IN129" s="7"/>
      <c r="IO129" s="7"/>
      <c r="IP129" s="7"/>
      <c r="IQ129" s="7"/>
      <c r="IR129" s="7"/>
      <c r="IS129" s="7"/>
      <c r="IT129" s="7"/>
      <c r="IU129" s="7"/>
      <c r="IV129" s="7"/>
    </row>
    <row r="130" spans="1:256">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c r="GP130" s="7"/>
      <c r="GQ130" s="7"/>
      <c r="GR130" s="7"/>
      <c r="GS130" s="7"/>
      <c r="GT130" s="7"/>
      <c r="GU130" s="7"/>
      <c r="GV130" s="7"/>
      <c r="GW130" s="7"/>
      <c r="GX130" s="7"/>
      <c r="GY130" s="7"/>
      <c r="GZ130" s="7"/>
      <c r="HA130" s="7"/>
      <c r="HB130" s="7"/>
      <c r="HC130" s="7"/>
      <c r="HD130" s="7"/>
      <c r="HE130" s="7"/>
      <c r="HF130" s="7"/>
      <c r="HG130" s="7"/>
      <c r="HH130" s="7"/>
      <c r="HI130" s="7"/>
      <c r="HJ130" s="7"/>
      <c r="HK130" s="7"/>
      <c r="HL130" s="7"/>
      <c r="HM130" s="7"/>
      <c r="HN130" s="7"/>
      <c r="HO130" s="7"/>
      <c r="HP130" s="7"/>
      <c r="HQ130" s="7"/>
      <c r="HR130" s="7"/>
      <c r="HS130" s="7"/>
      <c r="HT130" s="7"/>
      <c r="HU130" s="7"/>
      <c r="HV130" s="7"/>
      <c r="HW130" s="7"/>
      <c r="HX130" s="7"/>
      <c r="HY130" s="7"/>
      <c r="HZ130" s="7"/>
      <c r="IA130" s="7"/>
      <c r="IB130" s="7"/>
      <c r="IC130" s="7"/>
      <c r="ID130" s="7"/>
      <c r="IE130" s="7"/>
      <c r="IF130" s="7"/>
      <c r="IG130" s="7"/>
      <c r="IH130" s="7"/>
      <c r="II130" s="7"/>
      <c r="IJ130" s="7"/>
      <c r="IK130" s="7"/>
      <c r="IL130" s="7"/>
      <c r="IM130" s="7"/>
      <c r="IN130" s="7"/>
      <c r="IO130" s="7"/>
      <c r="IP130" s="7"/>
      <c r="IQ130" s="7"/>
      <c r="IR130" s="7"/>
      <c r="IS130" s="7"/>
      <c r="IT130" s="7"/>
      <c r="IU130" s="7"/>
      <c r="IV130" s="7"/>
    </row>
    <row r="131" spans="1:256">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c r="GP131" s="7"/>
      <c r="GQ131" s="7"/>
      <c r="GR131" s="7"/>
      <c r="GS131" s="7"/>
      <c r="GT131" s="7"/>
      <c r="GU131" s="7"/>
      <c r="GV131" s="7"/>
      <c r="GW131" s="7"/>
      <c r="GX131" s="7"/>
      <c r="GY131" s="7"/>
      <c r="GZ131" s="7"/>
      <c r="HA131" s="7"/>
      <c r="HB131" s="7"/>
      <c r="HC131" s="7"/>
      <c r="HD131" s="7"/>
      <c r="HE131" s="7"/>
      <c r="HF131" s="7"/>
      <c r="HG131" s="7"/>
      <c r="HH131" s="7"/>
      <c r="HI131" s="7"/>
      <c r="HJ131" s="7"/>
      <c r="HK131" s="7"/>
      <c r="HL131" s="7"/>
      <c r="HM131" s="7"/>
      <c r="HN131" s="7"/>
      <c r="HO131" s="7"/>
      <c r="HP131" s="7"/>
      <c r="HQ131" s="7"/>
      <c r="HR131" s="7"/>
      <c r="HS131" s="7"/>
      <c r="HT131" s="7"/>
      <c r="HU131" s="7"/>
      <c r="HV131" s="7"/>
      <c r="HW131" s="7"/>
      <c r="HX131" s="7"/>
      <c r="HY131" s="7"/>
      <c r="HZ131" s="7"/>
      <c r="IA131" s="7"/>
      <c r="IB131" s="7"/>
      <c r="IC131" s="7"/>
      <c r="ID131" s="7"/>
      <c r="IE131" s="7"/>
      <c r="IF131" s="7"/>
      <c r="IG131" s="7"/>
      <c r="IH131" s="7"/>
      <c r="II131" s="7"/>
      <c r="IJ131" s="7"/>
      <c r="IK131" s="7"/>
      <c r="IL131" s="7"/>
      <c r="IM131" s="7"/>
      <c r="IN131" s="7"/>
      <c r="IO131" s="7"/>
      <c r="IP131" s="7"/>
      <c r="IQ131" s="7"/>
      <c r="IR131" s="7"/>
      <c r="IS131" s="7"/>
      <c r="IT131" s="7"/>
      <c r="IU131" s="7"/>
      <c r="IV131" s="7"/>
    </row>
    <row r="132" spans="1:256">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c r="GP132" s="7"/>
      <c r="GQ132" s="7"/>
      <c r="GR132" s="7"/>
      <c r="GS132" s="7"/>
      <c r="GT132" s="7"/>
      <c r="GU132" s="7"/>
      <c r="GV132" s="7"/>
      <c r="GW132" s="7"/>
      <c r="GX132" s="7"/>
      <c r="GY132" s="7"/>
      <c r="GZ132" s="7"/>
      <c r="HA132" s="7"/>
      <c r="HB132" s="7"/>
      <c r="HC132" s="7"/>
      <c r="HD132" s="7"/>
      <c r="HE132" s="7"/>
      <c r="HF132" s="7"/>
      <c r="HG132" s="7"/>
      <c r="HH132" s="7"/>
      <c r="HI132" s="7"/>
      <c r="HJ132" s="7"/>
      <c r="HK132" s="7"/>
      <c r="HL132" s="7"/>
      <c r="HM132" s="7"/>
      <c r="HN132" s="7"/>
      <c r="HO132" s="7"/>
      <c r="HP132" s="7"/>
      <c r="HQ132" s="7"/>
      <c r="HR132" s="7"/>
      <c r="HS132" s="7"/>
      <c r="HT132" s="7"/>
      <c r="HU132" s="7"/>
      <c r="HV132" s="7"/>
      <c r="HW132" s="7"/>
      <c r="HX132" s="7"/>
      <c r="HY132" s="7"/>
      <c r="HZ132" s="7"/>
      <c r="IA132" s="7"/>
      <c r="IB132" s="7"/>
      <c r="IC132" s="7"/>
      <c r="ID132" s="7"/>
      <c r="IE132" s="7"/>
      <c r="IF132" s="7"/>
      <c r="IG132" s="7"/>
      <c r="IH132" s="7"/>
      <c r="II132" s="7"/>
      <c r="IJ132" s="7"/>
      <c r="IK132" s="7"/>
      <c r="IL132" s="7"/>
      <c r="IM132" s="7"/>
      <c r="IN132" s="7"/>
      <c r="IO132" s="7"/>
      <c r="IP132" s="7"/>
      <c r="IQ132" s="7"/>
      <c r="IR132" s="7"/>
      <c r="IS132" s="7"/>
      <c r="IT132" s="7"/>
      <c r="IU132" s="7"/>
      <c r="IV132" s="7"/>
    </row>
    <row r="133" spans="1:256">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c r="GP133" s="7"/>
      <c r="GQ133" s="7"/>
      <c r="GR133" s="7"/>
      <c r="GS133" s="7"/>
      <c r="GT133" s="7"/>
      <c r="GU133" s="7"/>
      <c r="GV133" s="7"/>
      <c r="GW133" s="7"/>
      <c r="GX133" s="7"/>
      <c r="GY133" s="7"/>
      <c r="GZ133" s="7"/>
      <c r="HA133" s="7"/>
      <c r="HB133" s="7"/>
      <c r="HC133" s="7"/>
      <c r="HD133" s="7"/>
      <c r="HE133" s="7"/>
      <c r="HF133" s="7"/>
      <c r="HG133" s="7"/>
      <c r="HH133" s="7"/>
      <c r="HI133" s="7"/>
      <c r="HJ133" s="7"/>
      <c r="HK133" s="7"/>
      <c r="HL133" s="7"/>
      <c r="HM133" s="7"/>
      <c r="HN133" s="7"/>
      <c r="HO133" s="7"/>
      <c r="HP133" s="7"/>
      <c r="HQ133" s="7"/>
      <c r="HR133" s="7"/>
      <c r="HS133" s="7"/>
      <c r="HT133" s="7"/>
      <c r="HU133" s="7"/>
      <c r="HV133" s="7"/>
      <c r="HW133" s="7"/>
      <c r="HX133" s="7"/>
      <c r="HY133" s="7"/>
      <c r="HZ133" s="7"/>
      <c r="IA133" s="7"/>
      <c r="IB133" s="7"/>
      <c r="IC133" s="7"/>
      <c r="ID133" s="7"/>
      <c r="IE133" s="7"/>
      <c r="IF133" s="7"/>
      <c r="IG133" s="7"/>
      <c r="IH133" s="7"/>
      <c r="II133" s="7"/>
      <c r="IJ133" s="7"/>
      <c r="IK133" s="7"/>
      <c r="IL133" s="7"/>
      <c r="IM133" s="7"/>
      <c r="IN133" s="7"/>
      <c r="IO133" s="7"/>
      <c r="IP133" s="7"/>
      <c r="IQ133" s="7"/>
      <c r="IR133" s="7"/>
      <c r="IS133" s="7"/>
      <c r="IT133" s="7"/>
      <c r="IU133" s="7"/>
      <c r="IV133" s="7"/>
    </row>
    <row r="134" spans="1:256">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c r="GP134" s="7"/>
      <c r="GQ134" s="7"/>
      <c r="GR134" s="7"/>
      <c r="GS134" s="7"/>
      <c r="GT134" s="7"/>
      <c r="GU134" s="7"/>
      <c r="GV134" s="7"/>
      <c r="GW134" s="7"/>
      <c r="GX134" s="7"/>
      <c r="GY134" s="7"/>
      <c r="GZ134" s="7"/>
      <c r="HA134" s="7"/>
      <c r="HB134" s="7"/>
      <c r="HC134" s="7"/>
      <c r="HD134" s="7"/>
      <c r="HE134" s="7"/>
      <c r="HF134" s="7"/>
      <c r="HG134" s="7"/>
      <c r="HH134" s="7"/>
      <c r="HI134" s="7"/>
      <c r="HJ134" s="7"/>
      <c r="HK134" s="7"/>
      <c r="HL134" s="7"/>
      <c r="HM134" s="7"/>
      <c r="HN134" s="7"/>
      <c r="HO134" s="7"/>
      <c r="HP134" s="7"/>
      <c r="HQ134" s="7"/>
      <c r="HR134" s="7"/>
      <c r="HS134" s="7"/>
      <c r="HT134" s="7"/>
      <c r="HU134" s="7"/>
      <c r="HV134" s="7"/>
      <c r="HW134" s="7"/>
      <c r="HX134" s="7"/>
      <c r="HY134" s="7"/>
      <c r="HZ134" s="7"/>
      <c r="IA134" s="7"/>
      <c r="IB134" s="7"/>
      <c r="IC134" s="7"/>
      <c r="ID134" s="7"/>
      <c r="IE134" s="7"/>
      <c r="IF134" s="7"/>
      <c r="IG134" s="7"/>
      <c r="IH134" s="7"/>
      <c r="II134" s="7"/>
      <c r="IJ134" s="7"/>
      <c r="IK134" s="7"/>
      <c r="IL134" s="7"/>
      <c r="IM134" s="7"/>
      <c r="IN134" s="7"/>
      <c r="IO134" s="7"/>
      <c r="IP134" s="7"/>
      <c r="IQ134" s="7"/>
      <c r="IR134" s="7"/>
      <c r="IS134" s="7"/>
      <c r="IT134" s="7"/>
      <c r="IU134" s="7"/>
      <c r="IV134" s="7"/>
    </row>
    <row r="135" spans="1:256">
      <c r="A135" s="7"/>
      <c r="B135" s="95"/>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c r="GP135" s="7"/>
      <c r="GQ135" s="7"/>
      <c r="GR135" s="7"/>
      <c r="GS135" s="7"/>
      <c r="GT135" s="7"/>
      <c r="GU135" s="7"/>
      <c r="GV135" s="7"/>
      <c r="GW135" s="7"/>
      <c r="GX135" s="7"/>
      <c r="GY135" s="7"/>
      <c r="GZ135" s="7"/>
      <c r="HA135" s="7"/>
      <c r="HB135" s="7"/>
      <c r="HC135" s="7"/>
      <c r="HD135" s="7"/>
      <c r="HE135" s="7"/>
      <c r="HF135" s="7"/>
      <c r="HG135" s="7"/>
      <c r="HH135" s="7"/>
      <c r="HI135" s="7"/>
      <c r="HJ135" s="7"/>
      <c r="HK135" s="7"/>
      <c r="HL135" s="7"/>
      <c r="HM135" s="7"/>
      <c r="HN135" s="7"/>
      <c r="HO135" s="7"/>
      <c r="HP135" s="7"/>
      <c r="HQ135" s="7"/>
      <c r="HR135" s="7"/>
      <c r="HS135" s="7"/>
      <c r="HT135" s="7"/>
      <c r="HU135" s="7"/>
      <c r="HV135" s="7"/>
      <c r="HW135" s="7"/>
      <c r="HX135" s="7"/>
      <c r="HY135" s="7"/>
      <c r="HZ135" s="7"/>
      <c r="IA135" s="7"/>
      <c r="IB135" s="7"/>
      <c r="IC135" s="7"/>
      <c r="ID135" s="7"/>
      <c r="IE135" s="7"/>
      <c r="IF135" s="7"/>
      <c r="IG135" s="7"/>
      <c r="IH135" s="7"/>
      <c r="II135" s="7"/>
      <c r="IJ135" s="7"/>
      <c r="IK135" s="7"/>
      <c r="IL135" s="7"/>
      <c r="IM135" s="7"/>
      <c r="IN135" s="7"/>
      <c r="IO135" s="7"/>
      <c r="IP135" s="7"/>
      <c r="IQ135" s="7"/>
      <c r="IR135" s="7"/>
      <c r="IS135" s="7"/>
      <c r="IT135" s="7"/>
      <c r="IU135" s="7"/>
      <c r="IV135" s="7"/>
    </row>
    <row r="136" spans="1:256">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c r="GP136" s="7"/>
      <c r="GQ136" s="7"/>
      <c r="GR136" s="7"/>
      <c r="GS136" s="7"/>
      <c r="GT136" s="7"/>
      <c r="GU136" s="7"/>
      <c r="GV136" s="7"/>
      <c r="GW136" s="7"/>
      <c r="GX136" s="7"/>
      <c r="GY136" s="7"/>
      <c r="GZ136" s="7"/>
      <c r="HA136" s="7"/>
      <c r="HB136" s="7"/>
      <c r="HC136" s="7"/>
      <c r="HD136" s="7"/>
      <c r="HE136" s="7"/>
      <c r="HF136" s="7"/>
      <c r="HG136" s="7"/>
      <c r="HH136" s="7"/>
      <c r="HI136" s="7"/>
      <c r="HJ136" s="7"/>
      <c r="HK136" s="7"/>
      <c r="HL136" s="7"/>
      <c r="HM136" s="7"/>
      <c r="HN136" s="7"/>
      <c r="HO136" s="7"/>
      <c r="HP136" s="7"/>
      <c r="HQ136" s="7"/>
      <c r="HR136" s="7"/>
      <c r="HS136" s="7"/>
      <c r="HT136" s="7"/>
      <c r="HU136" s="7"/>
      <c r="HV136" s="7"/>
      <c r="HW136" s="7"/>
      <c r="HX136" s="7"/>
      <c r="HY136" s="7"/>
      <c r="HZ136" s="7"/>
      <c r="IA136" s="7"/>
      <c r="IB136" s="7"/>
      <c r="IC136" s="7"/>
      <c r="ID136" s="7"/>
      <c r="IE136" s="7"/>
      <c r="IF136" s="7"/>
      <c r="IG136" s="7"/>
      <c r="IH136" s="7"/>
      <c r="II136" s="7"/>
      <c r="IJ136" s="7"/>
      <c r="IK136" s="7"/>
      <c r="IL136" s="7"/>
      <c r="IM136" s="7"/>
      <c r="IN136" s="7"/>
      <c r="IO136" s="7"/>
      <c r="IP136" s="7"/>
      <c r="IQ136" s="7"/>
      <c r="IR136" s="7"/>
      <c r="IS136" s="7"/>
      <c r="IT136" s="7"/>
      <c r="IU136" s="7"/>
      <c r="IV136" s="7"/>
    </row>
    <row r="137" spans="1:256">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c r="GP137" s="7"/>
      <c r="GQ137" s="7"/>
      <c r="GR137" s="7"/>
      <c r="GS137" s="7"/>
      <c r="GT137" s="7"/>
      <c r="GU137" s="7"/>
      <c r="GV137" s="7"/>
      <c r="GW137" s="7"/>
      <c r="GX137" s="7"/>
      <c r="GY137" s="7"/>
      <c r="GZ137" s="7"/>
      <c r="HA137" s="7"/>
      <c r="HB137" s="7"/>
      <c r="HC137" s="7"/>
      <c r="HD137" s="7"/>
      <c r="HE137" s="7"/>
      <c r="HF137" s="7"/>
      <c r="HG137" s="7"/>
      <c r="HH137" s="7"/>
      <c r="HI137" s="7"/>
      <c r="HJ137" s="7"/>
      <c r="HK137" s="7"/>
      <c r="HL137" s="7"/>
      <c r="HM137" s="7"/>
      <c r="HN137" s="7"/>
      <c r="HO137" s="7"/>
      <c r="HP137" s="7"/>
      <c r="HQ137" s="7"/>
      <c r="HR137" s="7"/>
      <c r="HS137" s="7"/>
      <c r="HT137" s="7"/>
      <c r="HU137" s="7"/>
      <c r="HV137" s="7"/>
      <c r="HW137" s="7"/>
      <c r="HX137" s="7"/>
      <c r="HY137" s="7"/>
      <c r="HZ137" s="7"/>
      <c r="IA137" s="7"/>
      <c r="IB137" s="7"/>
      <c r="IC137" s="7"/>
      <c r="ID137" s="7"/>
      <c r="IE137" s="7"/>
      <c r="IF137" s="7"/>
      <c r="IG137" s="7"/>
      <c r="IH137" s="7"/>
      <c r="II137" s="7"/>
      <c r="IJ137" s="7"/>
      <c r="IK137" s="7"/>
      <c r="IL137" s="7"/>
      <c r="IM137" s="7"/>
      <c r="IN137" s="7"/>
      <c r="IO137" s="7"/>
      <c r="IP137" s="7"/>
      <c r="IQ137" s="7"/>
      <c r="IR137" s="7"/>
      <c r="IS137" s="7"/>
      <c r="IT137" s="7"/>
      <c r="IU137" s="7"/>
      <c r="IV137" s="7"/>
    </row>
    <row r="138" spans="1:256">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c r="GP138" s="7"/>
      <c r="GQ138" s="7"/>
      <c r="GR138" s="7"/>
      <c r="GS138" s="7"/>
      <c r="GT138" s="7"/>
      <c r="GU138" s="7"/>
      <c r="GV138" s="7"/>
      <c r="GW138" s="7"/>
      <c r="GX138" s="7"/>
      <c r="GY138" s="7"/>
      <c r="GZ138" s="7"/>
      <c r="HA138" s="7"/>
      <c r="HB138" s="7"/>
      <c r="HC138" s="7"/>
      <c r="HD138" s="7"/>
      <c r="HE138" s="7"/>
      <c r="HF138" s="7"/>
      <c r="HG138" s="7"/>
      <c r="HH138" s="7"/>
      <c r="HI138" s="7"/>
      <c r="HJ138" s="7"/>
      <c r="HK138" s="7"/>
      <c r="HL138" s="7"/>
      <c r="HM138" s="7"/>
      <c r="HN138" s="7"/>
      <c r="HO138" s="7"/>
      <c r="HP138" s="7"/>
      <c r="HQ138" s="7"/>
      <c r="HR138" s="7"/>
      <c r="HS138" s="7"/>
      <c r="HT138" s="7"/>
      <c r="HU138" s="7"/>
      <c r="HV138" s="7"/>
      <c r="HW138" s="7"/>
      <c r="HX138" s="7"/>
      <c r="HY138" s="7"/>
      <c r="HZ138" s="7"/>
      <c r="IA138" s="7"/>
      <c r="IB138" s="7"/>
      <c r="IC138" s="7"/>
      <c r="ID138" s="7"/>
      <c r="IE138" s="7"/>
      <c r="IF138" s="7"/>
      <c r="IG138" s="7"/>
      <c r="IH138" s="7"/>
      <c r="II138" s="7"/>
      <c r="IJ138" s="7"/>
      <c r="IK138" s="7"/>
      <c r="IL138" s="7"/>
      <c r="IM138" s="7"/>
      <c r="IN138" s="7"/>
      <c r="IO138" s="7"/>
      <c r="IP138" s="7"/>
      <c r="IQ138" s="7"/>
      <c r="IR138" s="7"/>
      <c r="IS138" s="7"/>
      <c r="IT138" s="7"/>
      <c r="IU138" s="7"/>
      <c r="IV138" s="7"/>
    </row>
    <row r="139" spans="1:256">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c r="GP139" s="7"/>
      <c r="GQ139" s="7"/>
      <c r="GR139" s="7"/>
      <c r="GS139" s="7"/>
      <c r="GT139" s="7"/>
      <c r="GU139" s="7"/>
      <c r="GV139" s="7"/>
      <c r="GW139" s="7"/>
      <c r="GX139" s="7"/>
      <c r="GY139" s="7"/>
      <c r="GZ139" s="7"/>
      <c r="HA139" s="7"/>
      <c r="HB139" s="7"/>
      <c r="HC139" s="7"/>
      <c r="HD139" s="7"/>
      <c r="HE139" s="7"/>
      <c r="HF139" s="7"/>
      <c r="HG139" s="7"/>
      <c r="HH139" s="7"/>
      <c r="HI139" s="7"/>
      <c r="HJ139" s="7"/>
      <c r="HK139" s="7"/>
      <c r="HL139" s="7"/>
      <c r="HM139" s="7"/>
      <c r="HN139" s="7"/>
      <c r="HO139" s="7"/>
      <c r="HP139" s="7"/>
      <c r="HQ139" s="7"/>
      <c r="HR139" s="7"/>
      <c r="HS139" s="7"/>
      <c r="HT139" s="7"/>
      <c r="HU139" s="7"/>
      <c r="HV139" s="7"/>
      <c r="HW139" s="7"/>
      <c r="HX139" s="7"/>
      <c r="HY139" s="7"/>
      <c r="HZ139" s="7"/>
      <c r="IA139" s="7"/>
      <c r="IB139" s="7"/>
      <c r="IC139" s="7"/>
      <c r="ID139" s="7"/>
      <c r="IE139" s="7"/>
      <c r="IF139" s="7"/>
      <c r="IG139" s="7"/>
      <c r="IH139" s="7"/>
      <c r="II139" s="7"/>
      <c r="IJ139" s="7"/>
      <c r="IK139" s="7"/>
      <c r="IL139" s="7"/>
      <c r="IM139" s="7"/>
      <c r="IN139" s="7"/>
      <c r="IO139" s="7"/>
      <c r="IP139" s="7"/>
      <c r="IQ139" s="7"/>
      <c r="IR139" s="7"/>
      <c r="IS139" s="7"/>
      <c r="IT139" s="7"/>
      <c r="IU139" s="7"/>
      <c r="IV139" s="7"/>
    </row>
    <row r="140" spans="1:256">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c r="GP140" s="7"/>
      <c r="GQ140" s="7"/>
      <c r="GR140" s="7"/>
      <c r="GS140" s="7"/>
      <c r="GT140" s="7"/>
      <c r="GU140" s="7"/>
      <c r="GV140" s="7"/>
      <c r="GW140" s="7"/>
      <c r="GX140" s="7"/>
      <c r="GY140" s="7"/>
      <c r="GZ140" s="7"/>
      <c r="HA140" s="7"/>
      <c r="HB140" s="7"/>
      <c r="HC140" s="7"/>
      <c r="HD140" s="7"/>
      <c r="HE140" s="7"/>
      <c r="HF140" s="7"/>
      <c r="HG140" s="7"/>
      <c r="HH140" s="7"/>
      <c r="HI140" s="7"/>
      <c r="HJ140" s="7"/>
      <c r="HK140" s="7"/>
      <c r="HL140" s="7"/>
      <c r="HM140" s="7"/>
      <c r="HN140" s="7"/>
      <c r="HO140" s="7"/>
      <c r="HP140" s="7"/>
      <c r="HQ140" s="7"/>
      <c r="HR140" s="7"/>
      <c r="HS140" s="7"/>
      <c r="HT140" s="7"/>
      <c r="HU140" s="7"/>
      <c r="HV140" s="7"/>
      <c r="HW140" s="7"/>
      <c r="HX140" s="7"/>
      <c r="HY140" s="7"/>
      <c r="HZ140" s="7"/>
      <c r="IA140" s="7"/>
      <c r="IB140" s="7"/>
      <c r="IC140" s="7"/>
      <c r="ID140" s="7"/>
      <c r="IE140" s="7"/>
      <c r="IF140" s="7"/>
      <c r="IG140" s="7"/>
      <c r="IH140" s="7"/>
      <c r="II140" s="7"/>
      <c r="IJ140" s="7"/>
      <c r="IK140" s="7"/>
      <c r="IL140" s="7"/>
      <c r="IM140" s="7"/>
      <c r="IN140" s="7"/>
      <c r="IO140" s="7"/>
      <c r="IP140" s="7"/>
      <c r="IQ140" s="7"/>
      <c r="IR140" s="7"/>
      <c r="IS140" s="7"/>
      <c r="IT140" s="7"/>
      <c r="IU140" s="7"/>
      <c r="IV140" s="7"/>
    </row>
    <row r="141" spans="1:256">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c r="GP141" s="7"/>
      <c r="GQ141" s="7"/>
      <c r="GR141" s="7"/>
      <c r="GS141" s="7"/>
      <c r="GT141" s="7"/>
      <c r="GU141" s="7"/>
      <c r="GV141" s="7"/>
      <c r="GW141" s="7"/>
      <c r="GX141" s="7"/>
      <c r="GY141" s="7"/>
      <c r="GZ141" s="7"/>
      <c r="HA141" s="7"/>
      <c r="HB141" s="7"/>
      <c r="HC141" s="7"/>
      <c r="HD141" s="7"/>
      <c r="HE141" s="7"/>
      <c r="HF141" s="7"/>
      <c r="HG141" s="7"/>
      <c r="HH141" s="7"/>
      <c r="HI141" s="7"/>
      <c r="HJ141" s="7"/>
      <c r="HK141" s="7"/>
      <c r="HL141" s="7"/>
      <c r="HM141" s="7"/>
      <c r="HN141" s="7"/>
      <c r="HO141" s="7"/>
      <c r="HP141" s="7"/>
      <c r="HQ141" s="7"/>
      <c r="HR141" s="7"/>
      <c r="HS141" s="7"/>
      <c r="HT141" s="7"/>
      <c r="HU141" s="7"/>
      <c r="HV141" s="7"/>
      <c r="HW141" s="7"/>
      <c r="HX141" s="7"/>
      <c r="HY141" s="7"/>
      <c r="HZ141" s="7"/>
      <c r="IA141" s="7"/>
      <c r="IB141" s="7"/>
      <c r="IC141" s="7"/>
      <c r="ID141" s="7"/>
      <c r="IE141" s="7"/>
      <c r="IF141" s="7"/>
      <c r="IG141" s="7"/>
      <c r="IH141" s="7"/>
      <c r="II141" s="7"/>
      <c r="IJ141" s="7"/>
      <c r="IK141" s="7"/>
      <c r="IL141" s="7"/>
      <c r="IM141" s="7"/>
      <c r="IN141" s="7"/>
      <c r="IO141" s="7"/>
      <c r="IP141" s="7"/>
      <c r="IQ141" s="7"/>
      <c r="IR141" s="7"/>
      <c r="IS141" s="7"/>
      <c r="IT141" s="7"/>
      <c r="IU141" s="7"/>
      <c r="IV141" s="7"/>
    </row>
    <row r="142" spans="1:256">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c r="GP142" s="7"/>
      <c r="GQ142" s="7"/>
      <c r="GR142" s="7"/>
      <c r="GS142" s="7"/>
      <c r="GT142" s="7"/>
      <c r="GU142" s="7"/>
      <c r="GV142" s="7"/>
      <c r="GW142" s="7"/>
      <c r="GX142" s="7"/>
      <c r="GY142" s="7"/>
      <c r="GZ142" s="7"/>
      <c r="HA142" s="7"/>
      <c r="HB142" s="7"/>
      <c r="HC142" s="7"/>
      <c r="HD142" s="7"/>
      <c r="HE142" s="7"/>
      <c r="HF142" s="7"/>
      <c r="HG142" s="7"/>
      <c r="HH142" s="7"/>
      <c r="HI142" s="7"/>
      <c r="HJ142" s="7"/>
      <c r="HK142" s="7"/>
      <c r="HL142" s="7"/>
      <c r="HM142" s="7"/>
      <c r="HN142" s="7"/>
      <c r="HO142" s="7"/>
      <c r="HP142" s="7"/>
      <c r="HQ142" s="7"/>
      <c r="HR142" s="7"/>
      <c r="HS142" s="7"/>
      <c r="HT142" s="7"/>
      <c r="HU142" s="7"/>
      <c r="HV142" s="7"/>
      <c r="HW142" s="7"/>
      <c r="HX142" s="7"/>
      <c r="HY142" s="7"/>
      <c r="HZ142" s="7"/>
      <c r="IA142" s="7"/>
      <c r="IB142" s="7"/>
      <c r="IC142" s="7"/>
      <c r="ID142" s="7"/>
      <c r="IE142" s="7"/>
      <c r="IF142" s="7"/>
      <c r="IG142" s="7"/>
      <c r="IH142" s="7"/>
      <c r="II142" s="7"/>
      <c r="IJ142" s="7"/>
      <c r="IK142" s="7"/>
      <c r="IL142" s="7"/>
      <c r="IM142" s="7"/>
      <c r="IN142" s="7"/>
      <c r="IO142" s="7"/>
      <c r="IP142" s="7"/>
      <c r="IQ142" s="7"/>
      <c r="IR142" s="7"/>
      <c r="IS142" s="7"/>
      <c r="IT142" s="7"/>
      <c r="IU142" s="7"/>
      <c r="IV142" s="7"/>
    </row>
    <row r="143" spans="1:256">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c r="GP143" s="7"/>
      <c r="GQ143" s="7"/>
      <c r="GR143" s="7"/>
      <c r="GS143" s="7"/>
      <c r="GT143" s="7"/>
      <c r="GU143" s="7"/>
      <c r="GV143" s="7"/>
      <c r="GW143" s="7"/>
      <c r="GX143" s="7"/>
      <c r="GY143" s="7"/>
      <c r="GZ143" s="7"/>
      <c r="HA143" s="7"/>
      <c r="HB143" s="7"/>
      <c r="HC143" s="7"/>
      <c r="HD143" s="7"/>
      <c r="HE143" s="7"/>
      <c r="HF143" s="7"/>
      <c r="HG143" s="7"/>
      <c r="HH143" s="7"/>
      <c r="HI143" s="7"/>
      <c r="HJ143" s="7"/>
      <c r="HK143" s="7"/>
      <c r="HL143" s="7"/>
      <c r="HM143" s="7"/>
      <c r="HN143" s="7"/>
      <c r="HO143" s="7"/>
      <c r="HP143" s="7"/>
      <c r="HQ143" s="7"/>
      <c r="HR143" s="7"/>
      <c r="HS143" s="7"/>
      <c r="HT143" s="7"/>
      <c r="HU143" s="7"/>
      <c r="HV143" s="7"/>
      <c r="HW143" s="7"/>
      <c r="HX143" s="7"/>
      <c r="HY143" s="7"/>
      <c r="HZ143" s="7"/>
      <c r="IA143" s="7"/>
      <c r="IB143" s="7"/>
      <c r="IC143" s="7"/>
      <c r="ID143" s="7"/>
      <c r="IE143" s="7"/>
      <c r="IF143" s="7"/>
      <c r="IG143" s="7"/>
      <c r="IH143" s="7"/>
      <c r="II143" s="7"/>
      <c r="IJ143" s="7"/>
      <c r="IK143" s="7"/>
      <c r="IL143" s="7"/>
      <c r="IM143" s="7"/>
      <c r="IN143" s="7"/>
      <c r="IO143" s="7"/>
      <c r="IP143" s="7"/>
      <c r="IQ143" s="7"/>
      <c r="IR143" s="7"/>
      <c r="IS143" s="7"/>
      <c r="IT143" s="7"/>
      <c r="IU143" s="7"/>
      <c r="IV143" s="7"/>
    </row>
    <row r="144" spans="1:256">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c r="GP144" s="7"/>
      <c r="GQ144" s="7"/>
      <c r="GR144" s="7"/>
      <c r="GS144" s="7"/>
      <c r="GT144" s="7"/>
      <c r="GU144" s="7"/>
      <c r="GV144" s="7"/>
      <c r="GW144" s="7"/>
      <c r="GX144" s="7"/>
      <c r="GY144" s="7"/>
      <c r="GZ144" s="7"/>
      <c r="HA144" s="7"/>
      <c r="HB144" s="7"/>
      <c r="HC144" s="7"/>
      <c r="HD144" s="7"/>
      <c r="HE144" s="7"/>
      <c r="HF144" s="7"/>
      <c r="HG144" s="7"/>
      <c r="HH144" s="7"/>
      <c r="HI144" s="7"/>
      <c r="HJ144" s="7"/>
      <c r="HK144" s="7"/>
      <c r="HL144" s="7"/>
      <c r="HM144" s="7"/>
      <c r="HN144" s="7"/>
      <c r="HO144" s="7"/>
      <c r="HP144" s="7"/>
      <c r="HQ144" s="7"/>
      <c r="HR144" s="7"/>
      <c r="HS144" s="7"/>
      <c r="HT144" s="7"/>
      <c r="HU144" s="7"/>
      <c r="HV144" s="7"/>
      <c r="HW144" s="7"/>
      <c r="HX144" s="7"/>
      <c r="HY144" s="7"/>
      <c r="HZ144" s="7"/>
      <c r="IA144" s="7"/>
      <c r="IB144" s="7"/>
      <c r="IC144" s="7"/>
      <c r="ID144" s="7"/>
      <c r="IE144" s="7"/>
      <c r="IF144" s="7"/>
      <c r="IG144" s="7"/>
      <c r="IH144" s="7"/>
      <c r="II144" s="7"/>
      <c r="IJ144" s="7"/>
      <c r="IK144" s="7"/>
      <c r="IL144" s="7"/>
      <c r="IM144" s="7"/>
      <c r="IN144" s="7"/>
      <c r="IO144" s="7"/>
      <c r="IP144" s="7"/>
      <c r="IQ144" s="7"/>
      <c r="IR144" s="7"/>
      <c r="IS144" s="7"/>
      <c r="IT144" s="7"/>
      <c r="IU144" s="7"/>
      <c r="IV144" s="7"/>
    </row>
    <row r="145" spans="1:256">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c r="GP145" s="7"/>
      <c r="GQ145" s="7"/>
      <c r="GR145" s="7"/>
      <c r="GS145" s="7"/>
      <c r="GT145" s="7"/>
      <c r="GU145" s="7"/>
      <c r="GV145" s="7"/>
      <c r="GW145" s="7"/>
      <c r="GX145" s="7"/>
      <c r="GY145" s="7"/>
      <c r="GZ145" s="7"/>
      <c r="HA145" s="7"/>
      <c r="HB145" s="7"/>
      <c r="HC145" s="7"/>
      <c r="HD145" s="7"/>
      <c r="HE145" s="7"/>
      <c r="HF145" s="7"/>
      <c r="HG145" s="7"/>
      <c r="HH145" s="7"/>
      <c r="HI145" s="7"/>
      <c r="HJ145" s="7"/>
      <c r="HK145" s="7"/>
      <c r="HL145" s="7"/>
      <c r="HM145" s="7"/>
      <c r="HN145" s="7"/>
      <c r="HO145" s="7"/>
      <c r="HP145" s="7"/>
      <c r="HQ145" s="7"/>
      <c r="HR145" s="7"/>
      <c r="HS145" s="7"/>
      <c r="HT145" s="7"/>
      <c r="HU145" s="7"/>
      <c r="HV145" s="7"/>
      <c r="HW145" s="7"/>
      <c r="HX145" s="7"/>
      <c r="HY145" s="7"/>
      <c r="HZ145" s="7"/>
      <c r="IA145" s="7"/>
      <c r="IB145" s="7"/>
      <c r="IC145" s="7"/>
      <c r="ID145" s="7"/>
      <c r="IE145" s="7"/>
      <c r="IF145" s="7"/>
      <c r="IG145" s="7"/>
      <c r="IH145" s="7"/>
      <c r="II145" s="7"/>
      <c r="IJ145" s="7"/>
      <c r="IK145" s="7"/>
      <c r="IL145" s="7"/>
      <c r="IM145" s="7"/>
      <c r="IN145" s="7"/>
      <c r="IO145" s="7"/>
      <c r="IP145" s="7"/>
      <c r="IQ145" s="7"/>
      <c r="IR145" s="7"/>
      <c r="IS145" s="7"/>
      <c r="IT145" s="7"/>
      <c r="IU145" s="7"/>
      <c r="IV145" s="7"/>
    </row>
    <row r="146" spans="1:256">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c r="GP146" s="7"/>
      <c r="GQ146" s="7"/>
      <c r="GR146" s="7"/>
      <c r="GS146" s="7"/>
      <c r="GT146" s="7"/>
      <c r="GU146" s="7"/>
      <c r="GV146" s="7"/>
      <c r="GW146" s="7"/>
      <c r="GX146" s="7"/>
      <c r="GY146" s="7"/>
      <c r="GZ146" s="7"/>
      <c r="HA146" s="7"/>
      <c r="HB146" s="7"/>
      <c r="HC146" s="7"/>
      <c r="HD146" s="7"/>
      <c r="HE146" s="7"/>
      <c r="HF146" s="7"/>
      <c r="HG146" s="7"/>
      <c r="HH146" s="7"/>
      <c r="HI146" s="7"/>
      <c r="HJ146" s="7"/>
      <c r="HK146" s="7"/>
      <c r="HL146" s="7"/>
      <c r="HM146" s="7"/>
      <c r="HN146" s="7"/>
      <c r="HO146" s="7"/>
      <c r="HP146" s="7"/>
      <c r="HQ146" s="7"/>
      <c r="HR146" s="7"/>
      <c r="HS146" s="7"/>
      <c r="HT146" s="7"/>
      <c r="HU146" s="7"/>
      <c r="HV146" s="7"/>
      <c r="HW146" s="7"/>
      <c r="HX146" s="7"/>
      <c r="HY146" s="7"/>
      <c r="HZ146" s="7"/>
      <c r="IA146" s="7"/>
      <c r="IB146" s="7"/>
      <c r="IC146" s="7"/>
      <c r="ID146" s="7"/>
      <c r="IE146" s="7"/>
      <c r="IF146" s="7"/>
      <c r="IG146" s="7"/>
      <c r="IH146" s="7"/>
      <c r="II146" s="7"/>
      <c r="IJ146" s="7"/>
      <c r="IK146" s="7"/>
      <c r="IL146" s="7"/>
      <c r="IM146" s="7"/>
      <c r="IN146" s="7"/>
      <c r="IO146" s="7"/>
      <c r="IP146" s="7"/>
      <c r="IQ146" s="7"/>
      <c r="IR146" s="7"/>
      <c r="IS146" s="7"/>
      <c r="IT146" s="7"/>
      <c r="IU146" s="7"/>
      <c r="IV146" s="7"/>
    </row>
    <row r="147" spans="1:256">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c r="GP147" s="7"/>
      <c r="GQ147" s="7"/>
      <c r="GR147" s="7"/>
      <c r="GS147" s="7"/>
      <c r="GT147" s="7"/>
      <c r="GU147" s="7"/>
      <c r="GV147" s="7"/>
      <c r="GW147" s="7"/>
      <c r="GX147" s="7"/>
      <c r="GY147" s="7"/>
      <c r="GZ147" s="7"/>
      <c r="HA147" s="7"/>
      <c r="HB147" s="7"/>
      <c r="HC147" s="7"/>
      <c r="HD147" s="7"/>
      <c r="HE147" s="7"/>
      <c r="HF147" s="7"/>
      <c r="HG147" s="7"/>
      <c r="HH147" s="7"/>
      <c r="HI147" s="7"/>
      <c r="HJ147" s="7"/>
      <c r="HK147" s="7"/>
      <c r="HL147" s="7"/>
      <c r="HM147" s="7"/>
      <c r="HN147" s="7"/>
      <c r="HO147" s="7"/>
      <c r="HP147" s="7"/>
      <c r="HQ147" s="7"/>
      <c r="HR147" s="7"/>
      <c r="HS147" s="7"/>
      <c r="HT147" s="7"/>
      <c r="HU147" s="7"/>
      <c r="HV147" s="7"/>
      <c r="HW147" s="7"/>
      <c r="HX147" s="7"/>
      <c r="HY147" s="7"/>
      <c r="HZ147" s="7"/>
      <c r="IA147" s="7"/>
      <c r="IB147" s="7"/>
      <c r="IC147" s="7"/>
      <c r="ID147" s="7"/>
      <c r="IE147" s="7"/>
      <c r="IF147" s="7"/>
      <c r="IG147" s="7"/>
      <c r="IH147" s="7"/>
      <c r="II147" s="7"/>
      <c r="IJ147" s="7"/>
      <c r="IK147" s="7"/>
      <c r="IL147" s="7"/>
      <c r="IM147" s="7"/>
      <c r="IN147" s="7"/>
      <c r="IO147" s="7"/>
      <c r="IP147" s="7"/>
      <c r="IQ147" s="7"/>
      <c r="IR147" s="7"/>
      <c r="IS147" s="7"/>
      <c r="IT147" s="7"/>
      <c r="IU147" s="7"/>
      <c r="IV147" s="7"/>
    </row>
    <row r="148" spans="1:256">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c r="GP148" s="7"/>
      <c r="GQ148" s="7"/>
      <c r="GR148" s="7"/>
      <c r="GS148" s="7"/>
      <c r="GT148" s="7"/>
      <c r="GU148" s="7"/>
      <c r="GV148" s="7"/>
      <c r="GW148" s="7"/>
      <c r="GX148" s="7"/>
      <c r="GY148" s="7"/>
      <c r="GZ148" s="7"/>
      <c r="HA148" s="7"/>
      <c r="HB148" s="7"/>
      <c r="HC148" s="7"/>
      <c r="HD148" s="7"/>
      <c r="HE148" s="7"/>
      <c r="HF148" s="7"/>
      <c r="HG148" s="7"/>
      <c r="HH148" s="7"/>
      <c r="HI148" s="7"/>
      <c r="HJ148" s="7"/>
      <c r="HK148" s="7"/>
      <c r="HL148" s="7"/>
      <c r="HM148" s="7"/>
      <c r="HN148" s="7"/>
      <c r="HO148" s="7"/>
      <c r="HP148" s="7"/>
      <c r="HQ148" s="7"/>
      <c r="HR148" s="7"/>
      <c r="HS148" s="7"/>
      <c r="HT148" s="7"/>
      <c r="HU148" s="7"/>
      <c r="HV148" s="7"/>
      <c r="HW148" s="7"/>
      <c r="HX148" s="7"/>
      <c r="HY148" s="7"/>
      <c r="HZ148" s="7"/>
      <c r="IA148" s="7"/>
      <c r="IB148" s="7"/>
      <c r="IC148" s="7"/>
      <c r="ID148" s="7"/>
      <c r="IE148" s="7"/>
      <c r="IF148" s="7"/>
      <c r="IG148" s="7"/>
      <c r="IH148" s="7"/>
      <c r="II148" s="7"/>
      <c r="IJ148" s="7"/>
      <c r="IK148" s="7"/>
      <c r="IL148" s="7"/>
      <c r="IM148" s="7"/>
      <c r="IN148" s="7"/>
      <c r="IO148" s="7"/>
      <c r="IP148" s="7"/>
      <c r="IQ148" s="7"/>
      <c r="IR148" s="7"/>
      <c r="IS148" s="7"/>
      <c r="IT148" s="7"/>
      <c r="IU148" s="7"/>
      <c r="IV148" s="7"/>
    </row>
    <row r="149" spans="1:256">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c r="GP149" s="7"/>
      <c r="GQ149" s="7"/>
      <c r="GR149" s="7"/>
      <c r="GS149" s="7"/>
      <c r="GT149" s="7"/>
      <c r="GU149" s="7"/>
      <c r="GV149" s="7"/>
      <c r="GW149" s="7"/>
      <c r="GX149" s="7"/>
      <c r="GY149" s="7"/>
      <c r="GZ149" s="7"/>
      <c r="HA149" s="7"/>
      <c r="HB149" s="7"/>
      <c r="HC149" s="7"/>
      <c r="HD149" s="7"/>
      <c r="HE149" s="7"/>
      <c r="HF149" s="7"/>
      <c r="HG149" s="7"/>
      <c r="HH149" s="7"/>
      <c r="HI149" s="7"/>
      <c r="HJ149" s="7"/>
      <c r="HK149" s="7"/>
      <c r="HL149" s="7"/>
      <c r="HM149" s="7"/>
      <c r="HN149" s="7"/>
      <c r="HO149" s="7"/>
      <c r="HP149" s="7"/>
      <c r="HQ149" s="7"/>
      <c r="HR149" s="7"/>
      <c r="HS149" s="7"/>
      <c r="HT149" s="7"/>
      <c r="HU149" s="7"/>
      <c r="HV149" s="7"/>
      <c r="HW149" s="7"/>
      <c r="HX149" s="7"/>
      <c r="HY149" s="7"/>
      <c r="HZ149" s="7"/>
      <c r="IA149" s="7"/>
      <c r="IB149" s="7"/>
      <c r="IC149" s="7"/>
      <c r="ID149" s="7"/>
      <c r="IE149" s="7"/>
      <c r="IF149" s="7"/>
      <c r="IG149" s="7"/>
      <c r="IH149" s="7"/>
      <c r="II149" s="7"/>
      <c r="IJ149" s="7"/>
      <c r="IK149" s="7"/>
      <c r="IL149" s="7"/>
      <c r="IM149" s="7"/>
      <c r="IN149" s="7"/>
      <c r="IO149" s="7"/>
      <c r="IP149" s="7"/>
      <c r="IQ149" s="7"/>
      <c r="IR149" s="7"/>
      <c r="IS149" s="7"/>
      <c r="IT149" s="7"/>
      <c r="IU149" s="7"/>
      <c r="IV149" s="7"/>
    </row>
    <row r="150" spans="1:256">
      <c r="A150" s="7"/>
      <c r="B150" s="95"/>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c r="GP150" s="7"/>
      <c r="GQ150" s="7"/>
      <c r="GR150" s="7"/>
      <c r="GS150" s="7"/>
      <c r="GT150" s="7"/>
      <c r="GU150" s="7"/>
      <c r="GV150" s="7"/>
      <c r="GW150" s="7"/>
      <c r="GX150" s="7"/>
      <c r="GY150" s="7"/>
      <c r="GZ150" s="7"/>
      <c r="HA150" s="7"/>
      <c r="HB150" s="7"/>
      <c r="HC150" s="7"/>
      <c r="HD150" s="7"/>
      <c r="HE150" s="7"/>
      <c r="HF150" s="7"/>
      <c r="HG150" s="7"/>
      <c r="HH150" s="7"/>
      <c r="HI150" s="7"/>
      <c r="HJ150" s="7"/>
      <c r="HK150" s="7"/>
      <c r="HL150" s="7"/>
      <c r="HM150" s="7"/>
      <c r="HN150" s="7"/>
      <c r="HO150" s="7"/>
      <c r="HP150" s="7"/>
      <c r="HQ150" s="7"/>
      <c r="HR150" s="7"/>
      <c r="HS150" s="7"/>
      <c r="HT150" s="7"/>
      <c r="HU150" s="7"/>
      <c r="HV150" s="7"/>
      <c r="HW150" s="7"/>
      <c r="HX150" s="7"/>
      <c r="HY150" s="7"/>
      <c r="HZ150" s="7"/>
      <c r="IA150" s="7"/>
      <c r="IB150" s="7"/>
      <c r="IC150" s="7"/>
      <c r="ID150" s="7"/>
      <c r="IE150" s="7"/>
      <c r="IF150" s="7"/>
      <c r="IG150" s="7"/>
      <c r="IH150" s="7"/>
      <c r="II150" s="7"/>
      <c r="IJ150" s="7"/>
      <c r="IK150" s="7"/>
      <c r="IL150" s="7"/>
      <c r="IM150" s="7"/>
      <c r="IN150" s="7"/>
      <c r="IO150" s="7"/>
      <c r="IP150" s="7"/>
      <c r="IQ150" s="7"/>
      <c r="IR150" s="7"/>
      <c r="IS150" s="7"/>
      <c r="IT150" s="7"/>
      <c r="IU150" s="7"/>
      <c r="IV150" s="7"/>
    </row>
    <row r="151" spans="1:256">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c r="GP151" s="7"/>
      <c r="GQ151" s="7"/>
      <c r="GR151" s="7"/>
      <c r="GS151" s="7"/>
      <c r="GT151" s="7"/>
      <c r="GU151" s="7"/>
      <c r="GV151" s="7"/>
      <c r="GW151" s="7"/>
      <c r="GX151" s="7"/>
      <c r="GY151" s="7"/>
      <c r="GZ151" s="7"/>
      <c r="HA151" s="7"/>
      <c r="HB151" s="7"/>
      <c r="HC151" s="7"/>
      <c r="HD151" s="7"/>
      <c r="HE151" s="7"/>
      <c r="HF151" s="7"/>
      <c r="HG151" s="7"/>
      <c r="HH151" s="7"/>
      <c r="HI151" s="7"/>
      <c r="HJ151" s="7"/>
      <c r="HK151" s="7"/>
      <c r="HL151" s="7"/>
      <c r="HM151" s="7"/>
      <c r="HN151" s="7"/>
      <c r="HO151" s="7"/>
      <c r="HP151" s="7"/>
      <c r="HQ151" s="7"/>
      <c r="HR151" s="7"/>
      <c r="HS151" s="7"/>
      <c r="HT151" s="7"/>
      <c r="HU151" s="7"/>
      <c r="HV151" s="7"/>
      <c r="HW151" s="7"/>
      <c r="HX151" s="7"/>
      <c r="HY151" s="7"/>
      <c r="HZ151" s="7"/>
      <c r="IA151" s="7"/>
      <c r="IB151" s="7"/>
      <c r="IC151" s="7"/>
      <c r="ID151" s="7"/>
      <c r="IE151" s="7"/>
      <c r="IF151" s="7"/>
      <c r="IG151" s="7"/>
      <c r="IH151" s="7"/>
      <c r="II151" s="7"/>
      <c r="IJ151" s="7"/>
      <c r="IK151" s="7"/>
      <c r="IL151" s="7"/>
      <c r="IM151" s="7"/>
      <c r="IN151" s="7"/>
      <c r="IO151" s="7"/>
      <c r="IP151" s="7"/>
      <c r="IQ151" s="7"/>
      <c r="IR151" s="7"/>
      <c r="IS151" s="7"/>
      <c r="IT151" s="7"/>
      <c r="IU151" s="7"/>
      <c r="IV151" s="7"/>
    </row>
    <row r="152" spans="1:256">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c r="GP152" s="7"/>
      <c r="GQ152" s="7"/>
      <c r="GR152" s="7"/>
      <c r="GS152" s="7"/>
      <c r="GT152" s="7"/>
      <c r="GU152" s="7"/>
      <c r="GV152" s="7"/>
      <c r="GW152" s="7"/>
      <c r="GX152" s="7"/>
      <c r="GY152" s="7"/>
      <c r="GZ152" s="7"/>
      <c r="HA152" s="7"/>
      <c r="HB152" s="7"/>
      <c r="HC152" s="7"/>
      <c r="HD152" s="7"/>
      <c r="HE152" s="7"/>
      <c r="HF152" s="7"/>
      <c r="HG152" s="7"/>
      <c r="HH152" s="7"/>
      <c r="HI152" s="7"/>
      <c r="HJ152" s="7"/>
      <c r="HK152" s="7"/>
      <c r="HL152" s="7"/>
      <c r="HM152" s="7"/>
      <c r="HN152" s="7"/>
      <c r="HO152" s="7"/>
      <c r="HP152" s="7"/>
      <c r="HQ152" s="7"/>
      <c r="HR152" s="7"/>
      <c r="HS152" s="7"/>
      <c r="HT152" s="7"/>
      <c r="HU152" s="7"/>
      <c r="HV152" s="7"/>
      <c r="HW152" s="7"/>
      <c r="HX152" s="7"/>
      <c r="HY152" s="7"/>
      <c r="HZ152" s="7"/>
      <c r="IA152" s="7"/>
      <c r="IB152" s="7"/>
      <c r="IC152" s="7"/>
      <c r="ID152" s="7"/>
      <c r="IE152" s="7"/>
      <c r="IF152" s="7"/>
      <c r="IG152" s="7"/>
      <c r="IH152" s="7"/>
      <c r="II152" s="7"/>
      <c r="IJ152" s="7"/>
      <c r="IK152" s="7"/>
      <c r="IL152" s="7"/>
      <c r="IM152" s="7"/>
      <c r="IN152" s="7"/>
      <c r="IO152" s="7"/>
      <c r="IP152" s="7"/>
      <c r="IQ152" s="7"/>
      <c r="IR152" s="7"/>
      <c r="IS152" s="7"/>
      <c r="IT152" s="7"/>
      <c r="IU152" s="7"/>
      <c r="IV152" s="7"/>
    </row>
    <row r="153" spans="1:256">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c r="GP153" s="7"/>
      <c r="GQ153" s="7"/>
      <c r="GR153" s="7"/>
      <c r="GS153" s="7"/>
      <c r="GT153" s="7"/>
      <c r="GU153" s="7"/>
      <c r="GV153" s="7"/>
      <c r="GW153" s="7"/>
      <c r="GX153" s="7"/>
      <c r="GY153" s="7"/>
      <c r="GZ153" s="7"/>
      <c r="HA153" s="7"/>
      <c r="HB153" s="7"/>
      <c r="HC153" s="7"/>
      <c r="HD153" s="7"/>
      <c r="HE153" s="7"/>
      <c r="HF153" s="7"/>
      <c r="HG153" s="7"/>
      <c r="HH153" s="7"/>
      <c r="HI153" s="7"/>
      <c r="HJ153" s="7"/>
      <c r="HK153" s="7"/>
      <c r="HL153" s="7"/>
      <c r="HM153" s="7"/>
      <c r="HN153" s="7"/>
      <c r="HO153" s="7"/>
      <c r="HP153" s="7"/>
      <c r="HQ153" s="7"/>
      <c r="HR153" s="7"/>
      <c r="HS153" s="7"/>
      <c r="HT153" s="7"/>
      <c r="HU153" s="7"/>
      <c r="HV153" s="7"/>
      <c r="HW153" s="7"/>
      <c r="HX153" s="7"/>
      <c r="HY153" s="7"/>
      <c r="HZ153" s="7"/>
      <c r="IA153" s="7"/>
      <c r="IB153" s="7"/>
      <c r="IC153" s="7"/>
      <c r="ID153" s="7"/>
      <c r="IE153" s="7"/>
      <c r="IF153" s="7"/>
      <c r="IG153" s="7"/>
      <c r="IH153" s="7"/>
      <c r="II153" s="7"/>
      <c r="IJ153" s="7"/>
      <c r="IK153" s="7"/>
      <c r="IL153" s="7"/>
      <c r="IM153" s="7"/>
      <c r="IN153" s="7"/>
      <c r="IO153" s="7"/>
      <c r="IP153" s="7"/>
      <c r="IQ153" s="7"/>
      <c r="IR153" s="7"/>
      <c r="IS153" s="7"/>
      <c r="IT153" s="7"/>
      <c r="IU153" s="7"/>
      <c r="IV153" s="7"/>
    </row>
    <row r="154" spans="1:256">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c r="GP154" s="7"/>
      <c r="GQ154" s="7"/>
      <c r="GR154" s="7"/>
      <c r="GS154" s="7"/>
      <c r="GT154" s="7"/>
      <c r="GU154" s="7"/>
      <c r="GV154" s="7"/>
      <c r="GW154" s="7"/>
      <c r="GX154" s="7"/>
      <c r="GY154" s="7"/>
      <c r="GZ154" s="7"/>
      <c r="HA154" s="7"/>
      <c r="HB154" s="7"/>
      <c r="HC154" s="7"/>
      <c r="HD154" s="7"/>
      <c r="HE154" s="7"/>
      <c r="HF154" s="7"/>
      <c r="HG154" s="7"/>
      <c r="HH154" s="7"/>
      <c r="HI154" s="7"/>
      <c r="HJ154" s="7"/>
      <c r="HK154" s="7"/>
      <c r="HL154" s="7"/>
      <c r="HM154" s="7"/>
      <c r="HN154" s="7"/>
      <c r="HO154" s="7"/>
      <c r="HP154" s="7"/>
      <c r="HQ154" s="7"/>
      <c r="HR154" s="7"/>
      <c r="HS154" s="7"/>
      <c r="HT154" s="7"/>
      <c r="HU154" s="7"/>
      <c r="HV154" s="7"/>
      <c r="HW154" s="7"/>
      <c r="HX154" s="7"/>
      <c r="HY154" s="7"/>
      <c r="HZ154" s="7"/>
      <c r="IA154" s="7"/>
      <c r="IB154" s="7"/>
      <c r="IC154" s="7"/>
      <c r="ID154" s="7"/>
      <c r="IE154" s="7"/>
      <c r="IF154" s="7"/>
      <c r="IG154" s="7"/>
      <c r="IH154" s="7"/>
      <c r="II154" s="7"/>
      <c r="IJ154" s="7"/>
      <c r="IK154" s="7"/>
      <c r="IL154" s="7"/>
      <c r="IM154" s="7"/>
      <c r="IN154" s="7"/>
      <c r="IO154" s="7"/>
      <c r="IP154" s="7"/>
      <c r="IQ154" s="7"/>
      <c r="IR154" s="7"/>
      <c r="IS154" s="7"/>
      <c r="IT154" s="7"/>
      <c r="IU154" s="7"/>
      <c r="IV154" s="7"/>
    </row>
    <row r="155" spans="1:256">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c r="GP155" s="7"/>
      <c r="GQ155" s="7"/>
      <c r="GR155" s="7"/>
      <c r="GS155" s="7"/>
      <c r="GT155" s="7"/>
      <c r="GU155" s="7"/>
      <c r="GV155" s="7"/>
      <c r="GW155" s="7"/>
      <c r="GX155" s="7"/>
      <c r="GY155" s="7"/>
      <c r="GZ155" s="7"/>
      <c r="HA155" s="7"/>
      <c r="HB155" s="7"/>
      <c r="HC155" s="7"/>
      <c r="HD155" s="7"/>
      <c r="HE155" s="7"/>
      <c r="HF155" s="7"/>
      <c r="HG155" s="7"/>
      <c r="HH155" s="7"/>
      <c r="HI155" s="7"/>
      <c r="HJ155" s="7"/>
      <c r="HK155" s="7"/>
      <c r="HL155" s="7"/>
      <c r="HM155" s="7"/>
      <c r="HN155" s="7"/>
      <c r="HO155" s="7"/>
      <c r="HP155" s="7"/>
      <c r="HQ155" s="7"/>
      <c r="HR155" s="7"/>
      <c r="HS155" s="7"/>
      <c r="HT155" s="7"/>
      <c r="HU155" s="7"/>
      <c r="HV155" s="7"/>
      <c r="HW155" s="7"/>
      <c r="HX155" s="7"/>
      <c r="HY155" s="7"/>
      <c r="HZ155" s="7"/>
      <c r="IA155" s="7"/>
      <c r="IB155" s="7"/>
      <c r="IC155" s="7"/>
      <c r="ID155" s="7"/>
      <c r="IE155" s="7"/>
      <c r="IF155" s="7"/>
      <c r="IG155" s="7"/>
      <c r="IH155" s="7"/>
      <c r="II155" s="7"/>
      <c r="IJ155" s="7"/>
      <c r="IK155" s="7"/>
      <c r="IL155" s="7"/>
      <c r="IM155" s="7"/>
      <c r="IN155" s="7"/>
      <c r="IO155" s="7"/>
      <c r="IP155" s="7"/>
      <c r="IQ155" s="7"/>
      <c r="IR155" s="7"/>
      <c r="IS155" s="7"/>
      <c r="IT155" s="7"/>
      <c r="IU155" s="7"/>
      <c r="IV155" s="7"/>
    </row>
    <row r="156" spans="1:256">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c r="GP156" s="7"/>
      <c r="GQ156" s="7"/>
      <c r="GR156" s="7"/>
      <c r="GS156" s="7"/>
      <c r="GT156" s="7"/>
      <c r="GU156" s="7"/>
      <c r="GV156" s="7"/>
      <c r="GW156" s="7"/>
      <c r="GX156" s="7"/>
      <c r="GY156" s="7"/>
      <c r="GZ156" s="7"/>
      <c r="HA156" s="7"/>
      <c r="HB156" s="7"/>
      <c r="HC156" s="7"/>
      <c r="HD156" s="7"/>
      <c r="HE156" s="7"/>
      <c r="HF156" s="7"/>
      <c r="HG156" s="7"/>
      <c r="HH156" s="7"/>
      <c r="HI156" s="7"/>
      <c r="HJ156" s="7"/>
      <c r="HK156" s="7"/>
      <c r="HL156" s="7"/>
      <c r="HM156" s="7"/>
      <c r="HN156" s="7"/>
      <c r="HO156" s="7"/>
      <c r="HP156" s="7"/>
      <c r="HQ156" s="7"/>
      <c r="HR156" s="7"/>
      <c r="HS156" s="7"/>
      <c r="HT156" s="7"/>
      <c r="HU156" s="7"/>
      <c r="HV156" s="7"/>
      <c r="HW156" s="7"/>
      <c r="HX156" s="7"/>
      <c r="HY156" s="7"/>
      <c r="HZ156" s="7"/>
      <c r="IA156" s="7"/>
      <c r="IB156" s="7"/>
      <c r="IC156" s="7"/>
      <c r="ID156" s="7"/>
      <c r="IE156" s="7"/>
      <c r="IF156" s="7"/>
      <c r="IG156" s="7"/>
      <c r="IH156" s="7"/>
      <c r="II156" s="7"/>
      <c r="IJ156" s="7"/>
      <c r="IK156" s="7"/>
      <c r="IL156" s="7"/>
      <c r="IM156" s="7"/>
      <c r="IN156" s="7"/>
      <c r="IO156" s="7"/>
      <c r="IP156" s="7"/>
      <c r="IQ156" s="7"/>
      <c r="IR156" s="7"/>
      <c r="IS156" s="7"/>
      <c r="IT156" s="7"/>
      <c r="IU156" s="7"/>
      <c r="IV156" s="7"/>
    </row>
    <row r="157" spans="1:256">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c r="GP157" s="7"/>
      <c r="GQ157" s="7"/>
      <c r="GR157" s="7"/>
      <c r="GS157" s="7"/>
      <c r="GT157" s="7"/>
      <c r="GU157" s="7"/>
      <c r="GV157" s="7"/>
      <c r="GW157" s="7"/>
      <c r="GX157" s="7"/>
      <c r="GY157" s="7"/>
      <c r="GZ157" s="7"/>
      <c r="HA157" s="7"/>
      <c r="HB157" s="7"/>
      <c r="HC157" s="7"/>
      <c r="HD157" s="7"/>
      <c r="HE157" s="7"/>
      <c r="HF157" s="7"/>
      <c r="HG157" s="7"/>
      <c r="HH157" s="7"/>
      <c r="HI157" s="7"/>
      <c r="HJ157" s="7"/>
      <c r="HK157" s="7"/>
      <c r="HL157" s="7"/>
      <c r="HM157" s="7"/>
      <c r="HN157" s="7"/>
      <c r="HO157" s="7"/>
      <c r="HP157" s="7"/>
      <c r="HQ157" s="7"/>
      <c r="HR157" s="7"/>
      <c r="HS157" s="7"/>
      <c r="HT157" s="7"/>
      <c r="HU157" s="7"/>
      <c r="HV157" s="7"/>
      <c r="HW157" s="7"/>
      <c r="HX157" s="7"/>
      <c r="HY157" s="7"/>
      <c r="HZ157" s="7"/>
      <c r="IA157" s="7"/>
      <c r="IB157" s="7"/>
      <c r="IC157" s="7"/>
      <c r="ID157" s="7"/>
      <c r="IE157" s="7"/>
      <c r="IF157" s="7"/>
      <c r="IG157" s="7"/>
      <c r="IH157" s="7"/>
      <c r="II157" s="7"/>
      <c r="IJ157" s="7"/>
      <c r="IK157" s="7"/>
      <c r="IL157" s="7"/>
      <c r="IM157" s="7"/>
      <c r="IN157" s="7"/>
      <c r="IO157" s="7"/>
      <c r="IP157" s="7"/>
      <c r="IQ157" s="7"/>
      <c r="IR157" s="7"/>
      <c r="IS157" s="7"/>
      <c r="IT157" s="7"/>
      <c r="IU157" s="7"/>
      <c r="IV157" s="7"/>
    </row>
    <row r="158" spans="1:256">
      <c r="A158" s="7"/>
      <c r="B158" s="95"/>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c r="GP158" s="7"/>
      <c r="GQ158" s="7"/>
      <c r="GR158" s="7"/>
      <c r="GS158" s="7"/>
      <c r="GT158" s="7"/>
      <c r="GU158" s="7"/>
      <c r="GV158" s="7"/>
      <c r="GW158" s="7"/>
      <c r="GX158" s="7"/>
      <c r="GY158" s="7"/>
      <c r="GZ158" s="7"/>
      <c r="HA158" s="7"/>
      <c r="HB158" s="7"/>
      <c r="HC158" s="7"/>
      <c r="HD158" s="7"/>
      <c r="HE158" s="7"/>
      <c r="HF158" s="7"/>
      <c r="HG158" s="7"/>
      <c r="HH158" s="7"/>
      <c r="HI158" s="7"/>
      <c r="HJ158" s="7"/>
      <c r="HK158" s="7"/>
      <c r="HL158" s="7"/>
      <c r="HM158" s="7"/>
      <c r="HN158" s="7"/>
      <c r="HO158" s="7"/>
      <c r="HP158" s="7"/>
      <c r="HQ158" s="7"/>
      <c r="HR158" s="7"/>
      <c r="HS158" s="7"/>
      <c r="HT158" s="7"/>
      <c r="HU158" s="7"/>
      <c r="HV158" s="7"/>
      <c r="HW158" s="7"/>
      <c r="HX158" s="7"/>
      <c r="HY158" s="7"/>
      <c r="HZ158" s="7"/>
      <c r="IA158" s="7"/>
      <c r="IB158" s="7"/>
      <c r="IC158" s="7"/>
      <c r="ID158" s="7"/>
      <c r="IE158" s="7"/>
      <c r="IF158" s="7"/>
      <c r="IG158" s="7"/>
      <c r="IH158" s="7"/>
      <c r="II158" s="7"/>
      <c r="IJ158" s="7"/>
      <c r="IK158" s="7"/>
      <c r="IL158" s="7"/>
      <c r="IM158" s="7"/>
      <c r="IN158" s="7"/>
      <c r="IO158" s="7"/>
      <c r="IP158" s="7"/>
      <c r="IQ158" s="7"/>
      <c r="IR158" s="7"/>
      <c r="IS158" s="7"/>
      <c r="IT158" s="7"/>
      <c r="IU158" s="7"/>
      <c r="IV158" s="7"/>
    </row>
    <row r="159" spans="1:256">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c r="GP159" s="7"/>
      <c r="GQ159" s="7"/>
      <c r="GR159" s="7"/>
      <c r="GS159" s="7"/>
      <c r="GT159" s="7"/>
      <c r="GU159" s="7"/>
      <c r="GV159" s="7"/>
      <c r="GW159" s="7"/>
      <c r="GX159" s="7"/>
      <c r="GY159" s="7"/>
      <c r="GZ159" s="7"/>
      <c r="HA159" s="7"/>
      <c r="HB159" s="7"/>
      <c r="HC159" s="7"/>
      <c r="HD159" s="7"/>
      <c r="HE159" s="7"/>
      <c r="HF159" s="7"/>
      <c r="HG159" s="7"/>
      <c r="HH159" s="7"/>
      <c r="HI159" s="7"/>
      <c r="HJ159" s="7"/>
      <c r="HK159" s="7"/>
      <c r="HL159" s="7"/>
      <c r="HM159" s="7"/>
      <c r="HN159" s="7"/>
      <c r="HO159" s="7"/>
      <c r="HP159" s="7"/>
      <c r="HQ159" s="7"/>
      <c r="HR159" s="7"/>
      <c r="HS159" s="7"/>
      <c r="HT159" s="7"/>
      <c r="HU159" s="7"/>
      <c r="HV159" s="7"/>
      <c r="HW159" s="7"/>
      <c r="HX159" s="7"/>
      <c r="HY159" s="7"/>
      <c r="HZ159" s="7"/>
      <c r="IA159" s="7"/>
      <c r="IB159" s="7"/>
      <c r="IC159" s="7"/>
      <c r="ID159" s="7"/>
      <c r="IE159" s="7"/>
      <c r="IF159" s="7"/>
      <c r="IG159" s="7"/>
      <c r="IH159" s="7"/>
      <c r="II159" s="7"/>
      <c r="IJ159" s="7"/>
      <c r="IK159" s="7"/>
      <c r="IL159" s="7"/>
      <c r="IM159" s="7"/>
      <c r="IN159" s="7"/>
      <c r="IO159" s="7"/>
      <c r="IP159" s="7"/>
      <c r="IQ159" s="7"/>
      <c r="IR159" s="7"/>
      <c r="IS159" s="7"/>
      <c r="IT159" s="7"/>
      <c r="IU159" s="7"/>
      <c r="IV159" s="7"/>
    </row>
    <row r="160" spans="1:256">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c r="GP160" s="7"/>
      <c r="GQ160" s="7"/>
      <c r="GR160" s="7"/>
      <c r="GS160" s="7"/>
      <c r="GT160" s="7"/>
      <c r="GU160" s="7"/>
      <c r="GV160" s="7"/>
      <c r="GW160" s="7"/>
      <c r="GX160" s="7"/>
      <c r="GY160" s="7"/>
      <c r="GZ160" s="7"/>
      <c r="HA160" s="7"/>
      <c r="HB160" s="7"/>
      <c r="HC160" s="7"/>
      <c r="HD160" s="7"/>
      <c r="HE160" s="7"/>
      <c r="HF160" s="7"/>
      <c r="HG160" s="7"/>
      <c r="HH160" s="7"/>
      <c r="HI160" s="7"/>
      <c r="HJ160" s="7"/>
      <c r="HK160" s="7"/>
      <c r="HL160" s="7"/>
      <c r="HM160" s="7"/>
      <c r="HN160" s="7"/>
      <c r="HO160" s="7"/>
      <c r="HP160" s="7"/>
      <c r="HQ160" s="7"/>
      <c r="HR160" s="7"/>
      <c r="HS160" s="7"/>
      <c r="HT160" s="7"/>
      <c r="HU160" s="7"/>
      <c r="HV160" s="7"/>
      <c r="HW160" s="7"/>
      <c r="HX160" s="7"/>
      <c r="HY160" s="7"/>
      <c r="HZ160" s="7"/>
      <c r="IA160" s="7"/>
      <c r="IB160" s="7"/>
      <c r="IC160" s="7"/>
      <c r="ID160" s="7"/>
      <c r="IE160" s="7"/>
      <c r="IF160" s="7"/>
      <c r="IG160" s="7"/>
      <c r="IH160" s="7"/>
      <c r="II160" s="7"/>
      <c r="IJ160" s="7"/>
      <c r="IK160" s="7"/>
      <c r="IL160" s="7"/>
      <c r="IM160" s="7"/>
      <c r="IN160" s="7"/>
      <c r="IO160" s="7"/>
      <c r="IP160" s="7"/>
      <c r="IQ160" s="7"/>
      <c r="IR160" s="7"/>
      <c r="IS160" s="7"/>
      <c r="IT160" s="7"/>
      <c r="IU160" s="7"/>
      <c r="IV160" s="7"/>
    </row>
    <row r="161" spans="1:256">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c r="GP161" s="7"/>
      <c r="GQ161" s="7"/>
      <c r="GR161" s="7"/>
      <c r="GS161" s="7"/>
      <c r="GT161" s="7"/>
      <c r="GU161" s="7"/>
      <c r="GV161" s="7"/>
      <c r="GW161" s="7"/>
      <c r="GX161" s="7"/>
      <c r="GY161" s="7"/>
      <c r="GZ161" s="7"/>
      <c r="HA161" s="7"/>
      <c r="HB161" s="7"/>
      <c r="HC161" s="7"/>
      <c r="HD161" s="7"/>
      <c r="HE161" s="7"/>
      <c r="HF161" s="7"/>
      <c r="HG161" s="7"/>
      <c r="HH161" s="7"/>
      <c r="HI161" s="7"/>
      <c r="HJ161" s="7"/>
      <c r="HK161" s="7"/>
      <c r="HL161" s="7"/>
      <c r="HM161" s="7"/>
      <c r="HN161" s="7"/>
      <c r="HO161" s="7"/>
      <c r="HP161" s="7"/>
      <c r="HQ161" s="7"/>
      <c r="HR161" s="7"/>
      <c r="HS161" s="7"/>
      <c r="HT161" s="7"/>
      <c r="HU161" s="7"/>
      <c r="HV161" s="7"/>
      <c r="HW161" s="7"/>
      <c r="HX161" s="7"/>
      <c r="HY161" s="7"/>
      <c r="HZ161" s="7"/>
      <c r="IA161" s="7"/>
      <c r="IB161" s="7"/>
      <c r="IC161" s="7"/>
      <c r="ID161" s="7"/>
      <c r="IE161" s="7"/>
      <c r="IF161" s="7"/>
      <c r="IG161" s="7"/>
      <c r="IH161" s="7"/>
      <c r="II161" s="7"/>
      <c r="IJ161" s="7"/>
      <c r="IK161" s="7"/>
      <c r="IL161" s="7"/>
      <c r="IM161" s="7"/>
      <c r="IN161" s="7"/>
      <c r="IO161" s="7"/>
      <c r="IP161" s="7"/>
      <c r="IQ161" s="7"/>
      <c r="IR161" s="7"/>
      <c r="IS161" s="7"/>
      <c r="IT161" s="7"/>
      <c r="IU161" s="7"/>
      <c r="IV161" s="7"/>
    </row>
    <row r="162" spans="1:256">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c r="GP162" s="7"/>
      <c r="GQ162" s="7"/>
      <c r="GR162" s="7"/>
      <c r="GS162" s="7"/>
      <c r="GT162" s="7"/>
      <c r="GU162" s="7"/>
      <c r="GV162" s="7"/>
      <c r="GW162" s="7"/>
      <c r="GX162" s="7"/>
      <c r="GY162" s="7"/>
      <c r="GZ162" s="7"/>
      <c r="HA162" s="7"/>
      <c r="HB162" s="7"/>
      <c r="HC162" s="7"/>
      <c r="HD162" s="7"/>
      <c r="HE162" s="7"/>
      <c r="HF162" s="7"/>
      <c r="HG162" s="7"/>
      <c r="HH162" s="7"/>
      <c r="HI162" s="7"/>
      <c r="HJ162" s="7"/>
      <c r="HK162" s="7"/>
      <c r="HL162" s="7"/>
      <c r="HM162" s="7"/>
      <c r="HN162" s="7"/>
      <c r="HO162" s="7"/>
      <c r="HP162" s="7"/>
      <c r="HQ162" s="7"/>
      <c r="HR162" s="7"/>
      <c r="HS162" s="7"/>
      <c r="HT162" s="7"/>
      <c r="HU162" s="7"/>
      <c r="HV162" s="7"/>
      <c r="HW162" s="7"/>
      <c r="HX162" s="7"/>
      <c r="HY162" s="7"/>
      <c r="HZ162" s="7"/>
      <c r="IA162" s="7"/>
      <c r="IB162" s="7"/>
      <c r="IC162" s="7"/>
      <c r="ID162" s="7"/>
      <c r="IE162" s="7"/>
      <c r="IF162" s="7"/>
      <c r="IG162" s="7"/>
      <c r="IH162" s="7"/>
      <c r="II162" s="7"/>
      <c r="IJ162" s="7"/>
      <c r="IK162" s="7"/>
      <c r="IL162" s="7"/>
      <c r="IM162" s="7"/>
      <c r="IN162" s="7"/>
      <c r="IO162" s="7"/>
      <c r="IP162" s="7"/>
      <c r="IQ162" s="7"/>
      <c r="IR162" s="7"/>
      <c r="IS162" s="7"/>
      <c r="IT162" s="7"/>
      <c r="IU162" s="7"/>
      <c r="IV162" s="7"/>
    </row>
    <row r="163" spans="1:256">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c r="GP163" s="7"/>
      <c r="GQ163" s="7"/>
      <c r="GR163" s="7"/>
      <c r="GS163" s="7"/>
      <c r="GT163" s="7"/>
      <c r="GU163" s="7"/>
      <c r="GV163" s="7"/>
      <c r="GW163" s="7"/>
      <c r="GX163" s="7"/>
      <c r="GY163" s="7"/>
      <c r="GZ163" s="7"/>
      <c r="HA163" s="7"/>
      <c r="HB163" s="7"/>
      <c r="HC163" s="7"/>
      <c r="HD163" s="7"/>
      <c r="HE163" s="7"/>
      <c r="HF163" s="7"/>
      <c r="HG163" s="7"/>
      <c r="HH163" s="7"/>
      <c r="HI163" s="7"/>
      <c r="HJ163" s="7"/>
      <c r="HK163" s="7"/>
      <c r="HL163" s="7"/>
      <c r="HM163" s="7"/>
      <c r="HN163" s="7"/>
      <c r="HO163" s="7"/>
      <c r="HP163" s="7"/>
      <c r="HQ163" s="7"/>
      <c r="HR163" s="7"/>
      <c r="HS163" s="7"/>
      <c r="HT163" s="7"/>
      <c r="HU163" s="7"/>
      <c r="HV163" s="7"/>
      <c r="HW163" s="7"/>
      <c r="HX163" s="7"/>
      <c r="HY163" s="7"/>
      <c r="HZ163" s="7"/>
      <c r="IA163" s="7"/>
      <c r="IB163" s="7"/>
      <c r="IC163" s="7"/>
      <c r="ID163" s="7"/>
      <c r="IE163" s="7"/>
      <c r="IF163" s="7"/>
      <c r="IG163" s="7"/>
      <c r="IH163" s="7"/>
      <c r="II163" s="7"/>
      <c r="IJ163" s="7"/>
      <c r="IK163" s="7"/>
      <c r="IL163" s="7"/>
      <c r="IM163" s="7"/>
      <c r="IN163" s="7"/>
      <c r="IO163" s="7"/>
      <c r="IP163" s="7"/>
      <c r="IQ163" s="7"/>
      <c r="IR163" s="7"/>
      <c r="IS163" s="7"/>
      <c r="IT163" s="7"/>
      <c r="IU163" s="7"/>
      <c r="IV163" s="7"/>
    </row>
    <row r="164" spans="1:256">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c r="GP164" s="7"/>
      <c r="GQ164" s="7"/>
      <c r="GR164" s="7"/>
      <c r="GS164" s="7"/>
      <c r="GT164" s="7"/>
      <c r="GU164" s="7"/>
      <c r="GV164" s="7"/>
      <c r="GW164" s="7"/>
      <c r="GX164" s="7"/>
      <c r="GY164" s="7"/>
      <c r="GZ164" s="7"/>
      <c r="HA164" s="7"/>
      <c r="HB164" s="7"/>
      <c r="HC164" s="7"/>
      <c r="HD164" s="7"/>
      <c r="HE164" s="7"/>
      <c r="HF164" s="7"/>
      <c r="HG164" s="7"/>
      <c r="HH164" s="7"/>
      <c r="HI164" s="7"/>
      <c r="HJ164" s="7"/>
      <c r="HK164" s="7"/>
      <c r="HL164" s="7"/>
      <c r="HM164" s="7"/>
      <c r="HN164" s="7"/>
      <c r="HO164" s="7"/>
      <c r="HP164" s="7"/>
      <c r="HQ164" s="7"/>
      <c r="HR164" s="7"/>
      <c r="HS164" s="7"/>
      <c r="HT164" s="7"/>
      <c r="HU164" s="7"/>
      <c r="HV164" s="7"/>
      <c r="HW164" s="7"/>
      <c r="HX164" s="7"/>
      <c r="HY164" s="7"/>
      <c r="HZ164" s="7"/>
      <c r="IA164" s="7"/>
      <c r="IB164" s="7"/>
      <c r="IC164" s="7"/>
      <c r="ID164" s="7"/>
      <c r="IE164" s="7"/>
      <c r="IF164" s="7"/>
      <c r="IG164" s="7"/>
      <c r="IH164" s="7"/>
      <c r="II164" s="7"/>
      <c r="IJ164" s="7"/>
      <c r="IK164" s="7"/>
      <c r="IL164" s="7"/>
      <c r="IM164" s="7"/>
      <c r="IN164" s="7"/>
      <c r="IO164" s="7"/>
      <c r="IP164" s="7"/>
      <c r="IQ164" s="7"/>
      <c r="IR164" s="7"/>
      <c r="IS164" s="7"/>
      <c r="IT164" s="7"/>
      <c r="IU164" s="7"/>
      <c r="IV164" s="7"/>
    </row>
    <row r="165" spans="1:256">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c r="GP165" s="7"/>
      <c r="GQ165" s="7"/>
      <c r="GR165" s="7"/>
      <c r="GS165" s="7"/>
      <c r="GT165" s="7"/>
      <c r="GU165" s="7"/>
      <c r="GV165" s="7"/>
      <c r="GW165" s="7"/>
      <c r="GX165" s="7"/>
      <c r="GY165" s="7"/>
      <c r="GZ165" s="7"/>
      <c r="HA165" s="7"/>
      <c r="HB165" s="7"/>
      <c r="HC165" s="7"/>
      <c r="HD165" s="7"/>
      <c r="HE165" s="7"/>
      <c r="HF165" s="7"/>
      <c r="HG165" s="7"/>
      <c r="HH165" s="7"/>
      <c r="HI165" s="7"/>
      <c r="HJ165" s="7"/>
      <c r="HK165" s="7"/>
      <c r="HL165" s="7"/>
      <c r="HM165" s="7"/>
      <c r="HN165" s="7"/>
      <c r="HO165" s="7"/>
      <c r="HP165" s="7"/>
      <c r="HQ165" s="7"/>
      <c r="HR165" s="7"/>
      <c r="HS165" s="7"/>
      <c r="HT165" s="7"/>
      <c r="HU165" s="7"/>
      <c r="HV165" s="7"/>
      <c r="HW165" s="7"/>
      <c r="HX165" s="7"/>
      <c r="HY165" s="7"/>
      <c r="HZ165" s="7"/>
      <c r="IA165" s="7"/>
      <c r="IB165" s="7"/>
      <c r="IC165" s="7"/>
      <c r="ID165" s="7"/>
      <c r="IE165" s="7"/>
      <c r="IF165" s="7"/>
      <c r="IG165" s="7"/>
      <c r="IH165" s="7"/>
      <c r="II165" s="7"/>
      <c r="IJ165" s="7"/>
      <c r="IK165" s="7"/>
      <c r="IL165" s="7"/>
      <c r="IM165" s="7"/>
      <c r="IN165" s="7"/>
      <c r="IO165" s="7"/>
      <c r="IP165" s="7"/>
      <c r="IQ165" s="7"/>
      <c r="IR165" s="7"/>
      <c r="IS165" s="7"/>
      <c r="IT165" s="7"/>
      <c r="IU165" s="7"/>
      <c r="IV165" s="7"/>
    </row>
    <row r="166" spans="1:256">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c r="GP166" s="7"/>
      <c r="GQ166" s="7"/>
      <c r="GR166" s="7"/>
      <c r="GS166" s="7"/>
      <c r="GT166" s="7"/>
      <c r="GU166" s="7"/>
      <c r="GV166" s="7"/>
      <c r="GW166" s="7"/>
      <c r="GX166" s="7"/>
      <c r="GY166" s="7"/>
      <c r="GZ166" s="7"/>
      <c r="HA166" s="7"/>
      <c r="HB166" s="7"/>
      <c r="HC166" s="7"/>
      <c r="HD166" s="7"/>
      <c r="HE166" s="7"/>
      <c r="HF166" s="7"/>
      <c r="HG166" s="7"/>
      <c r="HH166" s="7"/>
      <c r="HI166" s="7"/>
      <c r="HJ166" s="7"/>
      <c r="HK166" s="7"/>
      <c r="HL166" s="7"/>
      <c r="HM166" s="7"/>
      <c r="HN166" s="7"/>
      <c r="HO166" s="7"/>
      <c r="HP166" s="7"/>
      <c r="HQ166" s="7"/>
      <c r="HR166" s="7"/>
      <c r="HS166" s="7"/>
      <c r="HT166" s="7"/>
      <c r="HU166" s="7"/>
      <c r="HV166" s="7"/>
      <c r="HW166" s="7"/>
      <c r="HX166" s="7"/>
      <c r="HY166" s="7"/>
      <c r="HZ166" s="7"/>
      <c r="IA166" s="7"/>
      <c r="IB166" s="7"/>
      <c r="IC166" s="7"/>
      <c r="ID166" s="7"/>
      <c r="IE166" s="7"/>
      <c r="IF166" s="7"/>
      <c r="IG166" s="7"/>
      <c r="IH166" s="7"/>
      <c r="II166" s="7"/>
      <c r="IJ166" s="7"/>
      <c r="IK166" s="7"/>
      <c r="IL166" s="7"/>
      <c r="IM166" s="7"/>
      <c r="IN166" s="7"/>
      <c r="IO166" s="7"/>
      <c r="IP166" s="7"/>
      <c r="IQ166" s="7"/>
      <c r="IR166" s="7"/>
      <c r="IS166" s="7"/>
      <c r="IT166" s="7"/>
      <c r="IU166" s="7"/>
      <c r="IV166" s="7"/>
    </row>
    <row r="167" spans="1:256">
      <c r="A167" s="7"/>
      <c r="B167" s="95"/>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c r="GP167" s="7"/>
      <c r="GQ167" s="7"/>
      <c r="GR167" s="7"/>
      <c r="GS167" s="7"/>
      <c r="GT167" s="7"/>
      <c r="GU167" s="7"/>
      <c r="GV167" s="7"/>
      <c r="GW167" s="7"/>
      <c r="GX167" s="7"/>
      <c r="GY167" s="7"/>
      <c r="GZ167" s="7"/>
      <c r="HA167" s="7"/>
      <c r="HB167" s="7"/>
      <c r="HC167" s="7"/>
      <c r="HD167" s="7"/>
      <c r="HE167" s="7"/>
      <c r="HF167" s="7"/>
      <c r="HG167" s="7"/>
      <c r="HH167" s="7"/>
      <c r="HI167" s="7"/>
      <c r="HJ167" s="7"/>
      <c r="HK167" s="7"/>
      <c r="HL167" s="7"/>
      <c r="HM167" s="7"/>
      <c r="HN167" s="7"/>
      <c r="HO167" s="7"/>
      <c r="HP167" s="7"/>
      <c r="HQ167" s="7"/>
      <c r="HR167" s="7"/>
      <c r="HS167" s="7"/>
      <c r="HT167" s="7"/>
      <c r="HU167" s="7"/>
      <c r="HV167" s="7"/>
      <c r="HW167" s="7"/>
      <c r="HX167" s="7"/>
      <c r="HY167" s="7"/>
      <c r="HZ167" s="7"/>
      <c r="IA167" s="7"/>
      <c r="IB167" s="7"/>
      <c r="IC167" s="7"/>
      <c r="ID167" s="7"/>
      <c r="IE167" s="7"/>
      <c r="IF167" s="7"/>
      <c r="IG167" s="7"/>
      <c r="IH167" s="7"/>
      <c r="II167" s="7"/>
      <c r="IJ167" s="7"/>
      <c r="IK167" s="7"/>
      <c r="IL167" s="7"/>
      <c r="IM167" s="7"/>
      <c r="IN167" s="7"/>
      <c r="IO167" s="7"/>
      <c r="IP167" s="7"/>
      <c r="IQ167" s="7"/>
      <c r="IR167" s="7"/>
      <c r="IS167" s="7"/>
      <c r="IT167" s="7"/>
      <c r="IU167" s="7"/>
      <c r="IV167" s="7"/>
    </row>
    <row r="168" spans="1:256">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c r="GP168" s="7"/>
      <c r="GQ168" s="7"/>
      <c r="GR168" s="7"/>
      <c r="GS168" s="7"/>
      <c r="GT168" s="7"/>
      <c r="GU168" s="7"/>
      <c r="GV168" s="7"/>
      <c r="GW168" s="7"/>
      <c r="GX168" s="7"/>
      <c r="GY168" s="7"/>
      <c r="GZ168" s="7"/>
      <c r="HA168" s="7"/>
      <c r="HB168" s="7"/>
      <c r="HC168" s="7"/>
      <c r="HD168" s="7"/>
      <c r="HE168" s="7"/>
      <c r="HF168" s="7"/>
      <c r="HG168" s="7"/>
      <c r="HH168" s="7"/>
      <c r="HI168" s="7"/>
      <c r="HJ168" s="7"/>
      <c r="HK168" s="7"/>
      <c r="HL168" s="7"/>
      <c r="HM168" s="7"/>
      <c r="HN168" s="7"/>
      <c r="HO168" s="7"/>
      <c r="HP168" s="7"/>
      <c r="HQ168" s="7"/>
      <c r="HR168" s="7"/>
      <c r="HS168" s="7"/>
      <c r="HT168" s="7"/>
      <c r="HU168" s="7"/>
      <c r="HV168" s="7"/>
      <c r="HW168" s="7"/>
      <c r="HX168" s="7"/>
      <c r="HY168" s="7"/>
      <c r="HZ168" s="7"/>
      <c r="IA168" s="7"/>
      <c r="IB168" s="7"/>
      <c r="IC168" s="7"/>
      <c r="ID168" s="7"/>
      <c r="IE168" s="7"/>
      <c r="IF168" s="7"/>
      <c r="IG168" s="7"/>
      <c r="IH168" s="7"/>
      <c r="II168" s="7"/>
      <c r="IJ168" s="7"/>
      <c r="IK168" s="7"/>
      <c r="IL168" s="7"/>
      <c r="IM168" s="7"/>
      <c r="IN168" s="7"/>
      <c r="IO168" s="7"/>
      <c r="IP168" s="7"/>
      <c r="IQ168" s="7"/>
      <c r="IR168" s="7"/>
      <c r="IS168" s="7"/>
      <c r="IT168" s="7"/>
      <c r="IU168" s="7"/>
      <c r="IV168" s="7"/>
    </row>
    <row r="169" spans="1:256">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c r="GP169" s="7"/>
      <c r="GQ169" s="7"/>
      <c r="GR169" s="7"/>
      <c r="GS169" s="7"/>
      <c r="GT169" s="7"/>
      <c r="GU169" s="7"/>
      <c r="GV169" s="7"/>
      <c r="GW169" s="7"/>
      <c r="GX169" s="7"/>
      <c r="GY169" s="7"/>
      <c r="GZ169" s="7"/>
      <c r="HA169" s="7"/>
      <c r="HB169" s="7"/>
      <c r="HC169" s="7"/>
      <c r="HD169" s="7"/>
      <c r="HE169" s="7"/>
      <c r="HF169" s="7"/>
      <c r="HG169" s="7"/>
      <c r="HH169" s="7"/>
      <c r="HI169" s="7"/>
      <c r="HJ169" s="7"/>
      <c r="HK169" s="7"/>
      <c r="HL169" s="7"/>
      <c r="HM169" s="7"/>
      <c r="HN169" s="7"/>
      <c r="HO169" s="7"/>
      <c r="HP169" s="7"/>
      <c r="HQ169" s="7"/>
      <c r="HR169" s="7"/>
      <c r="HS169" s="7"/>
      <c r="HT169" s="7"/>
      <c r="HU169" s="7"/>
      <c r="HV169" s="7"/>
      <c r="HW169" s="7"/>
      <c r="HX169" s="7"/>
      <c r="HY169" s="7"/>
      <c r="HZ169" s="7"/>
      <c r="IA169" s="7"/>
      <c r="IB169" s="7"/>
      <c r="IC169" s="7"/>
      <c r="ID169" s="7"/>
      <c r="IE169" s="7"/>
      <c r="IF169" s="7"/>
      <c r="IG169" s="7"/>
      <c r="IH169" s="7"/>
      <c r="II169" s="7"/>
      <c r="IJ169" s="7"/>
      <c r="IK169" s="7"/>
      <c r="IL169" s="7"/>
      <c r="IM169" s="7"/>
      <c r="IN169" s="7"/>
      <c r="IO169" s="7"/>
      <c r="IP169" s="7"/>
      <c r="IQ169" s="7"/>
      <c r="IR169" s="7"/>
      <c r="IS169" s="7"/>
      <c r="IT169" s="7"/>
      <c r="IU169" s="7"/>
      <c r="IV169" s="7"/>
    </row>
    <row r="170" spans="1:256">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c r="GP170" s="7"/>
      <c r="GQ170" s="7"/>
      <c r="GR170" s="7"/>
      <c r="GS170" s="7"/>
      <c r="GT170" s="7"/>
      <c r="GU170" s="7"/>
      <c r="GV170" s="7"/>
      <c r="GW170" s="7"/>
      <c r="GX170" s="7"/>
      <c r="GY170" s="7"/>
      <c r="GZ170" s="7"/>
      <c r="HA170" s="7"/>
      <c r="HB170" s="7"/>
      <c r="HC170" s="7"/>
      <c r="HD170" s="7"/>
      <c r="HE170" s="7"/>
      <c r="HF170" s="7"/>
      <c r="HG170" s="7"/>
      <c r="HH170" s="7"/>
      <c r="HI170" s="7"/>
      <c r="HJ170" s="7"/>
      <c r="HK170" s="7"/>
      <c r="HL170" s="7"/>
      <c r="HM170" s="7"/>
      <c r="HN170" s="7"/>
      <c r="HO170" s="7"/>
      <c r="HP170" s="7"/>
      <c r="HQ170" s="7"/>
      <c r="HR170" s="7"/>
      <c r="HS170" s="7"/>
      <c r="HT170" s="7"/>
      <c r="HU170" s="7"/>
      <c r="HV170" s="7"/>
      <c r="HW170" s="7"/>
      <c r="HX170" s="7"/>
      <c r="HY170" s="7"/>
      <c r="HZ170" s="7"/>
      <c r="IA170" s="7"/>
      <c r="IB170" s="7"/>
      <c r="IC170" s="7"/>
      <c r="ID170" s="7"/>
      <c r="IE170" s="7"/>
      <c r="IF170" s="7"/>
      <c r="IG170" s="7"/>
      <c r="IH170" s="7"/>
      <c r="II170" s="7"/>
      <c r="IJ170" s="7"/>
      <c r="IK170" s="7"/>
      <c r="IL170" s="7"/>
      <c r="IM170" s="7"/>
      <c r="IN170" s="7"/>
      <c r="IO170" s="7"/>
      <c r="IP170" s="7"/>
      <c r="IQ170" s="7"/>
      <c r="IR170" s="7"/>
      <c r="IS170" s="7"/>
      <c r="IT170" s="7"/>
      <c r="IU170" s="7"/>
      <c r="IV170" s="7"/>
    </row>
    <row r="171" spans="1:256">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c r="GP171" s="7"/>
      <c r="GQ171" s="7"/>
      <c r="GR171" s="7"/>
      <c r="GS171" s="7"/>
      <c r="GT171" s="7"/>
      <c r="GU171" s="7"/>
      <c r="GV171" s="7"/>
      <c r="GW171" s="7"/>
      <c r="GX171" s="7"/>
      <c r="GY171" s="7"/>
      <c r="GZ171" s="7"/>
      <c r="HA171" s="7"/>
      <c r="HB171" s="7"/>
      <c r="HC171" s="7"/>
      <c r="HD171" s="7"/>
      <c r="HE171" s="7"/>
      <c r="HF171" s="7"/>
      <c r="HG171" s="7"/>
      <c r="HH171" s="7"/>
      <c r="HI171" s="7"/>
      <c r="HJ171" s="7"/>
      <c r="HK171" s="7"/>
      <c r="HL171" s="7"/>
      <c r="HM171" s="7"/>
      <c r="HN171" s="7"/>
      <c r="HO171" s="7"/>
      <c r="HP171" s="7"/>
      <c r="HQ171" s="7"/>
      <c r="HR171" s="7"/>
      <c r="HS171" s="7"/>
      <c r="HT171" s="7"/>
      <c r="HU171" s="7"/>
      <c r="HV171" s="7"/>
      <c r="HW171" s="7"/>
      <c r="HX171" s="7"/>
      <c r="HY171" s="7"/>
      <c r="HZ171" s="7"/>
      <c r="IA171" s="7"/>
      <c r="IB171" s="7"/>
      <c r="IC171" s="7"/>
      <c r="ID171" s="7"/>
      <c r="IE171" s="7"/>
      <c r="IF171" s="7"/>
      <c r="IG171" s="7"/>
      <c r="IH171" s="7"/>
      <c r="II171" s="7"/>
      <c r="IJ171" s="7"/>
      <c r="IK171" s="7"/>
      <c r="IL171" s="7"/>
      <c r="IM171" s="7"/>
      <c r="IN171" s="7"/>
      <c r="IO171" s="7"/>
      <c r="IP171" s="7"/>
      <c r="IQ171" s="7"/>
      <c r="IR171" s="7"/>
      <c r="IS171" s="7"/>
      <c r="IT171" s="7"/>
      <c r="IU171" s="7"/>
      <c r="IV171" s="7"/>
    </row>
    <row r="172" spans="1:256">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c r="GP172" s="7"/>
      <c r="GQ172" s="7"/>
      <c r="GR172" s="7"/>
      <c r="GS172" s="7"/>
      <c r="GT172" s="7"/>
      <c r="GU172" s="7"/>
      <c r="GV172" s="7"/>
      <c r="GW172" s="7"/>
      <c r="GX172" s="7"/>
      <c r="GY172" s="7"/>
      <c r="GZ172" s="7"/>
      <c r="HA172" s="7"/>
      <c r="HB172" s="7"/>
      <c r="HC172" s="7"/>
      <c r="HD172" s="7"/>
      <c r="HE172" s="7"/>
      <c r="HF172" s="7"/>
      <c r="HG172" s="7"/>
      <c r="HH172" s="7"/>
      <c r="HI172" s="7"/>
      <c r="HJ172" s="7"/>
      <c r="HK172" s="7"/>
      <c r="HL172" s="7"/>
      <c r="HM172" s="7"/>
      <c r="HN172" s="7"/>
      <c r="HO172" s="7"/>
      <c r="HP172" s="7"/>
      <c r="HQ172" s="7"/>
      <c r="HR172" s="7"/>
      <c r="HS172" s="7"/>
      <c r="HT172" s="7"/>
      <c r="HU172" s="7"/>
      <c r="HV172" s="7"/>
      <c r="HW172" s="7"/>
      <c r="HX172" s="7"/>
      <c r="HY172" s="7"/>
      <c r="HZ172" s="7"/>
      <c r="IA172" s="7"/>
      <c r="IB172" s="7"/>
      <c r="IC172" s="7"/>
      <c r="ID172" s="7"/>
      <c r="IE172" s="7"/>
      <c r="IF172" s="7"/>
      <c r="IG172" s="7"/>
      <c r="IH172" s="7"/>
      <c r="II172" s="7"/>
      <c r="IJ172" s="7"/>
      <c r="IK172" s="7"/>
      <c r="IL172" s="7"/>
      <c r="IM172" s="7"/>
      <c r="IN172" s="7"/>
      <c r="IO172" s="7"/>
      <c r="IP172" s="7"/>
      <c r="IQ172" s="7"/>
      <c r="IR172" s="7"/>
      <c r="IS172" s="7"/>
      <c r="IT172" s="7"/>
      <c r="IU172" s="7"/>
      <c r="IV172" s="7"/>
    </row>
    <row r="173" spans="1:256">
      <c r="A173" s="7"/>
      <c r="B173" s="95"/>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c r="GP173" s="7"/>
      <c r="GQ173" s="7"/>
      <c r="GR173" s="7"/>
      <c r="GS173" s="7"/>
      <c r="GT173" s="7"/>
      <c r="GU173" s="7"/>
      <c r="GV173" s="7"/>
      <c r="GW173" s="7"/>
      <c r="GX173" s="7"/>
      <c r="GY173" s="7"/>
      <c r="GZ173" s="7"/>
      <c r="HA173" s="7"/>
      <c r="HB173" s="7"/>
      <c r="HC173" s="7"/>
      <c r="HD173" s="7"/>
      <c r="HE173" s="7"/>
      <c r="HF173" s="7"/>
      <c r="HG173" s="7"/>
      <c r="HH173" s="7"/>
      <c r="HI173" s="7"/>
      <c r="HJ173" s="7"/>
      <c r="HK173" s="7"/>
      <c r="HL173" s="7"/>
      <c r="HM173" s="7"/>
      <c r="HN173" s="7"/>
      <c r="HO173" s="7"/>
      <c r="HP173" s="7"/>
      <c r="HQ173" s="7"/>
      <c r="HR173" s="7"/>
      <c r="HS173" s="7"/>
      <c r="HT173" s="7"/>
      <c r="HU173" s="7"/>
      <c r="HV173" s="7"/>
      <c r="HW173" s="7"/>
      <c r="HX173" s="7"/>
      <c r="HY173" s="7"/>
      <c r="HZ173" s="7"/>
      <c r="IA173" s="7"/>
      <c r="IB173" s="7"/>
      <c r="IC173" s="7"/>
      <c r="ID173" s="7"/>
      <c r="IE173" s="7"/>
      <c r="IF173" s="7"/>
      <c r="IG173" s="7"/>
      <c r="IH173" s="7"/>
      <c r="II173" s="7"/>
      <c r="IJ173" s="7"/>
      <c r="IK173" s="7"/>
      <c r="IL173" s="7"/>
      <c r="IM173" s="7"/>
      <c r="IN173" s="7"/>
      <c r="IO173" s="7"/>
      <c r="IP173" s="7"/>
      <c r="IQ173" s="7"/>
      <c r="IR173" s="7"/>
      <c r="IS173" s="7"/>
      <c r="IT173" s="7"/>
      <c r="IU173" s="7"/>
      <c r="IV173" s="7"/>
    </row>
  </sheetData>
  <printOptions horizontalCentered="1"/>
  <pageMargins left="0.5" right="0.5" top="0.5" bottom="0.5" header="0.5" footer="0.5"/>
  <pageSetup scale="76" orientation="portrait" r:id="rId1"/>
  <headerFooter alignWithMargins="0"/>
  <rowBreaks count="1" manualBreakCount="1">
    <brk id="58" max="16383" man="1"/>
  </rowBreaks>
  <legacyDrawing r:id="rId2"/>
</worksheet>
</file>

<file path=xl/worksheets/sheet50.xml><?xml version="1.0" encoding="utf-8"?>
<worksheet xmlns="http://schemas.openxmlformats.org/spreadsheetml/2006/main" xmlns:r="http://schemas.openxmlformats.org/officeDocument/2006/relationships">
  <sheetPr transitionEvaluation="1">
    <pageSetUpPr fitToPage="1"/>
  </sheetPr>
  <dimension ref="A1:F85"/>
  <sheetViews>
    <sheetView defaultGridColor="0" colorId="22" zoomScale="75" zoomScaleNormal="75" workbookViewId="0">
      <selection activeCell="A60" sqref="A60"/>
    </sheetView>
  </sheetViews>
  <sheetFormatPr defaultColWidth="9.77734375" defaultRowHeight="15"/>
  <cols>
    <col min="1" max="1" width="4.77734375" customWidth="1"/>
    <col min="2" max="2" width="1.77734375" customWidth="1"/>
    <col min="3" max="3" width="77.77734375" customWidth="1"/>
    <col min="4" max="4" width="4.77734375" customWidth="1"/>
    <col min="5" max="5" width="32.6640625" customWidth="1"/>
  </cols>
  <sheetData>
    <row r="1" spans="1:6" ht="16.899999999999999" customHeight="1" thickBot="1">
      <c r="A1" s="66" t="str">
        <f>'Data Sheet'!A48</f>
        <v>Annual Report of THE MIDDLEBURGH TELEPHONE COMPANY                                                     For the period ending DECEMBER 31, 2013</v>
      </c>
      <c r="B1" s="67"/>
      <c r="C1" s="67"/>
      <c r="D1" s="67"/>
      <c r="E1" s="67"/>
      <c r="F1" s="67"/>
    </row>
    <row r="2" spans="1:6" ht="16.899999999999999" customHeight="1">
      <c r="A2" s="68"/>
      <c r="B2" s="69"/>
      <c r="C2" s="69"/>
      <c r="D2" s="69"/>
      <c r="E2" s="70"/>
      <c r="F2" s="67"/>
    </row>
    <row r="3" spans="1:6" ht="16.899999999999999" customHeight="1">
      <c r="A3" s="888" t="s">
        <v>1912</v>
      </c>
      <c r="B3" s="135"/>
      <c r="C3" s="135"/>
      <c r="D3" s="135"/>
      <c r="E3" s="136"/>
      <c r="F3" s="67"/>
    </row>
    <row r="4" spans="1:6" ht="16.899999999999999" customHeight="1">
      <c r="A4" s="74"/>
      <c r="B4" s="67"/>
      <c r="C4" s="67"/>
      <c r="D4" s="67"/>
      <c r="E4" s="75"/>
      <c r="F4" s="67"/>
    </row>
    <row r="5" spans="1:6" ht="16.899999999999999" customHeight="1">
      <c r="A5" s="1390">
        <v>1</v>
      </c>
      <c r="B5" s="67"/>
      <c r="C5" s="67" t="s">
        <v>1913</v>
      </c>
      <c r="D5" s="67"/>
      <c r="E5" s="75"/>
      <c r="F5" s="67"/>
    </row>
    <row r="6" spans="1:6" ht="16.899999999999999" customHeight="1">
      <c r="A6" s="74"/>
      <c r="B6" s="67"/>
      <c r="C6" s="67" t="s">
        <v>1914</v>
      </c>
      <c r="D6" s="67"/>
      <c r="E6" s="75"/>
      <c r="F6" s="67"/>
    </row>
    <row r="7" spans="1:6" ht="16.899999999999999" customHeight="1">
      <c r="A7" s="74"/>
      <c r="B7" s="67"/>
      <c r="C7" s="67" t="s">
        <v>1915</v>
      </c>
      <c r="D7" s="67"/>
      <c r="E7" s="75"/>
      <c r="F7" s="67"/>
    </row>
    <row r="8" spans="1:6" ht="16.899999999999999" customHeight="1">
      <c r="A8" s="74"/>
      <c r="B8" s="67"/>
      <c r="C8" s="67" t="s">
        <v>1916</v>
      </c>
      <c r="D8" s="67"/>
      <c r="E8" s="75"/>
      <c r="F8" s="67"/>
    </row>
    <row r="9" spans="1:6" ht="16.899999999999999" customHeight="1">
      <c r="A9" s="1390">
        <v>2</v>
      </c>
      <c r="B9" s="67"/>
      <c r="C9" s="67" t="s">
        <v>1917</v>
      </c>
      <c r="D9" s="67"/>
      <c r="E9" s="75"/>
      <c r="F9" s="67"/>
    </row>
    <row r="10" spans="1:6" ht="16.899999999999999" customHeight="1">
      <c r="A10" s="74"/>
      <c r="B10" s="67"/>
      <c r="C10" s="67" t="s">
        <v>1918</v>
      </c>
      <c r="D10" s="67"/>
      <c r="E10" s="75"/>
      <c r="F10" s="67"/>
    </row>
    <row r="11" spans="1:6" ht="16.899999999999999" customHeight="1">
      <c r="A11" s="74"/>
      <c r="B11" s="67"/>
      <c r="C11" s="67" t="s">
        <v>1919</v>
      </c>
      <c r="D11" s="67"/>
      <c r="E11" s="75"/>
      <c r="F11" s="67"/>
    </row>
    <row r="12" spans="1:6" ht="16.899999999999999" customHeight="1">
      <c r="A12" s="1390">
        <v>3</v>
      </c>
      <c r="B12" s="67"/>
      <c r="C12" s="67" t="s">
        <v>1920</v>
      </c>
      <c r="D12" s="67"/>
      <c r="E12" s="75"/>
      <c r="F12" s="67"/>
    </row>
    <row r="13" spans="1:6" ht="16.899999999999999" customHeight="1">
      <c r="A13" s="1390">
        <v>4</v>
      </c>
      <c r="B13" s="67"/>
      <c r="C13" s="67" t="s">
        <v>1921</v>
      </c>
      <c r="D13" s="67"/>
      <c r="E13" s="75"/>
      <c r="F13" s="67"/>
    </row>
    <row r="14" spans="1:6" ht="16.899999999999999" customHeight="1">
      <c r="A14" s="74"/>
      <c r="B14" s="67"/>
      <c r="C14" s="67" t="s">
        <v>1922</v>
      </c>
      <c r="D14" s="67"/>
      <c r="E14" s="75"/>
      <c r="F14" s="67"/>
    </row>
    <row r="15" spans="1:6" ht="16.899999999999999" customHeight="1">
      <c r="A15" s="74"/>
      <c r="B15" s="67"/>
      <c r="C15" s="67" t="s">
        <v>1923</v>
      </c>
      <c r="D15" s="67"/>
      <c r="E15" s="75"/>
      <c r="F15" s="67"/>
    </row>
    <row r="16" spans="1:6" ht="16.899999999999999" customHeight="1">
      <c r="A16" s="1390">
        <v>5</v>
      </c>
      <c r="B16" s="67"/>
      <c r="C16" s="67" t="s">
        <v>1924</v>
      </c>
      <c r="D16" s="67"/>
      <c r="E16" s="75"/>
      <c r="F16" s="67"/>
    </row>
    <row r="17" spans="1:6" ht="16.899999999999999" customHeight="1">
      <c r="A17" s="74"/>
      <c r="B17" s="67"/>
      <c r="C17" s="67" t="s">
        <v>1925</v>
      </c>
      <c r="D17" s="67"/>
      <c r="E17" s="75"/>
      <c r="F17" s="67"/>
    </row>
    <row r="18" spans="1:6" ht="16.899999999999999" customHeight="1">
      <c r="A18" s="74"/>
      <c r="B18" s="67"/>
      <c r="C18" s="67" t="s">
        <v>1926</v>
      </c>
      <c r="D18" s="67"/>
      <c r="E18" s="75"/>
      <c r="F18" s="67"/>
    </row>
    <row r="19" spans="1:6" ht="16.899999999999999" customHeight="1">
      <c r="A19" s="74"/>
      <c r="B19" s="217"/>
      <c r="C19" s="67" t="s">
        <v>1927</v>
      </c>
      <c r="D19" s="67"/>
      <c r="E19" s="75"/>
      <c r="F19" s="67"/>
    </row>
    <row r="20" spans="1:6" ht="16.899999999999999" customHeight="1">
      <c r="A20" s="584"/>
      <c r="B20" s="176"/>
      <c r="C20" s="180"/>
      <c r="D20" s="182"/>
      <c r="E20" s="184" t="s">
        <v>1928</v>
      </c>
      <c r="F20" s="67"/>
    </row>
    <row r="21" spans="1:6" ht="16.899999999999999" customHeight="1">
      <c r="A21" s="98" t="s">
        <v>36</v>
      </c>
      <c r="B21" s="176"/>
      <c r="C21" s="96" t="s">
        <v>625</v>
      </c>
      <c r="D21" s="177"/>
      <c r="E21" s="141" t="s">
        <v>1929</v>
      </c>
      <c r="F21" s="67"/>
    </row>
    <row r="22" spans="1:6" ht="16.899999999999999" customHeight="1">
      <c r="A22" s="81" t="s">
        <v>48</v>
      </c>
      <c r="B22" s="179"/>
      <c r="C22" s="83" t="s">
        <v>530</v>
      </c>
      <c r="D22" s="186"/>
      <c r="E22" s="292" t="s">
        <v>1930</v>
      </c>
      <c r="F22" s="67"/>
    </row>
    <row r="23" spans="1:6" ht="16.899999999999999" customHeight="1">
      <c r="A23" s="74"/>
      <c r="B23" s="176"/>
      <c r="C23" s="67" t="s">
        <v>1931</v>
      </c>
      <c r="D23" s="177"/>
      <c r="E23" s="75"/>
      <c r="F23" s="67"/>
    </row>
    <row r="24" spans="1:6" ht="16.899999999999999" customHeight="1">
      <c r="A24" s="1390">
        <v>1</v>
      </c>
      <c r="B24" s="176"/>
      <c r="C24" s="67" t="s">
        <v>1932</v>
      </c>
      <c r="D24" s="177"/>
      <c r="E24" s="148"/>
      <c r="F24" s="67"/>
    </row>
    <row r="25" spans="1:6" ht="16.899999999999999" customHeight="1">
      <c r="A25" s="1390">
        <v>2</v>
      </c>
      <c r="B25" s="176"/>
      <c r="C25" s="67" t="s">
        <v>1933</v>
      </c>
      <c r="D25" s="177"/>
      <c r="E25" s="148"/>
      <c r="F25" s="67"/>
    </row>
    <row r="26" spans="1:6" ht="16.899999999999999" customHeight="1">
      <c r="A26" s="1390">
        <v>3</v>
      </c>
      <c r="B26" s="176"/>
      <c r="C26" s="67" t="s">
        <v>1934</v>
      </c>
      <c r="D26" s="177"/>
      <c r="E26" s="148"/>
      <c r="F26" s="67"/>
    </row>
    <row r="27" spans="1:6" ht="16.899999999999999" customHeight="1">
      <c r="A27" s="1390">
        <v>4</v>
      </c>
      <c r="B27" s="176"/>
      <c r="C27" s="67" t="s">
        <v>1935</v>
      </c>
      <c r="D27" s="177"/>
      <c r="E27" s="148"/>
      <c r="F27" s="67"/>
    </row>
    <row r="28" spans="1:6" ht="16.899999999999999" customHeight="1">
      <c r="A28" s="74"/>
      <c r="B28" s="176"/>
      <c r="C28" s="67" t="s">
        <v>1936</v>
      </c>
      <c r="D28" s="177"/>
      <c r="E28" s="148"/>
      <c r="F28" s="67"/>
    </row>
    <row r="29" spans="1:6" ht="16.899999999999999" customHeight="1">
      <c r="A29" s="1390">
        <v>5</v>
      </c>
      <c r="B29" s="176"/>
      <c r="C29" s="67" t="s">
        <v>1937</v>
      </c>
      <c r="D29" s="177"/>
      <c r="E29" s="148"/>
      <c r="F29" s="67"/>
    </row>
    <row r="30" spans="1:6" ht="16.899999999999999" customHeight="1">
      <c r="A30" s="1390">
        <v>6</v>
      </c>
      <c r="B30" s="176"/>
      <c r="C30" s="67" t="s">
        <v>1938</v>
      </c>
      <c r="D30" s="177"/>
      <c r="E30" s="148"/>
      <c r="F30" s="67"/>
    </row>
    <row r="31" spans="1:6" ht="16.899999999999999" customHeight="1">
      <c r="A31" s="1390">
        <v>7</v>
      </c>
      <c r="B31" s="176"/>
      <c r="C31" s="67" t="s">
        <v>1939</v>
      </c>
      <c r="D31" s="177"/>
      <c r="E31" s="148"/>
      <c r="F31" s="67"/>
    </row>
    <row r="32" spans="1:6" ht="16.899999999999999" customHeight="1">
      <c r="A32" s="1390">
        <v>8</v>
      </c>
      <c r="B32" s="176"/>
      <c r="C32" s="67" t="s">
        <v>1940</v>
      </c>
      <c r="D32" s="177"/>
      <c r="E32" s="148"/>
      <c r="F32" s="67"/>
    </row>
    <row r="33" spans="1:6" ht="16.899999999999999" customHeight="1">
      <c r="A33" s="1390">
        <v>9</v>
      </c>
      <c r="B33" s="176"/>
      <c r="C33" s="67" t="s">
        <v>1941</v>
      </c>
      <c r="D33" s="177"/>
      <c r="E33" s="148"/>
      <c r="F33" s="67"/>
    </row>
    <row r="34" spans="1:6" ht="16.899999999999999" customHeight="1">
      <c r="A34" s="1390">
        <v>10</v>
      </c>
      <c r="B34" s="176"/>
      <c r="C34" s="67" t="s">
        <v>1942</v>
      </c>
      <c r="D34" s="177"/>
      <c r="E34" s="148"/>
      <c r="F34" s="67"/>
    </row>
    <row r="35" spans="1:6" ht="16.899999999999999" customHeight="1">
      <c r="A35" s="1390">
        <v>11</v>
      </c>
      <c r="B35" s="176"/>
      <c r="C35" s="67" t="s">
        <v>1943</v>
      </c>
      <c r="D35" s="177"/>
      <c r="E35" s="148"/>
      <c r="F35" s="67"/>
    </row>
    <row r="36" spans="1:6" ht="16.899999999999999" customHeight="1">
      <c r="A36" s="1390">
        <v>12</v>
      </c>
      <c r="B36" s="176"/>
      <c r="C36" s="67" t="s">
        <v>1944</v>
      </c>
      <c r="D36" s="177"/>
      <c r="E36" s="148"/>
      <c r="F36" s="67"/>
    </row>
    <row r="37" spans="1:6" ht="16.899999999999999" customHeight="1">
      <c r="A37" s="74"/>
      <c r="B37" s="176"/>
      <c r="C37" s="67" t="s">
        <v>1945</v>
      </c>
      <c r="D37" s="177"/>
      <c r="E37" s="148"/>
      <c r="F37" s="67"/>
    </row>
    <row r="38" spans="1:6" ht="16.899999999999999" customHeight="1">
      <c r="A38" s="1390">
        <v>13</v>
      </c>
      <c r="B38" s="176"/>
      <c r="C38" s="67" t="s">
        <v>1946</v>
      </c>
      <c r="D38" s="177"/>
      <c r="E38" s="148"/>
      <c r="F38" s="67"/>
    </row>
    <row r="39" spans="1:6" ht="16.899999999999999" customHeight="1">
      <c r="A39" s="1390">
        <v>14</v>
      </c>
      <c r="B39" s="176"/>
      <c r="C39" s="67" t="s">
        <v>1947</v>
      </c>
      <c r="D39" s="177"/>
      <c r="E39" s="148"/>
      <c r="F39" s="67"/>
    </row>
    <row r="40" spans="1:6" ht="16.899999999999999" customHeight="1">
      <c r="A40" s="1390">
        <v>15</v>
      </c>
      <c r="B40" s="176"/>
      <c r="C40" s="67" t="s">
        <v>1948</v>
      </c>
      <c r="D40" s="177"/>
      <c r="E40" s="148"/>
      <c r="F40" s="67"/>
    </row>
    <row r="41" spans="1:6" ht="16.899999999999999" customHeight="1">
      <c r="A41" s="1390">
        <v>16</v>
      </c>
      <c r="B41" s="176"/>
      <c r="C41" s="67" t="s">
        <v>1949</v>
      </c>
      <c r="D41" s="177"/>
      <c r="E41" s="148"/>
      <c r="F41" s="67"/>
    </row>
    <row r="42" spans="1:6" ht="16.899999999999999" customHeight="1">
      <c r="A42" s="1390">
        <v>17</v>
      </c>
      <c r="B42" s="176"/>
      <c r="C42" s="67" t="s">
        <v>1950</v>
      </c>
      <c r="D42" s="177"/>
      <c r="E42" s="148"/>
      <c r="F42" s="67"/>
    </row>
    <row r="43" spans="1:6" ht="16.899999999999999" customHeight="1">
      <c r="A43" s="74"/>
      <c r="B43" s="176"/>
      <c r="C43" s="67" t="s">
        <v>1951</v>
      </c>
      <c r="D43" s="177"/>
      <c r="E43" s="148"/>
      <c r="F43" s="67"/>
    </row>
    <row r="44" spans="1:6" ht="16.899999999999999" customHeight="1">
      <c r="A44" s="74"/>
      <c r="B44" s="176"/>
      <c r="C44" s="30"/>
      <c r="D44" s="196"/>
      <c r="E44" s="148"/>
      <c r="F44" s="67"/>
    </row>
    <row r="45" spans="1:6" ht="16.899999999999999" customHeight="1">
      <c r="A45" s="74"/>
      <c r="B45" s="176"/>
      <c r="C45" s="30"/>
      <c r="D45" s="196"/>
      <c r="E45" s="148"/>
      <c r="F45" s="67"/>
    </row>
    <row r="46" spans="1:6" ht="16.899999999999999" customHeight="1">
      <c r="A46" s="74"/>
      <c r="B46" s="176"/>
      <c r="C46" s="30"/>
      <c r="D46" s="196"/>
      <c r="E46" s="148"/>
      <c r="F46" s="67"/>
    </row>
    <row r="47" spans="1:6" ht="16.899999999999999" customHeight="1">
      <c r="A47" s="74"/>
      <c r="B47" s="176"/>
      <c r="C47" s="30"/>
      <c r="D47" s="196"/>
      <c r="E47" s="148"/>
      <c r="F47" s="67"/>
    </row>
    <row r="48" spans="1:6" ht="16.899999999999999" customHeight="1">
      <c r="A48" s="74"/>
      <c r="B48" s="176"/>
      <c r="C48" s="30"/>
      <c r="D48" s="196"/>
      <c r="E48" s="148"/>
      <c r="F48" s="67"/>
    </row>
    <row r="49" spans="1:6" ht="16.899999999999999" customHeight="1">
      <c r="A49" s="74"/>
      <c r="B49" s="176"/>
      <c r="C49" s="30"/>
      <c r="D49" s="196"/>
      <c r="E49" s="148"/>
      <c r="F49" s="67"/>
    </row>
    <row r="50" spans="1:6" ht="16.899999999999999" customHeight="1">
      <c r="A50" s="74"/>
      <c r="B50" s="176"/>
      <c r="C50" s="30"/>
      <c r="D50" s="196"/>
      <c r="E50" s="148"/>
      <c r="F50" s="67"/>
    </row>
    <row r="51" spans="1:6" ht="16.899999999999999" customHeight="1">
      <c r="A51" s="74"/>
      <c r="B51" s="176"/>
      <c r="C51" s="30"/>
      <c r="D51" s="196"/>
      <c r="E51" s="148"/>
      <c r="F51" s="67"/>
    </row>
    <row r="52" spans="1:6" ht="16.899999999999999" customHeight="1">
      <c r="A52" s="74"/>
      <c r="B52" s="176"/>
      <c r="C52" s="30"/>
      <c r="D52" s="196"/>
      <c r="E52" s="148"/>
      <c r="F52" s="67"/>
    </row>
    <row r="53" spans="1:6" ht="16.899999999999999" customHeight="1">
      <c r="A53" s="74"/>
      <c r="B53" s="176"/>
      <c r="C53" s="30"/>
      <c r="D53" s="196"/>
      <c r="E53" s="148"/>
      <c r="F53" s="67"/>
    </row>
    <row r="54" spans="1:6" ht="16.899999999999999" customHeight="1">
      <c r="A54" s="74"/>
      <c r="B54" s="176"/>
      <c r="C54" s="30"/>
      <c r="D54" s="196"/>
      <c r="E54" s="148"/>
      <c r="F54" s="67"/>
    </row>
    <row r="55" spans="1:6" ht="16.899999999999999" customHeight="1">
      <c r="A55" s="74"/>
      <c r="B55" s="176"/>
      <c r="C55" s="30"/>
      <c r="D55" s="196"/>
      <c r="E55" s="148"/>
      <c r="F55" s="67"/>
    </row>
    <row r="56" spans="1:6" ht="16.899999999999999" customHeight="1">
      <c r="A56" s="74"/>
      <c r="B56" s="176"/>
      <c r="C56" s="30"/>
      <c r="D56" s="196"/>
      <c r="E56" s="148"/>
      <c r="F56" s="67"/>
    </row>
    <row r="57" spans="1:6" ht="16.899999999999999" customHeight="1">
      <c r="A57" s="74"/>
      <c r="B57" s="176"/>
      <c r="C57" s="30"/>
      <c r="D57" s="196"/>
      <c r="E57" s="148"/>
      <c r="F57" s="67"/>
    </row>
    <row r="58" spans="1:6" ht="16.899999999999999" customHeight="1" thickBot="1">
      <c r="A58" s="163"/>
      <c r="B58" s="545"/>
      <c r="C58" s="150"/>
      <c r="D58" s="578"/>
      <c r="E58" s="152"/>
      <c r="F58" s="67"/>
    </row>
    <row r="59" spans="1:6" ht="16.899999999999999" customHeight="1">
      <c r="A59" s="67" t="s">
        <v>689</v>
      </c>
      <c r="B59" s="67"/>
      <c r="C59" s="67"/>
      <c r="D59" s="67"/>
      <c r="E59" s="67"/>
      <c r="F59" s="67"/>
    </row>
    <row r="60" spans="1:6" ht="16.899999999999999" customHeight="1">
      <c r="A60" s="1391">
        <v>91</v>
      </c>
      <c r="B60" s="135"/>
      <c r="C60" s="135"/>
      <c r="D60" s="135"/>
      <c r="E60" s="135"/>
      <c r="F60" s="67"/>
    </row>
    <row r="61" spans="1:6">
      <c r="A61" s="67"/>
    </row>
    <row r="62" spans="1:6">
      <c r="A62" s="67"/>
    </row>
    <row r="63" spans="1:6">
      <c r="A63" s="67"/>
    </row>
    <row r="64" spans="1:6">
      <c r="A64" s="67"/>
    </row>
    <row r="65" spans="1:1">
      <c r="A65" s="67"/>
    </row>
    <row r="66" spans="1:1">
      <c r="A66" s="67"/>
    </row>
    <row r="67" spans="1:1">
      <c r="A67" s="67"/>
    </row>
    <row r="68" spans="1:1">
      <c r="A68" s="67"/>
    </row>
    <row r="69" spans="1:1">
      <c r="A69" s="67"/>
    </row>
    <row r="70" spans="1:1">
      <c r="A70" s="67"/>
    </row>
    <row r="71" spans="1:1">
      <c r="A71" s="67"/>
    </row>
    <row r="72" spans="1:1">
      <c r="A72" s="67"/>
    </row>
    <row r="73" spans="1:1">
      <c r="A73" s="67"/>
    </row>
    <row r="74" spans="1:1">
      <c r="A74" s="67"/>
    </row>
    <row r="75" spans="1:1">
      <c r="A75" s="67"/>
    </row>
    <row r="76" spans="1:1">
      <c r="A76" s="67"/>
    </row>
    <row r="77" spans="1:1">
      <c r="A77" s="67"/>
    </row>
    <row r="78" spans="1:1">
      <c r="A78" s="67"/>
    </row>
    <row r="79" spans="1:1">
      <c r="A79" s="67"/>
    </row>
    <row r="80" spans="1:1">
      <c r="A80" s="67"/>
    </row>
    <row r="81" spans="1:1">
      <c r="A81" s="67"/>
    </row>
    <row r="82" spans="1:1">
      <c r="A82" s="67"/>
    </row>
    <row r="83" spans="1:1">
      <c r="A83" s="67"/>
    </row>
    <row r="84" spans="1:1">
      <c r="A84" s="67"/>
    </row>
    <row r="85" spans="1:1">
      <c r="A85" s="67"/>
    </row>
  </sheetData>
  <printOptions horizontalCentered="1"/>
  <pageMargins left="0.5" right="0.5" top="0.5" bottom="0.5" header="0.5" footer="0.5"/>
  <pageSetup scale="65" orientation="portrait" r:id="rId1"/>
  <headerFooter alignWithMargins="0"/>
  <legacyDrawing r:id="rId2"/>
</worksheet>
</file>

<file path=xl/worksheets/sheet51.xml><?xml version="1.0" encoding="utf-8"?>
<worksheet xmlns="http://schemas.openxmlformats.org/spreadsheetml/2006/main" xmlns:r="http://schemas.openxmlformats.org/officeDocument/2006/relationships">
  <sheetPr transitionEvaluation="1">
    <pageSetUpPr fitToPage="1"/>
  </sheetPr>
  <dimension ref="A1:G65"/>
  <sheetViews>
    <sheetView defaultGridColor="0" colorId="22" zoomScale="75" zoomScaleNormal="75" workbookViewId="0"/>
  </sheetViews>
  <sheetFormatPr defaultColWidth="9.77734375" defaultRowHeight="15"/>
  <cols>
    <col min="1" max="1" width="6.77734375" customWidth="1"/>
    <col min="2" max="2" width="1.77734375" customWidth="1"/>
    <col min="3" max="3" width="75.77734375" customWidth="1"/>
    <col min="4" max="4" width="1.77734375" customWidth="1"/>
    <col min="5" max="5" width="20.77734375" customWidth="1"/>
    <col min="6" max="6" width="12.77734375" customWidth="1"/>
  </cols>
  <sheetData>
    <row r="1" spans="1:7" ht="16.899999999999999" customHeight="1" thickBot="1">
      <c r="A1" s="66" t="str">
        <f>'Data Sheet'!A54</f>
        <v>Annual Report of THE MIDDLEBURGH TELEPHONE COMPANY                                                                                           For the period ending DECEMBER 31, 2013</v>
      </c>
      <c r="B1" s="67"/>
      <c r="C1" s="67"/>
      <c r="D1" s="67"/>
      <c r="E1" s="67"/>
      <c r="F1" s="67"/>
      <c r="G1" s="67"/>
    </row>
    <row r="2" spans="1:7" ht="16.899999999999999" customHeight="1">
      <c r="A2" s="68"/>
      <c r="B2" s="69"/>
      <c r="C2" s="69"/>
      <c r="D2" s="69"/>
      <c r="E2" s="69"/>
      <c r="F2" s="70"/>
      <c r="G2" s="67"/>
    </row>
    <row r="3" spans="1:7" ht="16.899999999999999" customHeight="1">
      <c r="A3" s="518"/>
      <c r="B3" s="135"/>
      <c r="C3" s="135"/>
      <c r="D3" s="135"/>
      <c r="E3" s="135"/>
      <c r="F3" s="136"/>
      <c r="G3" s="67"/>
    </row>
    <row r="4" spans="1:7" ht="16.899999999999999" customHeight="1">
      <c r="A4" s="74"/>
      <c r="B4" s="67"/>
      <c r="C4" s="67"/>
      <c r="D4" s="67"/>
      <c r="E4" s="67"/>
      <c r="F4" s="75"/>
      <c r="G4" s="67"/>
    </row>
    <row r="5" spans="1:7" ht="16.899999999999999" customHeight="1">
      <c r="A5" s="74"/>
      <c r="B5" s="67"/>
      <c r="C5" s="67"/>
      <c r="D5" s="67"/>
      <c r="E5" s="67"/>
      <c r="F5" s="75"/>
      <c r="G5" s="67"/>
    </row>
    <row r="6" spans="1:7" ht="16.899999999999999" customHeight="1">
      <c r="A6" s="74"/>
      <c r="B6" s="67"/>
      <c r="C6" s="67"/>
      <c r="D6" s="67"/>
      <c r="E6" s="67"/>
      <c r="F6" s="75"/>
      <c r="G6" s="67"/>
    </row>
    <row r="7" spans="1:7" ht="16.899999999999999" customHeight="1">
      <c r="A7" s="74"/>
      <c r="B7" s="67"/>
      <c r="C7" s="67"/>
      <c r="D7" s="67"/>
      <c r="E7" s="67"/>
      <c r="F7" s="75"/>
      <c r="G7" s="67"/>
    </row>
    <row r="8" spans="1:7" ht="16.899999999999999" customHeight="1">
      <c r="A8" s="74"/>
      <c r="B8" s="67"/>
      <c r="C8" s="67"/>
      <c r="D8" s="67"/>
      <c r="E8" s="67"/>
      <c r="F8" s="75"/>
      <c r="G8" s="67"/>
    </row>
    <row r="9" spans="1:7" ht="16.899999999999999" customHeight="1">
      <c r="A9" s="74"/>
      <c r="B9" s="67"/>
      <c r="C9" s="67"/>
      <c r="D9" s="67"/>
      <c r="E9" s="67"/>
      <c r="F9" s="75"/>
      <c r="G9" s="67"/>
    </row>
    <row r="10" spans="1:7" ht="16.899999999999999" customHeight="1">
      <c r="A10" s="74"/>
      <c r="B10" s="67"/>
      <c r="C10" s="67"/>
      <c r="D10" s="67"/>
      <c r="E10" s="67"/>
      <c r="F10" s="75"/>
      <c r="G10" s="67"/>
    </row>
    <row r="11" spans="1:7" ht="16.899999999999999" customHeight="1">
      <c r="A11" s="74"/>
      <c r="B11" s="67"/>
      <c r="C11" s="67"/>
      <c r="D11" s="67"/>
      <c r="E11" s="67"/>
      <c r="F11" s="75"/>
      <c r="G11" s="67"/>
    </row>
    <row r="12" spans="1:7" ht="16.899999999999999" customHeight="1">
      <c r="A12" s="74"/>
      <c r="B12" s="67"/>
      <c r="C12" s="67"/>
      <c r="D12" s="67"/>
      <c r="E12" s="67"/>
      <c r="F12" s="75"/>
      <c r="G12" s="67"/>
    </row>
    <row r="13" spans="1:7" ht="16.899999999999999" customHeight="1">
      <c r="A13" s="74"/>
      <c r="B13" s="67"/>
      <c r="C13" s="67"/>
      <c r="D13" s="67"/>
      <c r="E13" s="67"/>
      <c r="F13" s="75"/>
      <c r="G13" s="67"/>
    </row>
    <row r="14" spans="1:7" ht="16.899999999999999" customHeight="1">
      <c r="A14" s="74"/>
      <c r="B14" s="67"/>
      <c r="C14" s="67"/>
      <c r="D14" s="67"/>
      <c r="E14" s="67"/>
      <c r="F14" s="75"/>
      <c r="G14" s="67"/>
    </row>
    <row r="15" spans="1:7" ht="16.899999999999999" customHeight="1">
      <c r="A15" s="74"/>
      <c r="B15" s="67"/>
      <c r="C15" s="67"/>
      <c r="D15" s="67"/>
      <c r="E15" s="67"/>
      <c r="F15" s="75"/>
      <c r="G15" s="67"/>
    </row>
    <row r="16" spans="1:7" ht="16.899999999999999" customHeight="1">
      <c r="A16" s="74"/>
      <c r="B16" s="67"/>
      <c r="C16" s="67"/>
      <c r="D16" s="67"/>
      <c r="E16" s="67"/>
      <c r="F16" s="75"/>
      <c r="G16" s="67"/>
    </row>
    <row r="17" spans="1:7" ht="16.899999999999999" customHeight="1">
      <c r="A17" s="74"/>
      <c r="B17" s="67"/>
      <c r="C17" s="67"/>
      <c r="D17" s="67"/>
      <c r="E17" s="67"/>
      <c r="F17" s="75"/>
      <c r="G17" s="67"/>
    </row>
    <row r="18" spans="1:7" ht="16.899999999999999" customHeight="1">
      <c r="A18" s="74"/>
      <c r="B18" s="67"/>
      <c r="C18" s="67"/>
      <c r="D18" s="67"/>
      <c r="E18" s="67"/>
      <c r="F18" s="75"/>
      <c r="G18" s="67"/>
    </row>
    <row r="19" spans="1:7" ht="16.899999999999999" customHeight="1">
      <c r="A19" s="74"/>
      <c r="B19" s="67"/>
      <c r="C19" s="67"/>
      <c r="D19" s="67"/>
      <c r="E19" s="30"/>
      <c r="F19" s="902"/>
      <c r="G19" s="67"/>
    </row>
    <row r="20" spans="1:7" ht="16.899999999999999" customHeight="1">
      <c r="A20" s="74"/>
      <c r="B20" s="67"/>
      <c r="C20" s="67"/>
      <c r="D20" s="67"/>
      <c r="E20" s="30"/>
      <c r="F20" s="902"/>
      <c r="G20" s="67"/>
    </row>
    <row r="21" spans="1:7" ht="16.899999999999999" customHeight="1">
      <c r="A21" s="74"/>
      <c r="B21" s="67"/>
      <c r="C21" s="67"/>
      <c r="D21" s="67"/>
      <c r="E21" s="30"/>
      <c r="F21" s="902"/>
      <c r="G21" s="67"/>
    </row>
    <row r="22" spans="1:7" ht="16.899999999999999" customHeight="1">
      <c r="A22" s="888" t="s">
        <v>1629</v>
      </c>
      <c r="B22" s="355"/>
      <c r="C22" s="355"/>
      <c r="D22" s="355"/>
      <c r="E22" s="903"/>
      <c r="F22" s="904"/>
      <c r="G22" s="67"/>
    </row>
    <row r="23" spans="1:7" ht="16.899999999999999" customHeight="1">
      <c r="A23" s="74"/>
      <c r="B23" s="67"/>
      <c r="C23" s="67"/>
      <c r="D23" s="67"/>
      <c r="E23" s="30"/>
      <c r="F23" s="902"/>
      <c r="G23" s="67"/>
    </row>
    <row r="24" spans="1:7" ht="16.899999999999999" customHeight="1">
      <c r="A24" s="74"/>
      <c r="B24" s="67"/>
      <c r="C24" s="67"/>
      <c r="D24" s="67"/>
      <c r="E24" s="30"/>
      <c r="F24" s="902"/>
      <c r="G24" s="67"/>
    </row>
    <row r="25" spans="1:7" ht="16.899999999999999" customHeight="1">
      <c r="A25" s="74"/>
      <c r="B25" s="67"/>
      <c r="C25" s="67"/>
      <c r="D25" s="67"/>
      <c r="E25" s="30"/>
      <c r="F25" s="902"/>
      <c r="G25" s="67"/>
    </row>
    <row r="26" spans="1:7" ht="16.899999999999999" customHeight="1">
      <c r="A26" s="74"/>
      <c r="B26" s="67"/>
      <c r="C26" s="67"/>
      <c r="D26" s="67"/>
      <c r="E26" s="30"/>
      <c r="F26" s="902"/>
      <c r="G26" s="67"/>
    </row>
    <row r="27" spans="1:7" ht="16.899999999999999" customHeight="1">
      <c r="A27" s="74"/>
      <c r="B27" s="67"/>
      <c r="C27" s="67"/>
      <c r="D27" s="67"/>
      <c r="E27" s="30"/>
      <c r="F27" s="902"/>
      <c r="G27" s="67"/>
    </row>
    <row r="28" spans="1:7" ht="16.899999999999999" customHeight="1">
      <c r="A28" s="74"/>
      <c r="B28" s="67"/>
      <c r="C28" s="67"/>
      <c r="D28" s="67"/>
      <c r="E28" s="30"/>
      <c r="F28" s="902"/>
      <c r="G28" s="67"/>
    </row>
    <row r="29" spans="1:7" ht="16.899999999999999" customHeight="1">
      <c r="A29" s="74"/>
      <c r="B29" s="67"/>
      <c r="C29" s="67"/>
      <c r="D29" s="67"/>
      <c r="E29" s="30"/>
      <c r="F29" s="902"/>
      <c r="G29" s="67"/>
    </row>
    <row r="30" spans="1:7" ht="16.899999999999999" customHeight="1">
      <c r="A30" s="74"/>
      <c r="B30" s="67"/>
      <c r="C30" s="67"/>
      <c r="D30" s="67"/>
      <c r="E30" s="30"/>
      <c r="F30" s="902"/>
      <c r="G30" s="67"/>
    </row>
    <row r="31" spans="1:7" ht="16.899999999999999" customHeight="1">
      <c r="A31" s="74"/>
      <c r="B31" s="67"/>
      <c r="C31" s="67"/>
      <c r="D31" s="67"/>
      <c r="E31" s="30"/>
      <c r="F31" s="902"/>
      <c r="G31" s="67"/>
    </row>
    <row r="32" spans="1:7" ht="16.899999999999999" customHeight="1">
      <c r="A32" s="74"/>
      <c r="B32" s="67"/>
      <c r="C32" s="67"/>
      <c r="D32" s="67"/>
      <c r="E32" s="30"/>
      <c r="F32" s="902"/>
      <c r="G32" s="67"/>
    </row>
    <row r="33" spans="1:7" ht="16.899999999999999" customHeight="1">
      <c r="A33" s="74"/>
      <c r="B33" s="67"/>
      <c r="C33" s="67"/>
      <c r="D33" s="67"/>
      <c r="E33" s="67"/>
      <c r="F33" s="902"/>
      <c r="G33" s="67"/>
    </row>
    <row r="34" spans="1:7" ht="16.899999999999999" customHeight="1">
      <c r="A34" s="237"/>
      <c r="B34" s="135"/>
      <c r="C34" s="135"/>
      <c r="D34" s="135"/>
      <c r="E34" s="135"/>
      <c r="F34" s="136"/>
      <c r="G34" s="67"/>
    </row>
    <row r="35" spans="1:7" ht="16.899999999999999" customHeight="1">
      <c r="A35" s="74"/>
      <c r="B35" s="67"/>
      <c r="C35" s="67"/>
      <c r="D35" s="67"/>
      <c r="E35" s="67"/>
      <c r="F35" s="75"/>
      <c r="G35" s="67"/>
    </row>
    <row r="36" spans="1:7" ht="16.899999999999999" customHeight="1">
      <c r="A36" s="74"/>
      <c r="B36" s="67"/>
      <c r="C36" s="67"/>
      <c r="D36" s="67"/>
      <c r="E36" s="67"/>
      <c r="F36" s="75"/>
      <c r="G36" s="67"/>
    </row>
    <row r="37" spans="1:7" ht="16.899999999999999" customHeight="1">
      <c r="A37" s="74"/>
      <c r="B37" s="67"/>
      <c r="C37" s="67"/>
      <c r="D37" s="67"/>
      <c r="E37" s="67"/>
      <c r="F37" s="75"/>
      <c r="G37" s="67"/>
    </row>
    <row r="38" spans="1:7" ht="16.899999999999999" customHeight="1">
      <c r="A38" s="74"/>
      <c r="B38" s="67"/>
      <c r="C38" s="67"/>
      <c r="D38" s="67"/>
      <c r="E38" s="67"/>
      <c r="F38" s="75"/>
      <c r="G38" s="67"/>
    </row>
    <row r="39" spans="1:7" ht="16.899999999999999" customHeight="1">
      <c r="A39" s="74"/>
      <c r="B39" s="67"/>
      <c r="C39" s="67"/>
      <c r="D39" s="67"/>
      <c r="E39" s="67"/>
      <c r="F39" s="75"/>
      <c r="G39" s="67"/>
    </row>
    <row r="40" spans="1:7" ht="16.899999999999999" customHeight="1">
      <c r="A40" s="74"/>
      <c r="B40" s="67"/>
      <c r="C40" s="67"/>
      <c r="D40" s="67"/>
      <c r="E40" s="30"/>
      <c r="F40" s="902"/>
      <c r="G40" s="67"/>
    </row>
    <row r="41" spans="1:7" ht="16.899999999999999" customHeight="1">
      <c r="A41" s="74"/>
      <c r="B41" s="67"/>
      <c r="C41" s="67"/>
      <c r="D41" s="67"/>
      <c r="E41" s="30"/>
      <c r="F41" s="902"/>
      <c r="G41" s="67"/>
    </row>
    <row r="42" spans="1:7" ht="16.899999999999999" customHeight="1">
      <c r="A42" s="74"/>
      <c r="B42" s="67"/>
      <c r="C42" s="67"/>
      <c r="D42" s="67"/>
      <c r="E42" s="30"/>
      <c r="F42" s="902"/>
      <c r="G42" s="67"/>
    </row>
    <row r="43" spans="1:7" ht="16.899999999999999" customHeight="1">
      <c r="A43" s="74"/>
      <c r="B43" s="67"/>
      <c r="C43" s="67"/>
      <c r="D43" s="67"/>
      <c r="E43" s="30"/>
      <c r="F43" s="902"/>
      <c r="G43" s="67" t="s">
        <v>795</v>
      </c>
    </row>
    <row r="44" spans="1:7" ht="16.899999999999999" customHeight="1">
      <c r="A44" s="74"/>
      <c r="B44" s="67"/>
      <c r="C44" s="67"/>
      <c r="D44" s="67"/>
      <c r="E44" s="67"/>
      <c r="F44" s="902"/>
      <c r="G44" s="67"/>
    </row>
    <row r="45" spans="1:7" ht="16.899999999999999" customHeight="1">
      <c r="A45" s="74"/>
      <c r="B45" s="67"/>
      <c r="C45" s="67"/>
      <c r="D45" s="67"/>
      <c r="E45" s="67"/>
      <c r="F45" s="75"/>
      <c r="G45" s="67"/>
    </row>
    <row r="46" spans="1:7" ht="16.899999999999999" customHeight="1">
      <c r="A46" s="74"/>
      <c r="B46" s="67"/>
      <c r="C46" s="67"/>
      <c r="D46" s="67"/>
      <c r="E46" s="67"/>
      <c r="F46" s="75"/>
      <c r="G46" s="67"/>
    </row>
    <row r="47" spans="1:7" ht="16.899999999999999" customHeight="1">
      <c r="A47" s="74"/>
      <c r="B47" s="67"/>
      <c r="C47" s="67"/>
      <c r="D47" s="67"/>
      <c r="E47" s="67"/>
      <c r="F47" s="75"/>
      <c r="G47" s="67"/>
    </row>
    <row r="48" spans="1:7" ht="16.899999999999999" customHeight="1">
      <c r="A48" s="74"/>
      <c r="B48" s="67"/>
      <c r="C48" s="67"/>
      <c r="D48" s="67"/>
      <c r="E48" s="67"/>
      <c r="F48" s="75"/>
      <c r="G48" s="67"/>
    </row>
    <row r="49" spans="1:7" ht="16.899999999999999" customHeight="1">
      <c r="A49" s="74"/>
      <c r="B49" s="67"/>
      <c r="C49" s="67"/>
      <c r="D49" s="67"/>
      <c r="E49" s="67"/>
      <c r="F49" s="75"/>
      <c r="G49" s="67"/>
    </row>
    <row r="50" spans="1:7" ht="16.899999999999999" customHeight="1">
      <c r="A50" s="74"/>
      <c r="B50" s="67"/>
      <c r="C50" s="30"/>
      <c r="D50" s="67"/>
      <c r="E50" s="30"/>
      <c r="F50" s="75"/>
      <c r="G50" s="67"/>
    </row>
    <row r="51" spans="1:7" ht="16.899999999999999" customHeight="1">
      <c r="A51" s="74"/>
      <c r="B51" s="67"/>
      <c r="C51" s="30"/>
      <c r="D51" s="67"/>
      <c r="E51" s="30"/>
      <c r="F51" s="75"/>
      <c r="G51" s="67"/>
    </row>
    <row r="52" spans="1:7" ht="16.899999999999999" customHeight="1">
      <c r="A52" s="74"/>
      <c r="B52" s="67"/>
      <c r="C52" s="30"/>
      <c r="D52" s="67"/>
      <c r="E52" s="30"/>
      <c r="F52" s="75"/>
      <c r="G52" s="67"/>
    </row>
    <row r="53" spans="1:7" ht="16.899999999999999" customHeight="1">
      <c r="A53" s="74"/>
      <c r="B53" s="67"/>
      <c r="C53" s="30"/>
      <c r="D53" s="67"/>
      <c r="E53" s="30"/>
      <c r="F53" s="75"/>
      <c r="G53" s="67"/>
    </row>
    <row r="54" spans="1:7" ht="16.899999999999999" customHeight="1">
      <c r="A54" s="74"/>
      <c r="B54" s="67"/>
      <c r="C54" s="67"/>
      <c r="D54" s="67"/>
      <c r="E54" s="67"/>
      <c r="F54" s="75"/>
      <c r="G54" s="67"/>
    </row>
    <row r="55" spans="1:7" ht="16.899999999999999" customHeight="1">
      <c r="A55" s="74"/>
      <c r="B55" s="67"/>
      <c r="C55" s="67"/>
      <c r="D55" s="67"/>
      <c r="E55" s="67"/>
      <c r="F55" s="75"/>
      <c r="G55" s="67"/>
    </row>
    <row r="56" spans="1:7" ht="16.899999999999999" customHeight="1">
      <c r="A56" s="74"/>
      <c r="B56" s="67"/>
      <c r="C56" s="67"/>
      <c r="D56" s="67"/>
      <c r="E56" s="67"/>
      <c r="F56" s="75"/>
      <c r="G56" s="67"/>
    </row>
    <row r="57" spans="1:7" ht="16.899999999999999" customHeight="1">
      <c r="A57" s="74"/>
      <c r="B57" s="67"/>
      <c r="C57" s="67"/>
      <c r="D57" s="67"/>
      <c r="E57" s="67"/>
      <c r="F57" s="75"/>
      <c r="G57" s="67"/>
    </row>
    <row r="58" spans="1:7" ht="16.899999999999999" customHeight="1">
      <c r="A58" s="74"/>
      <c r="B58" s="67"/>
      <c r="C58" s="67"/>
      <c r="D58" s="67"/>
      <c r="E58" s="67"/>
      <c r="F58" s="75"/>
      <c r="G58" s="67"/>
    </row>
    <row r="59" spans="1:7" ht="16.899999999999999" customHeight="1">
      <c r="A59" s="74"/>
      <c r="B59" s="67"/>
      <c r="C59" s="67"/>
      <c r="D59" s="67"/>
      <c r="E59" s="30"/>
      <c r="F59" s="75"/>
      <c r="G59" s="67"/>
    </row>
    <row r="60" spans="1:7" ht="16.899999999999999" customHeight="1">
      <c r="A60" s="74"/>
      <c r="B60" s="67"/>
      <c r="C60" s="67"/>
      <c r="D60" s="67"/>
      <c r="E60" s="30"/>
      <c r="F60" s="75"/>
      <c r="G60" s="67"/>
    </row>
    <row r="61" spans="1:7" ht="16.899999999999999" customHeight="1">
      <c r="A61" s="74"/>
      <c r="B61" s="67"/>
      <c r="C61" s="67"/>
      <c r="D61" s="67"/>
      <c r="E61" s="30"/>
      <c r="F61" s="75"/>
      <c r="G61" s="67"/>
    </row>
    <row r="62" spans="1:7" ht="16.899999999999999" customHeight="1">
      <c r="A62" s="74"/>
      <c r="B62" s="67"/>
      <c r="C62" s="67"/>
      <c r="D62" s="67"/>
      <c r="E62" s="30"/>
      <c r="F62" s="75"/>
      <c r="G62" s="67"/>
    </row>
    <row r="63" spans="1:7" ht="16.899999999999999" customHeight="1" thickBot="1">
      <c r="A63" s="163"/>
      <c r="B63" s="104"/>
      <c r="C63" s="104"/>
      <c r="D63" s="104"/>
      <c r="E63" s="104"/>
      <c r="F63" s="145"/>
      <c r="G63" s="67"/>
    </row>
    <row r="64" spans="1:7" ht="16.899999999999999" customHeight="1">
      <c r="A64" s="67"/>
      <c r="B64" s="67"/>
      <c r="C64" s="67"/>
      <c r="D64" s="67"/>
      <c r="E64" s="67"/>
      <c r="F64" s="67"/>
      <c r="G64" s="67"/>
    </row>
    <row r="65" spans="1:7" ht="16.899999999999999" customHeight="1">
      <c r="A65" s="135" t="s">
        <v>2364</v>
      </c>
      <c r="B65" s="108"/>
      <c r="C65" s="108"/>
      <c r="D65" s="108"/>
      <c r="E65" s="108"/>
      <c r="F65" s="108"/>
      <c r="G65" s="67"/>
    </row>
  </sheetData>
  <printOptions horizontalCentered="1" verticalCentered="1"/>
  <pageMargins left="0.5" right="0.5" top="0.5" bottom="0.5" header="0" footer="0"/>
  <pageSetup scale="61" orientation="portrait" r:id="rId1"/>
  <headerFooter alignWithMargins="0"/>
  <legacyDrawing r:id="rId2"/>
</worksheet>
</file>

<file path=xl/worksheets/sheet52.xml><?xml version="1.0" encoding="utf-8"?>
<worksheet xmlns="http://schemas.openxmlformats.org/spreadsheetml/2006/main" xmlns:r="http://schemas.openxmlformats.org/officeDocument/2006/relationships">
  <sheetPr transitionEvaluation="1">
    <pageSetUpPr fitToPage="1"/>
  </sheetPr>
  <dimension ref="A1:H82"/>
  <sheetViews>
    <sheetView defaultGridColor="0" colorId="22" zoomScale="75" zoomScaleNormal="75" workbookViewId="0"/>
  </sheetViews>
  <sheetFormatPr defaultColWidth="9.77734375" defaultRowHeight="15"/>
  <cols>
    <col min="1" max="1" width="5.77734375" customWidth="1"/>
    <col min="2" max="2" width="1.77734375" customWidth="1"/>
    <col min="3" max="3" width="7.77734375" customWidth="1"/>
    <col min="4" max="4" width="70.77734375" customWidth="1"/>
    <col min="5" max="5" width="1.77734375" customWidth="1"/>
    <col min="6" max="7" width="20.77734375" customWidth="1"/>
  </cols>
  <sheetData>
    <row r="1" spans="1:8" ht="16.899999999999999" customHeight="1" thickBot="1">
      <c r="A1" s="66" t="str">
        <f>'Data Sheet'!A56</f>
        <v>Annual Report of THE MIDDLEBURGH TELEPHONE COMPANY                                                                                                       For the period ending DECEMBER 31, 2013</v>
      </c>
      <c r="B1" s="67"/>
      <c r="C1" s="67"/>
      <c r="D1" s="67"/>
      <c r="E1" s="67"/>
      <c r="F1" s="67"/>
      <c r="G1" s="67"/>
      <c r="H1" s="67"/>
    </row>
    <row r="2" spans="1:8" ht="16.899999999999999" customHeight="1">
      <c r="A2" s="68"/>
      <c r="B2" s="69"/>
      <c r="C2" s="69"/>
      <c r="D2" s="69"/>
      <c r="E2" s="69"/>
      <c r="F2" s="69"/>
      <c r="G2" s="70"/>
      <c r="H2" s="67"/>
    </row>
    <row r="3" spans="1:8" ht="16.899999999999999" customHeight="1">
      <c r="A3" s="888"/>
      <c r="B3" s="135"/>
      <c r="C3" s="135"/>
      <c r="D3" s="135"/>
      <c r="E3" s="135"/>
      <c r="F3" s="135"/>
      <c r="G3" s="136"/>
      <c r="H3" s="67"/>
    </row>
    <row r="4" spans="1:8" ht="16.899999999999999" customHeight="1">
      <c r="A4" s="585"/>
      <c r="B4" s="67"/>
      <c r="C4" s="108"/>
      <c r="D4" s="108"/>
      <c r="E4" s="108"/>
      <c r="F4" s="108"/>
      <c r="G4" s="155"/>
      <c r="H4" s="67"/>
    </row>
    <row r="5" spans="1:8" ht="16.899999999999999" customHeight="1">
      <c r="A5" s="74"/>
      <c r="B5" s="67"/>
      <c r="C5" s="67"/>
      <c r="D5" s="67"/>
      <c r="E5" s="67"/>
      <c r="F5" s="67"/>
      <c r="G5" s="155"/>
      <c r="H5" s="67"/>
    </row>
    <row r="6" spans="1:8" ht="16.899999999999999" customHeight="1">
      <c r="A6" s="74"/>
      <c r="B6" s="67"/>
      <c r="C6" s="67"/>
      <c r="D6" s="67"/>
      <c r="E6" s="67"/>
      <c r="F6" s="67"/>
      <c r="G6" s="75"/>
      <c r="H6" s="67"/>
    </row>
    <row r="7" spans="1:8" ht="16.899999999999999" customHeight="1">
      <c r="A7" s="74"/>
      <c r="B7" s="67"/>
      <c r="C7" s="67"/>
      <c r="D7" s="67"/>
      <c r="E7" s="67"/>
      <c r="F7" s="67"/>
      <c r="G7" s="75"/>
      <c r="H7" s="67"/>
    </row>
    <row r="8" spans="1:8" ht="16.899999999999999" customHeight="1">
      <c r="A8" s="74"/>
      <c r="B8" s="67"/>
      <c r="C8" s="67"/>
      <c r="D8" s="67"/>
      <c r="E8" s="67"/>
      <c r="F8" s="67"/>
      <c r="G8" s="75"/>
      <c r="H8" s="67"/>
    </row>
    <row r="9" spans="1:8" ht="16.899999999999999" customHeight="1">
      <c r="A9" s="74"/>
      <c r="B9" s="67"/>
      <c r="C9" s="67"/>
      <c r="D9" s="67"/>
      <c r="E9" s="67"/>
      <c r="F9" s="67"/>
      <c r="G9" s="75"/>
      <c r="H9" s="67"/>
    </row>
    <row r="10" spans="1:8" ht="16.899999999999999" customHeight="1">
      <c r="A10" s="74"/>
      <c r="B10" s="67"/>
      <c r="C10" s="67"/>
      <c r="D10" s="67"/>
      <c r="E10" s="67"/>
      <c r="F10" s="67"/>
      <c r="G10" s="75"/>
      <c r="H10" s="67"/>
    </row>
    <row r="11" spans="1:8" ht="16.899999999999999" customHeight="1">
      <c r="A11" s="74"/>
      <c r="B11" s="67"/>
      <c r="C11" s="67"/>
      <c r="D11" s="67"/>
      <c r="E11" s="67"/>
      <c r="F11" s="67"/>
      <c r="G11" s="75"/>
      <c r="H11" s="67"/>
    </row>
    <row r="12" spans="1:8" ht="16.899999999999999" customHeight="1">
      <c r="A12" s="237"/>
      <c r="B12" s="135"/>
      <c r="C12" s="135"/>
      <c r="D12" s="135"/>
      <c r="E12" s="135"/>
      <c r="F12" s="135"/>
      <c r="G12" s="136"/>
      <c r="H12" s="67"/>
    </row>
    <row r="13" spans="1:8" ht="16.899999999999999" customHeight="1">
      <c r="A13" s="74"/>
      <c r="B13" s="67"/>
      <c r="C13" s="67"/>
      <c r="D13" s="67"/>
      <c r="E13" s="67"/>
      <c r="F13" s="67"/>
      <c r="G13" s="75"/>
      <c r="H13" s="67"/>
    </row>
    <row r="14" spans="1:8" ht="16.899999999999999" customHeight="1">
      <c r="A14" s="74"/>
      <c r="B14" s="67"/>
      <c r="C14" s="67"/>
      <c r="D14" s="67"/>
      <c r="E14" s="67"/>
      <c r="F14" s="67"/>
      <c r="G14" s="75"/>
      <c r="H14" s="67"/>
    </row>
    <row r="15" spans="1:8" ht="16.899999999999999" customHeight="1">
      <c r="A15" s="74"/>
      <c r="B15" s="67"/>
      <c r="C15" s="108"/>
      <c r="D15" s="108"/>
      <c r="E15" s="67"/>
      <c r="F15" s="67"/>
      <c r="G15" s="75"/>
      <c r="H15" s="67"/>
    </row>
    <row r="16" spans="1:8" ht="16.899999999999999" customHeight="1">
      <c r="A16" s="74"/>
      <c r="B16" s="67"/>
      <c r="C16" s="108"/>
      <c r="D16" s="108"/>
      <c r="E16" s="67"/>
      <c r="F16" s="67"/>
      <c r="G16" s="75"/>
      <c r="H16" s="67"/>
    </row>
    <row r="17" spans="1:8" ht="16.899999999999999" customHeight="1">
      <c r="A17" s="74"/>
      <c r="B17" s="67"/>
      <c r="C17" s="67"/>
      <c r="D17" s="67"/>
      <c r="E17" s="67"/>
      <c r="F17" s="548"/>
      <c r="G17" s="902"/>
      <c r="H17" s="67"/>
    </row>
    <row r="18" spans="1:8" ht="16.899999999999999" customHeight="1">
      <c r="A18" s="74"/>
      <c r="B18" s="67"/>
      <c r="C18" s="67"/>
      <c r="D18" s="67"/>
      <c r="E18" s="67"/>
      <c r="F18" s="201"/>
      <c r="G18" s="902"/>
      <c r="H18" s="67"/>
    </row>
    <row r="19" spans="1:8" ht="16.899999999999999" customHeight="1">
      <c r="A19" s="74"/>
      <c r="B19" s="67"/>
      <c r="C19" s="67"/>
      <c r="D19" s="67"/>
      <c r="E19" s="67"/>
      <c r="F19" s="201"/>
      <c r="G19" s="902"/>
      <c r="H19" s="67"/>
    </row>
    <row r="20" spans="1:8" ht="16.899999999999999" customHeight="1">
      <c r="A20" s="74"/>
      <c r="B20" s="67"/>
      <c r="C20" s="67"/>
      <c r="D20" s="67"/>
      <c r="E20" s="67"/>
      <c r="F20" s="201"/>
      <c r="G20" s="902"/>
      <c r="H20" s="67"/>
    </row>
    <row r="21" spans="1:8" ht="16.899999999999999" customHeight="1">
      <c r="A21" s="74"/>
      <c r="B21" s="67"/>
      <c r="C21" s="67"/>
      <c r="D21" s="67"/>
      <c r="E21" s="67"/>
      <c r="F21" s="201"/>
      <c r="G21" s="902"/>
      <c r="H21" s="67"/>
    </row>
    <row r="22" spans="1:8" ht="16.899999999999999" customHeight="1">
      <c r="A22" s="888" t="s">
        <v>1629</v>
      </c>
      <c r="B22" s="135"/>
      <c r="C22" s="135"/>
      <c r="D22" s="135"/>
      <c r="E22" s="135"/>
      <c r="F22" s="905"/>
      <c r="G22" s="906"/>
      <c r="H22" s="67"/>
    </row>
    <row r="23" spans="1:8" ht="16.899999999999999" customHeight="1">
      <c r="A23" s="74"/>
      <c r="B23" s="67"/>
      <c r="C23" s="67"/>
      <c r="D23" s="67"/>
      <c r="E23" s="67"/>
      <c r="F23" s="201"/>
      <c r="G23" s="902"/>
      <c r="H23" s="67"/>
    </row>
    <row r="24" spans="1:8" ht="16.899999999999999" customHeight="1">
      <c r="A24" s="74"/>
      <c r="B24" s="67"/>
      <c r="C24" s="67"/>
      <c r="D24" s="67"/>
      <c r="E24" s="67"/>
      <c r="F24" s="201"/>
      <c r="G24" s="902"/>
      <c r="H24" s="67"/>
    </row>
    <row r="25" spans="1:8" ht="16.899999999999999" customHeight="1">
      <c r="A25" s="74"/>
      <c r="B25" s="67"/>
      <c r="C25" s="67"/>
      <c r="D25" s="67"/>
      <c r="E25" s="67"/>
      <c r="F25" s="201"/>
      <c r="G25" s="902"/>
      <c r="H25" s="67"/>
    </row>
    <row r="26" spans="1:8" ht="16.899999999999999" customHeight="1">
      <c r="A26" s="74"/>
      <c r="B26" s="67"/>
      <c r="C26" s="67"/>
      <c r="D26" s="67"/>
      <c r="E26" s="67"/>
      <c r="F26" s="201"/>
      <c r="G26" s="902"/>
      <c r="H26" s="67"/>
    </row>
    <row r="27" spans="1:8" ht="16.899999999999999" customHeight="1">
      <c r="A27" s="74"/>
      <c r="B27" s="67"/>
      <c r="C27" s="67"/>
      <c r="D27" s="67"/>
      <c r="E27" s="67"/>
      <c r="F27" s="201"/>
      <c r="G27" s="902"/>
      <c r="H27" s="67"/>
    </row>
    <row r="28" spans="1:8" ht="16.899999999999999" customHeight="1">
      <c r="A28" s="74"/>
      <c r="B28" s="67"/>
      <c r="C28" s="67"/>
      <c r="D28" s="67"/>
      <c r="E28" s="67"/>
      <c r="F28" s="309"/>
      <c r="G28" s="902"/>
      <c r="H28" s="67"/>
    </row>
    <row r="29" spans="1:8" ht="16.899999999999999" customHeight="1">
      <c r="A29" s="74"/>
      <c r="B29" s="67"/>
      <c r="C29" s="67"/>
      <c r="D29" s="67"/>
      <c r="E29" s="67"/>
      <c r="F29" s="67"/>
      <c r="G29" s="75"/>
      <c r="H29" s="67"/>
    </row>
    <row r="30" spans="1:8" ht="16.899999999999999" customHeight="1">
      <c r="A30" s="237"/>
      <c r="B30" s="135"/>
      <c r="C30" s="135"/>
      <c r="D30" s="135"/>
      <c r="E30" s="135"/>
      <c r="F30" s="135"/>
      <c r="G30" s="136"/>
      <c r="H30" s="67"/>
    </row>
    <row r="31" spans="1:8" ht="16.899999999999999" customHeight="1">
      <c r="A31" s="74"/>
      <c r="B31" s="67"/>
      <c r="C31" s="67"/>
      <c r="D31" s="67"/>
      <c r="E31" s="67"/>
      <c r="F31" s="67"/>
      <c r="G31" s="75"/>
      <c r="H31" s="67"/>
    </row>
    <row r="32" spans="1:8" ht="16.899999999999999" customHeight="1">
      <c r="A32" s="74"/>
      <c r="B32" s="67"/>
      <c r="C32" s="67"/>
      <c r="D32" s="67"/>
      <c r="E32" s="67"/>
      <c r="F32" s="67"/>
      <c r="G32" s="75"/>
      <c r="H32" s="67"/>
    </row>
    <row r="33" spans="1:8" ht="16.899999999999999" customHeight="1">
      <c r="A33" s="74"/>
      <c r="B33" s="67"/>
      <c r="C33" s="67"/>
      <c r="D33" s="96"/>
      <c r="E33" s="108"/>
      <c r="F33" s="108"/>
      <c r="G33" s="75"/>
      <c r="H33" s="67"/>
    </row>
    <row r="34" spans="1:8" ht="16.899999999999999" customHeight="1">
      <c r="A34" s="74"/>
      <c r="B34" s="67"/>
      <c r="C34" s="67"/>
      <c r="D34" s="96"/>
      <c r="E34" s="108"/>
      <c r="F34" s="108"/>
      <c r="G34" s="75"/>
      <c r="H34" s="67"/>
    </row>
    <row r="35" spans="1:8" ht="16.899999999999999" customHeight="1">
      <c r="A35" s="74"/>
      <c r="B35" s="67"/>
      <c r="C35" s="30"/>
      <c r="D35" s="30"/>
      <c r="E35" s="30"/>
      <c r="F35" s="30"/>
      <c r="G35" s="296"/>
      <c r="H35" s="67"/>
    </row>
    <row r="36" spans="1:8" ht="16.899999999999999" customHeight="1">
      <c r="A36" s="74"/>
      <c r="B36" s="67"/>
      <c r="C36" s="30"/>
      <c r="D36" s="30"/>
      <c r="E36" s="30"/>
      <c r="F36" s="30"/>
      <c r="G36" s="199"/>
      <c r="H36" s="67"/>
    </row>
    <row r="37" spans="1:8" ht="16.899999999999999" customHeight="1">
      <c r="A37" s="74"/>
      <c r="B37" s="67"/>
      <c r="C37" s="30"/>
      <c r="D37" s="30"/>
      <c r="E37" s="30"/>
      <c r="F37" s="30"/>
      <c r="G37" s="199"/>
      <c r="H37" s="67"/>
    </row>
    <row r="38" spans="1:8" ht="16.899999999999999" customHeight="1">
      <c r="A38" s="74"/>
      <c r="B38" s="67"/>
      <c r="C38" s="30"/>
      <c r="D38" s="30"/>
      <c r="E38" s="30"/>
      <c r="F38" s="30"/>
      <c r="G38" s="199"/>
      <c r="H38" s="67"/>
    </row>
    <row r="39" spans="1:8" ht="16.899999999999999" customHeight="1">
      <c r="A39" s="74"/>
      <c r="B39" s="67"/>
      <c r="C39" s="30"/>
      <c r="D39" s="30"/>
      <c r="E39" s="30"/>
      <c r="F39" s="30"/>
      <c r="G39" s="199"/>
      <c r="H39" s="67"/>
    </row>
    <row r="40" spans="1:8" ht="16.899999999999999" customHeight="1">
      <c r="A40" s="74"/>
      <c r="B40" s="67"/>
      <c r="C40" s="30"/>
      <c r="D40" s="30"/>
      <c r="E40" s="30"/>
      <c r="F40" s="30"/>
      <c r="G40" s="199"/>
      <c r="H40" s="67"/>
    </row>
    <row r="41" spans="1:8" ht="16.899999999999999" customHeight="1">
      <c r="A41" s="74"/>
      <c r="B41" s="67"/>
      <c r="C41" s="30"/>
      <c r="D41" s="30"/>
      <c r="E41" s="30"/>
      <c r="F41" s="30"/>
      <c r="G41" s="199"/>
      <c r="H41" s="67"/>
    </row>
    <row r="42" spans="1:8" ht="16.899999999999999" customHeight="1">
      <c r="A42" s="74"/>
      <c r="B42" s="67"/>
      <c r="C42" s="30"/>
      <c r="D42" s="30"/>
      <c r="E42" s="30"/>
      <c r="F42" s="30"/>
      <c r="G42" s="199"/>
      <c r="H42" s="67"/>
    </row>
    <row r="43" spans="1:8" ht="16.899999999999999" customHeight="1">
      <c r="A43" s="74"/>
      <c r="B43" s="67"/>
      <c r="C43" s="30"/>
      <c r="D43" s="30"/>
      <c r="E43" s="30"/>
      <c r="F43" s="30"/>
      <c r="G43" s="199"/>
      <c r="H43" s="67"/>
    </row>
    <row r="44" spans="1:8" ht="16.899999999999999" customHeight="1">
      <c r="A44" s="74"/>
      <c r="B44" s="67"/>
      <c r="C44" s="30"/>
      <c r="D44" s="30"/>
      <c r="E44" s="30"/>
      <c r="F44" s="30"/>
      <c r="G44" s="199"/>
      <c r="H44" s="67"/>
    </row>
    <row r="45" spans="1:8" ht="16.899999999999999" customHeight="1">
      <c r="A45" s="74"/>
      <c r="B45" s="67"/>
      <c r="C45" s="30"/>
      <c r="D45" s="30"/>
      <c r="E45" s="30"/>
      <c r="F45" s="30"/>
      <c r="G45" s="199"/>
      <c r="H45" s="67"/>
    </row>
    <row r="46" spans="1:8" ht="16.899999999999999" customHeight="1">
      <c r="A46" s="74"/>
      <c r="B46" s="67"/>
      <c r="C46" s="30"/>
      <c r="D46" s="30"/>
      <c r="E46" s="30"/>
      <c r="F46" s="30"/>
      <c r="G46" s="199"/>
      <c r="H46" s="67"/>
    </row>
    <row r="47" spans="1:8" ht="16.899999999999999" customHeight="1">
      <c r="A47" s="74"/>
      <c r="B47" s="67"/>
      <c r="C47" s="67"/>
      <c r="D47" s="67"/>
      <c r="E47" s="67"/>
      <c r="F47" s="67"/>
      <c r="G47" s="307"/>
      <c r="H47" s="67"/>
    </row>
    <row r="48" spans="1:8" ht="16.899999999999999" customHeight="1">
      <c r="A48" s="74"/>
      <c r="B48" s="67"/>
      <c r="C48" s="67"/>
      <c r="D48" s="67"/>
      <c r="E48" s="67"/>
      <c r="F48" s="67"/>
      <c r="G48" s="75"/>
      <c r="H48" s="67"/>
    </row>
    <row r="49" spans="1:8" ht="16.899999999999999" customHeight="1">
      <c r="A49" s="74"/>
      <c r="B49" s="67"/>
      <c r="C49" s="67"/>
      <c r="D49" s="67"/>
      <c r="E49" s="67"/>
      <c r="F49" s="67"/>
      <c r="G49" s="75"/>
      <c r="H49" s="67"/>
    </row>
    <row r="50" spans="1:8" ht="16.899999999999999" customHeight="1">
      <c r="A50" s="74"/>
      <c r="B50" s="67"/>
      <c r="C50" s="67"/>
      <c r="D50" s="67"/>
      <c r="E50" s="67"/>
      <c r="F50" s="67"/>
      <c r="G50" s="75"/>
      <c r="H50" s="67"/>
    </row>
    <row r="51" spans="1:8" ht="16.899999999999999" customHeight="1">
      <c r="A51" s="74"/>
      <c r="B51" s="67"/>
      <c r="C51" s="67"/>
      <c r="D51" s="67"/>
      <c r="E51" s="67"/>
      <c r="F51" s="67"/>
      <c r="G51" s="75"/>
      <c r="H51" s="67"/>
    </row>
    <row r="52" spans="1:8" ht="16.899999999999999" customHeight="1">
      <c r="A52" s="74"/>
      <c r="B52" s="67"/>
      <c r="C52" s="67"/>
      <c r="D52" s="67"/>
      <c r="E52" s="67"/>
      <c r="F52" s="67"/>
      <c r="G52" s="75"/>
      <c r="H52" s="67"/>
    </row>
    <row r="53" spans="1:8" ht="16.899999999999999" customHeight="1">
      <c r="A53" s="74"/>
      <c r="B53" s="67"/>
      <c r="C53" s="67"/>
      <c r="D53" s="67"/>
      <c r="E53" s="67"/>
      <c r="F53" s="135"/>
      <c r="G53" s="136"/>
      <c r="H53" s="67"/>
    </row>
    <row r="54" spans="1:8" ht="16.899999999999999" customHeight="1">
      <c r="A54" s="74"/>
      <c r="B54" s="67"/>
      <c r="C54" s="108"/>
      <c r="D54" s="108"/>
      <c r="E54" s="67"/>
      <c r="F54" s="67"/>
      <c r="G54" s="75"/>
      <c r="H54" s="67"/>
    </row>
    <row r="55" spans="1:8" ht="16.899999999999999" customHeight="1">
      <c r="A55" s="74"/>
      <c r="B55" s="67"/>
      <c r="C55" s="108"/>
      <c r="D55" s="108"/>
      <c r="E55" s="67"/>
      <c r="F55" s="67"/>
      <c r="G55" s="75"/>
      <c r="H55" s="67"/>
    </row>
    <row r="56" spans="1:8" ht="16.899999999999999" customHeight="1">
      <c r="A56" s="74"/>
      <c r="B56" s="67"/>
      <c r="C56" s="30"/>
      <c r="D56" s="30"/>
      <c r="E56" s="30"/>
      <c r="F56" s="201"/>
      <c r="G56" s="199"/>
      <c r="H56" s="67"/>
    </row>
    <row r="57" spans="1:8" ht="16.899999999999999" customHeight="1">
      <c r="A57" s="74"/>
      <c r="B57" s="67"/>
      <c r="C57" s="30"/>
      <c r="D57" s="30"/>
      <c r="E57" s="30"/>
      <c r="F57" s="201"/>
      <c r="G57" s="199"/>
      <c r="H57" s="67"/>
    </row>
    <row r="58" spans="1:8" ht="16.899999999999999" customHeight="1">
      <c r="A58" s="74"/>
      <c r="B58" s="67"/>
      <c r="C58" s="30"/>
      <c r="D58" s="30"/>
      <c r="E58" s="30"/>
      <c r="F58" s="201"/>
      <c r="G58" s="199"/>
      <c r="H58" s="67"/>
    </row>
    <row r="59" spans="1:8" ht="16.899999999999999" customHeight="1">
      <c r="A59" s="74"/>
      <c r="B59" s="67"/>
      <c r="C59" s="30"/>
      <c r="D59" s="30"/>
      <c r="E59" s="30"/>
      <c r="F59" s="201"/>
      <c r="G59" s="199"/>
      <c r="H59" s="67"/>
    </row>
    <row r="60" spans="1:8" ht="16.899999999999999" customHeight="1">
      <c r="A60" s="74"/>
      <c r="B60" s="67"/>
      <c r="C60" s="30"/>
      <c r="D60" s="30"/>
      <c r="E60" s="30"/>
      <c r="F60" s="201"/>
      <c r="G60" s="199"/>
      <c r="H60" s="67"/>
    </row>
    <row r="61" spans="1:8" ht="16.899999999999999" customHeight="1">
      <c r="A61" s="74"/>
      <c r="B61" s="67"/>
      <c r="C61" s="30"/>
      <c r="D61" s="30"/>
      <c r="E61" s="30"/>
      <c r="F61" s="201"/>
      <c r="G61" s="199"/>
      <c r="H61" s="67"/>
    </row>
    <row r="62" spans="1:8" ht="16.899999999999999" customHeight="1">
      <c r="A62" s="74"/>
      <c r="B62" s="67"/>
      <c r="C62" s="30"/>
      <c r="D62" s="30"/>
      <c r="E62" s="30"/>
      <c r="F62" s="201"/>
      <c r="G62" s="199"/>
      <c r="H62" s="67"/>
    </row>
    <row r="63" spans="1:8" ht="16.899999999999999" customHeight="1">
      <c r="A63" s="74"/>
      <c r="B63" s="67"/>
      <c r="C63" s="30"/>
      <c r="D63" s="30"/>
      <c r="E63" s="30"/>
      <c r="F63" s="201"/>
      <c r="G63" s="199"/>
      <c r="H63" s="67"/>
    </row>
    <row r="64" spans="1:8" ht="16.899999999999999" customHeight="1">
      <c r="A64" s="74"/>
      <c r="B64" s="67"/>
      <c r="C64" s="30"/>
      <c r="D64" s="30"/>
      <c r="E64" s="30"/>
      <c r="F64" s="201"/>
      <c r="G64" s="199"/>
      <c r="H64" s="67"/>
    </row>
    <row r="65" spans="1:8" ht="16.899999999999999" customHeight="1" thickBot="1">
      <c r="A65" s="163"/>
      <c r="B65" s="104"/>
      <c r="C65" s="150"/>
      <c r="D65" s="150"/>
      <c r="E65" s="150"/>
      <c r="F65" s="549"/>
      <c r="G65" s="550"/>
      <c r="H65" s="67"/>
    </row>
    <row r="66" spans="1:8" ht="16.899999999999999" customHeight="1">
      <c r="A66" s="67"/>
      <c r="B66" s="67"/>
      <c r="C66" s="67"/>
      <c r="D66" s="67"/>
      <c r="E66" s="67"/>
      <c r="F66" s="67"/>
      <c r="G66" s="67"/>
      <c r="H66" s="67"/>
    </row>
    <row r="67" spans="1:8" ht="16.899999999999999" customHeight="1">
      <c r="A67" s="135" t="s">
        <v>2367</v>
      </c>
      <c r="B67" s="135"/>
      <c r="C67" s="135"/>
      <c r="D67" s="135"/>
      <c r="E67" s="135"/>
      <c r="F67" s="135"/>
      <c r="G67" s="135"/>
      <c r="H67" s="67"/>
    </row>
    <row r="68" spans="1:8">
      <c r="A68" s="67"/>
    </row>
    <row r="69" spans="1:8">
      <c r="A69" s="67"/>
    </row>
    <row r="70" spans="1:8">
      <c r="A70" s="67"/>
    </row>
    <row r="71" spans="1:8">
      <c r="A71" s="67"/>
    </row>
    <row r="72" spans="1:8">
      <c r="A72" s="67"/>
    </row>
    <row r="73" spans="1:8">
      <c r="A73" s="67"/>
    </row>
    <row r="74" spans="1:8">
      <c r="A74" s="67"/>
    </row>
    <row r="75" spans="1:8">
      <c r="A75" s="67"/>
    </row>
    <row r="76" spans="1:8">
      <c r="A76" s="67"/>
    </row>
    <row r="77" spans="1:8">
      <c r="A77" s="67"/>
    </row>
    <row r="78" spans="1:8">
      <c r="A78" s="67"/>
    </row>
    <row r="79" spans="1:8">
      <c r="A79" s="67"/>
    </row>
    <row r="80" spans="1:8">
      <c r="A80" s="67"/>
    </row>
    <row r="81" spans="1:1">
      <c r="A81" s="67"/>
    </row>
    <row r="82" spans="1:1">
      <c r="A82" s="67"/>
    </row>
  </sheetData>
  <printOptions horizontalCentered="1"/>
  <pageMargins left="0.5" right="0.5" top="0.5" bottom="0.5" header="0.5" footer="0.5"/>
  <pageSetup scale="61" orientation="portrait" r:id="rId1"/>
  <headerFooter alignWithMargins="0"/>
  <legacyDrawing r:id="rId2"/>
</worksheet>
</file>

<file path=xl/worksheets/sheet53.xml><?xml version="1.0" encoding="utf-8"?>
<worksheet xmlns="http://schemas.openxmlformats.org/spreadsheetml/2006/main" xmlns:r="http://schemas.openxmlformats.org/officeDocument/2006/relationships">
  <dimension ref="A1:H249"/>
  <sheetViews>
    <sheetView topLeftCell="A13" zoomScale="80" zoomScaleNormal="80" workbookViewId="0">
      <selection activeCell="G42" sqref="G42"/>
    </sheetView>
  </sheetViews>
  <sheetFormatPr defaultColWidth="9.77734375" defaultRowHeight="15"/>
  <cols>
    <col min="1" max="1" width="7.77734375" customWidth="1"/>
    <col min="2" max="2" width="1.77734375" customWidth="1"/>
    <col min="3" max="3" width="35.77734375" customWidth="1"/>
    <col min="4" max="5" width="12.77734375" customWidth="1"/>
    <col min="6" max="6" width="30.77734375" customWidth="1"/>
    <col min="7" max="7" width="20.109375" bestFit="1" customWidth="1"/>
  </cols>
  <sheetData>
    <row r="1" spans="1:8" ht="16.899999999999999" customHeight="1" thickBot="1">
      <c r="A1" s="1039" t="e">
        <v>#REF!</v>
      </c>
      <c r="B1" s="2"/>
      <c r="C1" s="2"/>
      <c r="D1" s="2"/>
      <c r="E1" s="2"/>
      <c r="F1" s="2"/>
      <c r="G1" s="2"/>
      <c r="H1" s="2"/>
    </row>
    <row r="2" spans="1:8" ht="21.75" customHeight="1">
      <c r="A2" s="278"/>
      <c r="B2" s="167"/>
      <c r="C2" s="167"/>
      <c r="D2" s="167"/>
      <c r="E2" s="167"/>
      <c r="F2" s="167"/>
      <c r="G2" s="1318"/>
      <c r="H2" s="2"/>
    </row>
    <row r="3" spans="1:8" ht="16.899999999999999" customHeight="1">
      <c r="A3" s="158"/>
      <c r="B3" s="2"/>
      <c r="C3" s="2"/>
      <c r="D3" s="2"/>
      <c r="E3" s="2"/>
      <c r="F3" s="2"/>
      <c r="G3" s="282"/>
      <c r="H3" s="2"/>
    </row>
    <row r="4" spans="1:8" ht="16.899999999999999" customHeight="1">
      <c r="A4" s="518" t="s">
        <v>1604</v>
      </c>
      <c r="B4" s="165"/>
      <c r="C4" s="165"/>
      <c r="D4" s="165"/>
      <c r="E4" s="165"/>
      <c r="F4" s="165"/>
      <c r="G4" s="280"/>
      <c r="H4" s="2"/>
    </row>
    <row r="5" spans="1:8" ht="16.899999999999999" customHeight="1">
      <c r="A5" s="518" t="s">
        <v>1605</v>
      </c>
      <c r="B5" s="165"/>
      <c r="C5" s="165"/>
      <c r="D5" s="165"/>
      <c r="E5" s="165"/>
      <c r="F5" s="165"/>
      <c r="G5" s="280"/>
      <c r="H5" s="2"/>
    </row>
    <row r="6" spans="1:8" ht="16.899999999999999" customHeight="1">
      <c r="A6" s="158"/>
      <c r="B6" s="2"/>
      <c r="C6" s="2"/>
      <c r="D6" s="2"/>
      <c r="E6" s="2"/>
      <c r="F6" s="2"/>
      <c r="G6" s="282"/>
      <c r="H6" s="2"/>
    </row>
    <row r="7" spans="1:8" ht="16.899999999999999" customHeight="1">
      <c r="A7" s="1388">
        <v>1</v>
      </c>
      <c r="B7" s="2" t="s">
        <v>1036</v>
      </c>
      <c r="C7" s="2"/>
      <c r="D7" s="2"/>
      <c r="E7" s="2"/>
      <c r="F7" s="2"/>
      <c r="G7" s="282"/>
      <c r="H7" s="2"/>
    </row>
    <row r="8" spans="1:8" ht="16.899999999999999" customHeight="1">
      <c r="A8" s="158"/>
      <c r="B8" s="2" t="s">
        <v>1037</v>
      </c>
      <c r="C8" s="2"/>
      <c r="D8" s="2"/>
      <c r="E8" s="2"/>
      <c r="F8" s="2"/>
      <c r="G8" s="282"/>
      <c r="H8" s="2"/>
    </row>
    <row r="9" spans="1:8" ht="16.899999999999999" customHeight="1">
      <c r="A9" s="158"/>
      <c r="B9" s="2" t="s">
        <v>2259</v>
      </c>
      <c r="C9" s="2"/>
      <c r="D9" s="2"/>
      <c r="E9" s="2"/>
      <c r="F9" s="2"/>
      <c r="G9" s="282"/>
      <c r="H9" s="2"/>
    </row>
    <row r="10" spans="1:8" ht="16.899999999999999" customHeight="1">
      <c r="A10" s="1388">
        <v>2</v>
      </c>
      <c r="B10" s="2" t="s">
        <v>2260</v>
      </c>
      <c r="C10" s="2"/>
      <c r="D10" s="2"/>
      <c r="E10" s="2"/>
      <c r="F10" s="2"/>
      <c r="G10" s="282"/>
      <c r="H10" s="2"/>
    </row>
    <row r="11" spans="1:8" ht="16.899999999999999" customHeight="1">
      <c r="A11" s="1388">
        <v>3</v>
      </c>
      <c r="B11" s="1029" t="s">
        <v>2916</v>
      </c>
      <c r="C11" s="1029"/>
      <c r="D11" s="1029"/>
      <c r="E11" s="1029"/>
      <c r="F11" s="1029"/>
      <c r="G11" s="1043"/>
      <c r="H11" s="2"/>
    </row>
    <row r="12" spans="1:8" ht="16.899999999999999" customHeight="1">
      <c r="A12" s="525"/>
      <c r="B12" s="1319" t="s">
        <v>2917</v>
      </c>
      <c r="C12" s="1319"/>
      <c r="D12" s="1029"/>
      <c r="E12" s="1029"/>
      <c r="F12" s="1029"/>
      <c r="G12" s="1043"/>
      <c r="H12" s="2"/>
    </row>
    <row r="13" spans="1:8" ht="16.899999999999999" customHeight="1">
      <c r="A13" s="283"/>
      <c r="B13" s="1320"/>
      <c r="C13" s="1320"/>
      <c r="D13" s="1320"/>
      <c r="E13" s="1320"/>
      <c r="F13" s="1320"/>
      <c r="G13" s="1321"/>
      <c r="H13" s="2"/>
    </row>
    <row r="14" spans="1:8" ht="16.899999999999999" customHeight="1">
      <c r="A14" s="438"/>
      <c r="B14" s="2"/>
      <c r="C14" s="328"/>
      <c r="D14" s="461" t="s">
        <v>2261</v>
      </c>
      <c r="E14" s="461" t="s">
        <v>1642</v>
      </c>
      <c r="F14" s="461" t="s">
        <v>2262</v>
      </c>
      <c r="G14" s="282"/>
      <c r="H14" s="2"/>
    </row>
    <row r="15" spans="1:8" ht="16.899999999999999" customHeight="1">
      <c r="A15" s="436" t="s">
        <v>36</v>
      </c>
      <c r="B15" s="2"/>
      <c r="C15" s="461" t="s">
        <v>2263</v>
      </c>
      <c r="D15" s="461" t="s">
        <v>2264</v>
      </c>
      <c r="E15" s="461" t="s">
        <v>48</v>
      </c>
      <c r="F15" s="461" t="s">
        <v>2265</v>
      </c>
      <c r="G15" s="380" t="s">
        <v>1962</v>
      </c>
      <c r="H15" s="2"/>
    </row>
    <row r="16" spans="1:8" ht="16.899999999999999" customHeight="1">
      <c r="A16" s="437" t="s">
        <v>48</v>
      </c>
      <c r="B16" s="284"/>
      <c r="C16" s="528" t="s">
        <v>530</v>
      </c>
      <c r="D16" s="528" t="s">
        <v>531</v>
      </c>
      <c r="E16" s="528" t="s">
        <v>532</v>
      </c>
      <c r="F16" s="528" t="s">
        <v>62</v>
      </c>
      <c r="G16" s="530" t="s">
        <v>63</v>
      </c>
      <c r="H16" s="2"/>
    </row>
    <row r="17" spans="1:8" ht="16.899999999999999" customHeight="1">
      <c r="A17" s="438"/>
      <c r="B17" s="2"/>
      <c r="C17" s="328" t="s">
        <v>2266</v>
      </c>
      <c r="D17" s="328"/>
      <c r="E17" s="328"/>
      <c r="F17" s="328"/>
      <c r="G17" s="282"/>
      <c r="H17" s="2"/>
    </row>
    <row r="18" spans="1:8" ht="16.899999999999999" customHeight="1">
      <c r="A18" s="1389">
        <v>1</v>
      </c>
      <c r="B18" s="2"/>
      <c r="C18" s="336" t="s">
        <v>2958</v>
      </c>
      <c r="D18" s="336" t="s">
        <v>1652</v>
      </c>
      <c r="E18" s="336">
        <v>5270</v>
      </c>
      <c r="F18" s="336" t="s">
        <v>3028</v>
      </c>
      <c r="G18" s="519">
        <v>87707</v>
      </c>
      <c r="H18" s="2"/>
    </row>
    <row r="19" spans="1:8" ht="16.899999999999999" customHeight="1">
      <c r="A19" s="436">
        <f>+A18+1</f>
        <v>2</v>
      </c>
      <c r="B19" s="2"/>
      <c r="C19" s="336"/>
      <c r="D19" s="336" t="s">
        <v>1649</v>
      </c>
      <c r="E19" s="336">
        <v>5240</v>
      </c>
      <c r="F19" s="336" t="s">
        <v>3029</v>
      </c>
      <c r="G19" s="1416">
        <v>54156</v>
      </c>
      <c r="H19" s="2"/>
    </row>
    <row r="20" spans="1:8" ht="16.899999999999999" customHeight="1">
      <c r="A20" s="436">
        <f t="shared" ref="A20:A28" si="0">+A19+1</f>
        <v>3</v>
      </c>
      <c r="B20" s="2"/>
      <c r="C20" s="336" t="s">
        <v>2956</v>
      </c>
      <c r="D20" s="336" t="s">
        <v>1649</v>
      </c>
      <c r="E20" s="336">
        <v>5280</v>
      </c>
      <c r="F20" s="336" t="s">
        <v>3029</v>
      </c>
      <c r="G20" s="1416">
        <v>9074</v>
      </c>
      <c r="H20" s="2"/>
    </row>
    <row r="21" spans="1:8" ht="16.899999999999999" customHeight="1">
      <c r="A21" s="436">
        <f t="shared" si="0"/>
        <v>4</v>
      </c>
      <c r="B21" s="2"/>
      <c r="C21" s="336"/>
      <c r="D21" s="336"/>
      <c r="E21" s="336"/>
      <c r="F21" s="336"/>
      <c r="G21" s="287"/>
      <c r="H21" s="2"/>
    </row>
    <row r="22" spans="1:8" ht="16.899999999999999" customHeight="1">
      <c r="A22" s="436">
        <f t="shared" si="0"/>
        <v>5</v>
      </c>
      <c r="B22" s="2"/>
      <c r="C22" s="336"/>
      <c r="D22" s="336"/>
      <c r="E22" s="336"/>
      <c r="F22" s="336"/>
      <c r="G22" s="287"/>
      <c r="H22" s="2"/>
    </row>
    <row r="23" spans="1:8" ht="16.899999999999999" customHeight="1">
      <c r="A23" s="436">
        <f t="shared" si="0"/>
        <v>6</v>
      </c>
      <c r="B23" s="2"/>
      <c r="C23" s="336"/>
      <c r="D23" s="336"/>
      <c r="E23" s="336"/>
      <c r="F23" s="336"/>
      <c r="G23" s="287"/>
      <c r="H23" s="2"/>
    </row>
    <row r="24" spans="1:8" ht="16.899999999999999" customHeight="1">
      <c r="A24" s="436">
        <f t="shared" si="0"/>
        <v>7</v>
      </c>
      <c r="B24" s="2"/>
      <c r="C24" s="336"/>
      <c r="D24" s="336"/>
      <c r="E24" s="336"/>
      <c r="F24" s="336"/>
      <c r="G24" s="287"/>
      <c r="H24" s="2"/>
    </row>
    <row r="25" spans="1:8" ht="16.899999999999999" customHeight="1">
      <c r="A25" s="436">
        <f t="shared" si="0"/>
        <v>8</v>
      </c>
      <c r="B25" s="2"/>
      <c r="C25" s="336"/>
      <c r="D25" s="336"/>
      <c r="E25" s="336"/>
      <c r="F25" s="336"/>
      <c r="G25" s="287"/>
      <c r="H25" s="2"/>
    </row>
    <row r="26" spans="1:8" ht="16.899999999999999" customHeight="1">
      <c r="A26" s="436">
        <f t="shared" si="0"/>
        <v>9</v>
      </c>
      <c r="B26" s="2"/>
      <c r="C26" s="336"/>
      <c r="D26" s="336"/>
      <c r="E26" s="336"/>
      <c r="F26" s="336"/>
      <c r="G26" s="287"/>
      <c r="H26" s="2"/>
    </row>
    <row r="27" spans="1:8" ht="16.899999999999999" customHeight="1">
      <c r="A27" s="436">
        <f t="shared" si="0"/>
        <v>10</v>
      </c>
      <c r="B27" s="2"/>
      <c r="C27" s="336"/>
      <c r="D27" s="336"/>
      <c r="E27" s="336"/>
      <c r="F27" s="336"/>
      <c r="G27" s="287"/>
      <c r="H27" s="2"/>
    </row>
    <row r="28" spans="1:8" ht="16.899999999999999" customHeight="1">
      <c r="A28" s="436">
        <f t="shared" si="0"/>
        <v>11</v>
      </c>
      <c r="B28" s="2"/>
      <c r="C28" s="717" t="s">
        <v>2267</v>
      </c>
      <c r="D28" s="333"/>
      <c r="E28" s="333"/>
      <c r="F28" s="333"/>
      <c r="G28" s="1417">
        <v>150937</v>
      </c>
      <c r="H28" s="2"/>
    </row>
    <row r="29" spans="1:8" ht="16.899999999999999" customHeight="1">
      <c r="A29" s="438"/>
      <c r="B29" s="2"/>
      <c r="C29" s="328" t="s">
        <v>2268</v>
      </c>
      <c r="D29" s="328"/>
      <c r="E29" s="328"/>
      <c r="F29" s="328"/>
      <c r="G29" s="282"/>
      <c r="H29" s="2"/>
    </row>
    <row r="30" spans="1:8" ht="16.899999999999999" customHeight="1">
      <c r="A30" s="436">
        <f>+A28+1</f>
        <v>12</v>
      </c>
      <c r="B30" s="2"/>
      <c r="C30" s="336" t="s">
        <v>3030</v>
      </c>
      <c r="D30" s="336" t="s">
        <v>1649</v>
      </c>
      <c r="E30" s="336">
        <v>5240</v>
      </c>
      <c r="F30" s="336" t="s">
        <v>3031</v>
      </c>
      <c r="G30" s="1418">
        <v>4000</v>
      </c>
      <c r="H30" s="2"/>
    </row>
    <row r="31" spans="1:8" ht="16.899999999999999" customHeight="1">
      <c r="A31" s="436">
        <f>+A30+1</f>
        <v>13</v>
      </c>
      <c r="B31" s="2"/>
      <c r="C31" s="336"/>
      <c r="D31" s="336"/>
      <c r="E31" s="336"/>
      <c r="F31" s="336"/>
      <c r="G31" s="287"/>
      <c r="H31" s="2"/>
    </row>
    <row r="32" spans="1:8" ht="16.899999999999999" customHeight="1">
      <c r="A32" s="436">
        <f t="shared" ref="A32:A41" si="1">+A31+1</f>
        <v>14</v>
      </c>
      <c r="B32" s="2"/>
      <c r="C32" s="336"/>
      <c r="D32" s="336"/>
      <c r="E32" s="336"/>
      <c r="F32" s="336"/>
      <c r="G32" s="287"/>
      <c r="H32" s="2"/>
    </row>
    <row r="33" spans="1:8" ht="16.899999999999999" customHeight="1">
      <c r="A33" s="436">
        <f t="shared" si="1"/>
        <v>15</v>
      </c>
      <c r="B33" s="2"/>
      <c r="C33" s="336"/>
      <c r="D33" s="336"/>
      <c r="E33" s="336"/>
      <c r="F33" s="336"/>
      <c r="G33" s="287"/>
      <c r="H33" s="2"/>
    </row>
    <row r="34" spans="1:8" ht="16.899999999999999" customHeight="1">
      <c r="A34" s="436">
        <f t="shared" si="1"/>
        <v>16</v>
      </c>
      <c r="B34" s="2"/>
      <c r="C34" s="336"/>
      <c r="D34" s="336"/>
      <c r="E34" s="336"/>
      <c r="F34" s="336"/>
      <c r="G34" s="287"/>
      <c r="H34" s="2"/>
    </row>
    <row r="35" spans="1:8" ht="16.899999999999999" customHeight="1">
      <c r="A35" s="436">
        <f t="shared" si="1"/>
        <v>17</v>
      </c>
      <c r="B35" s="2"/>
      <c r="C35" s="336"/>
      <c r="D35" s="336"/>
      <c r="E35" s="336"/>
      <c r="F35" s="336"/>
      <c r="G35" s="287"/>
      <c r="H35" s="2"/>
    </row>
    <row r="36" spans="1:8" ht="16.899999999999999" customHeight="1">
      <c r="A36" s="436">
        <f t="shared" si="1"/>
        <v>18</v>
      </c>
      <c r="B36" s="2"/>
      <c r="C36" s="336"/>
      <c r="D36" s="336"/>
      <c r="E36" s="336"/>
      <c r="F36" s="336"/>
      <c r="G36" s="287"/>
      <c r="H36" s="2"/>
    </row>
    <row r="37" spans="1:8" ht="16.899999999999999" customHeight="1">
      <c r="A37" s="436">
        <f t="shared" si="1"/>
        <v>19</v>
      </c>
      <c r="B37" s="2"/>
      <c r="C37" s="336"/>
      <c r="D37" s="336"/>
      <c r="E37" s="336"/>
      <c r="F37" s="336"/>
      <c r="G37" s="287"/>
      <c r="H37" s="2"/>
    </row>
    <row r="38" spans="1:8" ht="16.899999999999999" customHeight="1">
      <c r="A38" s="436">
        <f t="shared" si="1"/>
        <v>20</v>
      </c>
      <c r="B38" s="2"/>
      <c r="C38" s="336"/>
      <c r="D38" s="336"/>
      <c r="E38" s="336"/>
      <c r="F38" s="336"/>
      <c r="G38" s="287"/>
      <c r="H38" s="2"/>
    </row>
    <row r="39" spans="1:8" ht="16.899999999999999" customHeight="1">
      <c r="A39" s="436">
        <f t="shared" si="1"/>
        <v>21</v>
      </c>
      <c r="B39" s="2"/>
      <c r="C39" s="336"/>
      <c r="D39" s="336"/>
      <c r="E39" s="336"/>
      <c r="F39" s="336"/>
      <c r="G39" s="287"/>
      <c r="H39" s="2"/>
    </row>
    <row r="40" spans="1:8" ht="16.899999999999999" customHeight="1">
      <c r="A40" s="436">
        <f t="shared" si="1"/>
        <v>22</v>
      </c>
      <c r="B40" s="2"/>
      <c r="C40" s="336" t="s">
        <v>2269</v>
      </c>
      <c r="D40" s="336"/>
      <c r="E40" s="336"/>
      <c r="F40" s="336"/>
      <c r="G40" s="287"/>
      <c r="H40" s="2"/>
    </row>
    <row r="41" spans="1:8" ht="16.899999999999999" customHeight="1">
      <c r="A41" s="436">
        <f t="shared" si="1"/>
        <v>23</v>
      </c>
      <c r="B41" s="2"/>
      <c r="C41" s="717" t="s">
        <v>2270</v>
      </c>
      <c r="D41" s="333"/>
      <c r="E41" s="333"/>
      <c r="F41" s="333"/>
      <c r="G41" s="1419">
        <v>4000</v>
      </c>
      <c r="H41" s="2"/>
    </row>
    <row r="42" spans="1:8" ht="16.899999999999999" customHeight="1" thickBot="1">
      <c r="A42" s="784">
        <f>+A41+1</f>
        <v>24</v>
      </c>
      <c r="B42" s="319"/>
      <c r="C42" s="785" t="s">
        <v>2271</v>
      </c>
      <c r="D42" s="907"/>
      <c r="E42" s="907"/>
      <c r="F42" s="907"/>
      <c r="G42" s="1420">
        <v>154937</v>
      </c>
      <c r="H42" s="2"/>
    </row>
    <row r="43" spans="1:8" ht="16.899999999999999" customHeight="1">
      <c r="A43" s="2"/>
      <c r="B43" s="2"/>
      <c r="C43" s="2"/>
      <c r="D43" s="2"/>
      <c r="E43" s="2"/>
      <c r="F43" s="2"/>
      <c r="G43" s="350" t="s">
        <v>1503</v>
      </c>
      <c r="H43" s="2"/>
    </row>
    <row r="44" spans="1:8" ht="16.899999999999999" customHeight="1">
      <c r="A44" s="1382">
        <v>94</v>
      </c>
      <c r="B44" s="165"/>
      <c r="C44" s="165"/>
      <c r="D44" s="165"/>
      <c r="E44" s="165"/>
      <c r="F44" s="165"/>
      <c r="G44" s="165"/>
      <c r="H44" s="2"/>
    </row>
    <row r="45" spans="1:8" ht="15.75" thickBot="1">
      <c r="A45" s="1039"/>
      <c r="B45" s="2"/>
      <c r="C45" s="2"/>
      <c r="D45" s="2"/>
      <c r="E45" s="2"/>
      <c r="F45" s="2"/>
      <c r="G45" s="2"/>
      <c r="H45" s="2"/>
    </row>
    <row r="46" spans="1:8">
      <c r="A46" s="278"/>
      <c r="B46" s="167"/>
      <c r="C46" s="167"/>
      <c r="D46" s="167"/>
      <c r="E46" s="167"/>
      <c r="F46" s="167"/>
      <c r="G46" s="279"/>
      <c r="H46" s="2"/>
    </row>
    <row r="47" spans="1:8">
      <c r="A47" s="158"/>
      <c r="B47" s="2"/>
      <c r="C47" s="2"/>
      <c r="D47" s="2"/>
      <c r="E47" s="2"/>
      <c r="F47" s="2"/>
      <c r="G47" s="282"/>
      <c r="H47" s="2"/>
    </row>
    <row r="48" spans="1:8" ht="18">
      <c r="A48" s="597" t="s">
        <v>1604</v>
      </c>
      <c r="B48" s="165"/>
      <c r="C48" s="165"/>
      <c r="D48" s="165"/>
      <c r="E48" s="165"/>
      <c r="F48" s="165"/>
      <c r="G48" s="280"/>
      <c r="H48" s="2"/>
    </row>
    <row r="49" spans="1:8" ht="18">
      <c r="A49" s="597" t="s">
        <v>1605</v>
      </c>
      <c r="B49" s="165"/>
      <c r="C49" s="165"/>
      <c r="D49" s="165"/>
      <c r="E49" s="165"/>
      <c r="F49" s="165"/>
      <c r="G49" s="280"/>
      <c r="H49" s="2"/>
    </row>
    <row r="50" spans="1:8">
      <c r="A50" s="158"/>
      <c r="B50" s="2"/>
      <c r="C50" s="2"/>
      <c r="D50" s="2"/>
      <c r="E50" s="2"/>
      <c r="F50" s="2"/>
      <c r="G50" s="282"/>
      <c r="H50" s="2"/>
    </row>
    <row r="51" spans="1:8">
      <c r="A51" s="158"/>
      <c r="B51" s="2"/>
      <c r="C51" s="2"/>
      <c r="D51" s="2"/>
      <c r="E51" s="2"/>
      <c r="F51" s="2"/>
      <c r="G51" s="282"/>
      <c r="H51" s="2"/>
    </row>
    <row r="52" spans="1:8">
      <c r="A52" s="158"/>
      <c r="B52" s="2"/>
      <c r="C52" s="2"/>
      <c r="D52" s="2"/>
      <c r="E52" s="2"/>
      <c r="F52" s="2"/>
      <c r="G52" s="282"/>
      <c r="H52" s="2"/>
    </row>
    <row r="53" spans="1:8">
      <c r="A53" s="158"/>
      <c r="B53" s="2"/>
      <c r="C53" s="2"/>
      <c r="D53" s="2"/>
      <c r="E53" s="2"/>
      <c r="F53" s="2"/>
      <c r="G53" s="282"/>
      <c r="H53" s="2"/>
    </row>
    <row r="54" spans="1:8">
      <c r="A54" s="158"/>
      <c r="B54" s="2"/>
      <c r="C54" s="2"/>
      <c r="D54" s="2"/>
      <c r="E54" s="2"/>
      <c r="F54" s="2"/>
      <c r="G54" s="282"/>
      <c r="H54" s="2"/>
    </row>
    <row r="55" spans="1:8">
      <c r="A55" s="158"/>
      <c r="B55" s="2"/>
      <c r="C55" s="2"/>
      <c r="D55" s="2"/>
      <c r="E55" s="2"/>
      <c r="F55" s="2"/>
      <c r="G55" s="282"/>
      <c r="H55" s="2"/>
    </row>
    <row r="56" spans="1:8">
      <c r="A56" s="283"/>
      <c r="B56" s="284"/>
      <c r="C56" s="284"/>
      <c r="D56" s="284"/>
      <c r="E56" s="284"/>
      <c r="F56" s="284"/>
      <c r="G56" s="285"/>
      <c r="H56" s="2"/>
    </row>
    <row r="57" spans="1:8">
      <c r="A57" s="438"/>
      <c r="B57" s="2"/>
      <c r="C57" s="328"/>
      <c r="D57" s="461" t="s">
        <v>2261</v>
      </c>
      <c r="E57" s="461" t="s">
        <v>1642</v>
      </c>
      <c r="F57" s="461" t="s">
        <v>2262</v>
      </c>
      <c r="G57" s="282"/>
      <c r="H57" s="2"/>
    </row>
    <row r="58" spans="1:8">
      <c r="A58" s="436" t="s">
        <v>36</v>
      </c>
      <c r="B58" s="2"/>
      <c r="C58" s="461" t="s">
        <v>2263</v>
      </c>
      <c r="D58" s="461" t="s">
        <v>2264</v>
      </c>
      <c r="E58" s="461" t="s">
        <v>48</v>
      </c>
      <c r="F58" s="461" t="s">
        <v>2265</v>
      </c>
      <c r="G58" s="380" t="s">
        <v>1962</v>
      </c>
      <c r="H58" s="2"/>
    </row>
    <row r="59" spans="1:8">
      <c r="A59" s="437" t="s">
        <v>48</v>
      </c>
      <c r="B59" s="284"/>
      <c r="C59" s="528" t="s">
        <v>530</v>
      </c>
      <c r="D59" s="528" t="s">
        <v>531</v>
      </c>
      <c r="E59" s="528" t="s">
        <v>532</v>
      </c>
      <c r="F59" s="528" t="s">
        <v>62</v>
      </c>
      <c r="G59" s="530" t="s">
        <v>63</v>
      </c>
      <c r="H59" s="2"/>
    </row>
    <row r="60" spans="1:8">
      <c r="A60" s="908"/>
      <c r="B60" s="159"/>
      <c r="C60" s="336"/>
      <c r="D60" s="336"/>
      <c r="E60" s="336"/>
      <c r="F60" s="336"/>
      <c r="G60" s="287"/>
      <c r="H60" s="2"/>
    </row>
    <row r="61" spans="1:8">
      <c r="A61" s="908"/>
      <c r="B61" s="159"/>
      <c r="C61" s="336"/>
      <c r="D61" s="336"/>
      <c r="E61" s="336"/>
      <c r="F61" s="336"/>
      <c r="G61" s="519"/>
      <c r="H61" s="2"/>
    </row>
    <row r="62" spans="1:8">
      <c r="A62" s="908"/>
      <c r="B62" s="159"/>
      <c r="C62" s="336"/>
      <c r="D62" s="336"/>
      <c r="E62" s="336"/>
      <c r="F62" s="336"/>
      <c r="G62" s="287"/>
      <c r="H62" s="2"/>
    </row>
    <row r="63" spans="1:8">
      <c r="A63" s="908"/>
      <c r="B63" s="159"/>
      <c r="C63" s="336"/>
      <c r="D63" s="336"/>
      <c r="E63" s="336"/>
      <c r="F63" s="336"/>
      <c r="G63" s="287"/>
      <c r="H63" s="2"/>
    </row>
    <row r="64" spans="1:8">
      <c r="A64" s="908"/>
      <c r="B64" s="159"/>
      <c r="C64" s="336"/>
      <c r="D64" s="336"/>
      <c r="E64" s="336"/>
      <c r="F64" s="336"/>
      <c r="G64" s="287"/>
      <c r="H64" s="2"/>
    </row>
    <row r="65" spans="1:8">
      <c r="A65" s="908"/>
      <c r="B65" s="159"/>
      <c r="C65" s="336"/>
      <c r="D65" s="336"/>
      <c r="E65" s="336"/>
      <c r="F65" s="336"/>
      <c r="G65" s="287"/>
      <c r="H65" s="2"/>
    </row>
    <row r="66" spans="1:8">
      <c r="A66" s="908"/>
      <c r="B66" s="159"/>
      <c r="C66" s="336"/>
      <c r="D66" s="336"/>
      <c r="E66" s="336"/>
      <c r="F66" s="336"/>
      <c r="G66" s="287"/>
      <c r="H66" s="2"/>
    </row>
    <row r="67" spans="1:8">
      <c r="A67" s="908"/>
      <c r="B67" s="159"/>
      <c r="C67" s="336"/>
      <c r="D67" s="336"/>
      <c r="E67" s="336"/>
      <c r="F67" s="336"/>
      <c r="G67" s="287"/>
      <c r="H67" s="2"/>
    </row>
    <row r="68" spans="1:8">
      <c r="A68" s="908"/>
      <c r="B68" s="159"/>
      <c r="C68" s="336"/>
      <c r="D68" s="336"/>
      <c r="E68" s="336"/>
      <c r="F68" s="336"/>
      <c r="G68" s="287"/>
      <c r="H68" s="2"/>
    </row>
    <row r="69" spans="1:8">
      <c r="A69" s="908"/>
      <c r="B69" s="159"/>
      <c r="C69" s="336"/>
      <c r="D69" s="336"/>
      <c r="E69" s="336"/>
      <c r="F69" s="336"/>
      <c r="G69" s="287"/>
      <c r="H69" s="2"/>
    </row>
    <row r="70" spans="1:8">
      <c r="A70" s="908"/>
      <c r="B70" s="159"/>
      <c r="C70" s="336"/>
      <c r="D70" s="336"/>
      <c r="E70" s="336"/>
      <c r="F70" s="336"/>
      <c r="G70" s="287"/>
      <c r="H70" s="2"/>
    </row>
    <row r="71" spans="1:8">
      <c r="A71" s="908"/>
      <c r="B71" s="159"/>
      <c r="C71" s="336"/>
      <c r="D71" s="336"/>
      <c r="E71" s="336"/>
      <c r="F71" s="336"/>
      <c r="G71" s="287"/>
      <c r="H71" s="2"/>
    </row>
    <row r="72" spans="1:8">
      <c r="A72" s="908"/>
      <c r="B72" s="159"/>
      <c r="C72" s="336"/>
      <c r="D72" s="336"/>
      <c r="E72" s="336"/>
      <c r="F72" s="336"/>
      <c r="G72" s="287"/>
      <c r="H72" s="2"/>
    </row>
    <row r="73" spans="1:8">
      <c r="A73" s="908"/>
      <c r="B73" s="159"/>
      <c r="C73" s="336"/>
      <c r="D73" s="336"/>
      <c r="E73" s="336"/>
      <c r="F73" s="336"/>
      <c r="G73" s="287"/>
      <c r="H73" s="2"/>
    </row>
    <row r="74" spans="1:8">
      <c r="A74" s="908"/>
      <c r="B74" s="159"/>
      <c r="C74" s="336"/>
      <c r="D74" s="336"/>
      <c r="E74" s="336"/>
      <c r="F74" s="336"/>
      <c r="G74" s="287"/>
      <c r="H74" s="2"/>
    </row>
    <row r="75" spans="1:8">
      <c r="A75" s="908"/>
      <c r="B75" s="159"/>
      <c r="C75" s="336"/>
      <c r="D75" s="336"/>
      <c r="E75" s="336"/>
      <c r="F75" s="336"/>
      <c r="G75" s="287"/>
      <c r="H75" s="2"/>
    </row>
    <row r="76" spans="1:8">
      <c r="A76" s="908"/>
      <c r="B76" s="159"/>
      <c r="C76" s="336"/>
      <c r="D76" s="336"/>
      <c r="E76" s="336"/>
      <c r="F76" s="336"/>
      <c r="G76" s="287"/>
      <c r="H76" s="2"/>
    </row>
    <row r="77" spans="1:8">
      <c r="A77" s="908"/>
      <c r="B77" s="159"/>
      <c r="C77" s="336"/>
      <c r="D77" s="336"/>
      <c r="E77" s="336"/>
      <c r="F77" s="336"/>
      <c r="G77" s="287"/>
      <c r="H77" s="2"/>
    </row>
    <row r="78" spans="1:8">
      <c r="A78" s="908"/>
      <c r="B78" s="159"/>
      <c r="C78" s="336"/>
      <c r="D78" s="336"/>
      <c r="E78" s="336"/>
      <c r="F78" s="336"/>
      <c r="G78" s="287"/>
      <c r="H78" s="2"/>
    </row>
    <row r="79" spans="1:8">
      <c r="A79" s="908"/>
      <c r="B79" s="159"/>
      <c r="C79" s="336"/>
      <c r="D79" s="336"/>
      <c r="E79" s="336"/>
      <c r="F79" s="336"/>
      <c r="G79" s="287"/>
      <c r="H79" s="2"/>
    </row>
    <row r="80" spans="1:8">
      <c r="A80" s="908"/>
      <c r="B80" s="159"/>
      <c r="C80" s="336"/>
      <c r="D80" s="336"/>
      <c r="E80" s="336"/>
      <c r="F80" s="336"/>
      <c r="G80" s="287"/>
      <c r="H80" s="2"/>
    </row>
    <row r="81" spans="1:8">
      <c r="A81" s="908"/>
      <c r="B81" s="159"/>
      <c r="C81" s="336"/>
      <c r="D81" s="336"/>
      <c r="E81" s="336"/>
      <c r="F81" s="336"/>
      <c r="G81" s="287"/>
      <c r="H81" s="2"/>
    </row>
    <row r="82" spans="1:8">
      <c r="A82" s="908"/>
      <c r="B82" s="159"/>
      <c r="C82" s="336"/>
      <c r="D82" s="336"/>
      <c r="E82" s="336"/>
      <c r="F82" s="336"/>
      <c r="G82" s="287"/>
      <c r="H82" s="2"/>
    </row>
    <row r="83" spans="1:8">
      <c r="A83" s="908"/>
      <c r="B83" s="159"/>
      <c r="C83" s="336"/>
      <c r="D83" s="336"/>
      <c r="E83" s="336"/>
      <c r="F83" s="336"/>
      <c r="G83" s="287"/>
      <c r="H83" s="2"/>
    </row>
    <row r="84" spans="1:8">
      <c r="A84" s="908"/>
      <c r="B84" s="159"/>
      <c r="C84" s="336"/>
      <c r="D84" s="336"/>
      <c r="E84" s="336"/>
      <c r="F84" s="336"/>
      <c r="G84" s="287"/>
      <c r="H84" s="2"/>
    </row>
    <row r="85" spans="1:8">
      <c r="A85" s="908"/>
      <c r="B85" s="159"/>
      <c r="C85" s="336"/>
      <c r="D85" s="336"/>
      <c r="E85" s="336"/>
      <c r="F85" s="336"/>
      <c r="G85" s="287"/>
      <c r="H85" s="2"/>
    </row>
    <row r="86" spans="1:8">
      <c r="A86" s="908"/>
      <c r="B86" s="159"/>
      <c r="C86" s="336"/>
      <c r="D86" s="336"/>
      <c r="E86" s="336"/>
      <c r="F86" s="336"/>
      <c r="G86" s="287"/>
      <c r="H86" s="2"/>
    </row>
    <row r="87" spans="1:8">
      <c r="A87" s="908"/>
      <c r="B87" s="159"/>
      <c r="C87" s="336"/>
      <c r="D87" s="336"/>
      <c r="E87" s="336"/>
      <c r="F87" s="336"/>
      <c r="G87" s="287"/>
      <c r="H87" s="2"/>
    </row>
    <row r="88" spans="1:8">
      <c r="A88" s="908"/>
      <c r="B88" s="159"/>
      <c r="C88" s="336"/>
      <c r="D88" s="336"/>
      <c r="E88" s="336"/>
      <c r="F88" s="336"/>
      <c r="G88" s="287"/>
      <c r="H88" s="2"/>
    </row>
    <row r="89" spans="1:8">
      <c r="A89" s="908"/>
      <c r="B89" s="159"/>
      <c r="C89" s="336"/>
      <c r="D89" s="336"/>
      <c r="E89" s="336"/>
      <c r="F89" s="336"/>
      <c r="G89" s="287"/>
      <c r="H89" s="2"/>
    </row>
    <row r="90" spans="1:8">
      <c r="A90" s="908"/>
      <c r="B90" s="159"/>
      <c r="C90" s="336"/>
      <c r="D90" s="336"/>
      <c r="E90" s="336"/>
      <c r="F90" s="336"/>
      <c r="G90" s="287"/>
      <c r="H90" s="2"/>
    </row>
    <row r="91" spans="1:8">
      <c r="A91" s="908"/>
      <c r="B91" s="159"/>
      <c r="C91" s="336"/>
      <c r="D91" s="336"/>
      <c r="E91" s="336"/>
      <c r="F91" s="336"/>
      <c r="G91" s="287"/>
      <c r="H91" s="2"/>
    </row>
    <row r="92" spans="1:8">
      <c r="A92" s="908"/>
      <c r="B92" s="159"/>
      <c r="C92" s="336"/>
      <c r="D92" s="336"/>
      <c r="E92" s="336"/>
      <c r="F92" s="336"/>
      <c r="G92" s="287"/>
      <c r="H92" s="2"/>
    </row>
    <row r="93" spans="1:8">
      <c r="A93" s="908"/>
      <c r="B93" s="159"/>
      <c r="C93" s="336"/>
      <c r="D93" s="336"/>
      <c r="E93" s="336"/>
      <c r="F93" s="336"/>
      <c r="G93" s="287"/>
      <c r="H93" s="2"/>
    </row>
    <row r="94" spans="1:8">
      <c r="A94" s="908"/>
      <c r="B94" s="159"/>
      <c r="C94" s="336"/>
      <c r="D94" s="336"/>
      <c r="E94" s="336"/>
      <c r="F94" s="336"/>
      <c r="G94" s="287"/>
      <c r="H94" s="2"/>
    </row>
    <row r="95" spans="1:8">
      <c r="A95" s="908"/>
      <c r="B95" s="159"/>
      <c r="C95" s="336"/>
      <c r="D95" s="336"/>
      <c r="E95" s="336"/>
      <c r="F95" s="336"/>
      <c r="G95" s="287"/>
      <c r="H95" s="2"/>
    </row>
    <row r="96" spans="1:8">
      <c r="A96" s="908"/>
      <c r="B96" s="159"/>
      <c r="C96" s="336"/>
      <c r="D96" s="336"/>
      <c r="E96" s="336"/>
      <c r="F96" s="336"/>
      <c r="G96" s="287"/>
      <c r="H96" s="2"/>
    </row>
    <row r="97" spans="1:8">
      <c r="A97" s="908"/>
      <c r="B97" s="159"/>
      <c r="C97" s="336"/>
      <c r="D97" s="336"/>
      <c r="E97" s="336"/>
      <c r="F97" s="336"/>
      <c r="G97" s="287"/>
      <c r="H97" s="2"/>
    </row>
    <row r="98" spans="1:8">
      <c r="A98" s="908"/>
      <c r="B98" s="159"/>
      <c r="C98" s="336"/>
      <c r="D98" s="336"/>
      <c r="E98" s="336"/>
      <c r="F98" s="336"/>
      <c r="G98" s="287"/>
      <c r="H98" s="2"/>
    </row>
    <row r="99" spans="1:8">
      <c r="A99" s="908"/>
      <c r="B99" s="159"/>
      <c r="C99" s="336"/>
      <c r="D99" s="336"/>
      <c r="E99" s="336"/>
      <c r="F99" s="336"/>
      <c r="G99" s="287"/>
      <c r="H99" s="2"/>
    </row>
    <row r="100" spans="1:8">
      <c r="A100" s="908"/>
      <c r="B100" s="159"/>
      <c r="C100" s="336"/>
      <c r="D100" s="336"/>
      <c r="E100" s="336"/>
      <c r="F100" s="336"/>
      <c r="G100" s="287"/>
      <c r="H100" s="2"/>
    </row>
    <row r="101" spans="1:8">
      <c r="A101" s="908"/>
      <c r="B101" s="159"/>
      <c r="C101" s="336"/>
      <c r="D101" s="336"/>
      <c r="E101" s="336"/>
      <c r="F101" s="336"/>
      <c r="G101" s="287"/>
      <c r="H101" s="2"/>
    </row>
    <row r="102" spans="1:8">
      <c r="A102" s="908"/>
      <c r="B102" s="159"/>
      <c r="C102" s="336"/>
      <c r="D102" s="336"/>
      <c r="E102" s="336"/>
      <c r="F102" s="336"/>
      <c r="G102" s="287"/>
      <c r="H102" s="2"/>
    </row>
    <row r="103" spans="1:8">
      <c r="A103" s="908"/>
      <c r="B103" s="159"/>
      <c r="C103" s="336"/>
      <c r="D103" s="336"/>
      <c r="E103" s="336"/>
      <c r="F103" s="336"/>
      <c r="G103" s="287"/>
      <c r="H103" s="2"/>
    </row>
    <row r="104" spans="1:8" ht="15.75" thickBot="1">
      <c r="A104" s="909"/>
      <c r="B104" s="164"/>
      <c r="C104" s="910"/>
      <c r="D104" s="910"/>
      <c r="E104" s="910"/>
      <c r="F104" s="910"/>
      <c r="G104" s="289"/>
      <c r="H104" s="2"/>
    </row>
    <row r="105" spans="1:8">
      <c r="A105" s="165" t="s">
        <v>2272</v>
      </c>
      <c r="B105" s="165"/>
      <c r="C105" s="165"/>
      <c r="D105" s="165"/>
      <c r="E105" s="165"/>
      <c r="F105" s="165"/>
      <c r="G105" s="165"/>
      <c r="H105" s="2"/>
    </row>
    <row r="106" spans="1:8" ht="15.75" thickBot="1">
      <c r="A106" s="1039" t="e">
        <v>#REF!</v>
      </c>
      <c r="B106" s="2"/>
      <c r="C106" s="2"/>
      <c r="D106" s="2"/>
      <c r="E106" s="2"/>
      <c r="F106" s="2"/>
      <c r="G106" s="2"/>
      <c r="H106" s="2"/>
    </row>
    <row r="107" spans="1:8">
      <c r="A107" s="278"/>
      <c r="B107" s="167"/>
      <c r="C107" s="167"/>
      <c r="D107" s="167"/>
      <c r="E107" s="167"/>
      <c r="F107" s="167"/>
      <c r="G107" s="279"/>
      <c r="H107" s="2"/>
    </row>
    <row r="108" spans="1:8">
      <c r="A108" s="158"/>
      <c r="B108" s="2"/>
      <c r="C108" s="2"/>
      <c r="D108" s="2"/>
      <c r="E108" s="2"/>
      <c r="F108" s="2"/>
      <c r="G108" s="282"/>
      <c r="H108" s="2"/>
    </row>
    <row r="109" spans="1:8" ht="18">
      <c r="A109" s="597" t="s">
        <v>1604</v>
      </c>
      <c r="B109" s="165"/>
      <c r="C109" s="165"/>
      <c r="D109" s="165"/>
      <c r="E109" s="165"/>
      <c r="F109" s="165"/>
      <c r="G109" s="280"/>
      <c r="H109" s="2"/>
    </row>
    <row r="110" spans="1:8" ht="18">
      <c r="A110" s="597" t="s">
        <v>1605</v>
      </c>
      <c r="B110" s="165"/>
      <c r="C110" s="165"/>
      <c r="D110" s="165"/>
      <c r="E110" s="165"/>
      <c r="F110" s="165"/>
      <c r="G110" s="280"/>
      <c r="H110" s="2"/>
    </row>
    <row r="111" spans="1:8">
      <c r="A111" s="158"/>
      <c r="B111" s="2"/>
      <c r="C111" s="2"/>
      <c r="D111" s="2"/>
      <c r="E111" s="2"/>
      <c r="F111" s="2"/>
      <c r="G111" s="282"/>
      <c r="H111" s="2"/>
    </row>
    <row r="112" spans="1:8">
      <c r="A112" s="158"/>
      <c r="B112" s="2"/>
      <c r="C112" s="2"/>
      <c r="D112" s="2"/>
      <c r="E112" s="2"/>
      <c r="F112" s="2"/>
      <c r="G112" s="282"/>
      <c r="H112" s="2"/>
    </row>
    <row r="113" spans="1:8">
      <c r="A113" s="158"/>
      <c r="B113" s="2"/>
      <c r="C113" s="2"/>
      <c r="D113" s="2"/>
      <c r="E113" s="2"/>
      <c r="F113" s="2"/>
      <c r="G113" s="282"/>
      <c r="H113" s="2"/>
    </row>
    <row r="114" spans="1:8">
      <c r="A114" s="158"/>
      <c r="B114" s="2"/>
      <c r="C114" s="2"/>
      <c r="D114" s="2"/>
      <c r="E114" s="2"/>
      <c r="F114" s="2"/>
      <c r="G114" s="282"/>
      <c r="H114" s="2"/>
    </row>
    <row r="115" spans="1:8">
      <c r="A115" s="158"/>
      <c r="B115" s="2"/>
      <c r="C115" s="2"/>
      <c r="D115" s="2"/>
      <c r="E115" s="2"/>
      <c r="F115" s="2"/>
      <c r="G115" s="282"/>
      <c r="H115" s="2"/>
    </row>
    <row r="116" spans="1:8">
      <c r="A116" s="158"/>
      <c r="B116" s="2"/>
      <c r="C116" s="2"/>
      <c r="D116" s="2"/>
      <c r="E116" s="2"/>
      <c r="F116" s="2"/>
      <c r="G116" s="282"/>
      <c r="H116" s="2"/>
    </row>
    <row r="117" spans="1:8">
      <c r="A117" s="283"/>
      <c r="B117" s="284"/>
      <c r="C117" s="284"/>
      <c r="D117" s="284"/>
      <c r="E117" s="284"/>
      <c r="F117" s="284"/>
      <c r="G117" s="285"/>
      <c r="H117" s="2"/>
    </row>
    <row r="118" spans="1:8">
      <c r="A118" s="438"/>
      <c r="B118" s="2"/>
      <c r="C118" s="328"/>
      <c r="D118" s="461" t="s">
        <v>2261</v>
      </c>
      <c r="E118" s="461" t="s">
        <v>1642</v>
      </c>
      <c r="F118" s="461" t="s">
        <v>2262</v>
      </c>
      <c r="G118" s="282"/>
      <c r="H118" s="2"/>
    </row>
    <row r="119" spans="1:8">
      <c r="A119" s="436" t="s">
        <v>36</v>
      </c>
      <c r="B119" s="2"/>
      <c r="C119" s="461" t="s">
        <v>2263</v>
      </c>
      <c r="D119" s="461" t="s">
        <v>2264</v>
      </c>
      <c r="E119" s="461" t="s">
        <v>48</v>
      </c>
      <c r="F119" s="461" t="s">
        <v>2265</v>
      </c>
      <c r="G119" s="380" t="s">
        <v>1962</v>
      </c>
      <c r="H119" s="2"/>
    </row>
    <row r="120" spans="1:8">
      <c r="A120" s="437" t="s">
        <v>48</v>
      </c>
      <c r="B120" s="284"/>
      <c r="C120" s="528" t="s">
        <v>530</v>
      </c>
      <c r="D120" s="528" t="s">
        <v>531</v>
      </c>
      <c r="E120" s="528" t="s">
        <v>532</v>
      </c>
      <c r="F120" s="528" t="s">
        <v>62</v>
      </c>
      <c r="G120" s="530" t="s">
        <v>63</v>
      </c>
      <c r="H120" s="2"/>
    </row>
    <row r="121" spans="1:8">
      <c r="A121" s="908"/>
      <c r="B121" s="159"/>
      <c r="C121" s="336"/>
      <c r="D121" s="336"/>
      <c r="E121" s="336"/>
      <c r="F121" s="336"/>
      <c r="G121" s="287"/>
      <c r="H121" s="2"/>
    </row>
    <row r="122" spans="1:8">
      <c r="A122" s="908"/>
      <c r="B122" s="159"/>
      <c r="C122" s="336"/>
      <c r="D122" s="336"/>
      <c r="E122" s="336"/>
      <c r="F122" s="336"/>
      <c r="G122" s="519"/>
      <c r="H122" s="2"/>
    </row>
    <row r="123" spans="1:8">
      <c r="A123" s="908"/>
      <c r="B123" s="159"/>
      <c r="C123" s="336"/>
      <c r="D123" s="336"/>
      <c r="E123" s="336"/>
      <c r="F123" s="336"/>
      <c r="G123" s="287"/>
      <c r="H123" s="2"/>
    </row>
    <row r="124" spans="1:8">
      <c r="A124" s="908"/>
      <c r="B124" s="159"/>
      <c r="C124" s="336"/>
      <c r="D124" s="336"/>
      <c r="E124" s="336"/>
      <c r="F124" s="336"/>
      <c r="G124" s="287"/>
      <c r="H124" s="2"/>
    </row>
    <row r="125" spans="1:8">
      <c r="A125" s="908"/>
      <c r="B125" s="159"/>
      <c r="C125" s="336"/>
      <c r="D125" s="336"/>
      <c r="E125" s="336"/>
      <c r="F125" s="336"/>
      <c r="G125" s="287"/>
      <c r="H125" s="2"/>
    </row>
    <row r="126" spans="1:8">
      <c r="A126" s="908"/>
      <c r="B126" s="159"/>
      <c r="C126" s="336"/>
      <c r="D126" s="336"/>
      <c r="E126" s="336"/>
      <c r="F126" s="336"/>
      <c r="G126" s="287"/>
      <c r="H126" s="2"/>
    </row>
    <row r="127" spans="1:8">
      <c r="A127" s="908"/>
      <c r="B127" s="159"/>
      <c r="C127" s="336"/>
      <c r="D127" s="336"/>
      <c r="E127" s="336"/>
      <c r="F127" s="336"/>
      <c r="G127" s="287"/>
      <c r="H127" s="2"/>
    </row>
    <row r="128" spans="1:8">
      <c r="A128" s="908"/>
      <c r="B128" s="159"/>
      <c r="C128" s="336"/>
      <c r="D128" s="336"/>
      <c r="E128" s="336"/>
      <c r="F128" s="336"/>
      <c r="G128" s="287"/>
      <c r="H128" s="2"/>
    </row>
    <row r="129" spans="1:8">
      <c r="A129" s="908"/>
      <c r="B129" s="159"/>
      <c r="C129" s="336"/>
      <c r="D129" s="336"/>
      <c r="E129" s="336"/>
      <c r="F129" s="336"/>
      <c r="G129" s="287"/>
      <c r="H129" s="2"/>
    </row>
    <row r="130" spans="1:8">
      <c r="A130" s="908"/>
      <c r="B130" s="159"/>
      <c r="C130" s="336"/>
      <c r="D130" s="336"/>
      <c r="E130" s="336"/>
      <c r="F130" s="336"/>
      <c r="G130" s="287"/>
      <c r="H130" s="2"/>
    </row>
    <row r="131" spans="1:8">
      <c r="A131" s="908"/>
      <c r="B131" s="159"/>
      <c r="C131" s="336"/>
      <c r="D131" s="336"/>
      <c r="E131" s="336"/>
      <c r="F131" s="336"/>
      <c r="G131" s="287"/>
      <c r="H131" s="2"/>
    </row>
    <row r="132" spans="1:8">
      <c r="A132" s="908"/>
      <c r="B132" s="159"/>
      <c r="C132" s="336"/>
      <c r="D132" s="336"/>
      <c r="E132" s="336"/>
      <c r="F132" s="336"/>
      <c r="G132" s="287"/>
      <c r="H132" s="2"/>
    </row>
    <row r="133" spans="1:8">
      <c r="A133" s="908"/>
      <c r="B133" s="159"/>
      <c r="C133" s="336"/>
      <c r="D133" s="336"/>
      <c r="E133" s="336"/>
      <c r="F133" s="336"/>
      <c r="G133" s="287"/>
      <c r="H133" s="2"/>
    </row>
    <row r="134" spans="1:8">
      <c r="A134" s="908"/>
      <c r="B134" s="159"/>
      <c r="C134" s="336"/>
      <c r="D134" s="336"/>
      <c r="E134" s="336"/>
      <c r="F134" s="336"/>
      <c r="G134" s="287"/>
      <c r="H134" s="2"/>
    </row>
    <row r="135" spans="1:8">
      <c r="A135" s="908"/>
      <c r="B135" s="159"/>
      <c r="C135" s="336"/>
      <c r="D135" s="336"/>
      <c r="E135" s="336"/>
      <c r="F135" s="336"/>
      <c r="G135" s="287"/>
      <c r="H135" s="2"/>
    </row>
    <row r="136" spans="1:8">
      <c r="A136" s="908"/>
      <c r="B136" s="159"/>
      <c r="C136" s="336"/>
      <c r="D136" s="336"/>
      <c r="E136" s="336"/>
      <c r="F136" s="336"/>
      <c r="G136" s="287"/>
      <c r="H136" s="2"/>
    </row>
    <row r="137" spans="1:8">
      <c r="A137" s="908"/>
      <c r="B137" s="159"/>
      <c r="C137" s="336"/>
      <c r="D137" s="336"/>
      <c r="E137" s="336"/>
      <c r="F137" s="336"/>
      <c r="G137" s="287"/>
      <c r="H137" s="2"/>
    </row>
    <row r="138" spans="1:8">
      <c r="A138" s="908"/>
      <c r="B138" s="159"/>
      <c r="C138" s="336"/>
      <c r="D138" s="336"/>
      <c r="E138" s="336"/>
      <c r="F138" s="336"/>
      <c r="G138" s="287"/>
      <c r="H138" s="2"/>
    </row>
    <row r="139" spans="1:8">
      <c r="A139" s="908"/>
      <c r="B139" s="159"/>
      <c r="C139" s="336"/>
      <c r="D139" s="336"/>
      <c r="E139" s="336"/>
      <c r="F139" s="336"/>
      <c r="G139" s="287"/>
      <c r="H139" s="2"/>
    </row>
    <row r="140" spans="1:8">
      <c r="A140" s="908"/>
      <c r="B140" s="159"/>
      <c r="C140" s="336"/>
      <c r="D140" s="336"/>
      <c r="E140" s="336"/>
      <c r="F140" s="336"/>
      <c r="G140" s="287"/>
      <c r="H140" s="2"/>
    </row>
    <row r="141" spans="1:8">
      <c r="A141" s="908"/>
      <c r="B141" s="159"/>
      <c r="C141" s="336"/>
      <c r="D141" s="336"/>
      <c r="E141" s="336"/>
      <c r="F141" s="336"/>
      <c r="G141" s="287"/>
      <c r="H141" s="2"/>
    </row>
    <row r="142" spans="1:8">
      <c r="A142" s="908"/>
      <c r="B142" s="159"/>
      <c r="C142" s="336"/>
      <c r="D142" s="336"/>
      <c r="E142" s="336"/>
      <c r="F142" s="336"/>
      <c r="G142" s="287"/>
      <c r="H142" s="2"/>
    </row>
    <row r="143" spans="1:8">
      <c r="A143" s="908"/>
      <c r="B143" s="159"/>
      <c r="C143" s="336"/>
      <c r="D143" s="336"/>
      <c r="E143" s="336"/>
      <c r="F143" s="336"/>
      <c r="G143" s="287"/>
      <c r="H143" s="2"/>
    </row>
    <row r="144" spans="1:8">
      <c r="A144" s="908"/>
      <c r="B144" s="159"/>
      <c r="C144" s="336"/>
      <c r="D144" s="336"/>
      <c r="E144" s="336"/>
      <c r="F144" s="336"/>
      <c r="G144" s="287"/>
      <c r="H144" s="2"/>
    </row>
    <row r="145" spans="1:8">
      <c r="A145" s="908"/>
      <c r="B145" s="159"/>
      <c r="C145" s="336"/>
      <c r="D145" s="336"/>
      <c r="E145" s="336"/>
      <c r="F145" s="336"/>
      <c r="G145" s="287"/>
      <c r="H145" s="2"/>
    </row>
    <row r="146" spans="1:8">
      <c r="A146" s="908"/>
      <c r="B146" s="159"/>
      <c r="C146" s="336"/>
      <c r="D146" s="336"/>
      <c r="E146" s="336"/>
      <c r="F146" s="336"/>
      <c r="G146" s="287"/>
      <c r="H146" s="2"/>
    </row>
    <row r="147" spans="1:8">
      <c r="A147" s="908"/>
      <c r="B147" s="159"/>
      <c r="C147" s="336"/>
      <c r="D147" s="336"/>
      <c r="E147" s="336"/>
      <c r="F147" s="336"/>
      <c r="G147" s="287"/>
      <c r="H147" s="2"/>
    </row>
    <row r="148" spans="1:8">
      <c r="A148" s="908"/>
      <c r="B148" s="159"/>
      <c r="C148" s="336"/>
      <c r="D148" s="336"/>
      <c r="E148" s="336"/>
      <c r="F148" s="336"/>
      <c r="G148" s="287"/>
      <c r="H148" s="2"/>
    </row>
    <row r="149" spans="1:8">
      <c r="A149" s="908"/>
      <c r="B149" s="159"/>
      <c r="C149" s="336"/>
      <c r="D149" s="336"/>
      <c r="E149" s="336"/>
      <c r="F149" s="336"/>
      <c r="G149" s="287"/>
      <c r="H149" s="2"/>
    </row>
    <row r="150" spans="1:8">
      <c r="A150" s="908"/>
      <c r="B150" s="159"/>
      <c r="C150" s="336"/>
      <c r="D150" s="336"/>
      <c r="E150" s="336"/>
      <c r="F150" s="336"/>
      <c r="G150" s="287"/>
      <c r="H150" s="2"/>
    </row>
    <row r="151" spans="1:8">
      <c r="A151" s="908"/>
      <c r="B151" s="159"/>
      <c r="C151" s="336"/>
      <c r="D151" s="336"/>
      <c r="E151" s="336"/>
      <c r="F151" s="336"/>
      <c r="G151" s="287"/>
      <c r="H151" s="2"/>
    </row>
    <row r="152" spans="1:8">
      <c r="A152" s="908"/>
      <c r="B152" s="159"/>
      <c r="C152" s="336"/>
      <c r="D152" s="336"/>
      <c r="E152" s="336"/>
      <c r="F152" s="336"/>
      <c r="G152" s="287"/>
      <c r="H152" s="2"/>
    </row>
    <row r="153" spans="1:8">
      <c r="A153" s="908"/>
      <c r="B153" s="159"/>
      <c r="C153" s="336"/>
      <c r="D153" s="336"/>
      <c r="E153" s="336"/>
      <c r="F153" s="336"/>
      <c r="G153" s="287"/>
      <c r="H153" s="2"/>
    </row>
    <row r="154" spans="1:8">
      <c r="A154" s="908"/>
      <c r="B154" s="159"/>
      <c r="C154" s="336"/>
      <c r="D154" s="336"/>
      <c r="E154" s="336"/>
      <c r="F154" s="336"/>
      <c r="G154" s="287"/>
      <c r="H154" s="2"/>
    </row>
    <row r="155" spans="1:8">
      <c r="A155" s="908"/>
      <c r="B155" s="159"/>
      <c r="C155" s="336"/>
      <c r="D155" s="336"/>
      <c r="E155" s="336"/>
      <c r="F155" s="336"/>
      <c r="G155" s="287"/>
      <c r="H155" s="2"/>
    </row>
    <row r="156" spans="1:8">
      <c r="A156" s="908"/>
      <c r="B156" s="159"/>
      <c r="C156" s="336"/>
      <c r="D156" s="336"/>
      <c r="E156" s="336"/>
      <c r="F156" s="336"/>
      <c r="G156" s="287"/>
      <c r="H156" s="2"/>
    </row>
    <row r="157" spans="1:8">
      <c r="A157" s="908"/>
      <c r="B157" s="159"/>
      <c r="C157" s="336"/>
      <c r="D157" s="336"/>
      <c r="E157" s="336"/>
      <c r="F157" s="336"/>
      <c r="G157" s="287"/>
      <c r="H157" s="2"/>
    </row>
    <row r="158" spans="1:8">
      <c r="A158" s="908"/>
      <c r="B158" s="159"/>
      <c r="C158" s="336"/>
      <c r="D158" s="336"/>
      <c r="E158" s="336"/>
      <c r="F158" s="336"/>
      <c r="G158" s="287"/>
      <c r="H158" s="2"/>
    </row>
    <row r="159" spans="1:8">
      <c r="A159" s="908"/>
      <c r="B159" s="159"/>
      <c r="C159" s="336"/>
      <c r="D159" s="336"/>
      <c r="E159" s="336"/>
      <c r="F159" s="336"/>
      <c r="G159" s="287"/>
      <c r="H159" s="2"/>
    </row>
    <row r="160" spans="1:8">
      <c r="A160" s="908"/>
      <c r="B160" s="159"/>
      <c r="C160" s="336"/>
      <c r="D160" s="336"/>
      <c r="E160" s="336"/>
      <c r="F160" s="336"/>
      <c r="G160" s="287"/>
      <c r="H160" s="2"/>
    </row>
    <row r="161" spans="1:8">
      <c r="A161" s="908"/>
      <c r="B161" s="159"/>
      <c r="C161" s="336"/>
      <c r="D161" s="336"/>
      <c r="E161" s="336"/>
      <c r="F161" s="336"/>
      <c r="G161" s="287"/>
      <c r="H161" s="2"/>
    </row>
    <row r="162" spans="1:8">
      <c r="A162" s="908"/>
      <c r="B162" s="159"/>
      <c r="C162" s="336"/>
      <c r="D162" s="336"/>
      <c r="E162" s="336"/>
      <c r="F162" s="336"/>
      <c r="G162" s="287"/>
      <c r="H162" s="2"/>
    </row>
    <row r="163" spans="1:8">
      <c r="A163" s="908"/>
      <c r="B163" s="159"/>
      <c r="C163" s="336"/>
      <c r="D163" s="336"/>
      <c r="E163" s="336"/>
      <c r="F163" s="336"/>
      <c r="G163" s="287"/>
      <c r="H163" s="2"/>
    </row>
    <row r="164" spans="1:8">
      <c r="A164" s="908"/>
      <c r="B164" s="159"/>
      <c r="C164" s="336"/>
      <c r="D164" s="336"/>
      <c r="E164" s="336"/>
      <c r="F164" s="336"/>
      <c r="G164" s="287"/>
      <c r="H164" s="2"/>
    </row>
    <row r="165" spans="1:8" ht="15.75" thickBot="1">
      <c r="A165" s="909"/>
      <c r="B165" s="164"/>
      <c r="C165" s="910"/>
      <c r="D165" s="910"/>
      <c r="E165" s="910"/>
      <c r="F165" s="910"/>
      <c r="G165" s="289"/>
      <c r="H165" s="2"/>
    </row>
    <row r="166" spans="1:8">
      <c r="A166" s="165" t="s">
        <v>2273</v>
      </c>
      <c r="B166" s="165"/>
      <c r="C166" s="165"/>
      <c r="D166" s="165"/>
      <c r="E166" s="165"/>
      <c r="F166" s="165"/>
      <c r="G166" s="165"/>
      <c r="H166" s="2"/>
    </row>
    <row r="167" spans="1:8" ht="15.75" thickBot="1">
      <c r="A167" s="2" t="e">
        <v>#REF!</v>
      </c>
      <c r="B167" s="2"/>
      <c r="C167" s="2"/>
      <c r="D167" s="2"/>
      <c r="E167" s="2"/>
      <c r="F167" s="2"/>
      <c r="G167" s="2"/>
      <c r="H167" s="2"/>
    </row>
    <row r="168" spans="1:8">
      <c r="A168" s="278"/>
      <c r="B168" s="167"/>
      <c r="C168" s="167"/>
      <c r="D168" s="167"/>
      <c r="E168" s="167"/>
      <c r="F168" s="167"/>
      <c r="G168" s="279"/>
      <c r="H168" s="2"/>
    </row>
    <row r="169" spans="1:8">
      <c r="A169" s="158"/>
      <c r="B169" s="2"/>
      <c r="C169" s="2"/>
      <c r="D169" s="2"/>
      <c r="E169" s="2"/>
      <c r="F169" s="2"/>
      <c r="G169" s="282"/>
      <c r="H169" s="2"/>
    </row>
    <row r="170" spans="1:8" ht="18">
      <c r="A170" s="597" t="s">
        <v>1604</v>
      </c>
      <c r="B170" s="165"/>
      <c r="C170" s="165"/>
      <c r="D170" s="165"/>
      <c r="E170" s="165"/>
      <c r="F170" s="165"/>
      <c r="G170" s="280"/>
      <c r="H170" s="2"/>
    </row>
    <row r="171" spans="1:8" ht="18">
      <c r="A171" s="597" t="s">
        <v>1605</v>
      </c>
      <c r="B171" s="165"/>
      <c r="C171" s="165"/>
      <c r="D171" s="165"/>
      <c r="E171" s="165"/>
      <c r="F171" s="165"/>
      <c r="G171" s="280"/>
      <c r="H171" s="2"/>
    </row>
    <row r="172" spans="1:8">
      <c r="A172" s="158"/>
      <c r="B172" s="2"/>
      <c r="C172" s="2"/>
      <c r="D172" s="2"/>
      <c r="E172" s="2"/>
      <c r="F172" s="2"/>
      <c r="G172" s="282"/>
      <c r="H172" s="2"/>
    </row>
    <row r="173" spans="1:8">
      <c r="A173" s="158"/>
      <c r="B173" s="2"/>
      <c r="C173" s="2"/>
      <c r="D173" s="2"/>
      <c r="E173" s="2"/>
      <c r="F173" s="2"/>
      <c r="G173" s="282"/>
      <c r="H173" s="2"/>
    </row>
    <row r="174" spans="1:8">
      <c r="A174" s="158"/>
      <c r="B174" s="2"/>
      <c r="C174" s="2"/>
      <c r="D174" s="2"/>
      <c r="E174" s="2"/>
      <c r="F174" s="2"/>
      <c r="G174" s="282"/>
      <c r="H174" s="2"/>
    </row>
    <row r="175" spans="1:8">
      <c r="A175" s="158"/>
      <c r="B175" s="2"/>
      <c r="C175" s="2"/>
      <c r="D175" s="2"/>
      <c r="E175" s="2"/>
      <c r="F175" s="2"/>
      <c r="G175" s="282"/>
      <c r="H175" s="2"/>
    </row>
    <row r="176" spans="1:8">
      <c r="A176" s="158"/>
      <c r="B176" s="2"/>
      <c r="C176" s="2"/>
      <c r="D176" s="2"/>
      <c r="E176" s="2"/>
      <c r="F176" s="2"/>
      <c r="G176" s="282"/>
      <c r="H176" s="2"/>
    </row>
    <row r="177" spans="1:8">
      <c r="A177" s="158"/>
      <c r="B177" s="2"/>
      <c r="C177" s="2"/>
      <c r="D177" s="2"/>
      <c r="E177" s="2"/>
      <c r="F177" s="2"/>
      <c r="G177" s="282"/>
      <c r="H177" s="2"/>
    </row>
    <row r="178" spans="1:8">
      <c r="A178" s="283"/>
      <c r="B178" s="284"/>
      <c r="C178" s="284"/>
      <c r="D178" s="284"/>
      <c r="E178" s="284"/>
      <c r="F178" s="284"/>
      <c r="G178" s="285"/>
      <c r="H178" s="2"/>
    </row>
    <row r="179" spans="1:8">
      <c r="A179" s="438"/>
      <c r="B179" s="2"/>
      <c r="C179" s="328"/>
      <c r="D179" s="461" t="s">
        <v>2261</v>
      </c>
      <c r="E179" s="461" t="s">
        <v>1642</v>
      </c>
      <c r="F179" s="461" t="s">
        <v>2262</v>
      </c>
      <c r="G179" s="282"/>
      <c r="H179" s="2"/>
    </row>
    <row r="180" spans="1:8">
      <c r="A180" s="436" t="s">
        <v>36</v>
      </c>
      <c r="B180" s="2"/>
      <c r="C180" s="461" t="s">
        <v>2263</v>
      </c>
      <c r="D180" s="461" t="s">
        <v>2264</v>
      </c>
      <c r="E180" s="461" t="s">
        <v>48</v>
      </c>
      <c r="F180" s="461" t="s">
        <v>2265</v>
      </c>
      <c r="G180" s="380" t="s">
        <v>1962</v>
      </c>
      <c r="H180" s="2"/>
    </row>
    <row r="181" spans="1:8">
      <c r="A181" s="437" t="s">
        <v>48</v>
      </c>
      <c r="B181" s="284"/>
      <c r="C181" s="528" t="s">
        <v>530</v>
      </c>
      <c r="D181" s="528" t="s">
        <v>531</v>
      </c>
      <c r="E181" s="528" t="s">
        <v>532</v>
      </c>
      <c r="F181" s="528" t="s">
        <v>62</v>
      </c>
      <c r="G181" s="530" t="s">
        <v>63</v>
      </c>
      <c r="H181" s="2"/>
    </row>
    <row r="182" spans="1:8">
      <c r="A182" s="908"/>
      <c r="B182" s="159"/>
      <c r="C182" s="336"/>
      <c r="D182" s="336"/>
      <c r="E182" s="336"/>
      <c r="F182" s="336"/>
      <c r="G182" s="287"/>
      <c r="H182" s="2"/>
    </row>
    <row r="183" spans="1:8">
      <c r="A183" s="908"/>
      <c r="B183" s="159"/>
      <c r="C183" s="336"/>
      <c r="D183" s="336"/>
      <c r="E183" s="336"/>
      <c r="F183" s="336"/>
      <c r="G183" s="519"/>
      <c r="H183" s="2"/>
    </row>
    <row r="184" spans="1:8">
      <c r="A184" s="908"/>
      <c r="B184" s="159"/>
      <c r="C184" s="336"/>
      <c r="D184" s="336"/>
      <c r="E184" s="336"/>
      <c r="F184" s="336"/>
      <c r="G184" s="287"/>
      <c r="H184" s="2"/>
    </row>
    <row r="185" spans="1:8">
      <c r="A185" s="908"/>
      <c r="B185" s="159"/>
      <c r="C185" s="336"/>
      <c r="D185" s="336"/>
      <c r="E185" s="336"/>
      <c r="F185" s="336"/>
      <c r="G185" s="287"/>
      <c r="H185" s="2"/>
    </row>
    <row r="186" spans="1:8">
      <c r="A186" s="908"/>
      <c r="B186" s="159"/>
      <c r="C186" s="336"/>
      <c r="D186" s="336"/>
      <c r="E186" s="336"/>
      <c r="F186" s="336"/>
      <c r="G186" s="287"/>
      <c r="H186" s="2"/>
    </row>
    <row r="187" spans="1:8">
      <c r="A187" s="908"/>
      <c r="B187" s="159"/>
      <c r="C187" s="336"/>
      <c r="D187" s="336"/>
      <c r="E187" s="336"/>
      <c r="F187" s="336"/>
      <c r="G187" s="287"/>
      <c r="H187" s="2"/>
    </row>
    <row r="188" spans="1:8">
      <c r="A188" s="908"/>
      <c r="B188" s="159"/>
      <c r="C188" s="336"/>
      <c r="D188" s="336"/>
      <c r="E188" s="336"/>
      <c r="F188" s="336"/>
      <c r="G188" s="287"/>
      <c r="H188" s="2"/>
    </row>
    <row r="189" spans="1:8">
      <c r="A189" s="908"/>
      <c r="B189" s="159"/>
      <c r="C189" s="336"/>
      <c r="D189" s="336"/>
      <c r="E189" s="336"/>
      <c r="F189" s="336"/>
      <c r="G189" s="287"/>
      <c r="H189" s="2"/>
    </row>
    <row r="190" spans="1:8">
      <c r="A190" s="908"/>
      <c r="B190" s="159"/>
      <c r="C190" s="336"/>
      <c r="D190" s="336"/>
      <c r="E190" s="336"/>
      <c r="F190" s="336"/>
      <c r="G190" s="287"/>
      <c r="H190" s="2"/>
    </row>
    <row r="191" spans="1:8">
      <c r="A191" s="908"/>
      <c r="B191" s="159"/>
      <c r="C191" s="336"/>
      <c r="D191" s="336"/>
      <c r="E191" s="336"/>
      <c r="F191" s="336"/>
      <c r="G191" s="287"/>
      <c r="H191" s="2"/>
    </row>
    <row r="192" spans="1:8">
      <c r="A192" s="908"/>
      <c r="B192" s="159"/>
      <c r="C192" s="336"/>
      <c r="D192" s="336"/>
      <c r="E192" s="336"/>
      <c r="F192" s="336"/>
      <c r="G192" s="287"/>
      <c r="H192" s="2"/>
    </row>
    <row r="193" spans="1:8">
      <c r="A193" s="908"/>
      <c r="B193" s="159"/>
      <c r="C193" s="336"/>
      <c r="D193" s="336"/>
      <c r="E193" s="336"/>
      <c r="F193" s="336"/>
      <c r="G193" s="287"/>
      <c r="H193" s="2"/>
    </row>
    <row r="194" spans="1:8">
      <c r="A194" s="908"/>
      <c r="B194" s="159"/>
      <c r="C194" s="336"/>
      <c r="D194" s="336"/>
      <c r="E194" s="336"/>
      <c r="F194" s="336"/>
      <c r="G194" s="287"/>
      <c r="H194" s="2"/>
    </row>
    <row r="195" spans="1:8">
      <c r="A195" s="908"/>
      <c r="B195" s="159"/>
      <c r="C195" s="336"/>
      <c r="D195" s="336"/>
      <c r="E195" s="336"/>
      <c r="F195" s="336"/>
      <c r="G195" s="287"/>
      <c r="H195" s="2"/>
    </row>
    <row r="196" spans="1:8">
      <c r="A196" s="908"/>
      <c r="B196" s="159"/>
      <c r="C196" s="336"/>
      <c r="D196" s="336"/>
      <c r="E196" s="336"/>
      <c r="F196" s="336"/>
      <c r="G196" s="287"/>
      <c r="H196" s="2"/>
    </row>
    <row r="197" spans="1:8">
      <c r="A197" s="908"/>
      <c r="B197" s="159"/>
      <c r="C197" s="336"/>
      <c r="D197" s="336"/>
      <c r="E197" s="336"/>
      <c r="F197" s="336"/>
      <c r="G197" s="287"/>
      <c r="H197" s="2"/>
    </row>
    <row r="198" spans="1:8">
      <c r="A198" s="908"/>
      <c r="B198" s="159"/>
      <c r="C198" s="336"/>
      <c r="D198" s="336"/>
      <c r="E198" s="336"/>
      <c r="F198" s="336"/>
      <c r="G198" s="287"/>
      <c r="H198" s="2"/>
    </row>
    <row r="199" spans="1:8">
      <c r="A199" s="908"/>
      <c r="B199" s="159"/>
      <c r="C199" s="336"/>
      <c r="D199" s="336"/>
      <c r="E199" s="336"/>
      <c r="F199" s="336"/>
      <c r="G199" s="287"/>
      <c r="H199" s="2"/>
    </row>
    <row r="200" spans="1:8">
      <c r="A200" s="908"/>
      <c r="B200" s="159"/>
      <c r="C200" s="336"/>
      <c r="D200" s="336"/>
      <c r="E200" s="336"/>
      <c r="F200" s="336"/>
      <c r="G200" s="287"/>
      <c r="H200" s="2"/>
    </row>
    <row r="201" spans="1:8">
      <c r="A201" s="908"/>
      <c r="B201" s="159"/>
      <c r="C201" s="336"/>
      <c r="D201" s="336"/>
      <c r="E201" s="336"/>
      <c r="F201" s="336"/>
      <c r="G201" s="287"/>
      <c r="H201" s="2"/>
    </row>
    <row r="202" spans="1:8">
      <c r="A202" s="908"/>
      <c r="B202" s="159"/>
      <c r="C202" s="336"/>
      <c r="D202" s="336"/>
      <c r="E202" s="336"/>
      <c r="F202" s="336"/>
      <c r="G202" s="287"/>
      <c r="H202" s="2"/>
    </row>
    <row r="203" spans="1:8">
      <c r="A203" s="908"/>
      <c r="B203" s="159"/>
      <c r="C203" s="336"/>
      <c r="D203" s="336"/>
      <c r="E203" s="336"/>
      <c r="F203" s="336"/>
      <c r="G203" s="287"/>
      <c r="H203" s="2"/>
    </row>
    <row r="204" spans="1:8">
      <c r="A204" s="908"/>
      <c r="B204" s="159"/>
      <c r="C204" s="336"/>
      <c r="D204" s="336"/>
      <c r="E204" s="336"/>
      <c r="F204" s="336"/>
      <c r="G204" s="287"/>
      <c r="H204" s="2"/>
    </row>
    <row r="205" spans="1:8">
      <c r="A205" s="908"/>
      <c r="B205" s="159"/>
      <c r="C205" s="336"/>
      <c r="D205" s="336"/>
      <c r="E205" s="336"/>
      <c r="F205" s="336"/>
      <c r="G205" s="287"/>
      <c r="H205" s="2"/>
    </row>
    <row r="206" spans="1:8">
      <c r="A206" s="908"/>
      <c r="B206" s="159"/>
      <c r="C206" s="336"/>
      <c r="D206" s="336"/>
      <c r="E206" s="336"/>
      <c r="F206" s="336"/>
      <c r="G206" s="287"/>
      <c r="H206" s="2"/>
    </row>
    <row r="207" spans="1:8">
      <c r="A207" s="908"/>
      <c r="B207" s="159"/>
      <c r="C207" s="336"/>
      <c r="D207" s="336"/>
      <c r="E207" s="336"/>
      <c r="F207" s="336"/>
      <c r="G207" s="287"/>
      <c r="H207" s="2"/>
    </row>
    <row r="208" spans="1:8">
      <c r="A208" s="908"/>
      <c r="B208" s="159"/>
      <c r="C208" s="336"/>
      <c r="D208" s="336"/>
      <c r="E208" s="336"/>
      <c r="F208" s="336"/>
      <c r="G208" s="287"/>
      <c r="H208" s="2"/>
    </row>
    <row r="209" spans="1:8">
      <c r="A209" s="908"/>
      <c r="B209" s="159"/>
      <c r="C209" s="336"/>
      <c r="D209" s="336"/>
      <c r="E209" s="336"/>
      <c r="F209" s="336"/>
      <c r="G209" s="287"/>
      <c r="H209" s="2"/>
    </row>
    <row r="210" spans="1:8">
      <c r="A210" s="908"/>
      <c r="B210" s="159"/>
      <c r="C210" s="336"/>
      <c r="D210" s="336"/>
      <c r="E210" s="336"/>
      <c r="F210" s="336"/>
      <c r="G210" s="287"/>
      <c r="H210" s="2"/>
    </row>
    <row r="211" spans="1:8">
      <c r="A211" s="908"/>
      <c r="B211" s="159"/>
      <c r="C211" s="336"/>
      <c r="D211" s="336"/>
      <c r="E211" s="336"/>
      <c r="F211" s="336"/>
      <c r="G211" s="287"/>
      <c r="H211" s="2"/>
    </row>
    <row r="212" spans="1:8">
      <c r="A212" s="908"/>
      <c r="B212" s="159"/>
      <c r="C212" s="336"/>
      <c r="D212" s="336"/>
      <c r="E212" s="336"/>
      <c r="F212" s="336"/>
      <c r="G212" s="287"/>
      <c r="H212" s="2"/>
    </row>
    <row r="213" spans="1:8">
      <c r="A213" s="908"/>
      <c r="B213" s="159"/>
      <c r="C213" s="336"/>
      <c r="D213" s="336"/>
      <c r="E213" s="336"/>
      <c r="F213" s="336"/>
      <c r="G213" s="287"/>
      <c r="H213" s="2"/>
    </row>
    <row r="214" spans="1:8">
      <c r="A214" s="908"/>
      <c r="B214" s="159"/>
      <c r="C214" s="336"/>
      <c r="D214" s="336"/>
      <c r="E214" s="336"/>
      <c r="F214" s="336"/>
      <c r="G214" s="287"/>
      <c r="H214" s="2"/>
    </row>
    <row r="215" spans="1:8">
      <c r="A215" s="908"/>
      <c r="B215" s="159"/>
      <c r="C215" s="336"/>
      <c r="D215" s="336"/>
      <c r="E215" s="336"/>
      <c r="F215" s="336"/>
      <c r="G215" s="287"/>
      <c r="H215" s="2"/>
    </row>
    <row r="216" spans="1:8">
      <c r="A216" s="908"/>
      <c r="B216" s="159"/>
      <c r="C216" s="336"/>
      <c r="D216" s="336"/>
      <c r="E216" s="336"/>
      <c r="F216" s="336"/>
      <c r="G216" s="287"/>
      <c r="H216" s="2"/>
    </row>
    <row r="217" spans="1:8">
      <c r="A217" s="908"/>
      <c r="B217" s="159"/>
      <c r="C217" s="336"/>
      <c r="D217" s="336"/>
      <c r="E217" s="336"/>
      <c r="F217" s="336"/>
      <c r="G217" s="287"/>
      <c r="H217" s="2"/>
    </row>
    <row r="218" spans="1:8">
      <c r="A218" s="908"/>
      <c r="B218" s="159"/>
      <c r="C218" s="336"/>
      <c r="D218" s="336"/>
      <c r="E218" s="336"/>
      <c r="F218" s="336"/>
      <c r="G218" s="287"/>
      <c r="H218" s="2"/>
    </row>
    <row r="219" spans="1:8">
      <c r="A219" s="908"/>
      <c r="B219" s="159"/>
      <c r="C219" s="336"/>
      <c r="D219" s="336"/>
      <c r="E219" s="336"/>
      <c r="F219" s="336"/>
      <c r="G219" s="287"/>
      <c r="H219" s="2"/>
    </row>
    <row r="220" spans="1:8">
      <c r="A220" s="908"/>
      <c r="B220" s="159"/>
      <c r="C220" s="336"/>
      <c r="D220" s="336"/>
      <c r="E220" s="336"/>
      <c r="F220" s="336"/>
      <c r="G220" s="287"/>
      <c r="H220" s="2"/>
    </row>
    <row r="221" spans="1:8">
      <c r="A221" s="908"/>
      <c r="B221" s="159"/>
      <c r="C221" s="336"/>
      <c r="D221" s="336"/>
      <c r="E221" s="336"/>
      <c r="F221" s="336"/>
      <c r="G221" s="287"/>
      <c r="H221" s="2"/>
    </row>
    <row r="222" spans="1:8">
      <c r="A222" s="908"/>
      <c r="B222" s="159"/>
      <c r="C222" s="336"/>
      <c r="D222" s="336"/>
      <c r="E222" s="336"/>
      <c r="F222" s="336"/>
      <c r="G222" s="287"/>
      <c r="H222" s="2"/>
    </row>
    <row r="223" spans="1:8">
      <c r="A223" s="908"/>
      <c r="B223" s="159"/>
      <c r="C223" s="336"/>
      <c r="D223" s="336"/>
      <c r="E223" s="336"/>
      <c r="F223" s="336"/>
      <c r="G223" s="287"/>
      <c r="H223" s="2"/>
    </row>
    <row r="224" spans="1:8">
      <c r="A224" s="908"/>
      <c r="B224" s="159"/>
      <c r="C224" s="336"/>
      <c r="D224" s="336"/>
      <c r="E224" s="336"/>
      <c r="F224" s="336"/>
      <c r="G224" s="287"/>
      <c r="H224" s="2"/>
    </row>
    <row r="225" spans="1:8">
      <c r="A225" s="908"/>
      <c r="B225" s="159"/>
      <c r="C225" s="336"/>
      <c r="D225" s="336"/>
      <c r="E225" s="336"/>
      <c r="F225" s="336"/>
      <c r="G225" s="287"/>
      <c r="H225" s="2"/>
    </row>
    <row r="226" spans="1:8" ht="15.75" thickBot="1">
      <c r="A226" s="909"/>
      <c r="B226" s="164"/>
      <c r="C226" s="910"/>
      <c r="D226" s="910"/>
      <c r="E226" s="910"/>
      <c r="F226" s="910"/>
      <c r="G226" s="289"/>
      <c r="H226" s="2"/>
    </row>
    <row r="227" spans="1:8">
      <c r="A227" s="165" t="s">
        <v>2273</v>
      </c>
      <c r="B227" s="165"/>
      <c r="C227" s="165"/>
      <c r="D227" s="165"/>
      <c r="E227" s="165"/>
      <c r="F227" s="165"/>
      <c r="G227" s="165"/>
      <c r="H227" s="2"/>
    </row>
    <row r="228" spans="1:8">
      <c r="A228" s="2"/>
      <c r="B228" s="2"/>
      <c r="C228" s="2"/>
      <c r="D228" s="2"/>
      <c r="E228" s="2"/>
      <c r="F228" s="2"/>
      <c r="G228" s="2"/>
      <c r="H228" s="2"/>
    </row>
    <row r="229" spans="1:8">
      <c r="A229" s="2"/>
      <c r="B229" s="2"/>
      <c r="C229" s="2" t="s">
        <v>381</v>
      </c>
      <c r="D229" s="2"/>
      <c r="E229" s="2"/>
      <c r="F229" s="2"/>
      <c r="G229" s="2"/>
      <c r="H229" s="2"/>
    </row>
    <row r="230" spans="1:8">
      <c r="A230" s="2"/>
      <c r="B230" s="2"/>
      <c r="C230" s="2"/>
      <c r="D230" s="2"/>
      <c r="E230" s="2"/>
      <c r="F230" s="2"/>
      <c r="G230" s="2"/>
      <c r="H230" s="2"/>
    </row>
    <row r="231" spans="1:8">
      <c r="A231" s="2"/>
      <c r="B231" s="2"/>
      <c r="C231" s="165"/>
      <c r="D231" s="2"/>
      <c r="E231" s="2"/>
      <c r="F231" s="2"/>
      <c r="G231" s="2"/>
      <c r="H231" s="2"/>
    </row>
    <row r="232" spans="1:8">
      <c r="H232" s="2"/>
    </row>
    <row r="233" spans="1:8">
      <c r="H233" s="2"/>
    </row>
    <row r="234" spans="1:8">
      <c r="H234" s="2"/>
    </row>
    <row r="235" spans="1:8">
      <c r="H235" s="2"/>
    </row>
    <row r="236" spans="1:8">
      <c r="H236" s="2"/>
    </row>
    <row r="237" spans="1:8">
      <c r="H237" s="2"/>
    </row>
    <row r="238" spans="1:8">
      <c r="H238" s="2"/>
    </row>
    <row r="239" spans="1:8">
      <c r="H239" s="2"/>
    </row>
    <row r="240" spans="1:8">
      <c r="H240" s="2"/>
    </row>
    <row r="241" spans="8:8">
      <c r="H241" s="2"/>
    </row>
    <row r="242" spans="8:8">
      <c r="H242" s="2"/>
    </row>
    <row r="243" spans="8:8">
      <c r="H243" s="2"/>
    </row>
    <row r="244" spans="8:8">
      <c r="H244" s="2"/>
    </row>
    <row r="245" spans="8:8">
      <c r="H245" s="2"/>
    </row>
    <row r="246" spans="8:8">
      <c r="H246" s="2"/>
    </row>
    <row r="247" spans="8:8">
      <c r="H247" s="2"/>
    </row>
    <row r="248" spans="8:8">
      <c r="H248" s="2"/>
    </row>
    <row r="249" spans="8:8">
      <c r="H249" s="2"/>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sheetPr transitionEvaluation="1">
    <pageSetUpPr fitToPage="1"/>
  </sheetPr>
  <dimension ref="A1:K66"/>
  <sheetViews>
    <sheetView defaultGridColor="0" topLeftCell="A25" colorId="22" zoomScale="75" zoomScaleNormal="75" workbookViewId="0">
      <selection activeCell="G42" sqref="G42"/>
    </sheetView>
  </sheetViews>
  <sheetFormatPr defaultColWidth="9.77734375" defaultRowHeight="15"/>
  <cols>
    <col min="1" max="1" width="4.77734375" customWidth="1"/>
    <col min="2" max="2" width="2.77734375" customWidth="1"/>
    <col min="3" max="6" width="20.77734375" customWidth="1"/>
    <col min="7" max="10" width="16.77734375" customWidth="1"/>
  </cols>
  <sheetData>
    <row r="1" spans="1:11" ht="18.75" thickBot="1">
      <c r="A1" s="2" t="str">
        <f>'Data Sheet'!A52</f>
        <v>Annual Report of THE MIDDLEBURGH TELEPHONE COMPANY                                                                                  For the period ending DECEMBER 31, 2013</v>
      </c>
      <c r="B1" s="722"/>
      <c r="C1" s="722"/>
      <c r="D1" s="722"/>
      <c r="E1" s="722"/>
      <c r="F1" s="722"/>
      <c r="G1" s="722"/>
      <c r="H1" s="911"/>
      <c r="I1" s="722"/>
      <c r="J1" s="775"/>
      <c r="K1" s="911"/>
    </row>
    <row r="2" spans="1:11" ht="18">
      <c r="A2" s="755"/>
      <c r="B2" s="724"/>
      <c r="C2" s="724"/>
      <c r="D2" s="724"/>
      <c r="E2" s="724"/>
      <c r="F2" s="724"/>
      <c r="G2" s="724"/>
      <c r="H2" s="724"/>
      <c r="I2" s="724"/>
      <c r="J2" s="777"/>
      <c r="K2" s="911"/>
    </row>
    <row r="3" spans="1:11" ht="18">
      <c r="A3" s="518" t="s">
        <v>2274</v>
      </c>
      <c r="B3" s="1"/>
      <c r="C3" s="1"/>
      <c r="D3" s="1"/>
      <c r="E3" s="1"/>
      <c r="F3" s="1"/>
      <c r="G3" s="1"/>
      <c r="H3" s="1"/>
      <c r="I3" s="1"/>
      <c r="J3" s="588"/>
      <c r="K3" s="911"/>
    </row>
    <row r="4" spans="1:11" ht="18">
      <c r="A4" s="1386">
        <v>1</v>
      </c>
      <c r="B4" s="722"/>
      <c r="C4" s="722" t="s">
        <v>2275</v>
      </c>
      <c r="D4" s="722"/>
      <c r="E4" s="722"/>
      <c r="F4" s="722"/>
      <c r="G4" s="722"/>
      <c r="H4" s="722"/>
      <c r="I4" s="722"/>
      <c r="J4" s="729"/>
      <c r="K4" s="911"/>
    </row>
    <row r="5" spans="1:11" ht="18">
      <c r="A5" s="168"/>
      <c r="B5" s="722"/>
      <c r="C5" s="722" t="s">
        <v>2276</v>
      </c>
      <c r="D5" s="722"/>
      <c r="E5" s="722"/>
      <c r="F5" s="722"/>
      <c r="G5" s="722"/>
      <c r="H5" s="722"/>
      <c r="I5" s="722"/>
      <c r="J5" s="729"/>
      <c r="K5" s="911"/>
    </row>
    <row r="6" spans="1:11" ht="18">
      <c r="A6" s="1386">
        <v>2</v>
      </c>
      <c r="B6" s="722"/>
      <c r="C6" s="722" t="s">
        <v>2277</v>
      </c>
      <c r="D6" s="722"/>
      <c r="E6" s="722"/>
      <c r="F6" s="722"/>
      <c r="G6" s="722"/>
      <c r="H6" s="722"/>
      <c r="I6" s="722"/>
      <c r="J6" s="729"/>
      <c r="K6" s="911"/>
    </row>
    <row r="7" spans="1:11" ht="18">
      <c r="A7" s="168"/>
      <c r="B7" s="722"/>
      <c r="C7" s="722" t="s">
        <v>2278</v>
      </c>
      <c r="D7" s="722"/>
      <c r="E7" s="722"/>
      <c r="F7" s="722"/>
      <c r="G7" s="722"/>
      <c r="H7" s="722"/>
      <c r="I7" s="722"/>
      <c r="J7" s="729"/>
      <c r="K7" s="911"/>
    </row>
    <row r="8" spans="1:11" ht="18">
      <c r="A8" s="1386">
        <v>3</v>
      </c>
      <c r="B8" s="722"/>
      <c r="C8" s="722" t="s">
        <v>2279</v>
      </c>
      <c r="D8" s="722"/>
      <c r="E8" s="722"/>
      <c r="F8" s="722"/>
      <c r="G8" s="722"/>
      <c r="H8" s="722"/>
      <c r="I8" s="722"/>
      <c r="J8" s="729"/>
      <c r="K8" s="911"/>
    </row>
    <row r="9" spans="1:11" ht="18">
      <c r="A9" s="168"/>
      <c r="B9" s="722"/>
      <c r="C9" s="722" t="s">
        <v>2280</v>
      </c>
      <c r="D9" s="722"/>
      <c r="E9" s="722"/>
      <c r="F9" s="722"/>
      <c r="G9" s="722"/>
      <c r="H9" s="722"/>
      <c r="I9" s="722"/>
      <c r="J9" s="729"/>
      <c r="K9" s="911"/>
    </row>
    <row r="10" spans="1:11" ht="18">
      <c r="A10" s="1386">
        <v>4</v>
      </c>
      <c r="B10" s="722"/>
      <c r="C10" s="722" t="s">
        <v>2281</v>
      </c>
      <c r="D10" s="722"/>
      <c r="E10" s="722"/>
      <c r="F10" s="722"/>
      <c r="G10" s="722"/>
      <c r="H10" s="722"/>
      <c r="I10" s="722"/>
      <c r="J10" s="729"/>
      <c r="K10" s="911"/>
    </row>
    <row r="11" spans="1:11" ht="18">
      <c r="A11" s="168"/>
      <c r="B11" s="722"/>
      <c r="C11" s="722" t="s">
        <v>2282</v>
      </c>
      <c r="D11" s="722"/>
      <c r="E11" s="722"/>
      <c r="F11" s="722"/>
      <c r="G11" s="722"/>
      <c r="H11" s="722"/>
      <c r="I11" s="722"/>
      <c r="J11" s="729"/>
      <c r="K11" s="911"/>
    </row>
    <row r="12" spans="1:11" ht="18">
      <c r="A12" s="168"/>
      <c r="B12" s="722"/>
      <c r="C12" s="722"/>
      <c r="D12" s="722"/>
      <c r="E12" s="722"/>
      <c r="F12" s="722"/>
      <c r="G12" s="722"/>
      <c r="H12" s="722"/>
      <c r="I12" s="722"/>
      <c r="J12" s="729"/>
      <c r="K12" s="911"/>
    </row>
    <row r="13" spans="1:11" ht="18">
      <c r="A13" s="766"/>
      <c r="B13" s="757"/>
      <c r="C13" s="757"/>
      <c r="D13" s="757"/>
      <c r="E13" s="757"/>
      <c r="F13" s="731"/>
      <c r="G13" s="759" t="s">
        <v>2283</v>
      </c>
      <c r="H13" s="759"/>
      <c r="I13" s="759"/>
      <c r="J13" s="912"/>
      <c r="K13" s="911"/>
    </row>
    <row r="14" spans="1:11" ht="18">
      <c r="A14" s="735"/>
      <c r="B14" s="722"/>
      <c r="C14" s="722"/>
      <c r="D14" s="722"/>
      <c r="E14" s="722"/>
      <c r="F14" s="746"/>
      <c r="G14" s="731"/>
      <c r="H14" s="759" t="s">
        <v>2059</v>
      </c>
      <c r="I14" s="760"/>
      <c r="J14" s="742"/>
      <c r="K14" s="911"/>
    </row>
    <row r="15" spans="1:11" ht="18">
      <c r="A15" s="663" t="s">
        <v>36</v>
      </c>
      <c r="B15" s="722"/>
      <c r="C15" s="722"/>
      <c r="D15" s="722"/>
      <c r="E15" s="722"/>
      <c r="F15" s="746"/>
      <c r="G15" s="664" t="s">
        <v>2284</v>
      </c>
      <c r="H15" s="731"/>
      <c r="I15" s="731"/>
      <c r="J15" s="667" t="s">
        <v>1042</v>
      </c>
      <c r="K15" s="911"/>
    </row>
    <row r="16" spans="1:11" ht="18">
      <c r="A16" s="663" t="s">
        <v>48</v>
      </c>
      <c r="B16" s="722"/>
      <c r="C16" s="727" t="s">
        <v>1043</v>
      </c>
      <c r="D16" s="727"/>
      <c r="E16" s="727"/>
      <c r="F16" s="758"/>
      <c r="G16" s="664" t="s">
        <v>443</v>
      </c>
      <c r="H16" s="664" t="s">
        <v>1044</v>
      </c>
      <c r="I16" s="664" t="s">
        <v>1045</v>
      </c>
      <c r="J16" s="667" t="s">
        <v>2061</v>
      </c>
      <c r="K16" s="911"/>
    </row>
    <row r="17" spans="1:11" ht="18">
      <c r="A17" s="735"/>
      <c r="B17" s="722"/>
      <c r="C17" s="727" t="s">
        <v>530</v>
      </c>
      <c r="D17" s="727"/>
      <c r="E17" s="727"/>
      <c r="F17" s="758"/>
      <c r="G17" s="664" t="s">
        <v>531</v>
      </c>
      <c r="H17" s="664" t="s">
        <v>532</v>
      </c>
      <c r="I17" s="664" t="s">
        <v>62</v>
      </c>
      <c r="J17" s="667" t="s">
        <v>63</v>
      </c>
      <c r="K17" s="911"/>
    </row>
    <row r="18" spans="1:11" ht="18">
      <c r="A18" s="735"/>
      <c r="B18" s="722"/>
      <c r="C18" s="722"/>
      <c r="D18" s="722"/>
      <c r="E18" s="722"/>
      <c r="F18" s="746"/>
      <c r="G18" s="746"/>
      <c r="H18" s="746"/>
      <c r="I18" s="746"/>
      <c r="J18" s="729"/>
      <c r="K18" s="911"/>
    </row>
    <row r="19" spans="1:11" ht="18">
      <c r="A19" s="1387">
        <v>1</v>
      </c>
      <c r="B19" s="913"/>
      <c r="C19" s="914"/>
      <c r="D19" s="914"/>
      <c r="E19" s="914"/>
      <c r="F19" s="819"/>
      <c r="G19" s="819"/>
      <c r="H19" s="819"/>
      <c r="I19" s="819"/>
      <c r="J19" s="808">
        <f t="shared" ref="J19:J27" si="0">G19+H19-I19</f>
        <v>0</v>
      </c>
      <c r="K19" s="911"/>
    </row>
    <row r="20" spans="1:11" ht="18">
      <c r="A20" s="1383">
        <v>2</v>
      </c>
      <c r="B20" s="767"/>
      <c r="C20" s="685" t="s">
        <v>3032</v>
      </c>
      <c r="D20" s="685"/>
      <c r="E20" s="685"/>
      <c r="F20" s="684"/>
      <c r="G20" s="684">
        <v>431</v>
      </c>
      <c r="H20" s="684">
        <v>14</v>
      </c>
      <c r="I20" s="684">
        <v>46</v>
      </c>
      <c r="J20" s="744">
        <f t="shared" si="0"/>
        <v>399</v>
      </c>
      <c r="K20" s="911"/>
    </row>
    <row r="21" spans="1:11" ht="18">
      <c r="A21" s="1383">
        <v>3</v>
      </c>
      <c r="B21" s="767"/>
      <c r="C21" s="685"/>
      <c r="D21" s="685"/>
      <c r="E21" s="685"/>
      <c r="F21" s="684"/>
      <c r="G21" s="684"/>
      <c r="H21" s="684"/>
      <c r="I21" s="684"/>
      <c r="J21" s="744">
        <f t="shared" si="0"/>
        <v>0</v>
      </c>
      <c r="K21" s="911"/>
    </row>
    <row r="22" spans="1:11" ht="18">
      <c r="A22" s="1383">
        <v>4</v>
      </c>
      <c r="B22" s="767"/>
      <c r="C22" s="685" t="s">
        <v>3033</v>
      </c>
      <c r="D22" s="685"/>
      <c r="E22" s="685"/>
      <c r="F22" s="684"/>
      <c r="G22" s="684">
        <v>4535</v>
      </c>
      <c r="H22" s="684">
        <v>234</v>
      </c>
      <c r="I22" s="684">
        <v>358</v>
      </c>
      <c r="J22" s="744">
        <f t="shared" si="0"/>
        <v>4411</v>
      </c>
      <c r="K22" s="911"/>
    </row>
    <row r="23" spans="1:11" ht="18">
      <c r="A23" s="1383">
        <v>5</v>
      </c>
      <c r="B23" s="767"/>
      <c r="C23" s="685"/>
      <c r="D23" s="685"/>
      <c r="E23" s="685"/>
      <c r="F23" s="684"/>
      <c r="G23" s="684"/>
      <c r="H23" s="684"/>
      <c r="I23" s="684"/>
      <c r="J23" s="744">
        <f t="shared" si="0"/>
        <v>0</v>
      </c>
      <c r="K23" s="911"/>
    </row>
    <row r="24" spans="1:11" ht="18">
      <c r="A24" s="1383">
        <v>6</v>
      </c>
      <c r="B24" s="767"/>
      <c r="C24" s="685" t="s">
        <v>3034</v>
      </c>
      <c r="D24" s="685"/>
      <c r="E24" s="685"/>
      <c r="F24" s="684"/>
      <c r="G24" s="684">
        <v>487</v>
      </c>
      <c r="H24" s="684">
        <v>30</v>
      </c>
      <c r="I24" s="684">
        <v>48</v>
      </c>
      <c r="J24" s="744">
        <f t="shared" si="0"/>
        <v>469</v>
      </c>
      <c r="K24" s="911"/>
    </row>
    <row r="25" spans="1:11" ht="18">
      <c r="A25" s="1383">
        <v>7</v>
      </c>
      <c r="B25" s="767"/>
      <c r="C25" s="685"/>
      <c r="D25" s="685"/>
      <c r="E25" s="685"/>
      <c r="F25" s="684"/>
      <c r="G25" s="684"/>
      <c r="H25" s="684"/>
      <c r="I25" s="684"/>
      <c r="J25" s="744">
        <f t="shared" si="0"/>
        <v>0</v>
      </c>
      <c r="K25" s="911"/>
    </row>
    <row r="26" spans="1:11" ht="18">
      <c r="A26" s="1383">
        <v>8</v>
      </c>
      <c r="B26" s="767"/>
      <c r="C26" s="685"/>
      <c r="D26" s="685"/>
      <c r="E26" s="685"/>
      <c r="F26" s="684"/>
      <c r="G26" s="684"/>
      <c r="H26" s="684"/>
      <c r="I26" s="684"/>
      <c r="J26" s="744">
        <f t="shared" si="0"/>
        <v>0</v>
      </c>
      <c r="K26" s="911"/>
    </row>
    <row r="27" spans="1:11" ht="18">
      <c r="A27" s="1383">
        <v>9</v>
      </c>
      <c r="B27" s="767"/>
      <c r="C27" s="685"/>
      <c r="D27" s="685"/>
      <c r="E27" s="685"/>
      <c r="F27" s="684"/>
      <c r="G27" s="684"/>
      <c r="H27" s="684"/>
      <c r="I27" s="684"/>
      <c r="J27" s="744">
        <f t="shared" si="0"/>
        <v>0</v>
      </c>
      <c r="K27" s="911"/>
    </row>
    <row r="28" spans="1:11" ht="18">
      <c r="A28" s="1383">
        <v>10</v>
      </c>
      <c r="B28" s="767"/>
      <c r="C28" s="685"/>
      <c r="D28" s="685"/>
      <c r="E28" s="685"/>
      <c r="F28" s="684"/>
      <c r="G28" s="807">
        <f>SUM(G19:G27)</f>
        <v>5453</v>
      </c>
      <c r="H28" s="807">
        <f>SUM(H19:H27)</f>
        <v>278</v>
      </c>
      <c r="I28" s="807">
        <f>SUM(I19:I27)</f>
        <v>452</v>
      </c>
      <c r="J28" s="808">
        <f>SUM(J19:J27)</f>
        <v>5279</v>
      </c>
      <c r="K28" s="911"/>
    </row>
    <row r="29" spans="1:11" ht="18">
      <c r="A29" s="800"/>
      <c r="B29" s="757"/>
      <c r="C29" s="878"/>
      <c r="D29" s="878"/>
      <c r="E29" s="878"/>
      <c r="F29" s="878"/>
      <c r="G29" s="878"/>
      <c r="H29" s="878"/>
      <c r="I29" s="878"/>
      <c r="J29" s="808"/>
      <c r="K29" s="911"/>
    </row>
    <row r="30" spans="1:11" ht="18">
      <c r="A30" s="915" t="s">
        <v>1046</v>
      </c>
      <c r="B30" s="762"/>
      <c r="C30" s="916"/>
      <c r="D30" s="916"/>
      <c r="E30" s="916"/>
      <c r="F30" s="916"/>
      <c r="G30" s="916"/>
      <c r="H30" s="916"/>
      <c r="I30" s="916"/>
      <c r="J30" s="917"/>
      <c r="K30" s="911"/>
    </row>
    <row r="31" spans="1:11" ht="18">
      <c r="A31" s="735"/>
      <c r="B31" s="756"/>
      <c r="C31" s="916" t="s">
        <v>1047</v>
      </c>
      <c r="D31" s="916"/>
      <c r="E31" s="916"/>
      <c r="F31" s="916"/>
      <c r="G31" s="916"/>
      <c r="H31" s="918"/>
      <c r="I31" s="803"/>
      <c r="J31" s="744"/>
      <c r="K31" s="911"/>
    </row>
    <row r="32" spans="1:11" ht="18">
      <c r="A32" s="735"/>
      <c r="B32" s="756"/>
      <c r="C32" s="916" t="s">
        <v>1048</v>
      </c>
      <c r="D32" s="918"/>
      <c r="E32" s="919" t="s">
        <v>1049</v>
      </c>
      <c r="F32" s="920"/>
      <c r="G32" s="921" t="s">
        <v>1050</v>
      </c>
      <c r="H32" s="809"/>
      <c r="I32" s="922" t="s">
        <v>1051</v>
      </c>
      <c r="J32" s="923" t="s">
        <v>1052</v>
      </c>
      <c r="K32" s="911"/>
    </row>
    <row r="33" spans="1:11" ht="18">
      <c r="A33" s="735"/>
      <c r="B33" s="722"/>
      <c r="C33" s="922" t="s">
        <v>1053</v>
      </c>
      <c r="D33" s="922" t="s">
        <v>1054</v>
      </c>
      <c r="E33" s="803"/>
      <c r="F33" s="803"/>
      <c r="G33" s="803"/>
      <c r="H33" s="922" t="s">
        <v>1055</v>
      </c>
      <c r="I33" s="922" t="s">
        <v>1318</v>
      </c>
      <c r="J33" s="923" t="s">
        <v>1056</v>
      </c>
      <c r="K33" s="911"/>
    </row>
    <row r="34" spans="1:11" ht="18">
      <c r="A34" s="663" t="s">
        <v>36</v>
      </c>
      <c r="B34" s="722"/>
      <c r="C34" s="922" t="s">
        <v>36</v>
      </c>
      <c r="D34" s="922" t="s">
        <v>1057</v>
      </c>
      <c r="E34" s="922" t="s">
        <v>1058</v>
      </c>
      <c r="F34" s="922" t="s">
        <v>1059</v>
      </c>
      <c r="G34" s="922" t="s">
        <v>1060</v>
      </c>
      <c r="H34" s="922" t="s">
        <v>1061</v>
      </c>
      <c r="I34" s="922" t="s">
        <v>1062</v>
      </c>
      <c r="J34" s="923" t="s">
        <v>1063</v>
      </c>
      <c r="K34" s="911"/>
    </row>
    <row r="35" spans="1:11" ht="18">
      <c r="A35" s="663" t="s">
        <v>48</v>
      </c>
      <c r="B35" s="722"/>
      <c r="C35" s="922" t="s">
        <v>64</v>
      </c>
      <c r="D35" s="922" t="s">
        <v>65</v>
      </c>
      <c r="E35" s="922" t="s">
        <v>66</v>
      </c>
      <c r="F35" s="922" t="s">
        <v>67</v>
      </c>
      <c r="G35" s="922" t="s">
        <v>68</v>
      </c>
      <c r="H35" s="922" t="s">
        <v>69</v>
      </c>
      <c r="I35" s="922" t="s">
        <v>70</v>
      </c>
      <c r="J35" s="923" t="s">
        <v>299</v>
      </c>
      <c r="K35" s="911"/>
    </row>
    <row r="36" spans="1:11" ht="18">
      <c r="A36" s="736"/>
      <c r="B36" s="756"/>
      <c r="C36" s="809"/>
      <c r="D36" s="809"/>
      <c r="E36" s="809"/>
      <c r="F36" s="809"/>
      <c r="G36" s="809"/>
      <c r="H36" s="809"/>
      <c r="I36" s="809"/>
      <c r="J36" s="810"/>
      <c r="K36" s="911"/>
    </row>
    <row r="37" spans="1:11" ht="18">
      <c r="A37" s="1383">
        <v>1</v>
      </c>
      <c r="B37" s="722"/>
      <c r="C37" s="684"/>
      <c r="D37" s="684"/>
      <c r="E37" s="684"/>
      <c r="F37" s="684"/>
      <c r="G37" s="684"/>
      <c r="H37" s="684"/>
      <c r="I37" s="684"/>
      <c r="J37" s="687"/>
      <c r="K37" s="911"/>
    </row>
    <row r="38" spans="1:11" ht="18">
      <c r="A38" s="1383">
        <v>2</v>
      </c>
      <c r="B38" s="722"/>
      <c r="C38" s="684">
        <v>32</v>
      </c>
      <c r="D38" s="684">
        <v>155</v>
      </c>
      <c r="E38" s="684">
        <v>0</v>
      </c>
      <c r="F38" s="684">
        <v>212</v>
      </c>
      <c r="G38" s="684"/>
      <c r="H38" s="684"/>
      <c r="I38" s="684"/>
      <c r="J38" s="687"/>
      <c r="K38" s="911"/>
    </row>
    <row r="39" spans="1:11" ht="18">
      <c r="A39" s="1383">
        <v>3</v>
      </c>
      <c r="B39" s="722"/>
      <c r="C39" s="684"/>
      <c r="D39" s="684"/>
      <c r="E39" s="684"/>
      <c r="F39" s="684"/>
      <c r="G39" s="684"/>
      <c r="H39" s="684"/>
      <c r="I39" s="684"/>
      <c r="J39" s="687"/>
      <c r="K39" s="911"/>
    </row>
    <row r="40" spans="1:11" ht="18">
      <c r="A40" s="1383">
        <v>4</v>
      </c>
      <c r="B40" s="722"/>
      <c r="C40" s="684">
        <v>299</v>
      </c>
      <c r="D40" s="684">
        <v>1211</v>
      </c>
      <c r="E40" s="684">
        <v>2</v>
      </c>
      <c r="F40" s="684">
        <v>2899</v>
      </c>
      <c r="G40" s="684"/>
      <c r="H40" s="684"/>
      <c r="I40" s="684"/>
      <c r="J40" s="687"/>
      <c r="K40" s="911"/>
    </row>
    <row r="41" spans="1:11" ht="18">
      <c r="A41" s="1383">
        <v>5</v>
      </c>
      <c r="B41" s="722"/>
      <c r="C41" s="684"/>
      <c r="D41" s="684"/>
      <c r="E41" s="684"/>
      <c r="F41" s="684"/>
      <c r="G41" s="684"/>
      <c r="H41" s="684"/>
      <c r="I41" s="684"/>
      <c r="J41" s="687"/>
      <c r="K41" s="911"/>
    </row>
    <row r="42" spans="1:11" ht="18">
      <c r="A42" s="1383">
        <v>6</v>
      </c>
      <c r="B42" s="722"/>
      <c r="C42" s="684">
        <v>19</v>
      </c>
      <c r="D42" s="684">
        <v>37</v>
      </c>
      <c r="E42" s="684">
        <v>0</v>
      </c>
      <c r="F42" s="684">
        <v>413</v>
      </c>
      <c r="G42" s="684"/>
      <c r="H42" s="684"/>
      <c r="I42" s="684"/>
      <c r="J42" s="687"/>
      <c r="K42" s="911"/>
    </row>
    <row r="43" spans="1:11" ht="18">
      <c r="A43" s="1383">
        <v>7</v>
      </c>
      <c r="B43" s="722"/>
      <c r="C43" s="684"/>
      <c r="D43" s="684"/>
      <c r="E43" s="684"/>
      <c r="F43" s="684"/>
      <c r="G43" s="684"/>
      <c r="H43" s="684"/>
      <c r="I43" s="684"/>
      <c r="J43" s="687"/>
      <c r="K43" s="911"/>
    </row>
    <row r="44" spans="1:11" ht="18">
      <c r="A44" s="1383">
        <v>8</v>
      </c>
      <c r="B44" s="722"/>
      <c r="C44" s="684"/>
      <c r="D44" s="684"/>
      <c r="E44" s="684"/>
      <c r="F44" s="684"/>
      <c r="G44" s="684"/>
      <c r="H44" s="684"/>
      <c r="I44" s="684"/>
      <c r="J44" s="687"/>
      <c r="K44" s="911"/>
    </row>
    <row r="45" spans="1:11" ht="18">
      <c r="A45" s="1383">
        <v>9</v>
      </c>
      <c r="B45" s="756"/>
      <c r="C45" s="692"/>
      <c r="D45" s="692"/>
      <c r="E45" s="692"/>
      <c r="F45" s="692"/>
      <c r="G45" s="692"/>
      <c r="H45" s="692"/>
      <c r="I45" s="692"/>
      <c r="J45" s="695"/>
      <c r="K45" s="911"/>
    </row>
    <row r="46" spans="1:11" ht="18.75" thickBot="1">
      <c r="A46" s="1384">
        <v>10</v>
      </c>
      <c r="B46" s="773"/>
      <c r="C46" s="813">
        <f t="shared" ref="C46:J46" si="1">SUM(C37:C45)</f>
        <v>350</v>
      </c>
      <c r="D46" s="813">
        <f t="shared" si="1"/>
        <v>1403</v>
      </c>
      <c r="E46" s="813">
        <f t="shared" si="1"/>
        <v>2</v>
      </c>
      <c r="F46" s="813">
        <f t="shared" si="1"/>
        <v>3524</v>
      </c>
      <c r="G46" s="813">
        <f t="shared" si="1"/>
        <v>0</v>
      </c>
      <c r="H46" s="813">
        <f t="shared" si="1"/>
        <v>0</v>
      </c>
      <c r="I46" s="813">
        <f t="shared" si="1"/>
        <v>0</v>
      </c>
      <c r="J46" s="814">
        <f t="shared" si="1"/>
        <v>0</v>
      </c>
      <c r="K46" s="911"/>
    </row>
    <row r="47" spans="1:11" ht="18">
      <c r="A47" s="722"/>
      <c r="B47" s="722"/>
      <c r="C47" s="722"/>
      <c r="D47" s="722"/>
      <c r="E47" s="722"/>
      <c r="F47" s="722"/>
      <c r="G47" s="722"/>
      <c r="H47" s="722"/>
      <c r="I47" s="722"/>
      <c r="J47" s="775" t="s">
        <v>2616</v>
      </c>
      <c r="K47" s="911"/>
    </row>
    <row r="48" spans="1:11" ht="18">
      <c r="A48" s="1385">
        <v>96</v>
      </c>
      <c r="B48" s="727"/>
      <c r="C48" s="727"/>
      <c r="D48" s="727"/>
      <c r="E48" s="727"/>
      <c r="F48" s="727"/>
      <c r="G48" s="727"/>
      <c r="H48" s="727"/>
      <c r="I48" s="727"/>
      <c r="J48" s="727"/>
      <c r="K48" s="911"/>
    </row>
    <row r="49" spans="1:1">
      <c r="A49" s="67"/>
    </row>
    <row r="50" spans="1:1">
      <c r="A50" s="67"/>
    </row>
    <row r="51" spans="1:1">
      <c r="A51" s="67"/>
    </row>
    <row r="52" spans="1:1">
      <c r="A52" s="67"/>
    </row>
    <row r="53" spans="1:1">
      <c r="A53" s="67"/>
    </row>
    <row r="54" spans="1:1">
      <c r="A54" s="67"/>
    </row>
    <row r="55" spans="1:1">
      <c r="A55" s="67"/>
    </row>
    <row r="56" spans="1:1">
      <c r="A56" s="67"/>
    </row>
    <row r="57" spans="1:1">
      <c r="A57" s="67"/>
    </row>
    <row r="58" spans="1:1">
      <c r="A58" s="67"/>
    </row>
    <row r="59" spans="1:1">
      <c r="A59" s="67"/>
    </row>
    <row r="60" spans="1:1">
      <c r="A60" s="67"/>
    </row>
    <row r="61" spans="1:1">
      <c r="A61" s="67"/>
    </row>
    <row r="62" spans="1:1">
      <c r="A62" s="67"/>
    </row>
    <row r="63" spans="1:1">
      <c r="A63" s="67"/>
    </row>
    <row r="64" spans="1:1">
      <c r="A64" s="67"/>
    </row>
    <row r="65" spans="1:1">
      <c r="A65" s="67"/>
    </row>
    <row r="66" spans="1:1">
      <c r="A66" s="67"/>
    </row>
  </sheetData>
  <printOptions horizontalCentered="1" verticalCentered="1"/>
  <pageMargins left="0.5" right="0.5" top="0.5" bottom="0.5" header="0" footer="0"/>
  <pageSetup scale="63" orientation="landscape" r:id="rId1"/>
  <headerFooter alignWithMargins="0"/>
  <legacyDrawing r:id="rId2"/>
</worksheet>
</file>

<file path=xl/worksheets/sheet55.xml><?xml version="1.0" encoding="utf-8"?>
<worksheet xmlns="http://schemas.openxmlformats.org/spreadsheetml/2006/main" xmlns:r="http://schemas.openxmlformats.org/officeDocument/2006/relationships">
  <sheetPr transitionEvaluation="1">
    <pageSetUpPr fitToPage="1"/>
  </sheetPr>
  <dimension ref="A1:J73"/>
  <sheetViews>
    <sheetView defaultGridColor="0" topLeftCell="A31" colorId="22" zoomScale="75" zoomScaleNormal="75" workbookViewId="0">
      <selection activeCell="H23" sqref="H23"/>
    </sheetView>
  </sheetViews>
  <sheetFormatPr defaultColWidth="9.77734375" defaultRowHeight="15"/>
  <cols>
    <col min="1" max="1" width="2.77734375" customWidth="1"/>
    <col min="2" max="2" width="7.77734375" customWidth="1"/>
    <col min="3" max="3" width="1.77734375" customWidth="1"/>
    <col min="4" max="4" width="20.77734375" customWidth="1"/>
    <col min="5" max="5" width="21.77734375" customWidth="1"/>
    <col min="6" max="6" width="20.77734375" customWidth="1"/>
    <col min="7" max="7" width="1.77734375" customWidth="1"/>
    <col min="8" max="8" width="18.77734375" customWidth="1"/>
    <col min="9" max="9" width="1.77734375" customWidth="1"/>
  </cols>
  <sheetData>
    <row r="1" spans="1:10" ht="16.899999999999999" customHeight="1" thickBot="1">
      <c r="A1" s="153" t="str">
        <f>'Data Sheet'!A46</f>
        <v>Annual Report of THE MIDDLEBURGH TELEPHONE COMPANY                                          For the period ending DECEMBER 31, 2013</v>
      </c>
      <c r="B1" s="2"/>
      <c r="C1" s="2"/>
      <c r="D1" s="2"/>
      <c r="E1" s="2"/>
      <c r="F1" s="2"/>
      <c r="G1" s="2"/>
      <c r="H1" s="2"/>
      <c r="I1" s="2"/>
      <c r="J1" s="2"/>
    </row>
    <row r="2" spans="1:10">
      <c r="A2" s="278"/>
      <c r="B2" s="167"/>
      <c r="C2" s="167"/>
      <c r="D2" s="167"/>
      <c r="E2" s="167"/>
      <c r="F2" s="167"/>
      <c r="G2" s="167"/>
      <c r="H2" s="167"/>
      <c r="I2" s="279"/>
      <c r="J2" s="2"/>
    </row>
    <row r="3" spans="1:10">
      <c r="A3" s="158"/>
      <c r="B3" s="2"/>
      <c r="C3" s="2"/>
      <c r="D3" s="2"/>
      <c r="E3" s="2"/>
      <c r="F3" s="2"/>
      <c r="G3" s="2"/>
      <c r="H3" s="2"/>
      <c r="I3" s="282"/>
      <c r="J3" s="2"/>
    </row>
    <row r="4" spans="1:10" ht="18">
      <c r="A4" s="158"/>
      <c r="B4" s="1" t="s">
        <v>139</v>
      </c>
      <c r="C4" s="165"/>
      <c r="D4" s="165"/>
      <c r="E4" s="165"/>
      <c r="F4" s="165"/>
      <c r="G4" s="165"/>
      <c r="H4" s="165"/>
      <c r="I4" s="282"/>
      <c r="J4" s="2"/>
    </row>
    <row r="5" spans="1:10" ht="16.899999999999999" customHeight="1">
      <c r="A5" s="158"/>
      <c r="B5" s="1"/>
      <c r="C5" s="165"/>
      <c r="D5" s="165"/>
      <c r="E5" s="165"/>
      <c r="F5" s="165"/>
      <c r="G5" s="165"/>
      <c r="H5" s="165"/>
      <c r="I5" s="282"/>
      <c r="J5" s="2"/>
    </row>
    <row r="6" spans="1:10">
      <c r="A6" s="283"/>
      <c r="B6" s="284"/>
      <c r="C6" s="284"/>
      <c r="D6" s="284"/>
      <c r="E6" s="284"/>
      <c r="F6" s="284"/>
      <c r="G6" s="284"/>
      <c r="H6" s="284"/>
      <c r="I6" s="285"/>
      <c r="J6" s="2"/>
    </row>
    <row r="7" spans="1:10" ht="16.899999999999999" customHeight="1">
      <c r="A7" s="158"/>
      <c r="B7" s="328"/>
      <c r="C7" s="2"/>
      <c r="D7" s="2"/>
      <c r="E7" s="2"/>
      <c r="F7" s="328"/>
      <c r="G7" s="2"/>
      <c r="H7" s="2"/>
      <c r="I7" s="282"/>
      <c r="J7" s="2"/>
    </row>
    <row r="8" spans="1:10" ht="16.899999999999999" customHeight="1">
      <c r="A8" s="158"/>
      <c r="B8" s="461" t="s">
        <v>36</v>
      </c>
      <c r="C8" s="2"/>
      <c r="D8" s="2"/>
      <c r="E8" s="327" t="s">
        <v>140</v>
      </c>
      <c r="F8" s="328"/>
      <c r="G8" s="2"/>
      <c r="H8" s="327" t="s">
        <v>1962</v>
      </c>
      <c r="I8" s="282"/>
      <c r="J8" s="2"/>
    </row>
    <row r="9" spans="1:10" ht="16.899999999999999" customHeight="1">
      <c r="A9" s="158"/>
      <c r="B9" s="461" t="s">
        <v>48</v>
      </c>
      <c r="C9" s="2"/>
      <c r="D9" s="2"/>
      <c r="E9" s="327" t="s">
        <v>530</v>
      </c>
      <c r="F9" s="328"/>
      <c r="G9" s="2"/>
      <c r="H9" s="327" t="s">
        <v>531</v>
      </c>
      <c r="I9" s="282"/>
      <c r="J9" s="2"/>
    </row>
    <row r="10" spans="1:10" ht="16.899999999999999" customHeight="1">
      <c r="A10" s="283"/>
      <c r="B10" s="333"/>
      <c r="C10" s="284"/>
      <c r="D10" s="284"/>
      <c r="E10" s="284"/>
      <c r="F10" s="333"/>
      <c r="G10" s="284"/>
      <c r="H10" s="284"/>
      <c r="I10" s="285"/>
      <c r="J10" s="2"/>
    </row>
    <row r="11" spans="1:10" ht="16.899999999999999" customHeight="1">
      <c r="A11" s="158"/>
      <c r="B11" s="328"/>
      <c r="C11" s="2"/>
      <c r="D11" s="2"/>
      <c r="E11" s="2"/>
      <c r="F11" s="328"/>
      <c r="G11" s="323"/>
      <c r="H11" s="323"/>
      <c r="I11" s="325"/>
      <c r="J11" s="2"/>
    </row>
    <row r="12" spans="1:10" ht="16.899999999999999" customHeight="1">
      <c r="A12" s="158"/>
      <c r="B12" s="1381">
        <v>1</v>
      </c>
      <c r="C12" s="2"/>
      <c r="D12" s="2" t="s">
        <v>141</v>
      </c>
      <c r="E12" s="2"/>
      <c r="F12" s="328"/>
      <c r="G12" s="2"/>
      <c r="H12" s="445">
        <v>1279056</v>
      </c>
      <c r="I12" s="282"/>
      <c r="J12" s="2"/>
    </row>
    <row r="13" spans="1:10" ht="16.899999999999999" customHeight="1">
      <c r="A13" s="158"/>
      <c r="B13" s="1381">
        <v>2</v>
      </c>
      <c r="C13" s="2"/>
      <c r="D13" s="2" t="s">
        <v>142</v>
      </c>
      <c r="E13" s="2"/>
      <c r="F13" s="328"/>
      <c r="G13" s="2"/>
      <c r="H13" s="390"/>
      <c r="I13" s="282"/>
      <c r="J13" s="2"/>
    </row>
    <row r="14" spans="1:10" ht="16.899999999999999" customHeight="1">
      <c r="A14" s="158"/>
      <c r="B14" s="1381">
        <v>3</v>
      </c>
      <c r="C14" s="2"/>
      <c r="D14" s="2" t="s">
        <v>143</v>
      </c>
      <c r="E14" s="2"/>
      <c r="F14" s="328"/>
      <c r="G14" s="2"/>
      <c r="H14" s="390">
        <v>206351</v>
      </c>
      <c r="I14" s="282"/>
      <c r="J14" s="2"/>
    </row>
    <row r="15" spans="1:10">
      <c r="A15" s="158"/>
      <c r="B15" s="1381">
        <v>4</v>
      </c>
      <c r="C15" s="2"/>
      <c r="D15" s="2" t="s">
        <v>144</v>
      </c>
      <c r="E15" s="2"/>
      <c r="F15" s="328"/>
      <c r="G15" s="2"/>
      <c r="H15" s="390"/>
      <c r="I15" s="282"/>
      <c r="J15" s="2"/>
    </row>
    <row r="16" spans="1:10">
      <c r="A16" s="158"/>
      <c r="B16" s="328"/>
      <c r="C16" s="2"/>
      <c r="D16" s="2"/>
      <c r="E16" s="2"/>
      <c r="F16" s="328"/>
      <c r="G16" s="2"/>
      <c r="H16" s="390"/>
      <c r="I16" s="282"/>
      <c r="J16" s="2"/>
    </row>
    <row r="17" spans="1:10">
      <c r="A17" s="158"/>
      <c r="B17" s="328"/>
      <c r="C17" s="2"/>
      <c r="D17" s="2" t="s">
        <v>145</v>
      </c>
      <c r="E17" s="2"/>
      <c r="F17" s="328"/>
      <c r="G17" s="2"/>
      <c r="H17" s="390"/>
      <c r="I17" s="282"/>
      <c r="J17" s="2"/>
    </row>
    <row r="18" spans="1:10">
      <c r="A18" s="158"/>
      <c r="B18" s="1381">
        <v>5</v>
      </c>
      <c r="C18" s="2"/>
      <c r="D18" s="159" t="s">
        <v>3035</v>
      </c>
      <c r="E18" s="159"/>
      <c r="F18" s="336"/>
      <c r="G18" s="159"/>
      <c r="H18" s="390">
        <v>15600</v>
      </c>
      <c r="I18" s="282"/>
      <c r="J18" s="2"/>
    </row>
    <row r="19" spans="1:10" ht="16.899999999999999" customHeight="1">
      <c r="A19" s="158"/>
      <c r="B19" s="1381">
        <v>6</v>
      </c>
      <c r="C19" s="2"/>
      <c r="D19" s="159" t="s">
        <v>3036</v>
      </c>
      <c r="E19" s="159"/>
      <c r="F19" s="336"/>
      <c r="G19" s="159"/>
      <c r="H19" s="159" t="s">
        <v>795</v>
      </c>
      <c r="I19" s="282"/>
      <c r="J19" s="2"/>
    </row>
    <row r="20" spans="1:10">
      <c r="A20" s="158"/>
      <c r="B20" s="1381">
        <v>7</v>
      </c>
      <c r="C20" s="2"/>
      <c r="D20" s="159" t="s">
        <v>3037</v>
      </c>
      <c r="E20" s="159"/>
      <c r="F20" s="336"/>
      <c r="G20" s="159"/>
      <c r="H20" s="1415">
        <v>38000</v>
      </c>
      <c r="I20" s="282"/>
      <c r="J20" s="2"/>
    </row>
    <row r="21" spans="1:10">
      <c r="A21" s="158"/>
      <c r="B21" s="1381">
        <v>8</v>
      </c>
      <c r="C21" s="2"/>
      <c r="D21" s="159" t="s">
        <v>3038</v>
      </c>
      <c r="E21" s="159"/>
      <c r="F21" s="336"/>
      <c r="G21" s="159"/>
      <c r="H21" s="390">
        <v>30014</v>
      </c>
      <c r="I21" s="282"/>
      <c r="J21" s="2"/>
    </row>
    <row r="22" spans="1:10">
      <c r="A22" s="158"/>
      <c r="B22" s="1381">
        <v>9</v>
      </c>
      <c r="C22" s="2"/>
      <c r="D22" s="159" t="s">
        <v>3039</v>
      </c>
      <c r="E22" s="159"/>
      <c r="F22" s="336"/>
      <c r="G22" s="159"/>
      <c r="H22" s="390">
        <v>418439</v>
      </c>
      <c r="I22" s="282"/>
      <c r="J22" s="2"/>
    </row>
    <row r="23" spans="1:10">
      <c r="A23" s="158"/>
      <c r="B23" s="1381">
        <v>10</v>
      </c>
      <c r="C23" s="2"/>
      <c r="D23" s="159" t="s">
        <v>3040</v>
      </c>
      <c r="E23" s="159"/>
      <c r="F23" s="336"/>
      <c r="G23" s="159"/>
      <c r="H23" s="390">
        <v>56847</v>
      </c>
      <c r="I23" s="282"/>
      <c r="J23" s="2"/>
    </row>
    <row r="24" spans="1:10">
      <c r="A24" s="158"/>
      <c r="B24" s="1381">
        <v>11</v>
      </c>
      <c r="C24" s="2"/>
      <c r="D24" s="159"/>
      <c r="E24" s="159"/>
      <c r="F24" s="336"/>
      <c r="G24" s="159"/>
      <c r="H24" s="390"/>
      <c r="I24" s="282"/>
      <c r="J24" s="2"/>
    </row>
    <row r="25" spans="1:10">
      <c r="A25" s="158"/>
      <c r="B25" s="461">
        <v>12</v>
      </c>
      <c r="C25" s="2"/>
      <c r="D25" s="159"/>
      <c r="E25" s="159"/>
      <c r="F25" s="336"/>
      <c r="G25" s="159"/>
      <c r="H25" s="390"/>
      <c r="I25" s="282"/>
      <c r="J25" s="2"/>
    </row>
    <row r="26" spans="1:10">
      <c r="A26" s="158"/>
      <c r="B26" s="1381">
        <v>13</v>
      </c>
      <c r="C26" s="2"/>
      <c r="D26" s="159"/>
      <c r="E26" s="159"/>
      <c r="F26" s="336"/>
      <c r="G26" s="159"/>
      <c r="H26" s="390"/>
      <c r="I26" s="282"/>
      <c r="J26" s="2"/>
    </row>
    <row r="27" spans="1:10" ht="16.899999999999999" customHeight="1">
      <c r="A27" s="158"/>
      <c r="B27" s="1381">
        <v>14</v>
      </c>
      <c r="C27" s="2"/>
      <c r="D27" s="159"/>
      <c r="E27" s="159"/>
      <c r="F27" s="336"/>
      <c r="G27" s="159"/>
      <c r="H27" s="390"/>
      <c r="I27" s="282"/>
      <c r="J27" s="2"/>
    </row>
    <row r="28" spans="1:10" ht="16.899999999999999" customHeight="1">
      <c r="A28" s="158"/>
      <c r="B28" s="1381">
        <v>15</v>
      </c>
      <c r="C28" s="2"/>
      <c r="D28" s="159"/>
      <c r="E28" s="159"/>
      <c r="F28" s="336"/>
      <c r="G28" s="159"/>
      <c r="H28" s="390"/>
      <c r="I28" s="282"/>
      <c r="J28" s="2"/>
    </row>
    <row r="29" spans="1:10" ht="16.899999999999999" customHeight="1">
      <c r="A29" s="158"/>
      <c r="B29" s="1381">
        <v>16</v>
      </c>
      <c r="C29" s="2"/>
      <c r="D29" s="159"/>
      <c r="E29" s="159"/>
      <c r="F29" s="336"/>
      <c r="G29" s="159"/>
      <c r="H29" s="390"/>
      <c r="I29" s="282"/>
      <c r="J29" s="2"/>
    </row>
    <row r="30" spans="1:10" ht="16.899999999999999" customHeight="1">
      <c r="A30" s="158"/>
      <c r="B30" s="1381">
        <v>17</v>
      </c>
      <c r="C30" s="2"/>
      <c r="D30" s="159"/>
      <c r="E30" s="159"/>
      <c r="F30" s="336"/>
      <c r="G30" s="159"/>
      <c r="H30" s="390"/>
      <c r="I30" s="282"/>
      <c r="J30" s="2"/>
    </row>
    <row r="31" spans="1:10" ht="16.899999999999999" customHeight="1">
      <c r="A31" s="158"/>
      <c r="B31" s="1381">
        <v>18</v>
      </c>
      <c r="C31" s="2"/>
      <c r="D31" s="159"/>
      <c r="E31" s="159"/>
      <c r="F31" s="336"/>
      <c r="G31" s="159"/>
      <c r="H31" s="390"/>
      <c r="I31" s="282"/>
      <c r="J31" s="2"/>
    </row>
    <row r="32" spans="1:10" ht="16.899999999999999" customHeight="1">
      <c r="A32" s="158"/>
      <c r="B32" s="1381">
        <v>19</v>
      </c>
      <c r="C32" s="2"/>
      <c r="D32" s="159"/>
      <c r="E32" s="159"/>
      <c r="F32" s="336"/>
      <c r="G32" s="159"/>
      <c r="H32" s="390"/>
      <c r="I32" s="282"/>
      <c r="J32" s="2"/>
    </row>
    <row r="33" spans="1:10" ht="16.899999999999999" customHeight="1">
      <c r="A33" s="158"/>
      <c r="B33" s="328"/>
      <c r="C33" s="2"/>
      <c r="D33" s="2"/>
      <c r="E33" s="2"/>
      <c r="F33" s="328"/>
      <c r="G33" s="323"/>
      <c r="H33" s="924"/>
      <c r="I33" s="325"/>
      <c r="J33" s="2"/>
    </row>
    <row r="34" spans="1:10" ht="16.899999999999999" customHeight="1" thickBot="1">
      <c r="A34" s="158"/>
      <c r="B34" s="1381">
        <v>20</v>
      </c>
      <c r="C34" s="2"/>
      <c r="D34" s="2"/>
      <c r="E34" s="2" t="s">
        <v>146</v>
      </c>
      <c r="F34" s="328"/>
      <c r="G34" s="925"/>
      <c r="H34" s="411">
        <f>SUM(H12:H33)</f>
        <v>2044307</v>
      </c>
      <c r="I34" s="926"/>
      <c r="J34" s="2"/>
    </row>
    <row r="35" spans="1:10" ht="15.75" thickTop="1">
      <c r="A35" s="283"/>
      <c r="B35" s="333"/>
      <c r="C35" s="284"/>
      <c r="D35" s="284"/>
      <c r="E35" s="284"/>
      <c r="F35" s="333"/>
      <c r="G35" s="284"/>
      <c r="H35" s="384"/>
      <c r="I35" s="285"/>
      <c r="J35" s="2"/>
    </row>
    <row r="36" spans="1:10">
      <c r="A36" s="158"/>
      <c r="B36" s="2"/>
      <c r="C36" s="2"/>
      <c r="D36" s="2"/>
      <c r="E36" s="2"/>
      <c r="F36" s="2"/>
      <c r="G36" s="326"/>
      <c r="H36" s="387"/>
      <c r="I36" s="282"/>
      <c r="J36" s="2"/>
    </row>
    <row r="37" spans="1:10" ht="18">
      <c r="A37" s="158"/>
      <c r="B37" s="1" t="s">
        <v>147</v>
      </c>
      <c r="C37" s="165"/>
      <c r="D37" s="165"/>
      <c r="E37" s="165"/>
      <c r="F37" s="165"/>
      <c r="G37" s="453"/>
      <c r="H37" s="399"/>
      <c r="I37" s="282"/>
      <c r="J37" s="2"/>
    </row>
    <row r="38" spans="1:10" ht="16.899999999999999" customHeight="1">
      <c r="A38" s="158"/>
      <c r="B38" s="1"/>
      <c r="C38" s="2"/>
      <c r="D38" s="2"/>
      <c r="E38" s="2"/>
      <c r="F38" s="2"/>
      <c r="G38" s="326"/>
      <c r="H38" s="387"/>
      <c r="I38" s="282"/>
      <c r="J38" s="2"/>
    </row>
    <row r="39" spans="1:10">
      <c r="A39" s="158"/>
      <c r="B39" s="165">
        <v>21</v>
      </c>
      <c r="C39" s="2" t="s">
        <v>148</v>
      </c>
      <c r="D39" s="2"/>
      <c r="E39" s="2"/>
      <c r="F39" s="2"/>
      <c r="G39" s="326"/>
      <c r="H39" s="390">
        <v>5</v>
      </c>
      <c r="I39" s="282"/>
      <c r="J39" s="2"/>
    </row>
    <row r="40" spans="1:10">
      <c r="A40" s="158"/>
      <c r="B40" s="165">
        <v>22</v>
      </c>
      <c r="C40" s="2" t="s">
        <v>149</v>
      </c>
      <c r="D40" s="2"/>
      <c r="E40" s="2"/>
      <c r="F40" s="2"/>
      <c r="G40" s="326"/>
      <c r="H40" s="390">
        <v>0</v>
      </c>
      <c r="I40" s="282"/>
      <c r="J40" s="2"/>
    </row>
    <row r="41" spans="1:10" ht="16.899999999999999" customHeight="1">
      <c r="A41" s="158"/>
      <c r="B41" s="327">
        <v>23</v>
      </c>
      <c r="C41" s="2" t="s">
        <v>150</v>
      </c>
      <c r="D41" s="2"/>
      <c r="E41" s="2"/>
      <c r="F41" s="2"/>
      <c r="G41" s="326"/>
      <c r="H41" s="390">
        <v>14</v>
      </c>
      <c r="I41" s="282"/>
      <c r="J41" s="2"/>
    </row>
    <row r="42" spans="1:10" ht="16.899999999999999" customHeight="1">
      <c r="A42" s="158"/>
      <c r="B42" s="327">
        <v>24</v>
      </c>
      <c r="C42" s="2" t="s">
        <v>151</v>
      </c>
      <c r="D42" s="2"/>
      <c r="E42" s="2"/>
      <c r="F42" s="2"/>
      <c r="G42" s="326"/>
      <c r="H42" s="390">
        <v>2</v>
      </c>
      <c r="I42" s="282"/>
      <c r="J42" s="2"/>
    </row>
    <row r="43" spans="1:10" ht="16.899999999999999" customHeight="1">
      <c r="A43" s="158"/>
      <c r="B43" s="327">
        <v>25</v>
      </c>
      <c r="C43" s="2" t="s">
        <v>152</v>
      </c>
      <c r="D43" s="2"/>
      <c r="E43" s="2"/>
      <c r="F43" s="2"/>
      <c r="G43" s="326"/>
      <c r="H43" s="390">
        <v>0</v>
      </c>
      <c r="I43" s="282"/>
      <c r="J43" s="2"/>
    </row>
    <row r="44" spans="1:10" ht="16.899999999999999" customHeight="1">
      <c r="A44" s="158"/>
      <c r="B44" s="327">
        <v>26</v>
      </c>
      <c r="C44" s="2" t="s">
        <v>153</v>
      </c>
      <c r="D44" s="2"/>
      <c r="E44" s="2"/>
      <c r="F44" s="2"/>
      <c r="G44" s="326"/>
      <c r="H44" s="390">
        <v>3</v>
      </c>
      <c r="I44" s="282"/>
      <c r="J44" s="2"/>
    </row>
    <row r="45" spans="1:10" ht="16.899999999999999" customHeight="1">
      <c r="A45" s="158"/>
      <c r="B45" s="327">
        <v>27</v>
      </c>
      <c r="C45" s="2"/>
      <c r="D45" s="2" t="s">
        <v>154</v>
      </c>
      <c r="E45" s="2"/>
      <c r="F45" s="2"/>
      <c r="G45" s="326"/>
      <c r="H45" s="390">
        <v>3</v>
      </c>
      <c r="I45" s="282"/>
      <c r="J45" s="2"/>
    </row>
    <row r="46" spans="1:10">
      <c r="A46" s="158"/>
      <c r="B46" s="327">
        <v>28</v>
      </c>
      <c r="C46" s="2"/>
      <c r="D46" s="2" t="s">
        <v>155</v>
      </c>
      <c r="E46" s="2"/>
      <c r="F46" s="2"/>
      <c r="G46" s="326"/>
      <c r="H46" s="390">
        <v>1</v>
      </c>
      <c r="I46" s="282"/>
      <c r="J46" s="2"/>
    </row>
    <row r="47" spans="1:10" ht="16.899999999999999" customHeight="1">
      <c r="A47" s="158"/>
      <c r="B47" s="327">
        <v>29</v>
      </c>
      <c r="C47" s="2"/>
      <c r="D47" s="2" t="s">
        <v>156</v>
      </c>
      <c r="E47" s="2"/>
      <c r="F47" s="2"/>
      <c r="G47" s="326"/>
      <c r="H47" s="390">
        <v>1</v>
      </c>
      <c r="I47" s="282"/>
      <c r="J47" s="2"/>
    </row>
    <row r="48" spans="1:10" ht="16.899999999999999" customHeight="1">
      <c r="A48" s="158"/>
      <c r="B48" s="327">
        <v>30</v>
      </c>
      <c r="C48" s="2" t="s">
        <v>157</v>
      </c>
      <c r="D48" s="2"/>
      <c r="E48" s="2"/>
      <c r="F48" s="2"/>
      <c r="G48" s="326"/>
      <c r="H48" s="390">
        <v>0</v>
      </c>
      <c r="I48" s="282"/>
      <c r="J48" s="2"/>
    </row>
    <row r="49" spans="1:10" ht="16.899999999999999" customHeight="1">
      <c r="A49" s="158"/>
      <c r="B49" s="327">
        <v>31</v>
      </c>
      <c r="C49" s="2" t="s">
        <v>158</v>
      </c>
      <c r="D49" s="2"/>
      <c r="E49" s="2"/>
      <c r="F49" s="2"/>
      <c r="G49" s="326"/>
      <c r="H49" s="390">
        <v>1</v>
      </c>
      <c r="I49" s="282"/>
      <c r="J49" s="2"/>
    </row>
    <row r="50" spans="1:10" ht="16.899999999999999" customHeight="1" thickBot="1">
      <c r="A50" s="158"/>
      <c r="B50" s="327">
        <v>32</v>
      </c>
      <c r="C50" s="2"/>
      <c r="D50" s="2"/>
      <c r="E50" s="327" t="s">
        <v>159</v>
      </c>
      <c r="F50" s="2"/>
      <c r="G50" s="927"/>
      <c r="H50" s="928">
        <f>SUM(H39:H49)</f>
        <v>30</v>
      </c>
      <c r="I50" s="929"/>
      <c r="J50" s="2"/>
    </row>
    <row r="51" spans="1:10" ht="16.899999999999999" customHeight="1" thickTop="1">
      <c r="A51" s="158"/>
      <c r="B51" s="2"/>
      <c r="C51" s="2"/>
      <c r="D51" s="2"/>
      <c r="E51" s="2"/>
      <c r="F51" s="2"/>
      <c r="G51" s="326"/>
      <c r="H51" s="387"/>
      <c r="I51" s="282"/>
      <c r="J51" s="2"/>
    </row>
    <row r="52" spans="1:10" ht="16.899999999999999" customHeight="1">
      <c r="A52" s="158"/>
      <c r="B52" s="2"/>
      <c r="C52" s="2"/>
      <c r="D52" s="2"/>
      <c r="E52" s="2"/>
      <c r="F52" s="2"/>
      <c r="G52" s="326"/>
      <c r="H52" s="387"/>
      <c r="I52" s="282"/>
      <c r="J52" s="2"/>
    </row>
    <row r="53" spans="1:10" ht="16.899999999999999" customHeight="1" thickBot="1">
      <c r="A53" s="318"/>
      <c r="B53" s="319"/>
      <c r="C53" s="319"/>
      <c r="D53" s="319"/>
      <c r="E53" s="319"/>
      <c r="F53" s="319"/>
      <c r="G53" s="395"/>
      <c r="H53" s="396"/>
      <c r="I53" s="320"/>
      <c r="J53" s="2"/>
    </row>
    <row r="54" spans="1:10" ht="16.899999999999999" customHeight="1">
      <c r="A54" s="2"/>
      <c r="B54" s="2"/>
      <c r="C54" s="2"/>
      <c r="D54" s="2"/>
      <c r="E54" s="2"/>
      <c r="F54" s="2"/>
      <c r="G54" s="2"/>
      <c r="H54" s="930" t="s">
        <v>1752</v>
      </c>
      <c r="I54" s="2"/>
      <c r="J54" s="2"/>
    </row>
    <row r="55" spans="1:10" ht="16.899999999999999" customHeight="1">
      <c r="A55" s="2"/>
      <c r="B55" s="1382">
        <v>100</v>
      </c>
      <c r="C55" s="165"/>
      <c r="D55" s="165"/>
      <c r="E55" s="165"/>
      <c r="F55" s="165"/>
      <c r="G55" s="165"/>
      <c r="H55" s="399"/>
      <c r="I55" s="2"/>
      <c r="J55" s="2"/>
    </row>
    <row r="56" spans="1:10">
      <c r="A56" s="2"/>
      <c r="B56" s="2"/>
    </row>
    <row r="57" spans="1:10">
      <c r="A57" s="2"/>
      <c r="B57" s="2"/>
    </row>
    <row r="58" spans="1:10">
      <c r="A58" s="2"/>
      <c r="B58" s="2"/>
    </row>
    <row r="59" spans="1:10">
      <c r="A59" s="2"/>
      <c r="B59" s="2"/>
    </row>
    <row r="60" spans="1:10">
      <c r="A60" s="2"/>
      <c r="B60" s="2"/>
    </row>
    <row r="61" spans="1:10">
      <c r="A61" s="2"/>
      <c r="B61" s="2"/>
    </row>
    <row r="62" spans="1:10">
      <c r="A62" s="2"/>
      <c r="B62" s="2"/>
    </row>
    <row r="63" spans="1:10">
      <c r="A63" s="2"/>
      <c r="B63" s="2"/>
    </row>
    <row r="64" spans="1:10">
      <c r="A64" s="2"/>
      <c r="B64" s="2"/>
    </row>
    <row r="65" spans="1:2">
      <c r="A65" s="2"/>
      <c r="B65" s="2"/>
    </row>
    <row r="66" spans="1:2">
      <c r="A66" s="2"/>
      <c r="B66" s="2"/>
    </row>
    <row r="67" spans="1:2">
      <c r="A67" s="2"/>
      <c r="B67" s="2"/>
    </row>
    <row r="68" spans="1:2">
      <c r="A68" s="2"/>
      <c r="B68" s="2"/>
    </row>
    <row r="69" spans="1:2">
      <c r="A69" s="2"/>
      <c r="B69" s="2"/>
    </row>
    <row r="70" spans="1:2">
      <c r="A70" s="2"/>
      <c r="B70" s="2"/>
    </row>
    <row r="71" spans="1:2">
      <c r="A71" s="2"/>
      <c r="B71" s="2"/>
    </row>
    <row r="72" spans="1:2">
      <c r="A72" s="2"/>
      <c r="B72" s="2"/>
    </row>
    <row r="73" spans="1:2">
      <c r="A73" s="2"/>
      <c r="B73" s="2"/>
    </row>
  </sheetData>
  <printOptions horizontalCentered="1"/>
  <pageMargins left="0.5" right="0.5" top="0.5" bottom="0.5" header="0.5" footer="0.5"/>
  <pageSetup scale="79" orientation="portrait" r:id="rId1"/>
  <headerFooter alignWithMargins="0"/>
  <legacyDrawing r:id="rId2"/>
</worksheet>
</file>

<file path=xl/worksheets/sheet56.xml><?xml version="1.0" encoding="utf-8"?>
<worksheet xmlns="http://schemas.openxmlformats.org/spreadsheetml/2006/main" xmlns:r="http://schemas.openxmlformats.org/officeDocument/2006/relationships">
  <sheetPr transitionEvaluation="1"/>
  <dimension ref="A1:G449"/>
  <sheetViews>
    <sheetView defaultGridColor="0" colorId="22" zoomScale="75" zoomScaleNormal="75" workbookViewId="0"/>
  </sheetViews>
  <sheetFormatPr defaultColWidth="9.77734375" defaultRowHeight="15"/>
  <cols>
    <col min="1" max="1" width="4.77734375" customWidth="1"/>
    <col min="2" max="2" width="45.44140625" customWidth="1"/>
    <col min="3" max="3" width="19.33203125" customWidth="1"/>
    <col min="4" max="4" width="13.77734375" customWidth="1"/>
  </cols>
  <sheetData>
    <row r="1" spans="1:7" ht="18">
      <c r="A1" s="890" t="s">
        <v>160</v>
      </c>
      <c r="B1" s="890"/>
      <c r="C1" s="890"/>
      <c r="D1" s="890"/>
      <c r="E1" s="890"/>
      <c r="F1" s="7"/>
      <c r="G1" s="7"/>
    </row>
    <row r="2" spans="1:7" ht="18">
      <c r="A2" s="890"/>
      <c r="B2" s="890"/>
      <c r="C2" s="890"/>
      <c r="D2" s="890"/>
      <c r="E2" s="890"/>
      <c r="F2" s="7"/>
      <c r="G2" s="7"/>
    </row>
    <row r="3" spans="1:7" ht="18">
      <c r="A3" s="890"/>
      <c r="B3" s="890" t="s">
        <v>782</v>
      </c>
      <c r="C3" s="890"/>
      <c r="D3" s="890"/>
      <c r="E3" s="890"/>
      <c r="F3" s="7"/>
      <c r="G3" s="7"/>
    </row>
    <row r="4" spans="1:7" ht="18">
      <c r="A4" s="890"/>
      <c r="B4" s="890" t="s">
        <v>161</v>
      </c>
      <c r="C4" s="890"/>
      <c r="D4" s="890"/>
      <c r="E4" s="890"/>
      <c r="F4" s="7"/>
      <c r="G4" s="7"/>
    </row>
    <row r="5" spans="1:7" ht="18">
      <c r="A5" s="890"/>
      <c r="B5" s="890" t="s">
        <v>162</v>
      </c>
      <c r="C5" s="890"/>
      <c r="D5" s="890"/>
      <c r="E5" s="890"/>
      <c r="F5" s="7"/>
      <c r="G5" s="7"/>
    </row>
    <row r="6" spans="1:7" ht="18">
      <c r="A6" s="890"/>
      <c r="B6" s="890" t="str">
        <f>'Data Sheet'!C23</f>
        <v>THE MIDDLEBURGH TELEPHONE COMPANY</v>
      </c>
      <c r="C6" s="890"/>
      <c r="D6" s="890"/>
      <c r="E6" s="890"/>
      <c r="F6" s="7"/>
      <c r="G6" s="7"/>
    </row>
    <row r="7" spans="1:7" ht="18">
      <c r="A7" s="890"/>
      <c r="B7" s="931" t="str">
        <f>'Data Sheet'!A40</f>
        <v>For the period ending DECEMBER 31, 2013</v>
      </c>
      <c r="C7" s="890"/>
      <c r="D7" s="890"/>
      <c r="E7" s="890"/>
      <c r="F7" s="7"/>
      <c r="G7" s="7"/>
    </row>
    <row r="8" spans="1:7" ht="18">
      <c r="A8" s="890"/>
      <c r="B8" s="890"/>
      <c r="C8" s="890"/>
      <c r="D8" s="890"/>
      <c r="E8" s="890"/>
      <c r="F8" s="7"/>
      <c r="G8" s="7"/>
    </row>
    <row r="9" spans="1:7" ht="18">
      <c r="A9" s="890"/>
      <c r="B9" s="890"/>
      <c r="C9" s="890"/>
      <c r="D9" s="890"/>
      <c r="E9" s="890"/>
      <c r="F9" s="7"/>
      <c r="G9" s="7"/>
    </row>
    <row r="10" spans="1:7" ht="18">
      <c r="A10" s="890"/>
      <c r="B10" s="890"/>
      <c r="C10" s="890"/>
      <c r="D10" s="890"/>
      <c r="E10" s="890"/>
      <c r="F10" s="7"/>
      <c r="G10" s="7"/>
    </row>
    <row r="11" spans="1:7">
      <c r="A11" s="7" t="str">
        <f>'Data Sheet'!A46</f>
        <v>Annual Report of THE MIDDLEBURGH TELEPHONE COMPANY                                          For the period ending DECEMBER 31, 2013</v>
      </c>
      <c r="B11" s="7"/>
      <c r="C11" s="7"/>
      <c r="D11" s="7"/>
      <c r="E11" s="7"/>
      <c r="F11" s="7"/>
      <c r="G11" s="7"/>
    </row>
    <row r="12" spans="1:7">
      <c r="A12" s="7"/>
      <c r="B12" s="7"/>
      <c r="C12" s="7"/>
      <c r="D12" s="7"/>
      <c r="E12" s="7"/>
      <c r="F12" s="7"/>
      <c r="G12" s="7"/>
    </row>
    <row r="13" spans="1:7">
      <c r="A13" s="7"/>
      <c r="B13" s="7"/>
      <c r="C13" s="7"/>
      <c r="D13" s="7"/>
      <c r="E13" s="7"/>
      <c r="F13" s="7"/>
      <c r="G13" s="7"/>
    </row>
    <row r="14" spans="1:7" ht="18">
      <c r="A14" s="635" t="s">
        <v>163</v>
      </c>
      <c r="B14" s="635"/>
      <c r="C14" s="635"/>
      <c r="D14" s="635"/>
      <c r="E14" s="7"/>
      <c r="F14" s="7"/>
      <c r="G14" s="7"/>
    </row>
    <row r="15" spans="1:7">
      <c r="A15" s="7"/>
      <c r="B15" s="7"/>
      <c r="C15" s="7"/>
      <c r="D15" s="7"/>
      <c r="E15" s="7"/>
      <c r="F15" s="7"/>
      <c r="G15" s="7"/>
    </row>
    <row r="16" spans="1:7" ht="15.75">
      <c r="A16" s="7"/>
      <c r="B16" s="7"/>
      <c r="C16" s="932" t="s">
        <v>164</v>
      </c>
      <c r="D16" s="7"/>
      <c r="E16" s="7"/>
      <c r="F16" s="7"/>
      <c r="G16" s="7"/>
    </row>
    <row r="17" spans="1:7" ht="15.75">
      <c r="A17" s="7"/>
      <c r="B17" s="494" t="s">
        <v>2790</v>
      </c>
      <c r="C17" s="932" t="s">
        <v>165</v>
      </c>
      <c r="D17" s="7"/>
      <c r="E17" s="7"/>
      <c r="F17" s="7"/>
      <c r="G17" s="7"/>
    </row>
    <row r="18" spans="1:7" ht="15.75">
      <c r="A18" s="7"/>
      <c r="B18" s="7"/>
      <c r="C18" s="494" t="s">
        <v>166</v>
      </c>
      <c r="D18" s="7"/>
      <c r="E18" s="7"/>
      <c r="F18" s="7"/>
      <c r="G18" s="7"/>
    </row>
    <row r="19" spans="1:7">
      <c r="A19" s="7">
        <v>1</v>
      </c>
      <c r="B19" s="7" t="s">
        <v>167</v>
      </c>
      <c r="C19" s="7" t="s">
        <v>168</v>
      </c>
      <c r="D19" s="309">
        <f>SUM(Sch.11!E11:E14)</f>
        <v>844960</v>
      </c>
      <c r="E19" s="7"/>
      <c r="F19" s="7"/>
      <c r="G19" s="7"/>
    </row>
    <row r="20" spans="1:7">
      <c r="A20" s="7">
        <v>2</v>
      </c>
      <c r="B20" s="7" t="s">
        <v>169</v>
      </c>
      <c r="C20" s="7" t="s">
        <v>170</v>
      </c>
      <c r="D20" s="7">
        <f>SUM(Sch.11!E15,Sch.11!E17,Sch.11!E18)-SUM(Sch.11!E16,Sch.11!E19)</f>
        <v>396296</v>
      </c>
      <c r="E20" s="7"/>
      <c r="F20" s="7"/>
      <c r="G20" s="7"/>
    </row>
    <row r="21" spans="1:7">
      <c r="A21" s="7">
        <v>3</v>
      </c>
      <c r="B21" s="7" t="s">
        <v>171</v>
      </c>
      <c r="C21" s="7" t="s">
        <v>172</v>
      </c>
      <c r="D21" s="7">
        <f>Sch.11!E31</f>
        <v>20934</v>
      </c>
      <c r="E21" s="7"/>
      <c r="F21" s="7"/>
      <c r="G21" s="7"/>
    </row>
    <row r="22" spans="1:7">
      <c r="A22" s="7">
        <v>4</v>
      </c>
      <c r="B22" s="7" t="s">
        <v>173</v>
      </c>
      <c r="C22" s="110" t="s">
        <v>174</v>
      </c>
      <c r="D22" s="7">
        <f>D24-SUM(D19:D21)</f>
        <v>471913</v>
      </c>
      <c r="E22" s="7"/>
      <c r="F22" s="7"/>
      <c r="G22" s="7"/>
    </row>
    <row r="23" spans="1:7">
      <c r="A23" s="7"/>
      <c r="B23" s="7"/>
      <c r="C23" s="7"/>
      <c r="D23" s="7"/>
      <c r="E23" s="7"/>
      <c r="F23" s="7"/>
      <c r="G23" s="7"/>
    </row>
    <row r="24" spans="1:7" ht="15.75">
      <c r="A24" s="7">
        <v>5</v>
      </c>
      <c r="B24" s="494" t="s">
        <v>175</v>
      </c>
      <c r="C24" s="7" t="s">
        <v>176</v>
      </c>
      <c r="D24" s="7">
        <f>Sch.11!E32</f>
        <v>1734103</v>
      </c>
      <c r="E24" s="7"/>
      <c r="F24" s="7"/>
      <c r="G24" s="7"/>
    </row>
    <row r="25" spans="1:7">
      <c r="A25" s="7"/>
      <c r="B25" s="7"/>
      <c r="C25" s="7"/>
      <c r="D25" s="7"/>
      <c r="E25" s="7"/>
      <c r="F25" s="7"/>
      <c r="G25" s="7"/>
    </row>
    <row r="26" spans="1:7" ht="15.75">
      <c r="A26" s="7"/>
      <c r="B26" s="494" t="s">
        <v>177</v>
      </c>
      <c r="C26" s="7"/>
      <c r="D26" s="7"/>
      <c r="E26" s="7"/>
      <c r="F26" s="7"/>
      <c r="G26" s="7"/>
    </row>
    <row r="27" spans="1:7">
      <c r="A27" s="7"/>
      <c r="B27" s="7"/>
      <c r="C27" s="7"/>
      <c r="D27" s="7"/>
      <c r="E27" s="7"/>
      <c r="F27" s="7"/>
      <c r="G27" s="7"/>
    </row>
    <row r="28" spans="1:7">
      <c r="A28" s="7">
        <v>6</v>
      </c>
      <c r="B28" s="7" t="s">
        <v>338</v>
      </c>
      <c r="C28" s="7" t="s">
        <v>178</v>
      </c>
      <c r="D28" s="7">
        <f>SUM(Sch.11!E34:E37)</f>
        <v>1547714</v>
      </c>
      <c r="E28" s="7"/>
      <c r="F28" s="7"/>
      <c r="G28" s="7"/>
    </row>
    <row r="29" spans="1:7">
      <c r="A29" s="7">
        <v>7</v>
      </c>
      <c r="B29" s="7" t="s">
        <v>179</v>
      </c>
      <c r="C29" s="7" t="s">
        <v>180</v>
      </c>
      <c r="D29" s="7">
        <f>Sch.11!E38</f>
        <v>3510</v>
      </c>
      <c r="E29" s="7"/>
      <c r="F29" s="7"/>
      <c r="G29" s="7"/>
    </row>
    <row r="30" spans="1:7">
      <c r="A30" s="7">
        <v>8</v>
      </c>
      <c r="B30" s="7" t="s">
        <v>181</v>
      </c>
      <c r="C30" s="7" t="s">
        <v>182</v>
      </c>
      <c r="D30" s="7">
        <f>SUM(Sch.11!E41:E42)</f>
        <v>0</v>
      </c>
      <c r="E30" s="7"/>
      <c r="F30" s="7"/>
      <c r="G30" s="7"/>
    </row>
    <row r="31" spans="1:7">
      <c r="A31" s="7">
        <v>9</v>
      </c>
      <c r="B31" s="7" t="s">
        <v>183</v>
      </c>
      <c r="C31" s="7" t="s">
        <v>184</v>
      </c>
      <c r="D31" s="7" t="str">
        <f>IF(ISERR(+Sch.11!E43)=0," ",+Sch.11!E43)</f>
        <v xml:space="preserve"> </v>
      </c>
      <c r="E31" s="7"/>
      <c r="F31" s="7"/>
      <c r="G31" s="7"/>
    </row>
    <row r="32" spans="1:7">
      <c r="A32" s="7">
        <v>10</v>
      </c>
      <c r="B32" s="7" t="s">
        <v>185</v>
      </c>
      <c r="C32" s="7" t="s">
        <v>186</v>
      </c>
      <c r="D32" s="7">
        <f>Sch.11!E44</f>
        <v>1524874</v>
      </c>
      <c r="E32" s="7"/>
      <c r="F32" s="7"/>
      <c r="G32" s="7"/>
    </row>
    <row r="33" spans="1:7">
      <c r="A33" s="7">
        <v>11</v>
      </c>
      <c r="B33" s="7" t="s">
        <v>187</v>
      </c>
      <c r="C33" s="110" t="s">
        <v>174</v>
      </c>
      <c r="D33" s="7">
        <f>D35-SUM(D28:D32)</f>
        <v>1416690</v>
      </c>
      <c r="E33" s="7"/>
      <c r="F33" s="7"/>
      <c r="G33" s="7"/>
    </row>
    <row r="34" spans="1:7">
      <c r="A34" s="7"/>
      <c r="B34" s="7"/>
      <c r="C34" s="7"/>
      <c r="D34" s="7"/>
      <c r="E34" s="7"/>
      <c r="F34" s="7"/>
      <c r="G34" s="7"/>
    </row>
    <row r="35" spans="1:7" ht="15.75">
      <c r="A35" s="7">
        <v>12</v>
      </c>
      <c r="B35" s="494" t="s">
        <v>188</v>
      </c>
      <c r="C35" s="7" t="s">
        <v>189</v>
      </c>
      <c r="D35" s="7">
        <f>Sch.11!E45</f>
        <v>4492788</v>
      </c>
      <c r="E35" s="7"/>
      <c r="F35" s="7"/>
      <c r="G35" s="7"/>
    </row>
    <row r="36" spans="1:7">
      <c r="A36" s="7"/>
      <c r="B36" s="7"/>
      <c r="C36" s="7"/>
      <c r="D36" s="7"/>
      <c r="E36" s="7"/>
      <c r="F36" s="7"/>
      <c r="G36" s="7"/>
    </row>
    <row r="37" spans="1:7" ht="15.75">
      <c r="A37" s="7"/>
      <c r="B37" s="494" t="s">
        <v>2719</v>
      </c>
      <c r="C37" s="7"/>
      <c r="D37" s="7"/>
      <c r="E37" s="7"/>
      <c r="F37" s="7"/>
      <c r="G37" s="7"/>
    </row>
    <row r="38" spans="1:7">
      <c r="A38" s="7"/>
      <c r="B38" s="7"/>
      <c r="C38" s="7"/>
      <c r="D38" s="7"/>
      <c r="E38" s="7"/>
      <c r="F38" s="7"/>
      <c r="G38" s="7"/>
    </row>
    <row r="39" spans="1:7">
      <c r="A39" s="7">
        <v>13</v>
      </c>
      <c r="B39" s="7" t="s">
        <v>2737</v>
      </c>
      <c r="C39" s="7" t="s">
        <v>190</v>
      </c>
      <c r="D39" s="7">
        <f>Sch.11!E54</f>
        <v>24654441</v>
      </c>
      <c r="E39" s="7"/>
      <c r="F39" s="7"/>
      <c r="G39" s="7"/>
    </row>
    <row r="40" spans="1:7">
      <c r="A40" s="7">
        <v>14</v>
      </c>
      <c r="B40" s="7" t="s">
        <v>191</v>
      </c>
      <c r="C40" s="7" t="s">
        <v>192</v>
      </c>
      <c r="D40" s="7">
        <f>SUM(Sch.11!E55:E56)</f>
        <v>20167615</v>
      </c>
      <c r="E40" s="7"/>
      <c r="F40" s="7"/>
      <c r="G40" s="7"/>
    </row>
    <row r="41" spans="1:7">
      <c r="A41" s="7"/>
      <c r="B41" s="7"/>
      <c r="C41" s="7"/>
      <c r="D41" s="7"/>
      <c r="E41" s="7"/>
      <c r="F41" s="7"/>
      <c r="G41" s="7"/>
    </row>
    <row r="42" spans="1:7" ht="15.75">
      <c r="A42" s="7">
        <v>15</v>
      </c>
      <c r="B42" s="494" t="s">
        <v>193</v>
      </c>
      <c r="C42" s="110" t="s">
        <v>174</v>
      </c>
      <c r="D42" s="7">
        <f>D39-D40</f>
        <v>4486826</v>
      </c>
      <c r="E42" s="7"/>
      <c r="F42" s="7"/>
      <c r="G42" s="7"/>
    </row>
    <row r="43" spans="1:7">
      <c r="A43" s="7"/>
      <c r="B43" s="7"/>
      <c r="C43" s="7"/>
      <c r="D43" s="7"/>
      <c r="E43" s="7"/>
      <c r="F43" s="7"/>
      <c r="G43" s="7"/>
    </row>
    <row r="44" spans="1:7" ht="18">
      <c r="A44" s="7">
        <v>16</v>
      </c>
      <c r="B44" s="933" t="s">
        <v>194</v>
      </c>
      <c r="C44" s="110" t="s">
        <v>174</v>
      </c>
      <c r="D44" s="7">
        <f>D24+D35+D42</f>
        <v>10713717</v>
      </c>
      <c r="E44" s="7"/>
      <c r="F44" s="7"/>
      <c r="G44" s="7"/>
    </row>
    <row r="45" spans="1:7">
      <c r="A45" s="7"/>
      <c r="B45" s="7"/>
      <c r="C45" s="7"/>
      <c r="D45" s="7"/>
      <c r="E45" s="7"/>
      <c r="F45" s="7"/>
      <c r="G45" s="7"/>
    </row>
    <row r="46" spans="1:7">
      <c r="A46" s="7"/>
      <c r="B46" s="7"/>
      <c r="C46" s="7"/>
      <c r="D46" s="7"/>
      <c r="E46" s="7"/>
      <c r="F46" s="7"/>
      <c r="G46" s="7"/>
    </row>
    <row r="47" spans="1:7" ht="15.75">
      <c r="A47" s="7"/>
      <c r="B47" s="494" t="s">
        <v>2750</v>
      </c>
      <c r="C47" s="932" t="s">
        <v>165</v>
      </c>
      <c r="D47" s="7"/>
      <c r="E47" s="7"/>
      <c r="F47" s="7"/>
      <c r="G47" s="7"/>
    </row>
    <row r="48" spans="1:7" ht="15.75">
      <c r="A48" s="7"/>
      <c r="B48" s="7"/>
      <c r="C48" s="494" t="s">
        <v>195</v>
      </c>
      <c r="D48" s="7"/>
      <c r="E48" s="7"/>
      <c r="F48" s="7"/>
      <c r="G48" s="7"/>
    </row>
    <row r="49" spans="1:7">
      <c r="A49" s="7">
        <v>17</v>
      </c>
      <c r="B49" s="7" t="s">
        <v>196</v>
      </c>
      <c r="C49" s="7" t="s">
        <v>197</v>
      </c>
      <c r="D49" s="7">
        <f>SUM(Sch.11!E72:E73)</f>
        <v>319076</v>
      </c>
      <c r="E49" s="7"/>
      <c r="F49" s="7"/>
      <c r="G49" s="7"/>
    </row>
    <row r="50" spans="1:7">
      <c r="A50" s="7">
        <v>18</v>
      </c>
      <c r="B50" s="7" t="s">
        <v>110</v>
      </c>
      <c r="C50" s="7" t="s">
        <v>198</v>
      </c>
      <c r="D50" s="7">
        <f>SUM(Sch.11!E74:E75)</f>
        <v>0</v>
      </c>
      <c r="E50" s="7"/>
      <c r="F50" s="7"/>
      <c r="G50" s="7"/>
    </row>
    <row r="51" spans="1:7">
      <c r="A51" s="7">
        <v>19</v>
      </c>
      <c r="B51" s="7" t="s">
        <v>199</v>
      </c>
      <c r="C51" s="7" t="s">
        <v>200</v>
      </c>
      <c r="D51" s="7">
        <f>Sch.11!E76</f>
        <v>50</v>
      </c>
      <c r="E51" s="7"/>
      <c r="F51" s="7"/>
      <c r="G51" s="7"/>
    </row>
    <row r="52" spans="1:7">
      <c r="A52" s="7">
        <v>20</v>
      </c>
      <c r="B52" s="7" t="s">
        <v>112</v>
      </c>
      <c r="C52" s="7" t="s">
        <v>1344</v>
      </c>
      <c r="D52" s="7">
        <f>Sch.11!E77</f>
        <v>0</v>
      </c>
      <c r="E52" s="7"/>
      <c r="F52" s="7"/>
      <c r="G52" s="7"/>
    </row>
    <row r="53" spans="1:7">
      <c r="A53" s="7">
        <v>21</v>
      </c>
      <c r="B53" s="7" t="s">
        <v>1345</v>
      </c>
      <c r="C53" s="7" t="s">
        <v>1346</v>
      </c>
      <c r="D53" s="7">
        <f>SUM(Sch.11!E78:E79)</f>
        <v>0</v>
      </c>
      <c r="E53" s="7"/>
      <c r="F53" s="7"/>
      <c r="G53" s="7"/>
    </row>
    <row r="54" spans="1:7">
      <c r="A54" s="7">
        <v>22</v>
      </c>
      <c r="B54" s="7" t="s">
        <v>171</v>
      </c>
      <c r="C54" s="7" t="s">
        <v>1347</v>
      </c>
      <c r="D54" s="7">
        <f>SUM(Sch.11!E82:E83)</f>
        <v>0</v>
      </c>
      <c r="E54" s="7"/>
      <c r="F54" s="7"/>
      <c r="G54" s="7"/>
    </row>
    <row r="55" spans="1:7">
      <c r="A55" s="7">
        <v>23</v>
      </c>
      <c r="B55" s="7" t="s">
        <v>1348</v>
      </c>
      <c r="C55" s="110" t="s">
        <v>174</v>
      </c>
      <c r="D55" s="7">
        <f>D57-SUM(D49:D54)</f>
        <v>167092</v>
      </c>
      <c r="E55" s="7"/>
      <c r="F55" s="7"/>
      <c r="G55" s="7"/>
    </row>
    <row r="56" spans="1:7">
      <c r="A56" s="7"/>
      <c r="B56" s="7"/>
      <c r="C56" s="7"/>
      <c r="D56" s="7"/>
      <c r="E56" s="7"/>
      <c r="F56" s="7"/>
      <c r="G56" s="7"/>
    </row>
    <row r="57" spans="1:7" ht="15.75">
      <c r="A57" s="7">
        <v>24</v>
      </c>
      <c r="B57" s="494" t="s">
        <v>1349</v>
      </c>
      <c r="C57" s="7" t="s">
        <v>1350</v>
      </c>
      <c r="D57" s="7">
        <f>Sch.11!E86</f>
        <v>486218</v>
      </c>
      <c r="E57" s="7"/>
      <c r="F57" s="7"/>
      <c r="G57" s="7"/>
    </row>
    <row r="58" spans="1:7">
      <c r="A58" s="7"/>
      <c r="B58" s="7"/>
      <c r="C58" s="7"/>
      <c r="D58" s="7"/>
      <c r="E58" s="7"/>
      <c r="F58" s="7"/>
      <c r="G58" s="7"/>
    </row>
    <row r="59" spans="1:7" ht="15.75">
      <c r="A59" s="7"/>
      <c r="B59" s="494" t="s">
        <v>2780</v>
      </c>
      <c r="C59" s="7"/>
      <c r="D59" s="7"/>
      <c r="E59" s="7"/>
      <c r="F59" s="7"/>
      <c r="G59" s="7"/>
    </row>
    <row r="60" spans="1:7">
      <c r="A60" s="7"/>
      <c r="B60" s="7"/>
      <c r="C60" s="7"/>
      <c r="D60" s="7"/>
      <c r="E60" s="7"/>
      <c r="F60" s="7"/>
      <c r="G60" s="7"/>
    </row>
    <row r="61" spans="1:7">
      <c r="A61" s="7">
        <v>25</v>
      </c>
      <c r="B61" s="7" t="s">
        <v>108</v>
      </c>
      <c r="C61" s="7" t="s">
        <v>1351</v>
      </c>
      <c r="D61" s="7">
        <f>Sch.11!E95</f>
        <v>874372</v>
      </c>
      <c r="E61" s="7"/>
      <c r="F61" s="7"/>
      <c r="G61" s="7"/>
    </row>
    <row r="62" spans="1:7">
      <c r="A62" s="7"/>
      <c r="B62" s="7"/>
      <c r="C62" s="7"/>
      <c r="D62" s="7"/>
      <c r="E62" s="7"/>
      <c r="F62" s="7"/>
      <c r="G62" s="7"/>
    </row>
    <row r="63" spans="1:7" ht="15.75">
      <c r="A63" s="7"/>
      <c r="B63" s="494" t="s">
        <v>1352</v>
      </c>
      <c r="C63" s="7"/>
      <c r="D63" s="7"/>
      <c r="E63" s="7"/>
      <c r="F63" s="7"/>
      <c r="G63" s="7"/>
    </row>
    <row r="64" spans="1:7">
      <c r="A64" s="7"/>
      <c r="B64" s="7"/>
      <c r="C64" s="7"/>
      <c r="D64" s="7"/>
      <c r="E64" s="7"/>
      <c r="F64" s="7"/>
      <c r="G64" s="7"/>
    </row>
    <row r="65" spans="1:7">
      <c r="A65" s="7">
        <v>26</v>
      </c>
      <c r="B65" s="7" t="s">
        <v>1353</v>
      </c>
      <c r="C65" s="7" t="s">
        <v>1354</v>
      </c>
      <c r="D65" s="7">
        <f>SUM(Sch.11!E98:E99)</f>
        <v>0</v>
      </c>
      <c r="E65" s="7"/>
      <c r="F65" s="7"/>
      <c r="G65" s="7"/>
    </row>
    <row r="66" spans="1:7">
      <c r="A66" s="7">
        <v>27</v>
      </c>
      <c r="B66" s="7" t="s">
        <v>1355</v>
      </c>
      <c r="C66" s="7" t="s">
        <v>1356</v>
      </c>
      <c r="D66" s="7">
        <f>SUM(Sch.11!E100:E101)</f>
        <v>560038</v>
      </c>
      <c r="E66" s="7"/>
      <c r="F66" s="7"/>
      <c r="G66" s="7"/>
    </row>
    <row r="67" spans="1:7">
      <c r="A67" s="7">
        <v>28</v>
      </c>
      <c r="B67" s="7" t="s">
        <v>1357</v>
      </c>
      <c r="C67" s="7" t="s">
        <v>1358</v>
      </c>
      <c r="D67" s="7">
        <f>Sch.11!E102</f>
        <v>1227002</v>
      </c>
      <c r="E67" s="7"/>
      <c r="F67" s="7"/>
      <c r="G67" s="7"/>
    </row>
    <row r="68" spans="1:7">
      <c r="A68" s="7">
        <v>29</v>
      </c>
      <c r="B68" s="7" t="s">
        <v>1359</v>
      </c>
      <c r="C68" s="7" t="s">
        <v>1360</v>
      </c>
      <c r="D68" s="7" t="str">
        <f>IF(ISERR(+Sch.11!E103)=0," ",+Sch.11!E103)</f>
        <v xml:space="preserve"> </v>
      </c>
      <c r="E68" s="7"/>
      <c r="F68" s="7"/>
      <c r="G68" s="7"/>
    </row>
    <row r="69" spans="1:7">
      <c r="A69" s="7">
        <v>30</v>
      </c>
      <c r="B69" s="7" t="s">
        <v>1361</v>
      </c>
      <c r="C69" s="110" t="s">
        <v>174</v>
      </c>
      <c r="D69" s="7">
        <f>D71-SUM(D65:D68)</f>
        <v>418962</v>
      </c>
      <c r="E69" s="7"/>
      <c r="F69" s="7"/>
      <c r="G69" s="7"/>
    </row>
    <row r="70" spans="1:7">
      <c r="A70" s="7"/>
      <c r="B70" s="7"/>
      <c r="C70" s="7"/>
      <c r="D70" s="7"/>
      <c r="E70" s="7"/>
      <c r="F70" s="7"/>
      <c r="G70" s="7"/>
    </row>
    <row r="71" spans="1:7" ht="15.75">
      <c r="A71" s="7">
        <v>31</v>
      </c>
      <c r="B71" s="494" t="s">
        <v>1362</v>
      </c>
      <c r="C71" s="7" t="s">
        <v>1363</v>
      </c>
      <c r="D71" s="7">
        <f>Sch.11!E104</f>
        <v>2206002</v>
      </c>
      <c r="E71" s="7"/>
      <c r="F71" s="7"/>
      <c r="G71" s="7"/>
    </row>
    <row r="72" spans="1:7">
      <c r="A72" s="7"/>
      <c r="B72" s="7"/>
      <c r="C72" s="7"/>
      <c r="D72" s="7"/>
      <c r="E72" s="7"/>
      <c r="F72" s="7"/>
      <c r="G72" s="7"/>
    </row>
    <row r="73" spans="1:7" ht="15.75">
      <c r="A73" s="7"/>
      <c r="B73" s="494" t="s">
        <v>1364</v>
      </c>
      <c r="C73" s="7"/>
      <c r="D73" s="7"/>
      <c r="E73" s="7"/>
      <c r="F73" s="7"/>
      <c r="G73" s="7"/>
    </row>
    <row r="74" spans="1:7">
      <c r="A74" s="7"/>
      <c r="B74" s="7"/>
      <c r="C74" s="7"/>
      <c r="D74" s="7"/>
      <c r="E74" s="7"/>
      <c r="F74" s="7"/>
      <c r="G74" s="7"/>
    </row>
    <row r="75" spans="1:7">
      <c r="A75" s="7">
        <v>32</v>
      </c>
      <c r="B75" s="7" t="s">
        <v>1365</v>
      </c>
      <c r="C75" s="7" t="s">
        <v>184</v>
      </c>
      <c r="D75" s="7">
        <f>Sch.11!E106</f>
        <v>64200</v>
      </c>
      <c r="E75" s="7"/>
      <c r="F75" s="7"/>
      <c r="G75" s="7"/>
    </row>
    <row r="76" spans="1:7">
      <c r="A76" s="7">
        <v>33</v>
      </c>
      <c r="B76" s="7" t="s">
        <v>113</v>
      </c>
      <c r="C76" s="7" t="s">
        <v>186</v>
      </c>
      <c r="D76" s="7">
        <f>Sch.11!E107</f>
        <v>0</v>
      </c>
      <c r="E76" s="7"/>
      <c r="F76" s="7"/>
      <c r="G76" s="7"/>
    </row>
    <row r="77" spans="1:7">
      <c r="A77" s="7">
        <v>34</v>
      </c>
      <c r="B77" s="7" t="s">
        <v>1366</v>
      </c>
      <c r="C77" s="7" t="s">
        <v>1367</v>
      </c>
      <c r="D77" s="7">
        <f>Sch.11!E108-Sch.11!E109+Sch.11!E110</f>
        <v>-840336</v>
      </c>
      <c r="E77" s="7"/>
      <c r="F77" s="7"/>
      <c r="G77" s="7"/>
    </row>
    <row r="78" spans="1:7">
      <c r="A78" s="7">
        <v>35</v>
      </c>
      <c r="B78" s="7" t="s">
        <v>1368</v>
      </c>
      <c r="C78" s="110" t="s">
        <v>1369</v>
      </c>
      <c r="D78" s="7">
        <f>D80-SUM(D75:D77)</f>
        <v>7923261</v>
      </c>
      <c r="E78" s="7"/>
      <c r="F78" s="7"/>
      <c r="G78" s="7"/>
    </row>
    <row r="79" spans="1:7">
      <c r="A79" s="7"/>
      <c r="B79" s="7"/>
      <c r="C79" s="7"/>
      <c r="D79" s="7"/>
      <c r="E79" s="7"/>
      <c r="F79" s="7"/>
      <c r="G79" s="7"/>
    </row>
    <row r="80" spans="1:7" ht="15.75">
      <c r="A80" s="7">
        <v>36</v>
      </c>
      <c r="B80" s="494" t="s">
        <v>1370</v>
      </c>
      <c r="C80" s="7" t="s">
        <v>1371</v>
      </c>
      <c r="D80" s="7">
        <f>Sch.11!E114</f>
        <v>7147125</v>
      </c>
      <c r="E80" s="7"/>
      <c r="F80" s="7"/>
      <c r="G80" s="7"/>
    </row>
    <row r="81" spans="1:7">
      <c r="A81" s="7"/>
      <c r="B81" s="7"/>
      <c r="C81" s="7"/>
      <c r="D81" s="7"/>
      <c r="E81" s="7"/>
      <c r="F81" s="7"/>
      <c r="G81" s="7"/>
    </row>
    <row r="82" spans="1:7" ht="18">
      <c r="A82" s="7">
        <v>37</v>
      </c>
      <c r="B82" s="933" t="s">
        <v>1372</v>
      </c>
      <c r="C82" s="110" t="s">
        <v>174</v>
      </c>
      <c r="D82" s="309">
        <f>D57+D61+D71+D80</f>
        <v>10713717</v>
      </c>
      <c r="E82" s="7"/>
      <c r="F82" s="7"/>
      <c r="G82" s="7"/>
    </row>
    <row r="83" spans="1:7">
      <c r="A83" s="7"/>
      <c r="B83" s="7"/>
      <c r="C83" s="7"/>
      <c r="D83" s="7"/>
      <c r="E83" s="7"/>
      <c r="F83" s="7"/>
      <c r="G83" s="7"/>
    </row>
    <row r="84" spans="1:7" ht="15.75">
      <c r="A84" s="7" t="str">
        <f>'Data Sheet'!A46</f>
        <v>Annual Report of THE MIDDLEBURGH TELEPHONE COMPANY                                          For the period ending DECEMBER 31, 2013</v>
      </c>
      <c r="B84" s="7"/>
      <c r="C84" s="7"/>
      <c r="D84" s="551"/>
      <c r="E84" s="7"/>
      <c r="F84" s="7"/>
      <c r="G84" s="7"/>
    </row>
    <row r="85" spans="1:7">
      <c r="A85" s="7"/>
      <c r="B85" s="7"/>
      <c r="C85" s="7"/>
      <c r="D85" s="7"/>
      <c r="E85" s="7"/>
      <c r="F85" s="7"/>
      <c r="G85" s="7"/>
    </row>
    <row r="86" spans="1:7">
      <c r="A86" s="7"/>
      <c r="B86" s="7"/>
      <c r="C86" s="7"/>
      <c r="D86" s="7"/>
      <c r="E86" s="7"/>
      <c r="F86" s="7"/>
      <c r="G86" s="7"/>
    </row>
    <row r="87" spans="1:7" ht="18">
      <c r="A87" s="890" t="s">
        <v>1373</v>
      </c>
      <c r="B87" s="115"/>
      <c r="C87" s="553"/>
      <c r="D87" s="115"/>
      <c r="E87" s="7"/>
      <c r="F87" s="7"/>
      <c r="G87" s="7"/>
    </row>
    <row r="88" spans="1:7" ht="18">
      <c r="A88" s="890"/>
      <c r="B88" s="115"/>
      <c r="C88" s="553"/>
      <c r="D88" s="115"/>
      <c r="E88" s="7"/>
      <c r="F88" s="7"/>
      <c r="G88" s="7"/>
    </row>
    <row r="89" spans="1:7" ht="18">
      <c r="A89" s="890"/>
      <c r="B89" s="115"/>
      <c r="C89" s="553"/>
      <c r="D89" s="115"/>
      <c r="E89" s="7"/>
      <c r="F89" s="7"/>
      <c r="G89" s="7"/>
    </row>
    <row r="90" spans="1:7">
      <c r="A90" s="7"/>
      <c r="B90" s="7"/>
      <c r="C90" s="7"/>
      <c r="D90" s="7"/>
      <c r="E90" s="7"/>
      <c r="F90" s="7"/>
      <c r="G90" s="7"/>
    </row>
    <row r="91" spans="1:7" ht="15.75">
      <c r="A91" s="7"/>
      <c r="B91" s="934" t="s">
        <v>1374</v>
      </c>
      <c r="C91" s="934" t="s">
        <v>165</v>
      </c>
      <c r="D91" s="7"/>
      <c r="E91" s="7"/>
      <c r="F91" s="7"/>
      <c r="G91" s="7"/>
    </row>
    <row r="92" spans="1:7" ht="15.75">
      <c r="A92" s="7"/>
      <c r="B92" s="551"/>
      <c r="C92" s="551" t="s">
        <v>1375</v>
      </c>
      <c r="D92" s="7"/>
      <c r="E92" s="7"/>
      <c r="F92" s="7"/>
      <c r="G92" s="7"/>
    </row>
    <row r="93" spans="1:7">
      <c r="A93" s="7">
        <v>1</v>
      </c>
      <c r="B93" s="7" t="s">
        <v>1303</v>
      </c>
      <c r="C93" s="309" t="s">
        <v>1376</v>
      </c>
      <c r="D93" s="309">
        <f>Sch.42!D20</f>
        <v>947129</v>
      </c>
      <c r="E93" s="7"/>
      <c r="F93" s="7"/>
      <c r="G93" s="7"/>
    </row>
    <row r="94" spans="1:7">
      <c r="A94" s="7">
        <v>2</v>
      </c>
      <c r="B94" s="7" t="s">
        <v>1304</v>
      </c>
      <c r="C94" s="935" t="s">
        <v>1350</v>
      </c>
      <c r="D94" s="261">
        <f>Sch.42!D26</f>
        <v>2365336</v>
      </c>
      <c r="E94" s="7"/>
      <c r="F94" s="7"/>
      <c r="G94" s="7"/>
    </row>
    <row r="95" spans="1:7">
      <c r="A95" s="7">
        <v>3</v>
      </c>
      <c r="B95" s="7" t="s">
        <v>1377</v>
      </c>
      <c r="C95" s="935" t="s">
        <v>1358</v>
      </c>
      <c r="D95" s="261">
        <f>Sch.42!D41</f>
        <v>0</v>
      </c>
      <c r="E95" s="7"/>
      <c r="F95" s="7"/>
      <c r="G95" s="7"/>
    </row>
    <row r="96" spans="1:7">
      <c r="A96" s="7">
        <v>4</v>
      </c>
      <c r="B96" s="7" t="s">
        <v>1378</v>
      </c>
      <c r="C96" s="935" t="s">
        <v>1379</v>
      </c>
      <c r="D96" s="261">
        <f>Sch.42!D54</f>
        <v>484379</v>
      </c>
      <c r="E96" s="7"/>
      <c r="F96" s="7"/>
      <c r="G96" s="7"/>
    </row>
    <row r="97" spans="1:7">
      <c r="A97" s="7">
        <v>5</v>
      </c>
      <c r="B97" s="7" t="s">
        <v>1380</v>
      </c>
      <c r="C97" s="935" t="s">
        <v>1381</v>
      </c>
      <c r="D97" s="261">
        <f>Sch.42!D58</f>
        <v>3450</v>
      </c>
      <c r="E97" s="7"/>
      <c r="F97" s="7"/>
      <c r="G97" s="7"/>
    </row>
    <row r="98" spans="1:7">
      <c r="A98" s="7"/>
      <c r="B98" s="7"/>
      <c r="C98" s="7"/>
      <c r="D98" s="261"/>
      <c r="E98" s="7"/>
      <c r="F98" s="7"/>
      <c r="G98" s="7"/>
    </row>
    <row r="99" spans="1:7" ht="15.75">
      <c r="A99" s="7">
        <v>6</v>
      </c>
      <c r="B99" s="551" t="s">
        <v>1382</v>
      </c>
      <c r="C99" s="110" t="s">
        <v>174</v>
      </c>
      <c r="D99" s="936">
        <f>SUM(D93:D96)-D97</f>
        <v>3793394</v>
      </c>
      <c r="E99" s="7"/>
      <c r="F99" s="7"/>
      <c r="G99" s="7"/>
    </row>
    <row r="100" spans="1:7">
      <c r="A100" s="7"/>
      <c r="B100" s="7"/>
      <c r="C100" s="7"/>
      <c r="D100" s="261"/>
      <c r="E100" s="7"/>
      <c r="F100" s="7"/>
      <c r="G100" s="7"/>
    </row>
    <row r="101" spans="1:7" ht="15.75">
      <c r="A101" s="7"/>
      <c r="B101" s="934" t="s">
        <v>1383</v>
      </c>
      <c r="C101" s="934" t="s">
        <v>1384</v>
      </c>
      <c r="D101" s="261"/>
      <c r="E101" s="7"/>
      <c r="F101" s="7"/>
      <c r="G101" s="7"/>
    </row>
    <row r="102" spans="1:7" ht="15.75">
      <c r="A102" s="7"/>
      <c r="B102" s="551"/>
      <c r="C102" s="551"/>
      <c r="D102" s="261"/>
      <c r="E102" s="7"/>
      <c r="F102" s="7"/>
      <c r="G102" s="7"/>
    </row>
    <row r="103" spans="1:7">
      <c r="A103" s="7">
        <v>7</v>
      </c>
      <c r="B103" s="7" t="s">
        <v>2182</v>
      </c>
      <c r="C103" s="937" t="s">
        <v>1385</v>
      </c>
      <c r="D103" s="261">
        <f>Sch.44!H24</f>
        <v>14619</v>
      </c>
      <c r="E103" s="7"/>
      <c r="F103" s="7"/>
      <c r="G103" s="7"/>
    </row>
    <row r="104" spans="1:7">
      <c r="A104" s="7">
        <v>8</v>
      </c>
      <c r="B104" s="7" t="s">
        <v>2192</v>
      </c>
      <c r="C104" s="937" t="s">
        <v>1386</v>
      </c>
      <c r="D104" s="261">
        <f>Sch.44!H31</f>
        <v>182168</v>
      </c>
      <c r="E104" s="7"/>
      <c r="F104" s="7"/>
      <c r="G104" s="7"/>
    </row>
    <row r="105" spans="1:7">
      <c r="A105" s="7">
        <v>9</v>
      </c>
      <c r="B105" s="7" t="s">
        <v>1387</v>
      </c>
      <c r="C105" s="937" t="s">
        <v>1351</v>
      </c>
      <c r="D105" s="261">
        <f>Sch.44!H37</f>
        <v>233728</v>
      </c>
      <c r="E105" s="7"/>
      <c r="F105" s="7"/>
      <c r="G105" s="7"/>
    </row>
    <row r="106" spans="1:7">
      <c r="A106" s="7">
        <v>10</v>
      </c>
      <c r="B106" s="7" t="s">
        <v>2209</v>
      </c>
      <c r="C106" s="937" t="s">
        <v>1388</v>
      </c>
      <c r="D106" s="261">
        <f>Sch.44!H38</f>
        <v>0</v>
      </c>
      <c r="E106" s="7"/>
      <c r="F106" s="7"/>
      <c r="G106" s="7"/>
    </row>
    <row r="107" spans="1:7">
      <c r="A107" s="7">
        <v>11</v>
      </c>
      <c r="B107" s="7" t="s">
        <v>1389</v>
      </c>
      <c r="C107" s="937" t="s">
        <v>180</v>
      </c>
      <c r="D107" s="261">
        <f>Sch.44!H43</f>
        <v>211360</v>
      </c>
      <c r="E107" s="7"/>
      <c r="F107" s="7"/>
      <c r="G107" s="7"/>
    </row>
    <row r="108" spans="1:7">
      <c r="A108" s="7">
        <v>12</v>
      </c>
      <c r="B108" s="7" t="s">
        <v>1390</v>
      </c>
      <c r="C108" s="937" t="s">
        <v>186</v>
      </c>
      <c r="D108" s="261">
        <f>Sch.44!H51</f>
        <v>63067</v>
      </c>
      <c r="E108" s="7"/>
      <c r="F108" s="7"/>
      <c r="G108" s="7"/>
    </row>
    <row r="109" spans="1:7">
      <c r="A109" s="7">
        <v>13</v>
      </c>
      <c r="B109" s="7" t="s">
        <v>1391</v>
      </c>
      <c r="C109" s="937" t="s">
        <v>1392</v>
      </c>
      <c r="D109" s="261">
        <f>Sch.44!H73</f>
        <v>281694</v>
      </c>
      <c r="E109" s="7"/>
      <c r="F109" s="7"/>
      <c r="G109" s="7"/>
    </row>
    <row r="110" spans="1:7">
      <c r="A110" s="7"/>
      <c r="B110" s="7"/>
      <c r="C110" s="7"/>
      <c r="D110" s="261"/>
      <c r="E110" s="7"/>
      <c r="F110" s="7"/>
      <c r="G110" s="7"/>
    </row>
    <row r="111" spans="1:7">
      <c r="A111" s="7">
        <v>14</v>
      </c>
      <c r="B111" s="7" t="s">
        <v>1393</v>
      </c>
      <c r="C111" s="110" t="s">
        <v>174</v>
      </c>
      <c r="D111" s="261">
        <f>SUM(D103:D109)</f>
        <v>986636</v>
      </c>
      <c r="E111" s="7"/>
      <c r="F111" s="7"/>
      <c r="G111" s="7"/>
    </row>
    <row r="112" spans="1:7" ht="15.75">
      <c r="A112" s="7"/>
      <c r="B112" s="7"/>
      <c r="C112" s="494" t="s">
        <v>1394</v>
      </c>
      <c r="D112" s="261"/>
      <c r="E112" s="7"/>
      <c r="F112" s="7"/>
      <c r="G112" s="7"/>
    </row>
    <row r="113" spans="1:7">
      <c r="A113" s="7">
        <v>15</v>
      </c>
      <c r="B113" s="7" t="s">
        <v>1395</v>
      </c>
      <c r="C113" s="937" t="s">
        <v>1396</v>
      </c>
      <c r="D113" s="261">
        <f>Sch.44!H82</f>
        <v>3656</v>
      </c>
      <c r="E113" s="7"/>
      <c r="F113" s="7"/>
      <c r="G113" s="7"/>
    </row>
    <row r="114" spans="1:7">
      <c r="A114" s="7">
        <v>16</v>
      </c>
      <c r="B114" s="7" t="s">
        <v>1397</v>
      </c>
      <c r="C114" s="937" t="s">
        <v>1398</v>
      </c>
      <c r="D114" s="261">
        <f>Sch.44!H94</f>
        <v>192100</v>
      </c>
      <c r="E114" s="7"/>
      <c r="F114" s="7"/>
      <c r="G114" s="7"/>
    </row>
    <row r="115" spans="1:7">
      <c r="A115" s="7">
        <v>17</v>
      </c>
      <c r="B115" s="7" t="s">
        <v>2602</v>
      </c>
      <c r="C115" s="937" t="s">
        <v>1399</v>
      </c>
      <c r="D115" s="261">
        <f>Sch.44!H95</f>
        <v>157708</v>
      </c>
      <c r="E115" s="7"/>
      <c r="F115" s="7"/>
      <c r="G115" s="7"/>
    </row>
    <row r="116" spans="1:7">
      <c r="A116" s="7">
        <v>18</v>
      </c>
      <c r="B116" s="7" t="s">
        <v>1400</v>
      </c>
      <c r="C116" s="937" t="s">
        <v>1401</v>
      </c>
      <c r="D116" s="261">
        <f>Sch.44!H103</f>
        <v>663716</v>
      </c>
      <c r="E116" s="7"/>
      <c r="F116" s="7"/>
      <c r="G116" s="7"/>
    </row>
    <row r="117" spans="1:7">
      <c r="A117" s="7"/>
      <c r="B117" s="7"/>
      <c r="C117" s="7"/>
      <c r="D117" s="261"/>
      <c r="E117" s="7"/>
      <c r="F117" s="7"/>
      <c r="G117" s="7"/>
    </row>
    <row r="118" spans="1:7">
      <c r="A118" s="7">
        <v>19</v>
      </c>
      <c r="B118" s="7" t="s">
        <v>1402</v>
      </c>
      <c r="C118" s="110" t="s">
        <v>174</v>
      </c>
      <c r="D118" s="261">
        <f>SUM(D113:D116)</f>
        <v>1017180</v>
      </c>
      <c r="E118" s="7"/>
      <c r="F118" s="7"/>
      <c r="G118" s="7"/>
    </row>
    <row r="119" spans="1:7" ht="15.75">
      <c r="A119" s="7"/>
      <c r="B119" s="7"/>
      <c r="C119" s="494" t="s">
        <v>1403</v>
      </c>
      <c r="D119" s="261"/>
      <c r="E119" s="7"/>
      <c r="F119" s="7"/>
      <c r="G119" s="7"/>
    </row>
    <row r="120" spans="1:7">
      <c r="A120" s="7">
        <v>20</v>
      </c>
      <c r="B120" s="7" t="s">
        <v>1404</v>
      </c>
      <c r="C120" s="937" t="s">
        <v>1405</v>
      </c>
      <c r="D120" s="261">
        <f>Sch.44!H120</f>
        <v>22109</v>
      </c>
      <c r="E120" s="7"/>
      <c r="F120" s="7"/>
      <c r="G120" s="7"/>
    </row>
    <row r="121" spans="1:7">
      <c r="A121" s="7">
        <v>21</v>
      </c>
      <c r="B121" s="7" t="s">
        <v>1406</v>
      </c>
      <c r="C121" s="937" t="s">
        <v>1407</v>
      </c>
      <c r="D121" s="261">
        <f>Sch.44!H129</f>
        <v>292674</v>
      </c>
      <c r="E121" s="7"/>
      <c r="F121" s="7"/>
      <c r="G121" s="7"/>
    </row>
    <row r="122" spans="1:7">
      <c r="A122" s="7"/>
      <c r="B122" s="7"/>
      <c r="C122" s="7"/>
      <c r="D122" s="261"/>
      <c r="E122" s="7"/>
      <c r="F122" s="7"/>
      <c r="G122" s="7"/>
    </row>
    <row r="123" spans="1:7">
      <c r="A123" s="7">
        <v>22</v>
      </c>
      <c r="B123" s="7" t="s">
        <v>1408</v>
      </c>
      <c r="C123" s="110" t="s">
        <v>174</v>
      </c>
      <c r="D123" s="261">
        <f>SUM(D120:D121)</f>
        <v>314783</v>
      </c>
      <c r="E123" s="7"/>
      <c r="F123" s="7"/>
      <c r="G123" s="7"/>
    </row>
    <row r="124" spans="1:7" ht="15.75">
      <c r="A124" s="7"/>
      <c r="B124" s="7"/>
      <c r="C124" s="494" t="s">
        <v>1409</v>
      </c>
      <c r="D124" s="261"/>
      <c r="E124" s="7"/>
      <c r="F124" s="7"/>
      <c r="G124" s="7"/>
    </row>
    <row r="125" spans="1:7">
      <c r="A125" s="7">
        <v>23</v>
      </c>
      <c r="B125" s="7" t="s">
        <v>1410</v>
      </c>
      <c r="C125" s="937" t="s">
        <v>1411</v>
      </c>
      <c r="D125" s="261">
        <f>Sch.44!H136</f>
        <v>306082</v>
      </c>
      <c r="E125" s="7"/>
      <c r="F125" s="7"/>
      <c r="G125" s="7"/>
    </row>
    <row r="126" spans="1:7">
      <c r="A126" s="7">
        <v>24</v>
      </c>
      <c r="B126" s="7" t="s">
        <v>2646</v>
      </c>
      <c r="C126" s="937" t="s">
        <v>1412</v>
      </c>
      <c r="D126" s="261">
        <f>Sch.44!H147</f>
        <v>775764</v>
      </c>
      <c r="E126" s="7"/>
      <c r="F126" s="7"/>
      <c r="G126" s="7"/>
    </row>
    <row r="127" spans="1:7">
      <c r="A127" s="7">
        <v>25</v>
      </c>
      <c r="B127" s="7" t="s">
        <v>1413</v>
      </c>
      <c r="C127" s="937" t="s">
        <v>1414</v>
      </c>
      <c r="D127" s="261">
        <f>Sch.44!H148</f>
        <v>0</v>
      </c>
      <c r="E127" s="7"/>
      <c r="F127" s="7"/>
      <c r="G127" s="7"/>
    </row>
    <row r="128" spans="1:7">
      <c r="A128" s="7">
        <v>26</v>
      </c>
      <c r="B128" s="7" t="s">
        <v>46</v>
      </c>
      <c r="C128" s="7"/>
      <c r="D128" s="261"/>
      <c r="E128" s="7"/>
      <c r="F128" s="7"/>
      <c r="G128" s="7"/>
    </row>
    <row r="129" spans="1:7" ht="15.75">
      <c r="A129" s="7"/>
      <c r="B129" s="7"/>
      <c r="C129" s="494"/>
      <c r="D129" s="261"/>
      <c r="E129" s="7"/>
      <c r="F129" s="7"/>
      <c r="G129" s="7"/>
    </row>
    <row r="130" spans="1:7">
      <c r="A130" s="7">
        <v>27</v>
      </c>
      <c r="B130" s="7" t="s">
        <v>1415</v>
      </c>
      <c r="C130" s="110" t="s">
        <v>174</v>
      </c>
      <c r="D130" s="261">
        <f>SUM(D125:D128)</f>
        <v>1081846</v>
      </c>
      <c r="E130" s="7"/>
      <c r="F130" s="7"/>
      <c r="G130" s="7"/>
    </row>
    <row r="131" spans="1:7">
      <c r="A131" s="7"/>
      <c r="B131" s="7"/>
      <c r="C131" s="7"/>
      <c r="D131" s="261"/>
      <c r="E131" s="7"/>
      <c r="F131" s="7"/>
      <c r="G131" s="7"/>
    </row>
    <row r="132" spans="1:7" ht="15.75">
      <c r="A132" s="7">
        <v>28</v>
      </c>
      <c r="B132" s="551" t="s">
        <v>1416</v>
      </c>
      <c r="C132" s="110" t="s">
        <v>174</v>
      </c>
      <c r="D132" s="938">
        <f>D111+D118+D123+D130</f>
        <v>3400445</v>
      </c>
      <c r="E132" s="7"/>
      <c r="F132" s="7"/>
      <c r="G132" s="7"/>
    </row>
    <row r="133" spans="1:7" ht="15.75">
      <c r="A133" s="7"/>
      <c r="B133" s="7"/>
      <c r="C133" s="494" t="s">
        <v>1417</v>
      </c>
      <c r="D133" s="261"/>
      <c r="E133" s="7"/>
      <c r="F133" s="7"/>
      <c r="G133" s="7"/>
    </row>
    <row r="134" spans="1:7">
      <c r="A134" s="7">
        <v>29</v>
      </c>
      <c r="B134" s="7" t="s">
        <v>1418</v>
      </c>
      <c r="C134" s="7" t="s">
        <v>1419</v>
      </c>
      <c r="D134" s="261">
        <f>Sch.12!H24</f>
        <v>0</v>
      </c>
      <c r="E134" s="7"/>
      <c r="F134" s="7"/>
      <c r="G134" s="7"/>
    </row>
    <row r="135" spans="1:7">
      <c r="A135" s="7">
        <v>30</v>
      </c>
      <c r="B135" s="7" t="s">
        <v>1420</v>
      </c>
      <c r="C135" s="7" t="s">
        <v>1421</v>
      </c>
      <c r="D135" s="261">
        <f>Sch.12!H28</f>
        <v>0</v>
      </c>
      <c r="E135" s="7"/>
      <c r="F135" s="7"/>
      <c r="G135" s="7"/>
    </row>
    <row r="136" spans="1:7">
      <c r="A136" s="7">
        <v>31</v>
      </c>
      <c r="B136" s="7" t="s">
        <v>136</v>
      </c>
      <c r="C136" s="7" t="s">
        <v>137</v>
      </c>
      <c r="D136" s="261">
        <f>Sch.12!H29</f>
        <v>320015</v>
      </c>
      <c r="E136" s="7"/>
      <c r="F136" s="7"/>
      <c r="G136" s="7"/>
    </row>
    <row r="137" spans="1:7">
      <c r="A137" s="7"/>
      <c r="B137" s="7"/>
      <c r="C137" s="7"/>
      <c r="D137" s="261"/>
      <c r="E137" s="7"/>
      <c r="F137" s="7"/>
      <c r="G137" s="7"/>
    </row>
    <row r="138" spans="1:7" ht="15.75">
      <c r="A138" s="7">
        <v>32</v>
      </c>
      <c r="B138" s="551" t="s">
        <v>138</v>
      </c>
      <c r="C138" s="110" t="s">
        <v>174</v>
      </c>
      <c r="D138" s="938">
        <f>D99-D132+D134-D135-D136</f>
        <v>72934</v>
      </c>
      <c r="E138" s="7"/>
      <c r="F138" s="7"/>
      <c r="G138" s="7"/>
    </row>
    <row r="139" spans="1:7">
      <c r="A139" s="7"/>
      <c r="B139" s="7"/>
      <c r="C139" s="7"/>
      <c r="D139" s="261"/>
      <c r="E139" s="7"/>
      <c r="F139" s="7"/>
      <c r="G139" s="7"/>
    </row>
    <row r="140" spans="1:7">
      <c r="A140" s="7">
        <v>33</v>
      </c>
      <c r="B140" s="7" t="s">
        <v>1142</v>
      </c>
      <c r="C140" s="7" t="s">
        <v>1376</v>
      </c>
      <c r="D140" s="261">
        <f>-Sch.12!H26</f>
        <v>0</v>
      </c>
      <c r="E140" s="7"/>
      <c r="F140" s="7"/>
      <c r="G140" s="7"/>
    </row>
    <row r="141" spans="1:7">
      <c r="A141" s="7">
        <v>34</v>
      </c>
      <c r="B141" s="7" t="s">
        <v>1143</v>
      </c>
      <c r="C141" s="7" t="s">
        <v>1144</v>
      </c>
      <c r="D141" s="261">
        <f>Sch.12!H27</f>
        <v>0</v>
      </c>
      <c r="E141" s="7"/>
      <c r="F141" s="7"/>
      <c r="G141" s="7"/>
    </row>
    <row r="142" spans="1:7">
      <c r="A142" s="7">
        <v>35</v>
      </c>
      <c r="B142" s="7" t="s">
        <v>1145</v>
      </c>
      <c r="C142" s="7" t="s">
        <v>1385</v>
      </c>
      <c r="D142" s="261">
        <f>Sch.12!H30</f>
        <v>11242</v>
      </c>
      <c r="E142" s="7"/>
      <c r="F142" s="7"/>
      <c r="G142" s="7"/>
    </row>
    <row r="143" spans="1:7">
      <c r="A143" s="7"/>
      <c r="B143" s="7"/>
      <c r="C143" s="7"/>
      <c r="D143" s="309"/>
      <c r="E143" s="7"/>
      <c r="F143" s="7"/>
      <c r="G143" s="7"/>
    </row>
    <row r="144" spans="1:7" ht="15.75">
      <c r="A144" s="7">
        <v>36</v>
      </c>
      <c r="B144" s="551" t="s">
        <v>1146</v>
      </c>
      <c r="C144" s="110" t="s">
        <v>174</v>
      </c>
      <c r="D144" s="939">
        <f>D138+D140-D141-D142</f>
        <v>61692</v>
      </c>
      <c r="E144" s="7"/>
      <c r="F144" s="7"/>
      <c r="G144" s="7"/>
    </row>
    <row r="145" spans="1:7">
      <c r="A145" s="7"/>
      <c r="B145" s="7"/>
      <c r="C145" s="7"/>
      <c r="D145" s="7"/>
      <c r="E145" s="7"/>
      <c r="F145" s="7"/>
      <c r="G145" s="7"/>
    </row>
    <row r="146" spans="1:7">
      <c r="A146" s="7" t="str">
        <f>'Data Sheet'!A46</f>
        <v>Annual Report of THE MIDDLEBURGH TELEPHONE COMPANY                                          For the period ending DECEMBER 31, 2013</v>
      </c>
      <c r="B146" s="7"/>
      <c r="C146" s="7"/>
      <c r="D146" s="7"/>
      <c r="E146" s="7"/>
      <c r="F146" s="7"/>
      <c r="G146" s="7"/>
    </row>
    <row r="147" spans="1:7">
      <c r="A147" s="7"/>
      <c r="B147" s="7"/>
      <c r="C147" s="7"/>
      <c r="D147" s="7"/>
      <c r="E147" s="7"/>
      <c r="F147" s="7"/>
      <c r="G147" s="7"/>
    </row>
    <row r="148" spans="1:7">
      <c r="A148" s="7"/>
      <c r="B148" s="7"/>
      <c r="C148" s="7"/>
      <c r="D148" s="7"/>
      <c r="E148" s="7"/>
      <c r="F148" s="7"/>
      <c r="G148" s="7"/>
    </row>
    <row r="149" spans="1:7" ht="18">
      <c r="A149" s="890" t="s">
        <v>1373</v>
      </c>
      <c r="B149" s="115"/>
      <c r="C149" s="115"/>
      <c r="D149" s="115"/>
      <c r="E149" s="7"/>
      <c r="F149" s="7"/>
      <c r="G149" s="7"/>
    </row>
    <row r="150" spans="1:7" ht="18">
      <c r="A150" s="890"/>
      <c r="B150" s="115"/>
      <c r="C150" s="115"/>
      <c r="D150" s="115"/>
      <c r="E150" s="7"/>
      <c r="F150" s="7"/>
      <c r="G150" s="7"/>
    </row>
    <row r="151" spans="1:7" ht="18">
      <c r="A151" s="890"/>
      <c r="B151" s="115"/>
      <c r="C151" s="115"/>
      <c r="D151" s="115"/>
      <c r="E151" s="7"/>
      <c r="F151" s="7"/>
      <c r="G151" s="7"/>
    </row>
    <row r="152" spans="1:7" ht="18">
      <c r="A152" s="890"/>
      <c r="B152" s="7"/>
      <c r="C152" s="932" t="s">
        <v>165</v>
      </c>
      <c r="D152" s="7"/>
      <c r="E152" s="7"/>
      <c r="F152" s="7"/>
      <c r="G152" s="7"/>
    </row>
    <row r="153" spans="1:7" ht="15.75">
      <c r="A153" s="7">
        <v>1</v>
      </c>
      <c r="B153" s="551" t="s">
        <v>491</v>
      </c>
      <c r="C153" s="110" t="s">
        <v>1147</v>
      </c>
      <c r="D153" s="940">
        <f>D144</f>
        <v>61692</v>
      </c>
      <c r="E153" s="7"/>
      <c r="F153" s="7"/>
      <c r="G153" s="7"/>
    </row>
    <row r="154" spans="1:7" ht="15.75">
      <c r="A154" s="7"/>
      <c r="B154" s="7"/>
      <c r="C154" s="7"/>
      <c r="D154" s="551"/>
      <c r="E154" s="7"/>
      <c r="F154" s="7"/>
      <c r="G154" s="7"/>
    </row>
    <row r="155" spans="1:7">
      <c r="A155" s="7"/>
      <c r="B155" s="7"/>
      <c r="C155" s="7"/>
      <c r="D155" s="7"/>
      <c r="E155" s="7"/>
      <c r="F155" s="7"/>
      <c r="G155" s="7"/>
    </row>
    <row r="156" spans="1:7" ht="15.75">
      <c r="A156" s="7"/>
      <c r="B156" s="551" t="s">
        <v>1148</v>
      </c>
      <c r="C156" s="494" t="s">
        <v>1417</v>
      </c>
      <c r="D156" s="7"/>
      <c r="E156" s="7"/>
      <c r="F156" s="7"/>
      <c r="G156" s="7"/>
    </row>
    <row r="157" spans="1:7" ht="15.75">
      <c r="A157" s="7"/>
      <c r="B157" s="551"/>
      <c r="C157" s="7"/>
      <c r="D157" s="7"/>
      <c r="E157" s="7"/>
      <c r="F157" s="7"/>
      <c r="G157" s="7"/>
    </row>
    <row r="158" spans="1:7">
      <c r="A158" s="7">
        <v>2</v>
      </c>
      <c r="B158" s="7" t="s">
        <v>1149</v>
      </c>
      <c r="C158" s="937" t="s">
        <v>1150</v>
      </c>
      <c r="D158" s="261">
        <f>Sch.12!H34</f>
        <v>0</v>
      </c>
      <c r="E158" s="7"/>
      <c r="F158" s="7"/>
      <c r="G158" s="7"/>
    </row>
    <row r="159" spans="1:7">
      <c r="A159" s="7">
        <v>3</v>
      </c>
      <c r="B159" s="7" t="s">
        <v>1151</v>
      </c>
      <c r="C159" s="937" t="s">
        <v>1152</v>
      </c>
      <c r="D159" s="261">
        <f>Sch.12!H35</f>
        <v>1850</v>
      </c>
      <c r="E159" s="7"/>
      <c r="F159" s="7"/>
      <c r="G159" s="7"/>
    </row>
    <row r="160" spans="1:7">
      <c r="A160" s="7">
        <v>4</v>
      </c>
      <c r="B160" s="7" t="s">
        <v>1153</v>
      </c>
      <c r="C160" s="937" t="s">
        <v>1386</v>
      </c>
      <c r="D160" s="261">
        <f>Sch.12!H36</f>
        <v>0</v>
      </c>
      <c r="E160" s="7"/>
      <c r="F160" s="7"/>
      <c r="G160" s="7"/>
    </row>
    <row r="161" spans="1:7">
      <c r="A161" s="7">
        <v>5</v>
      </c>
      <c r="B161" s="7" t="s">
        <v>1154</v>
      </c>
      <c r="C161" s="937" t="s">
        <v>1155</v>
      </c>
      <c r="D161" s="261">
        <f>Sch.12!H37</f>
        <v>0</v>
      </c>
      <c r="E161" s="7"/>
      <c r="F161" s="7"/>
      <c r="G161" s="7"/>
    </row>
    <row r="162" spans="1:7">
      <c r="A162" s="7">
        <v>6</v>
      </c>
      <c r="B162" s="7" t="s">
        <v>1156</v>
      </c>
      <c r="C162" s="937" t="s">
        <v>172</v>
      </c>
      <c r="D162" s="261">
        <f>Sch.12!H38</f>
        <v>0</v>
      </c>
      <c r="E162" s="7"/>
      <c r="F162" s="7"/>
      <c r="G162" s="7"/>
    </row>
    <row r="163" spans="1:7">
      <c r="A163" s="7">
        <v>7</v>
      </c>
      <c r="B163" s="7" t="s">
        <v>1157</v>
      </c>
      <c r="C163" s="937" t="s">
        <v>176</v>
      </c>
      <c r="D163" s="261">
        <f>Sch.12!H39</f>
        <v>428</v>
      </c>
      <c r="E163" s="7"/>
      <c r="F163" s="7"/>
      <c r="G163" s="7"/>
    </row>
    <row r="164" spans="1:7">
      <c r="A164" s="7">
        <v>8</v>
      </c>
      <c r="B164" s="7" t="s">
        <v>1158</v>
      </c>
      <c r="C164" s="937" t="s">
        <v>1351</v>
      </c>
      <c r="D164" s="261">
        <f>Sch.12!H40</f>
        <v>-104600</v>
      </c>
      <c r="E164" s="7"/>
      <c r="F164" s="7"/>
      <c r="G164" s="7"/>
    </row>
    <row r="165" spans="1:7">
      <c r="A165" s="7">
        <v>9</v>
      </c>
      <c r="B165" s="7" t="s">
        <v>1159</v>
      </c>
      <c r="C165" s="937" t="s">
        <v>1388</v>
      </c>
      <c r="D165" s="261">
        <f>Sch.12!H41</f>
        <v>18949</v>
      </c>
      <c r="E165" s="7"/>
      <c r="F165" s="7"/>
      <c r="G165" s="7"/>
    </row>
    <row r="166" spans="1:7">
      <c r="A166" s="7"/>
      <c r="B166" s="7"/>
      <c r="C166" s="7"/>
      <c r="D166" s="261"/>
      <c r="E166" s="7"/>
      <c r="F166" s="7"/>
      <c r="G166" s="7"/>
    </row>
    <row r="167" spans="1:7">
      <c r="A167" s="7">
        <v>10</v>
      </c>
      <c r="B167" s="7" t="s">
        <v>1160</v>
      </c>
      <c r="C167" s="110" t="s">
        <v>174</v>
      </c>
      <c r="D167" s="261">
        <f>SUM(D158:D164)-D165</f>
        <v>-121271</v>
      </c>
      <c r="E167" s="7"/>
      <c r="F167" s="7"/>
      <c r="G167" s="7"/>
    </row>
    <row r="168" spans="1:7">
      <c r="A168" s="7"/>
      <c r="B168" s="7"/>
      <c r="C168" s="7"/>
      <c r="D168" s="261"/>
      <c r="E168" s="7"/>
      <c r="F168" s="7"/>
      <c r="G168" s="7"/>
    </row>
    <row r="169" spans="1:7" ht="15.75">
      <c r="A169" s="7"/>
      <c r="B169" s="551" t="s">
        <v>1161</v>
      </c>
      <c r="C169" s="551" t="s">
        <v>1417</v>
      </c>
      <c r="D169" s="261"/>
      <c r="E169" s="7"/>
      <c r="F169" s="7"/>
      <c r="G169" s="7"/>
    </row>
    <row r="170" spans="1:7" ht="15.75">
      <c r="A170" s="7"/>
      <c r="B170" s="551"/>
      <c r="C170" s="551"/>
      <c r="D170" s="261"/>
      <c r="E170" s="7"/>
      <c r="F170" s="7"/>
      <c r="G170" s="7"/>
    </row>
    <row r="171" spans="1:7">
      <c r="A171" s="7">
        <v>11</v>
      </c>
      <c r="B171" s="7" t="s">
        <v>1143</v>
      </c>
      <c r="C171" s="937" t="s">
        <v>1162</v>
      </c>
      <c r="D171" s="261">
        <f>SUM(Sch.12!H44,Sch.12!H45,Sch.12!H48)</f>
        <v>-38738</v>
      </c>
      <c r="E171" s="7"/>
      <c r="F171" s="7"/>
      <c r="G171" s="7"/>
    </row>
    <row r="172" spans="1:7">
      <c r="A172" s="7">
        <v>12</v>
      </c>
      <c r="B172" s="7" t="s">
        <v>46</v>
      </c>
      <c r="C172" s="937" t="s">
        <v>1163</v>
      </c>
      <c r="D172" s="261">
        <f>SUM(Sch.12!H46,Sch.12!H47)</f>
        <v>0</v>
      </c>
      <c r="E172" s="7"/>
      <c r="F172" s="7"/>
      <c r="G172" s="7"/>
    </row>
    <row r="173" spans="1:7">
      <c r="A173" s="7"/>
      <c r="B173" s="7"/>
      <c r="C173" s="7"/>
      <c r="D173" s="261"/>
      <c r="E173" s="7"/>
      <c r="F173" s="7"/>
      <c r="G173" s="7"/>
    </row>
    <row r="174" spans="1:7">
      <c r="A174" s="7">
        <v>13</v>
      </c>
      <c r="B174" s="7" t="s">
        <v>1164</v>
      </c>
      <c r="C174" s="110" t="s">
        <v>174</v>
      </c>
      <c r="D174" s="261">
        <f>SUM(D171:D172)</f>
        <v>-38738</v>
      </c>
      <c r="E174" s="7"/>
      <c r="F174" s="7"/>
      <c r="G174" s="7"/>
    </row>
    <row r="175" spans="1:7">
      <c r="A175" s="7"/>
      <c r="B175" s="7"/>
      <c r="C175" s="7"/>
      <c r="D175" s="261"/>
      <c r="E175" s="7"/>
      <c r="F175" s="7"/>
      <c r="G175" s="7"/>
    </row>
    <row r="176" spans="1:7">
      <c r="A176" s="7">
        <v>14</v>
      </c>
      <c r="B176" s="7" t="s">
        <v>1165</v>
      </c>
      <c r="C176" s="110" t="s">
        <v>174</v>
      </c>
      <c r="D176" s="261">
        <f>D153+D167-D174</f>
        <v>-20841</v>
      </c>
      <c r="E176" s="7"/>
      <c r="F176" s="7"/>
      <c r="G176" s="7"/>
    </row>
    <row r="177" spans="1:7">
      <c r="A177" s="7"/>
      <c r="B177" s="7"/>
      <c r="C177" s="7"/>
      <c r="D177" s="261"/>
      <c r="E177" s="7"/>
      <c r="F177" s="7"/>
      <c r="G177" s="7"/>
    </row>
    <row r="178" spans="1:7" ht="15.75">
      <c r="A178" s="7"/>
      <c r="B178" s="551" t="s">
        <v>1166</v>
      </c>
      <c r="C178" s="551"/>
      <c r="D178" s="261"/>
      <c r="E178" s="7"/>
      <c r="F178" s="7"/>
      <c r="G178" s="7"/>
    </row>
    <row r="179" spans="1:7" ht="15.75">
      <c r="A179" s="7"/>
      <c r="B179" s="551"/>
      <c r="C179" s="551"/>
      <c r="D179" s="261"/>
      <c r="E179" s="7"/>
      <c r="F179" s="7"/>
      <c r="G179" s="7"/>
    </row>
    <row r="180" spans="1:7">
      <c r="A180" s="7">
        <v>15</v>
      </c>
      <c r="B180" s="7" t="s">
        <v>1167</v>
      </c>
      <c r="C180" s="937" t="s">
        <v>1168</v>
      </c>
      <c r="D180" s="261">
        <f>Sch.12!H53</f>
        <v>69260</v>
      </c>
      <c r="E180" s="7"/>
      <c r="F180" s="7"/>
      <c r="G180" s="7"/>
    </row>
    <row r="181" spans="1:7">
      <c r="A181" s="7">
        <v>16</v>
      </c>
      <c r="B181" s="7" t="s">
        <v>1169</v>
      </c>
      <c r="C181" s="110" t="s">
        <v>174</v>
      </c>
      <c r="D181" s="261">
        <f>D183-D180</f>
        <v>-34647</v>
      </c>
      <c r="E181" s="7"/>
      <c r="F181" s="7"/>
      <c r="G181" s="7"/>
    </row>
    <row r="182" spans="1:7">
      <c r="A182" s="7"/>
      <c r="B182" s="7"/>
      <c r="C182" s="7"/>
      <c r="D182" s="261"/>
      <c r="E182" s="7"/>
      <c r="F182" s="7"/>
      <c r="G182" s="7"/>
    </row>
    <row r="183" spans="1:7">
      <c r="A183" s="7">
        <v>17</v>
      </c>
      <c r="B183" s="7" t="s">
        <v>1170</v>
      </c>
      <c r="C183" s="937" t="s">
        <v>1171</v>
      </c>
      <c r="D183" s="261">
        <f>Sch.12!H57</f>
        <v>34613</v>
      </c>
      <c r="E183" s="7"/>
      <c r="F183" s="7"/>
      <c r="G183" s="7"/>
    </row>
    <row r="184" spans="1:7">
      <c r="A184" s="7"/>
      <c r="B184" s="7"/>
      <c r="C184" s="7"/>
      <c r="D184" s="261"/>
      <c r="E184" s="7"/>
      <c r="F184" s="7"/>
      <c r="G184" s="7"/>
    </row>
    <row r="185" spans="1:7">
      <c r="A185" s="7">
        <v>18</v>
      </c>
      <c r="B185" s="7" t="s">
        <v>1172</v>
      </c>
      <c r="C185" s="110" t="s">
        <v>174</v>
      </c>
      <c r="D185" s="261">
        <f>D176-D183</f>
        <v>-55454</v>
      </c>
      <c r="E185" s="7"/>
      <c r="F185" s="7"/>
      <c r="G185" s="7"/>
    </row>
    <row r="186" spans="1:7">
      <c r="A186" s="7"/>
      <c r="B186" s="7"/>
      <c r="C186" s="7"/>
      <c r="D186" s="261"/>
      <c r="E186" s="7"/>
      <c r="F186" s="7"/>
      <c r="G186" s="7"/>
    </row>
    <row r="187" spans="1:7" ht="15.75">
      <c r="A187" s="7"/>
      <c r="B187" s="551" t="s">
        <v>1173</v>
      </c>
      <c r="C187" s="494" t="s">
        <v>1174</v>
      </c>
      <c r="D187" s="261"/>
      <c r="E187" s="7"/>
      <c r="F187" s="7"/>
      <c r="G187" s="7"/>
    </row>
    <row r="188" spans="1:7" ht="15.75">
      <c r="A188" s="7"/>
      <c r="B188" s="551"/>
      <c r="C188" s="7"/>
      <c r="D188" s="261"/>
      <c r="E188" s="7"/>
      <c r="F188" s="7"/>
      <c r="G188" s="7"/>
    </row>
    <row r="189" spans="1:7">
      <c r="A189" s="7">
        <v>19</v>
      </c>
      <c r="B189" s="7" t="s">
        <v>1175</v>
      </c>
      <c r="C189" s="937" t="s">
        <v>1381</v>
      </c>
      <c r="D189" s="261">
        <f>-Sch.12!H75</f>
        <v>0</v>
      </c>
      <c r="E189" s="7"/>
      <c r="F189" s="7"/>
      <c r="G189" s="7"/>
    </row>
    <row r="190" spans="1:7">
      <c r="A190" s="7">
        <v>20</v>
      </c>
      <c r="B190" s="7" t="s">
        <v>1308</v>
      </c>
      <c r="C190" s="937" t="s">
        <v>1176</v>
      </c>
      <c r="D190" s="261">
        <f>Sch.12!H78</f>
        <v>0</v>
      </c>
      <c r="E190" s="7"/>
      <c r="F190" s="7"/>
      <c r="G190" s="7"/>
    </row>
    <row r="191" spans="1:7">
      <c r="A191" s="7"/>
      <c r="B191" s="7"/>
      <c r="C191" s="7"/>
      <c r="D191" s="261"/>
      <c r="E191" s="7"/>
      <c r="F191" s="7"/>
      <c r="G191" s="7"/>
    </row>
    <row r="192" spans="1:7">
      <c r="A192" s="7">
        <v>21</v>
      </c>
      <c r="B192" s="7" t="s">
        <v>1987</v>
      </c>
      <c r="C192" s="110" t="s">
        <v>174</v>
      </c>
      <c r="D192" s="261">
        <f>D189+D190</f>
        <v>0</v>
      </c>
      <c r="E192" s="7"/>
      <c r="F192" s="7"/>
      <c r="G192" s="7"/>
    </row>
    <row r="193" spans="1:7">
      <c r="A193" s="7"/>
      <c r="B193" s="7"/>
      <c r="C193" s="7"/>
      <c r="D193" s="309"/>
      <c r="E193" s="7"/>
      <c r="F193" s="7"/>
      <c r="G193" s="7"/>
    </row>
    <row r="194" spans="1:7" ht="15.75">
      <c r="A194" s="7">
        <v>22</v>
      </c>
      <c r="B194" s="551" t="s">
        <v>1804</v>
      </c>
      <c r="C194" s="110" t="s">
        <v>174</v>
      </c>
      <c r="D194" s="939">
        <f>D185+D192</f>
        <v>-55454</v>
      </c>
      <c r="E194" s="7"/>
      <c r="F194" s="7"/>
      <c r="G194" s="7"/>
    </row>
    <row r="195" spans="1:7" ht="15.75">
      <c r="A195" s="7"/>
      <c r="B195" s="551"/>
      <c r="C195" s="551"/>
      <c r="D195" s="261"/>
      <c r="E195" s="7"/>
      <c r="F195" s="7"/>
      <c r="G195" s="7"/>
    </row>
    <row r="196" spans="1:7" ht="15.75">
      <c r="A196" s="7"/>
      <c r="B196" s="551"/>
      <c r="C196" s="551"/>
      <c r="D196" s="261"/>
      <c r="E196" s="7"/>
      <c r="F196" s="7"/>
      <c r="G196" s="7"/>
    </row>
    <row r="197" spans="1:7">
      <c r="A197" s="7"/>
      <c r="B197" s="7"/>
      <c r="C197" s="7"/>
      <c r="D197" s="261"/>
      <c r="E197" s="7"/>
      <c r="F197" s="7"/>
      <c r="G197" s="7"/>
    </row>
    <row r="198" spans="1:7" ht="15.75" thickBot="1">
      <c r="A198" s="7"/>
      <c r="B198" s="498"/>
      <c r="C198" s="498"/>
      <c r="D198" s="263"/>
      <c r="E198" s="7"/>
      <c r="F198" s="7"/>
      <c r="G198" s="7"/>
    </row>
    <row r="199" spans="1:7">
      <c r="A199" s="7"/>
      <c r="B199" s="7"/>
      <c r="C199" s="7"/>
      <c r="D199" s="261"/>
      <c r="E199" s="7"/>
      <c r="F199" s="7"/>
      <c r="G199" s="7"/>
    </row>
    <row r="200" spans="1:7">
      <c r="A200" s="7"/>
      <c r="B200" s="7"/>
      <c r="C200" s="7"/>
      <c r="D200" s="261"/>
      <c r="E200" s="7"/>
      <c r="F200" s="7"/>
      <c r="G200" s="7"/>
    </row>
    <row r="201" spans="1:7">
      <c r="A201" s="7"/>
      <c r="B201" s="7"/>
      <c r="C201" s="7"/>
      <c r="D201" s="261"/>
      <c r="E201" s="7"/>
      <c r="F201" s="7"/>
      <c r="G201" s="7"/>
    </row>
    <row r="202" spans="1:7">
      <c r="A202" s="7"/>
      <c r="B202" s="7"/>
      <c r="C202" s="7"/>
      <c r="D202" s="261"/>
      <c r="E202" s="7"/>
      <c r="F202" s="7"/>
      <c r="G202" s="7"/>
    </row>
    <row r="203" spans="1:7" ht="15.75">
      <c r="A203" s="7"/>
      <c r="B203" s="551" t="s">
        <v>1177</v>
      </c>
      <c r="C203" s="551" t="s">
        <v>1174</v>
      </c>
      <c r="D203" s="261"/>
      <c r="E203" s="7"/>
      <c r="F203" s="7"/>
      <c r="G203" s="7"/>
    </row>
    <row r="204" spans="1:7">
      <c r="A204" s="7"/>
      <c r="B204" s="7"/>
      <c r="C204" s="7"/>
      <c r="D204" s="261"/>
      <c r="E204" s="7"/>
      <c r="F204" s="7"/>
      <c r="G204" s="7"/>
    </row>
    <row r="205" spans="1:7">
      <c r="A205" s="7"/>
      <c r="B205" s="7" t="s">
        <v>1178</v>
      </c>
      <c r="C205" s="7"/>
      <c r="D205" s="261"/>
      <c r="E205" s="7"/>
      <c r="F205" s="7"/>
      <c r="G205" s="7"/>
    </row>
    <row r="206" spans="1:7">
      <c r="A206" s="7">
        <v>23</v>
      </c>
      <c r="B206" s="7" t="s">
        <v>1179</v>
      </c>
      <c r="C206" s="937" t="s">
        <v>1396</v>
      </c>
      <c r="D206" s="309">
        <f>Sch.12!H82</f>
        <v>9959981</v>
      </c>
      <c r="E206" s="7"/>
      <c r="F206" s="7"/>
      <c r="G206" s="7"/>
    </row>
    <row r="207" spans="1:7">
      <c r="A207" s="7">
        <v>24</v>
      </c>
      <c r="B207" s="7" t="s">
        <v>1180</v>
      </c>
      <c r="C207" s="937" t="s">
        <v>1181</v>
      </c>
      <c r="D207" s="261">
        <f>Sch.12!H83</f>
        <v>-55026</v>
      </c>
      <c r="E207" s="7"/>
      <c r="F207" s="7"/>
      <c r="G207" s="7"/>
    </row>
    <row r="208" spans="1:7">
      <c r="A208" s="7">
        <v>25</v>
      </c>
      <c r="B208" s="7" t="s">
        <v>1182</v>
      </c>
      <c r="C208" s="937" t="s">
        <v>1183</v>
      </c>
      <c r="D208" s="261">
        <f>Sch.12!H84</f>
        <v>0</v>
      </c>
      <c r="E208" s="7"/>
      <c r="F208" s="7"/>
      <c r="G208" s="7"/>
    </row>
    <row r="209" spans="1:7">
      <c r="A209" s="7"/>
      <c r="B209" s="7" t="s">
        <v>1184</v>
      </c>
      <c r="C209" s="937"/>
      <c r="D209" s="261"/>
      <c r="E209" s="7"/>
      <c r="F209" s="7"/>
      <c r="G209" s="7"/>
    </row>
    <row r="210" spans="1:7">
      <c r="A210" s="7">
        <v>26</v>
      </c>
      <c r="B210" s="7" t="s">
        <v>1185</v>
      </c>
      <c r="C210" s="937" t="s">
        <v>1186</v>
      </c>
      <c r="D210" s="261">
        <f>Sch.12!H85</f>
        <v>0</v>
      </c>
      <c r="E210" s="7"/>
      <c r="F210" s="7"/>
      <c r="G210" s="7"/>
    </row>
    <row r="211" spans="1:7">
      <c r="A211" s="7">
        <v>27</v>
      </c>
      <c r="B211" s="7" t="s">
        <v>1187</v>
      </c>
      <c r="C211" s="937" t="s">
        <v>1188</v>
      </c>
      <c r="D211" s="261">
        <f>Sch.12!H86</f>
        <v>0</v>
      </c>
      <c r="E211" s="7"/>
      <c r="F211" s="7"/>
      <c r="G211" s="7"/>
    </row>
    <row r="212" spans="1:7">
      <c r="A212" s="7">
        <v>28</v>
      </c>
      <c r="B212" s="7" t="s">
        <v>1299</v>
      </c>
      <c r="C212" s="937" t="s">
        <v>1189</v>
      </c>
      <c r="D212" s="261">
        <f>Sch.12!H87</f>
        <v>0</v>
      </c>
      <c r="E212" s="7"/>
      <c r="F212" s="7"/>
      <c r="G212" s="7"/>
    </row>
    <row r="213" spans="1:7">
      <c r="A213" s="7"/>
      <c r="B213" s="7"/>
      <c r="C213" s="7"/>
      <c r="D213" s="261"/>
      <c r="E213" s="7"/>
      <c r="F213" s="7"/>
      <c r="G213" s="7"/>
    </row>
    <row r="214" spans="1:7">
      <c r="A214" s="7">
        <v>29</v>
      </c>
      <c r="B214" s="7" t="s">
        <v>1190</v>
      </c>
      <c r="C214" s="110" t="s">
        <v>174</v>
      </c>
      <c r="D214" s="261">
        <f>D206+D207-D208-D210-D211+D212</f>
        <v>9904955</v>
      </c>
      <c r="E214" s="7"/>
      <c r="F214" s="7"/>
      <c r="G214" s="7"/>
    </row>
    <row r="215" spans="1:7">
      <c r="A215" s="7"/>
      <c r="B215" s="7"/>
      <c r="C215" s="7"/>
      <c r="D215" s="309"/>
      <c r="E215" s="7"/>
      <c r="F215" s="7"/>
      <c r="G215" s="7"/>
    </row>
    <row r="216" spans="1:7">
      <c r="A216" s="7">
        <v>30</v>
      </c>
      <c r="B216" s="7" t="s">
        <v>1191</v>
      </c>
      <c r="C216" s="937" t="s">
        <v>1192</v>
      </c>
      <c r="D216" s="261">
        <f>SUM(Sch.12!H90,Sch.12!H99)</f>
        <v>-1980838</v>
      </c>
      <c r="E216" s="7"/>
      <c r="F216" s="7"/>
      <c r="G216" s="7"/>
    </row>
    <row r="217" spans="1:7">
      <c r="A217" s="7"/>
      <c r="B217" s="7"/>
      <c r="C217" s="7"/>
      <c r="D217" s="309"/>
      <c r="E217" s="7"/>
      <c r="F217" s="7"/>
      <c r="G217" s="7"/>
    </row>
    <row r="218" spans="1:7" ht="15.75">
      <c r="A218" s="7">
        <v>31</v>
      </c>
      <c r="B218" s="551" t="s">
        <v>1193</v>
      </c>
      <c r="C218" s="110" t="s">
        <v>174</v>
      </c>
      <c r="D218" s="939">
        <f>D214+D216</f>
        <v>7924117</v>
      </c>
      <c r="E218" s="7"/>
      <c r="F218" s="7"/>
      <c r="G218" s="7"/>
    </row>
    <row r="219" spans="1:7">
      <c r="A219" s="7"/>
      <c r="B219" s="7"/>
      <c r="C219" s="7"/>
      <c r="D219" s="7"/>
      <c r="E219" s="7"/>
      <c r="F219" s="7"/>
      <c r="G219" s="7"/>
    </row>
    <row r="220" spans="1:7">
      <c r="A220" s="7" t="str">
        <f>'Data Sheet'!A46</f>
        <v>Annual Report of THE MIDDLEBURGH TELEPHONE COMPANY                                          For the period ending DECEMBER 31, 2013</v>
      </c>
      <c r="B220" s="7"/>
      <c r="C220" s="7"/>
      <c r="D220" s="7"/>
      <c r="E220" s="7"/>
      <c r="F220" s="7"/>
      <c r="G220" s="7"/>
    </row>
    <row r="221" spans="1:7">
      <c r="A221" s="7" t="s">
        <v>1194</v>
      </c>
      <c r="B221" s="7"/>
      <c r="C221" s="7"/>
      <c r="D221" s="7"/>
      <c r="E221" s="7"/>
      <c r="F221" s="7"/>
      <c r="G221" s="7"/>
    </row>
    <row r="222" spans="1:7">
      <c r="A222" s="7"/>
      <c r="B222" s="7"/>
      <c r="C222" s="7"/>
      <c r="D222" s="7"/>
      <c r="E222" s="7"/>
      <c r="F222" s="7"/>
      <c r="G222" s="7"/>
    </row>
    <row r="223" spans="1:7" ht="18">
      <c r="A223" s="890" t="s">
        <v>1195</v>
      </c>
      <c r="B223" s="115"/>
      <c r="C223" s="115"/>
      <c r="D223" s="115"/>
      <c r="E223" s="7"/>
      <c r="F223" s="7"/>
      <c r="G223" s="7"/>
    </row>
    <row r="224" spans="1:7">
      <c r="A224" s="7"/>
      <c r="B224" s="7"/>
      <c r="C224" s="7"/>
      <c r="D224" s="7"/>
      <c r="E224" s="7"/>
      <c r="F224" s="7"/>
      <c r="G224" s="7"/>
    </row>
    <row r="225" spans="1:7">
      <c r="A225" s="7"/>
      <c r="B225" s="7"/>
      <c r="C225" s="7"/>
      <c r="D225" s="7"/>
      <c r="E225" s="7"/>
      <c r="F225" s="7"/>
      <c r="G225" s="7"/>
    </row>
    <row r="226" spans="1:7">
      <c r="A226" s="7"/>
      <c r="B226" s="7"/>
      <c r="C226" s="7"/>
      <c r="D226" s="7"/>
      <c r="E226" s="7"/>
      <c r="F226" s="7"/>
      <c r="G226" s="7"/>
    </row>
    <row r="227" spans="1:7" ht="15.75">
      <c r="A227" s="7"/>
      <c r="B227" s="876"/>
      <c r="C227" s="876"/>
      <c r="D227" s="551"/>
      <c r="E227" s="7"/>
      <c r="F227" s="7"/>
      <c r="G227" s="7"/>
    </row>
    <row r="228" spans="1:7" ht="15.75">
      <c r="A228" s="7"/>
      <c r="B228" s="876"/>
      <c r="C228" s="941" t="s">
        <v>165</v>
      </c>
      <c r="D228" s="7"/>
      <c r="E228" s="7"/>
      <c r="F228" s="7"/>
      <c r="G228" s="7"/>
    </row>
    <row r="229" spans="1:7" ht="15.75">
      <c r="A229" s="7"/>
      <c r="B229" s="941" t="s">
        <v>1196</v>
      </c>
      <c r="C229" s="876"/>
      <c r="D229" s="7"/>
      <c r="E229" s="7"/>
      <c r="F229" s="7"/>
      <c r="G229" s="7"/>
    </row>
    <row r="230" spans="1:7" ht="15.75">
      <c r="A230" s="7"/>
      <c r="B230" s="876"/>
      <c r="C230" s="876"/>
      <c r="D230" s="7"/>
      <c r="E230" s="7"/>
      <c r="F230" s="7"/>
      <c r="G230" s="7"/>
    </row>
    <row r="231" spans="1:7">
      <c r="A231" s="7">
        <v>1</v>
      </c>
      <c r="B231" s="67" t="s">
        <v>1804</v>
      </c>
      <c r="C231" s="96" t="s">
        <v>1369</v>
      </c>
      <c r="D231" s="309">
        <f>D194</f>
        <v>-55454</v>
      </c>
      <c r="E231" s="7"/>
      <c r="F231" s="7"/>
      <c r="G231" s="7"/>
    </row>
    <row r="232" spans="1:7">
      <c r="A232" s="7"/>
      <c r="B232" s="67"/>
      <c r="C232" s="67"/>
      <c r="D232" s="309"/>
      <c r="E232" s="7"/>
      <c r="F232" s="7"/>
      <c r="G232" s="7"/>
    </row>
    <row r="233" spans="1:7">
      <c r="A233" s="7"/>
      <c r="B233" s="67"/>
      <c r="C233" s="67"/>
      <c r="D233" s="309"/>
      <c r="E233" s="7"/>
      <c r="F233" s="7"/>
      <c r="G233" s="7"/>
    </row>
    <row r="234" spans="1:7" ht="15.75">
      <c r="A234" s="7"/>
      <c r="B234" s="941" t="s">
        <v>1197</v>
      </c>
      <c r="C234" s="876" t="s">
        <v>1198</v>
      </c>
      <c r="D234" s="309"/>
      <c r="E234" s="7"/>
      <c r="F234" s="7"/>
      <c r="G234" s="7"/>
    </row>
    <row r="235" spans="1:7" ht="15.75">
      <c r="A235" s="7"/>
      <c r="B235" s="876"/>
      <c r="C235" s="876"/>
      <c r="D235" s="309"/>
      <c r="E235" s="7"/>
      <c r="F235" s="7"/>
      <c r="G235" s="7"/>
    </row>
    <row r="236" spans="1:7">
      <c r="A236" s="7">
        <v>2</v>
      </c>
      <c r="B236" s="67" t="s">
        <v>1199</v>
      </c>
      <c r="C236" s="265" t="s">
        <v>1200</v>
      </c>
      <c r="D236" s="261">
        <f>SUM(Sch.13!F11,Sch.13!F12)</f>
        <v>664279</v>
      </c>
      <c r="E236" s="7"/>
      <c r="F236" s="7"/>
      <c r="G236" s="7"/>
    </row>
    <row r="237" spans="1:7">
      <c r="A237" s="7">
        <v>3</v>
      </c>
      <c r="B237" s="67" t="s">
        <v>1201</v>
      </c>
      <c r="C237" s="265" t="s">
        <v>1202</v>
      </c>
      <c r="D237" s="261">
        <f>Sch.13!F13</f>
        <v>-74969</v>
      </c>
      <c r="E237" s="7"/>
      <c r="F237" s="7"/>
      <c r="G237" s="7"/>
    </row>
    <row r="238" spans="1:7">
      <c r="A238" s="7">
        <v>4</v>
      </c>
      <c r="B238" s="67" t="s">
        <v>1203</v>
      </c>
      <c r="C238" s="265" t="s">
        <v>1204</v>
      </c>
      <c r="D238" s="261">
        <f>SUM(Sch.13!F15:F22)-Sch.13!F20</f>
        <v>-67406</v>
      </c>
      <c r="E238" s="7"/>
      <c r="F238" s="7"/>
      <c r="G238" s="7"/>
    </row>
    <row r="239" spans="1:7">
      <c r="A239" s="7">
        <v>5</v>
      </c>
      <c r="B239" s="67" t="s">
        <v>1205</v>
      </c>
      <c r="C239" s="265" t="s">
        <v>200</v>
      </c>
      <c r="D239" s="261">
        <f>Sch.13!F14</f>
        <v>0</v>
      </c>
      <c r="E239" s="7"/>
      <c r="F239" s="7"/>
      <c r="G239" s="7"/>
    </row>
    <row r="240" spans="1:7">
      <c r="A240" s="7">
        <v>6</v>
      </c>
      <c r="B240" s="67" t="s">
        <v>46</v>
      </c>
      <c r="C240" s="96" t="s">
        <v>174</v>
      </c>
      <c r="D240" s="261">
        <f>D242-SUM(D236:D239)</f>
        <v>-115760</v>
      </c>
      <c r="E240" s="7"/>
      <c r="F240" s="7"/>
      <c r="G240" s="7"/>
    </row>
    <row r="241" spans="1:7">
      <c r="A241" s="7"/>
      <c r="B241" s="67"/>
      <c r="C241" s="67"/>
      <c r="D241" s="261"/>
      <c r="E241" s="7"/>
      <c r="F241" s="7"/>
      <c r="G241" s="7"/>
    </row>
    <row r="242" spans="1:7">
      <c r="A242" s="7">
        <v>7</v>
      </c>
      <c r="B242" s="67" t="s">
        <v>1206</v>
      </c>
      <c r="C242" s="265" t="s">
        <v>1150</v>
      </c>
      <c r="D242" s="261">
        <f>Sch.13!F30</f>
        <v>406144</v>
      </c>
      <c r="E242" s="7"/>
      <c r="F242" s="7"/>
      <c r="G242" s="7"/>
    </row>
    <row r="243" spans="1:7">
      <c r="A243" s="7"/>
      <c r="B243" s="67"/>
      <c r="C243" s="67"/>
      <c r="D243" s="261"/>
      <c r="E243" s="7"/>
      <c r="F243" s="7"/>
      <c r="G243" s="7"/>
    </row>
    <row r="244" spans="1:7">
      <c r="A244" s="7">
        <v>8</v>
      </c>
      <c r="B244" s="67" t="s">
        <v>1207</v>
      </c>
      <c r="C244" s="96" t="s">
        <v>174</v>
      </c>
      <c r="D244" s="261">
        <f>D231+D242</f>
        <v>350690</v>
      </c>
      <c r="E244" s="7"/>
      <c r="F244" s="7"/>
      <c r="G244" s="7"/>
    </row>
    <row r="245" spans="1:7">
      <c r="A245" s="7"/>
      <c r="B245" s="67"/>
      <c r="C245" s="67"/>
      <c r="D245" s="261"/>
      <c r="E245" s="7"/>
      <c r="F245" s="7"/>
      <c r="G245" s="7"/>
    </row>
    <row r="246" spans="1:7">
      <c r="A246" s="7"/>
      <c r="B246" s="67"/>
      <c r="C246" s="67"/>
      <c r="D246" s="261"/>
      <c r="E246" s="7"/>
      <c r="F246" s="7"/>
      <c r="G246" s="7"/>
    </row>
    <row r="247" spans="1:7" ht="15.75">
      <c r="A247" s="7"/>
      <c r="B247" s="941" t="s">
        <v>1208</v>
      </c>
      <c r="C247" s="876" t="s">
        <v>1198</v>
      </c>
      <c r="D247" s="261"/>
      <c r="E247" s="7"/>
      <c r="F247" s="7"/>
      <c r="G247" s="7"/>
    </row>
    <row r="248" spans="1:7" ht="15.75">
      <c r="A248" s="7"/>
      <c r="B248" s="876"/>
      <c r="C248" s="876"/>
      <c r="D248" s="261"/>
      <c r="E248" s="7"/>
      <c r="F248" s="7"/>
      <c r="G248" s="7"/>
    </row>
    <row r="249" spans="1:7">
      <c r="A249" s="7">
        <v>9</v>
      </c>
      <c r="B249" s="67" t="s">
        <v>1209</v>
      </c>
      <c r="C249" s="265" t="s">
        <v>1210</v>
      </c>
      <c r="D249" s="261">
        <f>Sch.13!F46</f>
        <v>-595947</v>
      </c>
      <c r="E249" s="7"/>
      <c r="F249" s="7"/>
      <c r="G249" s="7"/>
    </row>
    <row r="250" spans="1:7">
      <c r="A250" s="7">
        <v>10</v>
      </c>
      <c r="B250" s="67" t="s">
        <v>1211</v>
      </c>
      <c r="C250" s="265" t="s">
        <v>1212</v>
      </c>
      <c r="D250" s="261">
        <f>SUM(Sch.13!F47:F50)</f>
        <v>100000</v>
      </c>
      <c r="E250" s="7"/>
      <c r="F250" s="7"/>
      <c r="G250" s="7"/>
    </row>
    <row r="251" spans="1:7">
      <c r="A251" s="7">
        <v>11</v>
      </c>
      <c r="B251" s="67" t="s">
        <v>1213</v>
      </c>
      <c r="C251" s="265" t="s">
        <v>1214</v>
      </c>
      <c r="D251" s="261">
        <f>SUM(Sch.13!F52:F55)</f>
        <v>1404</v>
      </c>
      <c r="E251" s="7"/>
      <c r="F251" s="7"/>
      <c r="G251" s="7"/>
    </row>
    <row r="252" spans="1:7">
      <c r="A252" s="7">
        <v>12</v>
      </c>
      <c r="B252" s="67" t="s">
        <v>46</v>
      </c>
      <c r="C252" s="937" t="s">
        <v>1215</v>
      </c>
      <c r="D252" s="261">
        <f>SUM(Sch.13!F57:F59)</f>
        <v>0</v>
      </c>
      <c r="E252" s="7"/>
      <c r="F252" s="7"/>
      <c r="G252" s="7"/>
    </row>
    <row r="253" spans="1:7">
      <c r="A253" s="7"/>
      <c r="B253" s="7"/>
      <c r="C253" s="7"/>
      <c r="D253" s="261"/>
      <c r="E253" s="7"/>
      <c r="F253" s="7"/>
      <c r="G253" s="7"/>
    </row>
    <row r="254" spans="1:7">
      <c r="A254" s="7">
        <v>13</v>
      </c>
      <c r="B254" s="67" t="s">
        <v>1986</v>
      </c>
      <c r="C254" s="96" t="s">
        <v>174</v>
      </c>
      <c r="D254" s="261">
        <f>SUM(D249:D252)</f>
        <v>-494543</v>
      </c>
      <c r="E254" s="7"/>
      <c r="F254" s="7"/>
      <c r="G254" s="7"/>
    </row>
    <row r="255" spans="1:7">
      <c r="A255" s="7"/>
      <c r="B255" s="67"/>
      <c r="C255" s="67"/>
      <c r="D255" s="261"/>
      <c r="E255" s="7"/>
      <c r="F255" s="7"/>
      <c r="G255" s="7"/>
    </row>
    <row r="256" spans="1:7">
      <c r="A256" s="7"/>
      <c r="B256" s="67"/>
      <c r="C256" s="67"/>
      <c r="D256" s="261"/>
      <c r="E256" s="7"/>
      <c r="F256" s="7"/>
      <c r="G256" s="7"/>
    </row>
    <row r="257" spans="1:7" ht="15.75">
      <c r="A257" s="7"/>
      <c r="B257" s="941" t="s">
        <v>1216</v>
      </c>
      <c r="C257" s="876" t="s">
        <v>1217</v>
      </c>
      <c r="D257" s="261"/>
      <c r="E257" s="7"/>
      <c r="F257" s="7"/>
      <c r="G257" s="7"/>
    </row>
    <row r="258" spans="1:7" ht="15.75">
      <c r="A258" s="7"/>
      <c r="B258" s="876"/>
      <c r="C258" s="876"/>
      <c r="D258" s="261"/>
      <c r="E258" s="7"/>
      <c r="F258" s="7"/>
      <c r="G258" s="7"/>
    </row>
    <row r="259" spans="1:7">
      <c r="A259" s="7"/>
      <c r="B259" s="67" t="s">
        <v>1218</v>
      </c>
      <c r="C259" s="67"/>
      <c r="D259" s="261"/>
      <c r="E259" s="7"/>
      <c r="F259" s="7"/>
      <c r="G259" s="7"/>
    </row>
    <row r="260" spans="1:7">
      <c r="A260" s="7">
        <v>14</v>
      </c>
      <c r="B260" s="67" t="s">
        <v>108</v>
      </c>
      <c r="C260" s="265" t="s">
        <v>1219</v>
      </c>
      <c r="D260" s="261">
        <f>SUM(Sch.13!F74,Sch.13!F81)</f>
        <v>-90505</v>
      </c>
      <c r="E260" s="7"/>
      <c r="F260" s="7"/>
      <c r="G260" s="7"/>
    </row>
    <row r="261" spans="1:7">
      <c r="A261" s="7">
        <v>15</v>
      </c>
      <c r="B261" s="67" t="s">
        <v>1365</v>
      </c>
      <c r="C261" s="265" t="s">
        <v>1220</v>
      </c>
      <c r="D261" s="261">
        <f>SUM(Sch.13!F72,Sch.13!F79)</f>
        <v>0</v>
      </c>
      <c r="E261" s="7"/>
      <c r="F261" s="7"/>
      <c r="G261" s="7"/>
    </row>
    <row r="262" spans="1:7">
      <c r="A262" s="7">
        <v>16</v>
      </c>
      <c r="B262" s="67" t="s">
        <v>113</v>
      </c>
      <c r="C262" s="265" t="s">
        <v>1221</v>
      </c>
      <c r="D262" s="261">
        <f>SUM(Sch.13!F73,Sch.13!F80)</f>
        <v>0</v>
      </c>
      <c r="E262" s="7"/>
      <c r="F262" s="7"/>
      <c r="G262" s="7"/>
    </row>
    <row r="263" spans="1:7">
      <c r="A263" s="7">
        <v>17</v>
      </c>
      <c r="B263" s="67" t="s">
        <v>1222</v>
      </c>
      <c r="C263" s="265" t="s">
        <v>1381</v>
      </c>
      <c r="D263" s="261">
        <f>Sch.13!F75</f>
        <v>0</v>
      </c>
      <c r="E263" s="7"/>
      <c r="F263" s="7"/>
      <c r="G263" s="7"/>
    </row>
    <row r="264" spans="1:7">
      <c r="A264" s="7">
        <v>18</v>
      </c>
      <c r="B264" s="67" t="s">
        <v>1223</v>
      </c>
      <c r="C264" s="265" t="s">
        <v>1224</v>
      </c>
      <c r="D264" s="261">
        <f>SUM(Sch.13!F83,Sch.13!F84)</f>
        <v>0</v>
      </c>
      <c r="E264" s="7"/>
      <c r="F264" s="7"/>
      <c r="G264" s="7"/>
    </row>
    <row r="265" spans="1:7">
      <c r="A265" s="7">
        <v>19</v>
      </c>
      <c r="B265" s="67" t="s">
        <v>1225</v>
      </c>
      <c r="C265" s="96" t="s">
        <v>174</v>
      </c>
      <c r="D265" s="261">
        <f>D267-SUM(D260:D264)</f>
        <v>0</v>
      </c>
      <c r="E265" s="7"/>
      <c r="F265" s="7"/>
      <c r="G265" s="7"/>
    </row>
    <row r="266" spans="1:7">
      <c r="A266" s="7"/>
      <c r="B266" s="67"/>
      <c r="C266" s="67"/>
      <c r="D266" s="261"/>
      <c r="E266" s="7"/>
      <c r="F266" s="7"/>
      <c r="G266" s="7"/>
    </row>
    <row r="267" spans="1:7">
      <c r="A267" s="7">
        <v>20</v>
      </c>
      <c r="B267" s="67" t="s">
        <v>1226</v>
      </c>
      <c r="C267" s="265" t="s">
        <v>1398</v>
      </c>
      <c r="D267" s="261">
        <f>Sch.13!F93</f>
        <v>-90505</v>
      </c>
      <c r="E267" s="7"/>
      <c r="F267" s="7"/>
      <c r="G267" s="7"/>
    </row>
    <row r="268" spans="1:7">
      <c r="A268" s="7"/>
      <c r="B268" s="67"/>
      <c r="C268" s="67"/>
      <c r="D268" s="261"/>
      <c r="E268" s="7"/>
      <c r="F268" s="7"/>
      <c r="G268" s="7"/>
    </row>
    <row r="269" spans="1:7">
      <c r="A269" s="7">
        <v>21</v>
      </c>
      <c r="B269" s="960" t="s">
        <v>1985</v>
      </c>
      <c r="C269" s="96" t="s">
        <v>174</v>
      </c>
      <c r="D269" s="261">
        <f>D244+D254+D267</f>
        <v>-234358</v>
      </c>
      <c r="E269" s="7"/>
      <c r="F269" s="7"/>
      <c r="G269" s="7"/>
    </row>
    <row r="270" spans="1:7">
      <c r="A270" s="7"/>
      <c r="B270" s="67"/>
      <c r="C270" s="67"/>
      <c r="D270" s="261"/>
      <c r="E270" s="7"/>
      <c r="F270" s="7"/>
      <c r="G270" s="7"/>
    </row>
    <row r="271" spans="1:7">
      <c r="A271" s="7">
        <v>22</v>
      </c>
      <c r="B271" s="7" t="s">
        <v>1227</v>
      </c>
      <c r="C271" s="937" t="s">
        <v>1228</v>
      </c>
      <c r="D271" s="261">
        <f>Sch.13!F95</f>
        <v>1079318</v>
      </c>
      <c r="E271" s="7"/>
      <c r="F271" s="7"/>
      <c r="G271" s="7"/>
    </row>
    <row r="272" spans="1:7">
      <c r="A272" s="7"/>
      <c r="B272" s="7"/>
      <c r="C272" s="7"/>
      <c r="D272" s="309"/>
      <c r="E272" s="7"/>
      <c r="F272" s="7"/>
      <c r="G272" s="7"/>
    </row>
    <row r="273" spans="1:7" ht="15.75">
      <c r="A273" s="7">
        <v>23</v>
      </c>
      <c r="B273" s="551" t="s">
        <v>1229</v>
      </c>
      <c r="C273" s="96" t="s">
        <v>174</v>
      </c>
      <c r="D273" s="939">
        <f>D269+D271</f>
        <v>844960</v>
      </c>
      <c r="E273" s="7"/>
      <c r="F273" s="7"/>
      <c r="G273" s="7"/>
    </row>
    <row r="274" spans="1:7">
      <c r="A274" s="7"/>
      <c r="B274" s="7"/>
      <c r="C274" s="7"/>
      <c r="D274" s="7"/>
      <c r="E274" s="7"/>
      <c r="F274" s="7"/>
      <c r="G274" s="7"/>
    </row>
    <row r="275" spans="1:7">
      <c r="A275" s="7" t="str">
        <f>'Data Sheet'!A46</f>
        <v>Annual Report of THE MIDDLEBURGH TELEPHONE COMPANY                                          For the period ending DECEMBER 31, 2013</v>
      </c>
      <c r="B275" s="7"/>
      <c r="C275" s="7"/>
      <c r="D275" s="7"/>
      <c r="E275" s="7"/>
      <c r="F275" s="7"/>
      <c r="G275" s="7"/>
    </row>
    <row r="276" spans="1:7">
      <c r="A276" s="7"/>
      <c r="B276" s="7"/>
      <c r="C276" s="7"/>
      <c r="D276" s="7"/>
      <c r="E276" s="7"/>
      <c r="F276" s="7"/>
      <c r="G276" s="7"/>
    </row>
    <row r="277" spans="1:7">
      <c r="A277" s="7"/>
      <c r="B277" s="7"/>
      <c r="C277" s="7"/>
      <c r="D277" s="7"/>
      <c r="E277" s="7"/>
      <c r="F277" s="7"/>
      <c r="G277" s="7"/>
    </row>
    <row r="278" spans="1:7" ht="18">
      <c r="A278" s="890" t="s">
        <v>1230</v>
      </c>
      <c r="B278" s="115"/>
      <c r="C278" s="115"/>
      <c r="D278" s="115"/>
      <c r="E278" s="7"/>
      <c r="F278" s="7"/>
      <c r="G278" s="7"/>
    </row>
    <row r="279" spans="1:7">
      <c r="A279" s="7"/>
      <c r="B279" s="7"/>
      <c r="C279" s="7"/>
      <c r="D279" s="7"/>
      <c r="E279" s="7"/>
      <c r="F279" s="7"/>
      <c r="G279" s="7"/>
    </row>
    <row r="280" spans="1:7">
      <c r="A280" s="7"/>
      <c r="B280" s="7"/>
      <c r="C280" s="7"/>
      <c r="D280" s="7"/>
      <c r="E280" s="7"/>
      <c r="F280" s="7"/>
      <c r="G280" s="7"/>
    </row>
    <row r="281" spans="1:7">
      <c r="A281" s="7"/>
      <c r="B281" s="7"/>
      <c r="C281" s="7"/>
      <c r="D281" s="7"/>
      <c r="E281" s="7"/>
      <c r="F281" s="7"/>
      <c r="G281" s="7"/>
    </row>
    <row r="282" spans="1:7">
      <c r="A282" s="7"/>
      <c r="B282" s="7"/>
      <c r="C282" s="7"/>
      <c r="D282" s="7"/>
      <c r="E282" s="7"/>
      <c r="F282" s="7"/>
      <c r="G282" s="7"/>
    </row>
    <row r="283" spans="1:7" ht="15.75">
      <c r="A283" s="7"/>
      <c r="B283" s="7"/>
      <c r="C283" s="932" t="s">
        <v>165</v>
      </c>
      <c r="D283" s="7"/>
      <c r="E283" s="7"/>
      <c r="F283" s="7"/>
      <c r="G283" s="7"/>
    </row>
    <row r="284" spans="1:7">
      <c r="A284" s="7" t="s">
        <v>536</v>
      </c>
      <c r="B284" s="7" t="s">
        <v>1231</v>
      </c>
      <c r="C284" s="110" t="s">
        <v>1369</v>
      </c>
      <c r="D284" s="309">
        <f>D99</f>
        <v>3793394</v>
      </c>
      <c r="E284" s="309"/>
      <c r="F284" s="309"/>
      <c r="G284" s="309"/>
    </row>
    <row r="285" spans="1:7" ht="15.75">
      <c r="A285" s="7"/>
      <c r="B285" s="7"/>
      <c r="C285" s="932" t="s">
        <v>1232</v>
      </c>
      <c r="D285" s="7"/>
      <c r="E285" s="7"/>
      <c r="F285" s="7"/>
      <c r="G285" s="7"/>
    </row>
    <row r="286" spans="1:7" ht="15.75">
      <c r="A286" s="7" t="s">
        <v>1040</v>
      </c>
      <c r="B286" s="7" t="s">
        <v>2404</v>
      </c>
      <c r="C286" s="494" t="s">
        <v>2405</v>
      </c>
      <c r="D286" s="7">
        <f>Sch.61!J28</f>
        <v>5279</v>
      </c>
      <c r="E286" s="7"/>
      <c r="F286" s="7"/>
      <c r="G286" s="7"/>
    </row>
    <row r="287" spans="1:7">
      <c r="A287" s="7"/>
      <c r="B287" s="7"/>
      <c r="C287" s="7"/>
      <c r="D287" s="7"/>
      <c r="E287" s="7"/>
      <c r="F287" s="7"/>
      <c r="G287" s="7"/>
    </row>
    <row r="288" spans="1:7">
      <c r="A288" s="7"/>
      <c r="B288" s="7"/>
      <c r="C288" s="7"/>
      <c r="D288" s="7"/>
      <c r="E288" s="7"/>
      <c r="F288" s="7"/>
      <c r="G288" s="7"/>
    </row>
    <row r="289" spans="1:7" ht="15.75">
      <c r="A289" s="116" t="s">
        <v>2406</v>
      </c>
      <c r="B289" s="116"/>
      <c r="C289" s="116"/>
      <c r="D289" s="116"/>
      <c r="E289" s="7"/>
      <c r="F289" s="7"/>
      <c r="G289" s="7"/>
    </row>
    <row r="290" spans="1:7" ht="15.75">
      <c r="A290" s="7"/>
      <c r="B290" s="553"/>
      <c r="C290" s="932" t="s">
        <v>2407</v>
      </c>
      <c r="D290" s="115"/>
      <c r="E290" s="115"/>
      <c r="F290" s="115"/>
      <c r="G290" s="115"/>
    </row>
    <row r="291" spans="1:7" ht="15.75">
      <c r="A291" s="7" t="s">
        <v>1285</v>
      </c>
      <c r="B291" s="7" t="s">
        <v>2408</v>
      </c>
      <c r="C291" s="494" t="s">
        <v>2409</v>
      </c>
      <c r="D291" s="309" t="e">
        <f>SUM(#REF!)</f>
        <v>#REF!</v>
      </c>
      <c r="E291" s="309"/>
      <c r="F291" s="309"/>
      <c r="G291" s="309"/>
    </row>
    <row r="292" spans="1:7">
      <c r="A292" s="7"/>
      <c r="B292" s="7"/>
      <c r="C292" s="7"/>
      <c r="D292" s="7"/>
      <c r="E292" s="7"/>
      <c r="F292" s="7"/>
      <c r="G292" s="7"/>
    </row>
    <row r="293" spans="1:7">
      <c r="A293" s="7" t="s">
        <v>71</v>
      </c>
      <c r="B293" s="7" t="s">
        <v>1400</v>
      </c>
      <c r="C293" s="942" t="s">
        <v>174</v>
      </c>
      <c r="D293" s="7">
        <f>D116</f>
        <v>663716</v>
      </c>
      <c r="E293" s="7"/>
      <c r="F293" s="7"/>
      <c r="G293" s="7"/>
    </row>
    <row r="294" spans="1:7">
      <c r="A294" s="7"/>
      <c r="B294" s="7"/>
      <c r="C294" s="7"/>
      <c r="D294" s="7"/>
      <c r="E294" s="7"/>
      <c r="F294" s="7"/>
      <c r="G294" s="7"/>
    </row>
    <row r="295" spans="1:7">
      <c r="A295" s="7" t="s">
        <v>72</v>
      </c>
      <c r="B295" s="7" t="s">
        <v>2410</v>
      </c>
      <c r="C295" s="110" t="s">
        <v>174</v>
      </c>
      <c r="D295" s="7" t="e">
        <f>D297-D291-D293</f>
        <v>#REF!</v>
      </c>
      <c r="E295" s="7"/>
      <c r="F295" s="7"/>
      <c r="G295" s="7"/>
    </row>
    <row r="296" spans="1:7">
      <c r="A296" s="7"/>
      <c r="B296" s="7"/>
      <c r="C296" s="7"/>
      <c r="D296" s="7"/>
      <c r="E296" s="7"/>
      <c r="F296" s="7"/>
      <c r="G296" s="7"/>
    </row>
    <row r="297" spans="1:7">
      <c r="A297" s="7" t="s">
        <v>547</v>
      </c>
      <c r="B297" s="963" t="s">
        <v>1984</v>
      </c>
      <c r="C297" s="110" t="s">
        <v>174</v>
      </c>
      <c r="D297" s="7">
        <f>D132</f>
        <v>3400445</v>
      </c>
      <c r="E297" s="7"/>
      <c r="F297" s="7"/>
      <c r="G297" s="7"/>
    </row>
    <row r="298" spans="1:7">
      <c r="A298" s="7"/>
      <c r="B298" s="7"/>
      <c r="C298" s="7"/>
      <c r="D298" s="7"/>
      <c r="E298" s="7"/>
      <c r="F298" s="7"/>
      <c r="G298" s="7"/>
    </row>
    <row r="299" spans="1:7">
      <c r="A299" s="7" t="s">
        <v>551</v>
      </c>
      <c r="B299" s="7" t="s">
        <v>2411</v>
      </c>
      <c r="C299" s="110" t="s">
        <v>174</v>
      </c>
      <c r="D299" s="7">
        <f>D135-D140+SUM(D141:D142)</f>
        <v>11242</v>
      </c>
      <c r="E299" s="7"/>
      <c r="F299" s="7"/>
      <c r="G299" s="7"/>
    </row>
    <row r="300" spans="1:7">
      <c r="A300" s="7"/>
      <c r="B300" s="7"/>
      <c r="C300" s="7"/>
      <c r="D300" s="7"/>
      <c r="E300" s="7"/>
      <c r="F300" s="7"/>
      <c r="G300" s="7"/>
    </row>
    <row r="301" spans="1:7">
      <c r="A301" s="7" t="s">
        <v>2324</v>
      </c>
      <c r="B301" s="7" t="s">
        <v>2412</v>
      </c>
      <c r="C301" s="110" t="s">
        <v>174</v>
      </c>
      <c r="D301" s="7">
        <f>D136</f>
        <v>320015</v>
      </c>
      <c r="E301" s="7"/>
      <c r="F301" s="7"/>
      <c r="G301" s="7"/>
    </row>
    <row r="302" spans="1:7">
      <c r="A302" s="7"/>
      <c r="B302" s="7"/>
      <c r="C302" s="7"/>
      <c r="D302" s="7"/>
      <c r="E302" s="7"/>
      <c r="F302" s="7"/>
      <c r="G302" s="7"/>
    </row>
    <row r="303" spans="1:7">
      <c r="A303" s="7" t="s">
        <v>398</v>
      </c>
      <c r="B303" s="7" t="s">
        <v>2413</v>
      </c>
      <c r="C303" s="110" t="s">
        <v>174</v>
      </c>
      <c r="D303" s="7">
        <f>D284-D297-D299-D301</f>
        <v>61692</v>
      </c>
      <c r="E303" s="7"/>
      <c r="F303" s="7"/>
      <c r="G303" s="7"/>
    </row>
    <row r="304" spans="1:7">
      <c r="A304" s="7"/>
      <c r="B304" s="7"/>
      <c r="C304" s="7"/>
      <c r="D304" s="7"/>
      <c r="E304" s="7"/>
      <c r="F304" s="7"/>
      <c r="G304" s="7"/>
    </row>
    <row r="305" spans="1:7" ht="15.75">
      <c r="A305" s="937">
        <v>10</v>
      </c>
      <c r="B305" s="7" t="s">
        <v>2414</v>
      </c>
      <c r="C305" s="110" t="s">
        <v>174</v>
      </c>
      <c r="D305" s="309">
        <f>D284</f>
        <v>3793394</v>
      </c>
      <c r="E305" s="939"/>
      <c r="F305" s="939"/>
      <c r="G305" s="939"/>
    </row>
    <row r="306" spans="1:7">
      <c r="A306" s="7"/>
      <c r="B306" s="7"/>
      <c r="C306" s="7"/>
      <c r="D306" s="7"/>
      <c r="E306" s="7"/>
      <c r="F306" s="7"/>
      <c r="G306" s="7"/>
    </row>
    <row r="307" spans="1:7">
      <c r="A307" s="7"/>
      <c r="B307" s="7"/>
      <c r="C307" s="7"/>
      <c r="D307" s="7"/>
      <c r="E307" s="7"/>
      <c r="F307" s="7"/>
      <c r="G307" s="7"/>
    </row>
    <row r="308" spans="1:7" ht="15.75">
      <c r="A308" s="116" t="s">
        <v>2415</v>
      </c>
      <c r="B308" s="116"/>
      <c r="C308" s="116"/>
      <c r="D308" s="116"/>
      <c r="E308" s="7"/>
      <c r="F308" s="7"/>
      <c r="G308" s="7"/>
    </row>
    <row r="309" spans="1:7">
      <c r="A309" s="7"/>
      <c r="B309" s="7"/>
      <c r="C309" s="7"/>
      <c r="D309" s="7"/>
      <c r="E309" s="7"/>
      <c r="F309" s="7"/>
      <c r="G309" s="7"/>
    </row>
    <row r="310" spans="1:7">
      <c r="A310" s="7" t="s">
        <v>74</v>
      </c>
      <c r="B310" s="7" t="s">
        <v>2408</v>
      </c>
      <c r="C310" s="110" t="s">
        <v>174</v>
      </c>
      <c r="D310" s="943" t="e">
        <f>D291/$D$284*100</f>
        <v>#REF!</v>
      </c>
      <c r="E310" s="943"/>
      <c r="F310" s="943"/>
      <c r="G310" s="943"/>
    </row>
    <row r="311" spans="1:7">
      <c r="A311" s="7"/>
      <c r="B311" s="7"/>
      <c r="C311" s="7"/>
      <c r="D311" s="943"/>
      <c r="E311" s="943"/>
      <c r="F311" s="943"/>
      <c r="G311" s="943"/>
    </row>
    <row r="312" spans="1:7">
      <c r="A312" s="7" t="s">
        <v>75</v>
      </c>
      <c r="B312" s="7" t="s">
        <v>1400</v>
      </c>
      <c r="C312" s="110" t="s">
        <v>174</v>
      </c>
      <c r="D312" s="943">
        <f>D293/$D$284*100</f>
        <v>17.49662703109669</v>
      </c>
      <c r="E312" s="943"/>
      <c r="F312" s="943"/>
      <c r="G312" s="943"/>
    </row>
    <row r="313" spans="1:7">
      <c r="A313" s="7"/>
      <c r="B313" s="7"/>
      <c r="C313" s="7"/>
      <c r="D313" s="943"/>
      <c r="E313" s="943"/>
      <c r="F313" s="943"/>
      <c r="G313" s="943"/>
    </row>
    <row r="314" spans="1:7">
      <c r="A314" s="7" t="s">
        <v>76</v>
      </c>
      <c r="B314" s="7" t="s">
        <v>2410</v>
      </c>
      <c r="C314" s="110" t="s">
        <v>174</v>
      </c>
      <c r="D314" s="943" t="e">
        <f>D295/$D$284*100</f>
        <v>#REF!</v>
      </c>
      <c r="E314" s="943"/>
      <c r="F314" s="943"/>
      <c r="G314" s="943"/>
    </row>
    <row r="315" spans="1:7">
      <c r="A315" s="7"/>
      <c r="B315" s="7"/>
      <c r="C315" s="7"/>
      <c r="D315" s="943"/>
      <c r="E315" s="943"/>
      <c r="F315" s="943"/>
      <c r="G315" s="943"/>
    </row>
    <row r="316" spans="1:7">
      <c r="A316" s="7" t="s">
        <v>77</v>
      </c>
      <c r="B316" s="7" t="s">
        <v>2411</v>
      </c>
      <c r="C316" s="110" t="s">
        <v>174</v>
      </c>
      <c r="D316" s="943">
        <f>D299/$D$284*100</f>
        <v>0.29635729903089425</v>
      </c>
      <c r="E316" s="943"/>
      <c r="F316" s="943"/>
      <c r="G316" s="943"/>
    </row>
    <row r="317" spans="1:7">
      <c r="A317" s="7"/>
      <c r="B317" s="7"/>
      <c r="C317" s="7"/>
      <c r="D317" s="943"/>
      <c r="E317" s="943"/>
      <c r="F317" s="943"/>
      <c r="G317" s="943"/>
    </row>
    <row r="318" spans="1:7">
      <c r="A318" s="7" t="s">
        <v>78</v>
      </c>
      <c r="B318" s="7" t="s">
        <v>2412</v>
      </c>
      <c r="C318" s="110" t="s">
        <v>174</v>
      </c>
      <c r="D318" s="943">
        <f>D301/$D$284*100</f>
        <v>8.4361128846621245</v>
      </c>
      <c r="E318" s="943"/>
      <c r="F318" s="943"/>
      <c r="G318" s="943"/>
    </row>
    <row r="319" spans="1:7">
      <c r="A319" s="7"/>
      <c r="B319" s="7"/>
      <c r="C319" s="7"/>
      <c r="D319" s="943"/>
      <c r="E319" s="943"/>
      <c r="F319" s="943"/>
      <c r="G319" s="943"/>
    </row>
    <row r="320" spans="1:7">
      <c r="A320" s="7" t="s">
        <v>79</v>
      </c>
      <c r="B320" s="7" t="s">
        <v>2413</v>
      </c>
      <c r="C320" s="110" t="s">
        <v>174</v>
      </c>
      <c r="D320" s="943">
        <f>D303/$D$284*100</f>
        <v>1.6263008798980545</v>
      </c>
      <c r="E320" s="943"/>
      <c r="F320" s="943"/>
      <c r="G320" s="943"/>
    </row>
    <row r="321" spans="1:7">
      <c r="A321" s="7"/>
      <c r="B321" s="7"/>
      <c r="C321" s="7"/>
      <c r="D321" s="943"/>
      <c r="E321" s="943"/>
      <c r="F321" s="943"/>
      <c r="G321" s="943"/>
    </row>
    <row r="322" spans="1:7">
      <c r="A322" s="7" t="s">
        <v>80</v>
      </c>
      <c r="B322" s="7" t="s">
        <v>2414</v>
      </c>
      <c r="C322" s="110" t="s">
        <v>174</v>
      </c>
      <c r="D322" s="943" t="e">
        <f>SUM(D310:D320)</f>
        <v>#REF!</v>
      </c>
      <c r="E322" s="943"/>
      <c r="F322" s="943"/>
      <c r="G322" s="943"/>
    </row>
    <row r="323" spans="1:7">
      <c r="A323" s="7"/>
      <c r="B323" s="7"/>
      <c r="C323" s="7"/>
      <c r="D323" s="944"/>
      <c r="E323" s="944"/>
      <c r="F323" s="944"/>
      <c r="G323" s="944"/>
    </row>
    <row r="324" spans="1:7">
      <c r="A324" s="7"/>
      <c r="B324" s="7"/>
      <c r="C324" s="7"/>
      <c r="D324" s="7"/>
      <c r="E324" s="7"/>
      <c r="F324" s="7"/>
      <c r="G324" s="7"/>
    </row>
    <row r="325" spans="1:7" ht="15.75">
      <c r="A325" s="116" t="s">
        <v>2416</v>
      </c>
      <c r="B325" s="116"/>
      <c r="C325" s="116"/>
      <c r="D325" s="116"/>
      <c r="E325" s="7"/>
      <c r="F325" s="7"/>
      <c r="G325" s="7"/>
    </row>
    <row r="326" spans="1:7">
      <c r="A326" s="7"/>
      <c r="B326" s="7"/>
      <c r="C326" s="7"/>
      <c r="D326" s="7"/>
      <c r="E326" s="7"/>
      <c r="F326" s="7"/>
      <c r="G326" s="7"/>
    </row>
    <row r="327" spans="1:7">
      <c r="A327" s="7" t="s">
        <v>81</v>
      </c>
      <c r="B327" s="7" t="s">
        <v>2408</v>
      </c>
      <c r="C327" s="110" t="s">
        <v>174</v>
      </c>
      <c r="D327" s="945" t="e">
        <f>D291/$D$286</f>
        <v>#REF!</v>
      </c>
      <c r="E327" s="945"/>
      <c r="F327" s="945"/>
      <c r="G327" s="945"/>
    </row>
    <row r="328" spans="1:7">
      <c r="A328" s="7"/>
      <c r="B328" s="7"/>
      <c r="C328" s="7"/>
      <c r="D328" s="945"/>
      <c r="E328" s="945"/>
      <c r="F328" s="945"/>
      <c r="G328" s="945"/>
    </row>
    <row r="329" spans="1:7">
      <c r="A329" s="7" t="s">
        <v>82</v>
      </c>
      <c r="B329" s="7" t="s">
        <v>1400</v>
      </c>
      <c r="C329" s="110" t="s">
        <v>174</v>
      </c>
      <c r="D329" s="945">
        <f>D293/$D$286</f>
        <v>125.72759992422807</v>
      </c>
      <c r="E329" s="945"/>
      <c r="F329" s="945"/>
      <c r="G329" s="945"/>
    </row>
    <row r="330" spans="1:7">
      <c r="A330" s="7"/>
      <c r="B330" s="7"/>
      <c r="C330" s="7"/>
      <c r="D330" s="945"/>
      <c r="E330" s="945"/>
      <c r="F330" s="945"/>
      <c r="G330" s="945"/>
    </row>
    <row r="331" spans="1:7">
      <c r="A331" s="7" t="s">
        <v>83</v>
      </c>
      <c r="B331" s="7" t="s">
        <v>2410</v>
      </c>
      <c r="C331" s="110" t="s">
        <v>174</v>
      </c>
      <c r="D331" s="945" t="e">
        <f>D295/$D$286</f>
        <v>#REF!</v>
      </c>
      <c r="E331" s="945"/>
      <c r="F331" s="945"/>
      <c r="G331" s="945"/>
    </row>
    <row r="332" spans="1:7">
      <c r="A332" s="7"/>
      <c r="B332" s="7"/>
      <c r="C332" s="7"/>
      <c r="D332" s="945"/>
      <c r="E332" s="945"/>
      <c r="F332" s="945"/>
      <c r="G332" s="945"/>
    </row>
    <row r="333" spans="1:7">
      <c r="A333" s="7" t="s">
        <v>84</v>
      </c>
      <c r="B333" s="7" t="s">
        <v>2411</v>
      </c>
      <c r="C333" s="110" t="s">
        <v>174</v>
      </c>
      <c r="D333" s="945">
        <f>D299/$D$286</f>
        <v>2.1295699943171056</v>
      </c>
      <c r="E333" s="945"/>
      <c r="F333" s="945"/>
      <c r="G333" s="945"/>
    </row>
    <row r="334" spans="1:7">
      <c r="A334" s="7"/>
      <c r="B334" s="7"/>
      <c r="C334" s="7"/>
      <c r="D334" s="945"/>
      <c r="E334" s="945"/>
      <c r="F334" s="945"/>
      <c r="G334" s="945"/>
    </row>
    <row r="335" spans="1:7">
      <c r="A335" s="7" t="s">
        <v>85</v>
      </c>
      <c r="B335" s="7" t="s">
        <v>2412</v>
      </c>
      <c r="C335" s="110" t="s">
        <v>174</v>
      </c>
      <c r="D335" s="945">
        <f>D301/$D$286</f>
        <v>60.620382648228833</v>
      </c>
      <c r="E335" s="945"/>
      <c r="F335" s="945"/>
      <c r="G335" s="945"/>
    </row>
    <row r="336" spans="1:7">
      <c r="A336" s="7"/>
      <c r="B336" s="7"/>
      <c r="C336" s="7"/>
      <c r="D336" s="945"/>
      <c r="E336" s="945"/>
      <c r="F336" s="945"/>
      <c r="G336" s="945"/>
    </row>
    <row r="337" spans="1:7">
      <c r="A337" s="7" t="s">
        <v>86</v>
      </c>
      <c r="B337" s="7" t="s">
        <v>2413</v>
      </c>
      <c r="C337" s="110" t="s">
        <v>174</v>
      </c>
      <c r="D337" s="945">
        <f>D303/$D$286</f>
        <v>11.686304224284902</v>
      </c>
      <c r="E337" s="945"/>
      <c r="F337" s="945"/>
      <c r="G337" s="945"/>
    </row>
    <row r="338" spans="1:7">
      <c r="A338" s="7"/>
      <c r="B338" s="7"/>
      <c r="C338" s="7"/>
      <c r="D338" s="945"/>
      <c r="E338" s="945"/>
      <c r="F338" s="945"/>
      <c r="G338" s="945"/>
    </row>
    <row r="339" spans="1:7">
      <c r="A339" s="7" t="s">
        <v>87</v>
      </c>
      <c r="B339" s="7" t="s">
        <v>2414</v>
      </c>
      <c r="C339" s="110" t="s">
        <v>174</v>
      </c>
      <c r="D339" s="945" t="e">
        <f>SUM(D327:D337)</f>
        <v>#REF!</v>
      </c>
      <c r="E339" s="945"/>
      <c r="F339" s="945"/>
      <c r="G339" s="945"/>
    </row>
    <row r="340" spans="1:7">
      <c r="A340" s="7"/>
      <c r="B340" s="7"/>
      <c r="C340" s="7"/>
      <c r="D340" s="7"/>
      <c r="E340" s="7"/>
      <c r="F340" s="7"/>
      <c r="G340" s="7"/>
    </row>
    <row r="341" spans="1:7">
      <c r="A341" s="7" t="str">
        <f>'Data Sheet'!A46</f>
        <v>Annual Report of THE MIDDLEBURGH TELEPHONE COMPANY                                          For the period ending DECEMBER 31, 2013</v>
      </c>
      <c r="B341" s="7"/>
      <c r="C341" s="7"/>
      <c r="D341" s="7"/>
      <c r="E341" s="7"/>
      <c r="F341" s="7"/>
      <c r="G341" s="7"/>
    </row>
    <row r="342" spans="1:7">
      <c r="A342" s="7"/>
      <c r="B342" s="7"/>
      <c r="C342" s="7"/>
      <c r="D342" s="7"/>
      <c r="E342" s="7"/>
      <c r="F342" s="7"/>
      <c r="G342" s="7"/>
    </row>
    <row r="343" spans="1:7">
      <c r="A343" s="7"/>
      <c r="B343" s="7"/>
      <c r="C343" s="7"/>
      <c r="D343" s="7"/>
      <c r="E343" s="7"/>
      <c r="F343" s="7"/>
      <c r="G343" s="7"/>
    </row>
    <row r="344" spans="1:7" ht="18">
      <c r="A344" s="890" t="s">
        <v>2417</v>
      </c>
      <c r="B344" s="115"/>
      <c r="C344" s="115"/>
      <c r="D344" s="115"/>
      <c r="E344" s="7"/>
      <c r="F344" s="7"/>
      <c r="G344" s="7"/>
    </row>
    <row r="345" spans="1:7">
      <c r="A345" s="7"/>
      <c r="B345" s="7"/>
      <c r="C345" s="7"/>
      <c r="D345" s="7"/>
      <c r="E345" s="7"/>
      <c r="F345" s="7"/>
      <c r="G345" s="7"/>
    </row>
    <row r="346" spans="1:7">
      <c r="A346" s="7"/>
      <c r="B346" s="7"/>
      <c r="C346" s="7"/>
      <c r="D346" s="7"/>
      <c r="E346" s="7"/>
      <c r="F346" s="7"/>
      <c r="G346" s="7"/>
    </row>
    <row r="347" spans="1:7">
      <c r="A347" s="7"/>
      <c r="B347" s="7"/>
      <c r="C347" s="7"/>
      <c r="D347" s="7"/>
      <c r="E347" s="7"/>
      <c r="F347" s="7"/>
      <c r="G347" s="7"/>
    </row>
    <row r="348" spans="1:7" ht="15.75">
      <c r="A348" s="7"/>
      <c r="B348" s="7"/>
      <c r="C348" s="932" t="s">
        <v>165</v>
      </c>
      <c r="D348" s="7"/>
      <c r="E348" s="7"/>
      <c r="F348" s="7"/>
      <c r="G348" s="7"/>
    </row>
    <row r="349" spans="1:7" ht="15.75">
      <c r="A349" s="7"/>
      <c r="B349" s="946" t="s">
        <v>2418</v>
      </c>
      <c r="C349" s="116" t="s">
        <v>2419</v>
      </c>
      <c r="D349" s="479"/>
      <c r="E349" s="7"/>
      <c r="F349" s="7"/>
      <c r="G349" s="7"/>
    </row>
    <row r="350" spans="1:7">
      <c r="A350" s="7">
        <v>1</v>
      </c>
      <c r="B350" s="7" t="s">
        <v>2491</v>
      </c>
      <c r="C350" s="7" t="s">
        <v>137</v>
      </c>
      <c r="D350" s="309">
        <f>Sch.14!J35</f>
        <v>3569503</v>
      </c>
      <c r="E350" s="7"/>
      <c r="F350" s="7"/>
      <c r="G350" s="7"/>
    </row>
    <row r="351" spans="1:7">
      <c r="A351" s="7">
        <v>2</v>
      </c>
      <c r="B351" s="7" t="s">
        <v>2497</v>
      </c>
      <c r="C351" s="7" t="s">
        <v>2420</v>
      </c>
      <c r="D351" s="261">
        <f>Sch.14!J49</f>
        <v>8658263</v>
      </c>
      <c r="E351" s="7"/>
      <c r="F351" s="7"/>
      <c r="G351" s="7"/>
    </row>
    <row r="352" spans="1:7">
      <c r="A352" s="7">
        <v>3</v>
      </c>
      <c r="B352" s="7" t="s">
        <v>2421</v>
      </c>
      <c r="C352" s="7" t="s">
        <v>1363</v>
      </c>
      <c r="D352" s="261">
        <f>Sch.14!J69</f>
        <v>63387</v>
      </c>
      <c r="E352" s="7"/>
      <c r="F352" s="7"/>
      <c r="G352" s="7"/>
    </row>
    <row r="353" spans="1:7">
      <c r="A353" s="7">
        <v>4</v>
      </c>
      <c r="B353" s="7" t="s">
        <v>2422</v>
      </c>
      <c r="C353" s="7" t="s">
        <v>1379</v>
      </c>
      <c r="D353" s="261">
        <f>Sch.14!J81</f>
        <v>12336443</v>
      </c>
      <c r="E353" s="7"/>
      <c r="F353" s="7"/>
      <c r="G353" s="7"/>
    </row>
    <row r="354" spans="1:7">
      <c r="A354" s="7">
        <v>5</v>
      </c>
      <c r="B354" s="7" t="s">
        <v>2423</v>
      </c>
      <c r="C354" s="7" t="s">
        <v>2424</v>
      </c>
      <c r="D354" s="261">
        <f>Sch.14!J87</f>
        <v>0</v>
      </c>
      <c r="E354" s="7"/>
      <c r="F354" s="7"/>
      <c r="G354" s="7"/>
    </row>
    <row r="355" spans="1:7">
      <c r="A355" s="7"/>
      <c r="B355" s="7"/>
      <c r="C355" s="7"/>
      <c r="D355" s="309"/>
      <c r="E355" s="7"/>
      <c r="F355" s="7"/>
      <c r="G355" s="7"/>
    </row>
    <row r="356" spans="1:7" ht="15.75">
      <c r="A356" s="7">
        <v>6</v>
      </c>
      <c r="B356" s="551" t="s">
        <v>2425</v>
      </c>
      <c r="C356" s="110" t="s">
        <v>174</v>
      </c>
      <c r="D356" s="261">
        <f>SUM(D350:D354)</f>
        <v>24627596</v>
      </c>
      <c r="E356" s="7"/>
      <c r="F356" s="7"/>
      <c r="G356" s="7"/>
    </row>
    <row r="357" spans="1:7">
      <c r="A357" s="7"/>
      <c r="B357" s="7"/>
      <c r="C357" s="7"/>
      <c r="D357" s="261"/>
      <c r="E357" s="7"/>
      <c r="F357" s="7"/>
      <c r="G357" s="7"/>
    </row>
    <row r="358" spans="1:7">
      <c r="A358" s="7">
        <v>7</v>
      </c>
      <c r="B358" s="7" t="s">
        <v>2426</v>
      </c>
      <c r="C358" s="7" t="s">
        <v>2427</v>
      </c>
      <c r="D358" s="261">
        <f>Sch.14!J92</f>
        <v>0</v>
      </c>
      <c r="E358" s="7"/>
      <c r="F358" s="7"/>
      <c r="G358" s="7"/>
    </row>
    <row r="359" spans="1:7">
      <c r="A359" s="7"/>
      <c r="B359" s="7"/>
      <c r="C359" s="7"/>
      <c r="D359" s="261"/>
      <c r="E359" s="7"/>
      <c r="F359" s="7"/>
      <c r="G359" s="7"/>
    </row>
    <row r="360" spans="1:7">
      <c r="A360" s="7"/>
      <c r="B360" s="7" t="s">
        <v>2428</v>
      </c>
      <c r="C360" s="7"/>
      <c r="D360" s="261"/>
      <c r="E360" s="7"/>
      <c r="F360" s="7"/>
      <c r="G360" s="7"/>
    </row>
    <row r="361" spans="1:7">
      <c r="A361" s="7">
        <v>8</v>
      </c>
      <c r="B361" s="7" t="s">
        <v>2429</v>
      </c>
      <c r="C361" s="7" t="s">
        <v>2430</v>
      </c>
      <c r="D361" s="261">
        <f>SUM(Sch.14!J93:J94)</f>
        <v>26895</v>
      </c>
      <c r="E361" s="7"/>
      <c r="F361" s="7"/>
      <c r="G361" s="7"/>
    </row>
    <row r="362" spans="1:7">
      <c r="A362" s="7"/>
      <c r="B362" s="7"/>
      <c r="C362" s="7"/>
      <c r="D362" s="261"/>
      <c r="E362" s="7"/>
      <c r="F362" s="7"/>
      <c r="G362" s="7"/>
    </row>
    <row r="363" spans="1:7">
      <c r="A363" s="7">
        <v>9</v>
      </c>
      <c r="B363" s="7" t="s">
        <v>2431</v>
      </c>
      <c r="C363" s="7"/>
      <c r="D363" s="261"/>
      <c r="E363" s="7"/>
      <c r="F363" s="7"/>
      <c r="G363" s="7"/>
    </row>
    <row r="364" spans="1:7">
      <c r="A364" s="7">
        <v>10</v>
      </c>
      <c r="B364" s="7" t="s">
        <v>2432</v>
      </c>
      <c r="C364" s="7" t="s">
        <v>1183</v>
      </c>
      <c r="D364" s="261">
        <f>SUM(Sch.14!J95:J96)</f>
        <v>0</v>
      </c>
      <c r="E364" s="7"/>
      <c r="F364" s="7"/>
      <c r="G364" s="7"/>
    </row>
    <row r="365" spans="1:7">
      <c r="A365" s="7"/>
      <c r="B365" s="7"/>
      <c r="C365" s="7"/>
      <c r="D365" s="261"/>
      <c r="E365" s="7"/>
      <c r="F365" s="7"/>
      <c r="G365" s="7"/>
    </row>
    <row r="366" spans="1:7">
      <c r="A366" s="7">
        <v>11</v>
      </c>
      <c r="B366" s="7" t="s">
        <v>2433</v>
      </c>
      <c r="C366" s="7" t="s">
        <v>1186</v>
      </c>
      <c r="D366" s="261">
        <f>Sch.14!J97</f>
        <v>-50</v>
      </c>
      <c r="E366" s="7"/>
      <c r="F366" s="7"/>
      <c r="G366" s="7"/>
    </row>
    <row r="367" spans="1:7">
      <c r="A367" s="7">
        <v>12</v>
      </c>
      <c r="B367" s="7" t="s">
        <v>2434</v>
      </c>
      <c r="C367" s="7" t="s">
        <v>1188</v>
      </c>
      <c r="D367" s="261">
        <f>Sch.14!J98</f>
        <v>0</v>
      </c>
      <c r="E367" s="7"/>
      <c r="F367" s="7"/>
      <c r="G367" s="7"/>
    </row>
    <row r="368" spans="1:7">
      <c r="A368" s="7">
        <v>13</v>
      </c>
      <c r="B368" s="7" t="s">
        <v>2435</v>
      </c>
      <c r="C368" s="7" t="s">
        <v>1189</v>
      </c>
      <c r="D368" s="261">
        <f>Sch.14!J99</f>
        <v>0</v>
      </c>
      <c r="E368" s="7"/>
      <c r="F368" s="7"/>
      <c r="G368" s="7"/>
    </row>
    <row r="369" spans="1:7">
      <c r="A369" s="7"/>
      <c r="B369" s="7"/>
      <c r="C369" s="7"/>
      <c r="D369" s="261"/>
      <c r="E369" s="7"/>
      <c r="F369" s="7"/>
      <c r="G369" s="7"/>
    </row>
    <row r="370" spans="1:7" ht="15.75">
      <c r="A370" s="7">
        <v>14</v>
      </c>
      <c r="B370" s="551" t="s">
        <v>2436</v>
      </c>
      <c r="C370" s="110" t="s">
        <v>174</v>
      </c>
      <c r="D370" s="261">
        <f>SUM(D356:D368)</f>
        <v>24654441</v>
      </c>
      <c r="E370" s="7"/>
      <c r="F370" s="7"/>
      <c r="G370" s="7"/>
    </row>
    <row r="371" spans="1:7">
      <c r="A371" s="7"/>
      <c r="B371" s="7"/>
      <c r="C371" s="7"/>
      <c r="D371" s="261"/>
      <c r="E371" s="7"/>
      <c r="F371" s="7"/>
      <c r="G371" s="7"/>
    </row>
    <row r="372" spans="1:7">
      <c r="A372" s="7">
        <v>15</v>
      </c>
      <c r="B372" s="7" t="s">
        <v>2437</v>
      </c>
      <c r="C372" s="110" t="s">
        <v>174</v>
      </c>
      <c r="D372" s="261">
        <f>D40</f>
        <v>20167615</v>
      </c>
      <c r="E372" s="7"/>
      <c r="F372" s="7"/>
      <c r="G372" s="7"/>
    </row>
    <row r="373" spans="1:7">
      <c r="A373" s="7"/>
      <c r="B373" s="7"/>
      <c r="C373" s="7"/>
      <c r="D373" s="309"/>
      <c r="E373" s="7"/>
      <c r="F373" s="7"/>
      <c r="G373" s="7"/>
    </row>
    <row r="374" spans="1:7" ht="15.75">
      <c r="A374" s="7">
        <v>16</v>
      </c>
      <c r="B374" s="551" t="s">
        <v>2438</v>
      </c>
      <c r="C374" s="110" t="s">
        <v>174</v>
      </c>
      <c r="D374" s="309">
        <f>D370-D372</f>
        <v>4486826</v>
      </c>
      <c r="E374" s="7"/>
      <c r="F374" s="7"/>
      <c r="G374" s="7"/>
    </row>
    <row r="375" spans="1:7">
      <c r="A375" s="7"/>
      <c r="B375" s="7"/>
      <c r="C375" s="7"/>
      <c r="D375" s="7"/>
      <c r="E375" s="7"/>
      <c r="F375" s="7"/>
      <c r="G375" s="7"/>
    </row>
    <row r="376" spans="1:7">
      <c r="A376" s="7"/>
      <c r="B376" s="7"/>
      <c r="C376" s="7"/>
      <c r="D376" s="7"/>
      <c r="E376" s="7"/>
      <c r="F376" s="7"/>
      <c r="G376" s="7"/>
    </row>
    <row r="377" spans="1:7">
      <c r="A377" s="7"/>
      <c r="B377" s="7"/>
      <c r="C377" s="7"/>
      <c r="D377" s="7"/>
      <c r="E377" s="7"/>
      <c r="F377" s="7"/>
      <c r="G377" s="7"/>
    </row>
    <row r="378" spans="1:7" ht="15.75">
      <c r="A378" s="7"/>
      <c r="B378" s="553" t="s">
        <v>2439</v>
      </c>
      <c r="C378" s="553"/>
      <c r="D378" s="553"/>
      <c r="E378" s="7"/>
      <c r="F378" s="7"/>
      <c r="G378" s="7"/>
    </row>
    <row r="379" spans="1:7">
      <c r="A379" s="7"/>
      <c r="B379" s="7"/>
      <c r="C379" s="7"/>
      <c r="D379" s="7"/>
      <c r="E379" s="7"/>
      <c r="F379" s="7"/>
      <c r="G379" s="7"/>
    </row>
    <row r="380" spans="1:7">
      <c r="A380" s="7">
        <v>17</v>
      </c>
      <c r="B380" s="7" t="s">
        <v>2440</v>
      </c>
      <c r="C380" s="110" t="s">
        <v>174</v>
      </c>
      <c r="D380" s="947">
        <f>D403/D405</f>
        <v>3.5665133746591033</v>
      </c>
      <c r="E380" s="7"/>
      <c r="F380" s="7"/>
      <c r="G380" s="7"/>
    </row>
    <row r="381" spans="1:7">
      <c r="A381" s="7"/>
      <c r="B381" s="7"/>
      <c r="C381" s="7"/>
      <c r="D381" s="310"/>
      <c r="E381" s="7"/>
      <c r="F381" s="7"/>
      <c r="G381" s="7"/>
    </row>
    <row r="382" spans="1:7">
      <c r="A382" s="7">
        <v>18</v>
      </c>
      <c r="B382" s="7" t="s">
        <v>2441</v>
      </c>
      <c r="C382" s="110" t="s">
        <v>174</v>
      </c>
      <c r="D382" s="309">
        <f>D407</f>
        <v>8021497</v>
      </c>
      <c r="E382" s="7"/>
      <c r="F382" s="7"/>
      <c r="G382" s="7"/>
    </row>
    <row r="383" spans="1:7">
      <c r="A383" s="7"/>
      <c r="B383" s="7"/>
      <c r="C383" s="7"/>
      <c r="D383" s="310"/>
      <c r="E383" s="7"/>
      <c r="F383" s="7"/>
      <c r="G383" s="7"/>
    </row>
    <row r="384" spans="1:7">
      <c r="A384" s="7"/>
      <c r="B384" s="948" t="s">
        <v>2442</v>
      </c>
      <c r="C384" s="7"/>
      <c r="D384" s="310"/>
      <c r="E384" s="7"/>
      <c r="F384" s="7"/>
      <c r="G384" s="7"/>
    </row>
    <row r="385" spans="1:7">
      <c r="A385" s="7">
        <v>19</v>
      </c>
      <c r="B385" s="7" t="s">
        <v>2443</v>
      </c>
      <c r="C385" s="110" t="s">
        <v>174</v>
      </c>
      <c r="D385" s="310">
        <f>D409/D407</f>
        <v>0.1090035937182299</v>
      </c>
      <c r="E385" s="7"/>
      <c r="F385" s="7"/>
      <c r="G385" s="7"/>
    </row>
    <row r="386" spans="1:7">
      <c r="A386" s="7">
        <v>20</v>
      </c>
      <c r="B386" s="7" t="s">
        <v>2444</v>
      </c>
      <c r="C386" s="110" t="s">
        <v>174</v>
      </c>
      <c r="D386" s="310">
        <f>D411/D407</f>
        <v>0</v>
      </c>
      <c r="E386" s="7"/>
      <c r="F386" s="7"/>
      <c r="G386" s="7"/>
    </row>
    <row r="387" spans="1:7">
      <c r="A387" s="7">
        <v>21</v>
      </c>
      <c r="B387" s="7" t="s">
        <v>2445</v>
      </c>
      <c r="C387" s="110" t="s">
        <v>174</v>
      </c>
      <c r="D387" s="310">
        <f>D413/D407</f>
        <v>0.89099640628177013</v>
      </c>
      <c r="E387" s="7"/>
      <c r="F387" s="7"/>
      <c r="G387" s="7"/>
    </row>
    <row r="388" spans="1:7">
      <c r="A388" s="7">
        <v>22</v>
      </c>
      <c r="B388" s="7" t="s">
        <v>2446</v>
      </c>
      <c r="C388" s="110" t="s">
        <v>174</v>
      </c>
      <c r="D388" s="310">
        <f>D415/D407</f>
        <v>0</v>
      </c>
      <c r="E388" s="7"/>
      <c r="F388" s="7"/>
      <c r="G388" s="7"/>
    </row>
    <row r="389" spans="1:7">
      <c r="A389" s="7"/>
      <c r="B389" s="7"/>
      <c r="C389" s="7"/>
      <c r="D389" s="310"/>
      <c r="E389" s="7"/>
      <c r="F389" s="7"/>
      <c r="G389" s="7"/>
    </row>
    <row r="390" spans="1:7">
      <c r="A390" s="7">
        <v>23</v>
      </c>
      <c r="B390" s="7" t="s">
        <v>2447</v>
      </c>
      <c r="C390" s="110" t="s">
        <v>174</v>
      </c>
      <c r="D390" s="947">
        <f>D417/D419</f>
        <v>-1.3964984254470862</v>
      </c>
      <c r="E390" s="7"/>
      <c r="F390" s="7"/>
      <c r="G390" s="7"/>
    </row>
    <row r="391" spans="1:7">
      <c r="A391" s="7"/>
      <c r="B391" s="7"/>
      <c r="C391" s="7"/>
      <c r="D391" s="310"/>
      <c r="E391" s="7"/>
      <c r="F391" s="7"/>
      <c r="G391" s="7"/>
    </row>
    <row r="392" spans="1:7">
      <c r="A392" s="7">
        <v>24</v>
      </c>
      <c r="B392" s="7" t="s">
        <v>2448</v>
      </c>
      <c r="C392" s="110" t="s">
        <v>174</v>
      </c>
      <c r="D392" s="310">
        <f>D421/D423</f>
        <v>0</v>
      </c>
      <c r="E392" s="7"/>
      <c r="F392" s="7"/>
      <c r="G392" s="7"/>
    </row>
    <row r="393" spans="1:7">
      <c r="A393" s="7"/>
      <c r="B393" s="7"/>
      <c r="C393" s="7"/>
      <c r="D393" s="310"/>
      <c r="E393" s="7"/>
      <c r="F393" s="7"/>
      <c r="G393" s="7"/>
    </row>
    <row r="394" spans="1:7">
      <c r="A394" s="7">
        <v>25</v>
      </c>
      <c r="B394" s="7" t="s">
        <v>94</v>
      </c>
      <c r="C394" s="110" t="s">
        <v>174</v>
      </c>
      <c r="D394" s="310">
        <f>D423/D413</f>
        <v>-7.758924042884377E-3</v>
      </c>
      <c r="E394" s="7"/>
      <c r="F394" s="7"/>
      <c r="G394" s="7"/>
    </row>
    <row r="395" spans="1:7">
      <c r="A395" s="7"/>
      <c r="B395" s="7"/>
      <c r="C395" s="7"/>
      <c r="D395" s="310"/>
      <c r="E395" s="7"/>
      <c r="F395" s="7"/>
      <c r="G395" s="7"/>
    </row>
    <row r="396" spans="1:7">
      <c r="A396" s="7"/>
      <c r="B396" s="7" t="s">
        <v>2449</v>
      </c>
      <c r="C396" s="7"/>
      <c r="D396" s="310"/>
      <c r="E396" s="7"/>
      <c r="F396" s="7"/>
      <c r="G396" s="7"/>
    </row>
    <row r="397" spans="1:7">
      <c r="A397" s="7">
        <v>26</v>
      </c>
      <c r="B397" s="7" t="s">
        <v>2450</v>
      </c>
      <c r="C397" s="110" t="s">
        <v>174</v>
      </c>
      <c r="D397" s="310">
        <f>-D425/D427</f>
        <v>0.58845836962011722</v>
      </c>
      <c r="E397" s="7"/>
      <c r="F397" s="7"/>
      <c r="G397" s="7"/>
    </row>
    <row r="398" spans="1:7">
      <c r="A398" s="7"/>
      <c r="B398" s="7"/>
      <c r="C398" s="7"/>
      <c r="D398" s="310"/>
      <c r="E398" s="7"/>
      <c r="F398" s="7"/>
      <c r="G398" s="7"/>
    </row>
    <row r="399" spans="1:7">
      <c r="A399" s="7">
        <v>27</v>
      </c>
      <c r="B399" s="7" t="s">
        <v>2451</v>
      </c>
      <c r="C399" s="110" t="s">
        <v>174</v>
      </c>
      <c r="D399" s="310">
        <f>D429/D431</f>
        <v>1.0908785155583126E-3</v>
      </c>
      <c r="E399" s="7"/>
      <c r="F399" s="7"/>
      <c r="G399" s="7"/>
    </row>
    <row r="400" spans="1:7">
      <c r="A400" s="7"/>
      <c r="B400" s="7"/>
      <c r="C400" s="7"/>
      <c r="D400" s="310"/>
      <c r="E400" s="7"/>
      <c r="F400" s="7"/>
      <c r="G400" s="7"/>
    </row>
    <row r="401" spans="1:7">
      <c r="A401" s="7"/>
      <c r="B401" s="7" t="s">
        <v>2452</v>
      </c>
      <c r="C401" s="110" t="s">
        <v>174</v>
      </c>
      <c r="D401" s="7">
        <f>D435</f>
        <v>30</v>
      </c>
      <c r="E401" s="7"/>
      <c r="F401" s="7"/>
      <c r="G401" s="7"/>
    </row>
    <row r="402" spans="1:7" ht="15.75">
      <c r="A402" s="7"/>
      <c r="B402" s="7"/>
      <c r="C402" s="932" t="s">
        <v>165</v>
      </c>
      <c r="D402" s="7"/>
      <c r="E402" s="7"/>
      <c r="F402" s="7"/>
      <c r="G402" s="7"/>
    </row>
    <row r="403" spans="1:7">
      <c r="A403" s="7"/>
      <c r="B403" s="7" t="s">
        <v>2453</v>
      </c>
      <c r="C403" s="110" t="s">
        <v>174</v>
      </c>
      <c r="D403" s="7">
        <f>D24</f>
        <v>1734103</v>
      </c>
      <c r="E403" s="7"/>
      <c r="F403" s="7"/>
      <c r="G403" s="7"/>
    </row>
    <row r="404" spans="1:7">
      <c r="A404" s="7"/>
      <c r="B404" s="7"/>
      <c r="C404" s="7"/>
      <c r="D404" s="7"/>
      <c r="E404" s="7"/>
      <c r="F404" s="7"/>
      <c r="G404" s="7"/>
    </row>
    <row r="405" spans="1:7">
      <c r="A405" s="7"/>
      <c r="B405" s="7" t="s">
        <v>2454</v>
      </c>
      <c r="C405" s="110" t="s">
        <v>174</v>
      </c>
      <c r="D405" s="7">
        <f>D57</f>
        <v>486218</v>
      </c>
      <c r="E405" s="7"/>
      <c r="F405" s="7"/>
      <c r="G405" s="7"/>
    </row>
    <row r="406" spans="1:7">
      <c r="A406" s="7"/>
      <c r="B406" s="7"/>
      <c r="C406" s="7"/>
      <c r="D406" s="7"/>
      <c r="E406" s="7"/>
      <c r="F406" s="7"/>
      <c r="G406" s="7"/>
    </row>
    <row r="407" spans="1:7">
      <c r="A407" s="7"/>
      <c r="B407" s="7" t="s">
        <v>2441</v>
      </c>
      <c r="C407" s="110" t="s">
        <v>174</v>
      </c>
      <c r="D407" s="7">
        <f>SUM(D409:D415)</f>
        <v>8021497</v>
      </c>
      <c r="E407" s="7"/>
      <c r="F407" s="7"/>
      <c r="G407" s="7"/>
    </row>
    <row r="408" spans="1:7">
      <c r="A408" s="7"/>
      <c r="B408" s="7"/>
      <c r="C408" s="7"/>
      <c r="D408" s="7"/>
      <c r="E408" s="7"/>
      <c r="F408" s="7"/>
      <c r="G408" s="7"/>
    </row>
    <row r="409" spans="1:7">
      <c r="A409" s="7"/>
      <c r="B409" s="7" t="s">
        <v>108</v>
      </c>
      <c r="C409" s="110" t="s">
        <v>174</v>
      </c>
      <c r="D409" s="7">
        <f>D61</f>
        <v>874372</v>
      </c>
      <c r="E409" s="7"/>
      <c r="F409" s="7"/>
      <c r="G409" s="7"/>
    </row>
    <row r="410" spans="1:7">
      <c r="A410" s="7"/>
      <c r="B410" s="7"/>
      <c r="C410" s="7"/>
      <c r="D410" s="7"/>
      <c r="E410" s="7"/>
      <c r="F410" s="7"/>
      <c r="G410" s="7"/>
    </row>
    <row r="411" spans="1:7">
      <c r="A411" s="7"/>
      <c r="B411" s="7" t="s">
        <v>113</v>
      </c>
      <c r="C411" s="110" t="s">
        <v>174</v>
      </c>
      <c r="D411" s="7">
        <f>D76</f>
        <v>0</v>
      </c>
      <c r="E411" s="7"/>
      <c r="F411" s="7"/>
      <c r="G411" s="7"/>
    </row>
    <row r="412" spans="1:7">
      <c r="A412" s="7"/>
      <c r="B412" s="7"/>
      <c r="C412" s="7"/>
      <c r="D412" s="7"/>
      <c r="E412" s="7"/>
      <c r="F412" s="7"/>
      <c r="G412" s="7"/>
    </row>
    <row r="413" spans="1:7">
      <c r="A413" s="7"/>
      <c r="B413" s="7" t="s">
        <v>2455</v>
      </c>
      <c r="C413" s="110" t="s">
        <v>174</v>
      </c>
      <c r="D413" s="7">
        <f>D80-D76</f>
        <v>7147125</v>
      </c>
      <c r="E413" s="7"/>
      <c r="F413" s="7"/>
      <c r="G413" s="7"/>
    </row>
    <row r="414" spans="1:7">
      <c r="A414" s="7"/>
      <c r="B414" s="7" t="s">
        <v>2456</v>
      </c>
      <c r="C414" s="7"/>
      <c r="D414" s="7"/>
      <c r="E414" s="7"/>
      <c r="F414" s="7"/>
      <c r="G414" s="7"/>
    </row>
    <row r="415" spans="1:7">
      <c r="A415" s="7"/>
      <c r="B415" s="7" t="s">
        <v>1222</v>
      </c>
      <c r="C415" s="110" t="s">
        <v>174</v>
      </c>
      <c r="D415" s="7">
        <f>D50+D53</f>
        <v>0</v>
      </c>
      <c r="E415" s="7"/>
      <c r="F415" s="7"/>
      <c r="G415" s="7"/>
    </row>
    <row r="416" spans="1:7">
      <c r="A416" s="7"/>
      <c r="B416" s="7"/>
      <c r="C416" s="7"/>
      <c r="D416" s="7"/>
      <c r="E416" s="7"/>
      <c r="F416" s="7"/>
      <c r="G416" s="7"/>
    </row>
    <row r="417" spans="1:7">
      <c r="A417" s="7"/>
      <c r="B417" s="7" t="s">
        <v>2457</v>
      </c>
      <c r="C417" s="110" t="s">
        <v>2458</v>
      </c>
      <c r="D417" s="7">
        <f>D445</f>
        <v>-48337</v>
      </c>
      <c r="E417" s="7"/>
      <c r="F417" s="7"/>
      <c r="G417" s="7"/>
    </row>
    <row r="418" spans="1:7">
      <c r="A418" s="7"/>
      <c r="B418" s="7"/>
      <c r="C418" s="7"/>
      <c r="D418" s="7"/>
      <c r="E418" s="7"/>
      <c r="F418" s="7"/>
      <c r="G418" s="7"/>
    </row>
    <row r="419" spans="1:7">
      <c r="A419" s="7"/>
      <c r="B419" s="7" t="s">
        <v>2459</v>
      </c>
      <c r="C419" s="110" t="s">
        <v>174</v>
      </c>
      <c r="D419" s="7">
        <f>D183</f>
        <v>34613</v>
      </c>
      <c r="E419" s="7"/>
      <c r="F419" s="7"/>
      <c r="G419" s="7"/>
    </row>
    <row r="420" spans="1:7">
      <c r="A420" s="7"/>
      <c r="B420" s="7"/>
      <c r="C420" s="7"/>
      <c r="D420" s="7"/>
      <c r="E420" s="7"/>
      <c r="F420" s="7"/>
      <c r="G420" s="7"/>
    </row>
    <row r="421" spans="1:7">
      <c r="A421" s="7"/>
      <c r="B421" s="7" t="s">
        <v>2460</v>
      </c>
      <c r="C421" s="110" t="s">
        <v>174</v>
      </c>
      <c r="D421" s="7">
        <f>D211</f>
        <v>0</v>
      </c>
      <c r="E421" s="7"/>
      <c r="F421" s="7"/>
      <c r="G421" s="7"/>
    </row>
    <row r="422" spans="1:7">
      <c r="A422" s="7"/>
      <c r="B422" s="7"/>
      <c r="C422" s="7"/>
      <c r="D422" s="7"/>
      <c r="E422" s="7"/>
      <c r="F422" s="7"/>
      <c r="G422" s="7"/>
    </row>
    <row r="423" spans="1:7">
      <c r="A423" s="7"/>
      <c r="B423" s="7" t="s">
        <v>1804</v>
      </c>
      <c r="C423" s="110" t="s">
        <v>2458</v>
      </c>
      <c r="D423" s="7">
        <f>D449</f>
        <v>-55454</v>
      </c>
      <c r="E423" s="7"/>
      <c r="F423" s="7"/>
      <c r="G423" s="7"/>
    </row>
    <row r="424" spans="1:7">
      <c r="A424" s="7"/>
      <c r="B424" s="7" t="s">
        <v>2461</v>
      </c>
      <c r="C424" s="7"/>
      <c r="D424" s="7"/>
      <c r="E424" s="7"/>
      <c r="F424" s="7"/>
      <c r="G424" s="7"/>
    </row>
    <row r="425" spans="1:7">
      <c r="A425" s="7"/>
      <c r="B425" s="7" t="s">
        <v>2462</v>
      </c>
      <c r="C425" s="110" t="s">
        <v>174</v>
      </c>
      <c r="D425" s="7">
        <f>D244</f>
        <v>350690</v>
      </c>
      <c r="E425" s="7"/>
      <c r="F425" s="7"/>
      <c r="G425" s="7"/>
    </row>
    <row r="426" spans="1:7">
      <c r="A426" s="7"/>
      <c r="B426" s="7"/>
      <c r="C426" s="7"/>
      <c r="D426" s="7"/>
      <c r="E426" s="7"/>
      <c r="F426" s="7"/>
      <c r="G426" s="7"/>
    </row>
    <row r="427" spans="1:7">
      <c r="A427" s="7"/>
      <c r="B427" s="7" t="s">
        <v>2463</v>
      </c>
      <c r="C427" s="110" t="s">
        <v>174</v>
      </c>
      <c r="D427" s="7">
        <f>D249</f>
        <v>-595947</v>
      </c>
      <c r="E427" s="7"/>
      <c r="F427" s="7"/>
      <c r="G427" s="7"/>
    </row>
    <row r="428" spans="1:7">
      <c r="A428" s="7"/>
      <c r="B428" s="7"/>
      <c r="C428" s="7"/>
      <c r="D428" s="7"/>
      <c r="E428" s="7"/>
      <c r="F428" s="7"/>
      <c r="G428" s="7"/>
    </row>
    <row r="429" spans="1:7">
      <c r="A429" s="7"/>
      <c r="B429" s="7" t="s">
        <v>2464</v>
      </c>
      <c r="C429" s="110" t="s">
        <v>174</v>
      </c>
      <c r="D429" s="7">
        <f>D361</f>
        <v>26895</v>
      </c>
      <c r="E429" s="7"/>
      <c r="F429" s="7"/>
      <c r="G429" s="7"/>
    </row>
    <row r="430" spans="1:7">
      <c r="A430" s="7"/>
      <c r="B430" s="7"/>
      <c r="C430" s="7"/>
      <c r="D430" s="7"/>
      <c r="E430" s="7"/>
      <c r="F430" s="7"/>
      <c r="G430" s="7"/>
    </row>
    <row r="431" spans="1:7">
      <c r="A431" s="7"/>
      <c r="B431" s="7" t="s">
        <v>2465</v>
      </c>
      <c r="C431" s="110" t="s">
        <v>174</v>
      </c>
      <c r="D431" s="7">
        <f>D370</f>
        <v>24654441</v>
      </c>
      <c r="E431" s="7"/>
      <c r="F431" s="7"/>
      <c r="G431" s="7"/>
    </row>
    <row r="432" spans="1:7">
      <c r="A432" s="7"/>
      <c r="B432" s="7"/>
      <c r="C432" s="7"/>
      <c r="D432" s="7"/>
      <c r="E432" s="7"/>
      <c r="F432" s="7"/>
      <c r="G432" s="7"/>
    </row>
    <row r="433" spans="1:7">
      <c r="A433" s="7"/>
      <c r="B433" s="7" t="s">
        <v>1236</v>
      </c>
      <c r="C433" s="7" t="s">
        <v>1237</v>
      </c>
      <c r="D433" s="7" t="e">
        <f>#REF!</f>
        <v>#REF!</v>
      </c>
      <c r="E433" s="7"/>
      <c r="F433" s="7"/>
      <c r="G433" s="7"/>
    </row>
    <row r="434" spans="1:7">
      <c r="A434" s="7"/>
      <c r="B434" s="7"/>
      <c r="C434" s="7"/>
      <c r="D434" s="7"/>
      <c r="E434" s="7"/>
      <c r="F434" s="7"/>
      <c r="G434" s="7"/>
    </row>
    <row r="435" spans="1:7">
      <c r="A435" s="7"/>
      <c r="B435" s="7" t="s">
        <v>2452</v>
      </c>
      <c r="C435" s="7" t="s">
        <v>1238</v>
      </c>
      <c r="D435" s="7">
        <f>Sch.65!H50</f>
        <v>30</v>
      </c>
      <c r="E435" s="7"/>
      <c r="F435" s="7"/>
      <c r="G435" s="7"/>
    </row>
    <row r="436" spans="1:7">
      <c r="A436" s="7"/>
      <c r="B436" s="7"/>
      <c r="C436" s="7"/>
      <c r="D436" s="7"/>
      <c r="E436" s="7"/>
      <c r="F436" s="7"/>
      <c r="G436" s="7"/>
    </row>
    <row r="437" spans="1:7">
      <c r="A437" s="7"/>
      <c r="B437" s="7"/>
      <c r="C437" s="7"/>
      <c r="D437" s="7"/>
      <c r="E437" s="7"/>
      <c r="F437" s="7"/>
      <c r="G437" s="7"/>
    </row>
    <row r="438" spans="1:7">
      <c r="A438" s="7"/>
      <c r="B438" s="7"/>
      <c r="C438" s="7"/>
      <c r="D438" s="7"/>
      <c r="E438" s="7"/>
      <c r="F438" s="7"/>
      <c r="G438" s="7"/>
    </row>
    <row r="439" spans="1:7">
      <c r="A439" s="7"/>
      <c r="B439" s="7"/>
      <c r="C439" s="7"/>
      <c r="D439" s="7"/>
      <c r="E439" s="7"/>
      <c r="F439" s="7"/>
      <c r="G439" s="7"/>
    </row>
    <row r="440" spans="1:7">
      <c r="A440" s="7"/>
      <c r="B440" s="7"/>
      <c r="C440" s="7"/>
      <c r="D440" s="7"/>
      <c r="E440" s="7"/>
      <c r="F440" s="7"/>
      <c r="G440" s="7"/>
    </row>
    <row r="441" spans="1:7">
      <c r="A441" s="7"/>
      <c r="B441" s="948" t="s">
        <v>1239</v>
      </c>
      <c r="C441" s="7"/>
      <c r="D441" s="7"/>
      <c r="E441" s="7"/>
      <c r="F441" s="7"/>
      <c r="G441" s="7"/>
    </row>
    <row r="442" spans="1:7">
      <c r="A442" s="7"/>
      <c r="B442" s="7" t="s">
        <v>1240</v>
      </c>
      <c r="C442" s="7" t="s">
        <v>1241</v>
      </c>
      <c r="D442" s="962">
        <f>D138</f>
        <v>72934</v>
      </c>
      <c r="E442" s="7"/>
      <c r="F442" s="7"/>
      <c r="G442" s="7"/>
    </row>
    <row r="443" spans="1:7">
      <c r="A443" s="7"/>
      <c r="B443" s="7"/>
      <c r="C443" s="7" t="s">
        <v>1242</v>
      </c>
      <c r="D443" s="7">
        <f>D167</f>
        <v>-121271</v>
      </c>
      <c r="E443" s="7"/>
      <c r="F443" s="7"/>
      <c r="G443" s="7"/>
    </row>
    <row r="444" spans="1:7">
      <c r="A444" s="7"/>
      <c r="B444" s="7"/>
      <c r="C444" s="7" t="s">
        <v>1243</v>
      </c>
      <c r="D444" s="7">
        <v>0</v>
      </c>
      <c r="E444" s="7"/>
      <c r="F444" s="7"/>
      <c r="G444" s="7"/>
    </row>
    <row r="445" spans="1:7">
      <c r="A445" s="7"/>
      <c r="B445" s="7"/>
      <c r="C445" s="110" t="s">
        <v>47</v>
      </c>
      <c r="D445" s="961">
        <f>D442+D443</f>
        <v>-48337</v>
      </c>
      <c r="E445" s="7"/>
      <c r="F445" s="7"/>
      <c r="G445" s="7"/>
    </row>
    <row r="446" spans="1:7">
      <c r="A446" s="7"/>
      <c r="B446" s="7"/>
      <c r="C446" s="7"/>
      <c r="D446" s="7"/>
      <c r="E446" s="7"/>
      <c r="F446" s="7"/>
      <c r="G446" s="7"/>
    </row>
    <row r="447" spans="1:7">
      <c r="A447" s="7"/>
      <c r="B447" s="7" t="s">
        <v>1244</v>
      </c>
      <c r="C447" s="7" t="s">
        <v>1804</v>
      </c>
      <c r="D447" s="7">
        <f>D185</f>
        <v>-55454</v>
      </c>
      <c r="E447" s="7"/>
      <c r="F447" s="7"/>
      <c r="G447" s="7"/>
    </row>
    <row r="448" spans="1:7">
      <c r="A448" s="7"/>
      <c r="B448" s="7"/>
      <c r="C448" s="7" t="s">
        <v>1245</v>
      </c>
      <c r="D448" s="7">
        <f>D210</f>
        <v>0</v>
      </c>
      <c r="E448" s="7"/>
      <c r="F448" s="7"/>
      <c r="G448" s="7"/>
    </row>
    <row r="449" spans="1:7">
      <c r="A449" s="7"/>
      <c r="B449" s="7"/>
      <c r="C449" s="110" t="s">
        <v>47</v>
      </c>
      <c r="D449" s="7">
        <f>D447-D448</f>
        <v>-55454</v>
      </c>
      <c r="E449" s="7"/>
      <c r="F449" s="7"/>
      <c r="G449" s="7"/>
    </row>
  </sheetData>
  <printOptions horizontalCentered="1"/>
  <pageMargins left="0.5" right="0.5" top="0.5" bottom="0.5" header="0.5" footer="0.5"/>
  <pageSetup scale="56" fitToHeight="8" orientation="portrait" r:id="rId1"/>
  <headerFooter alignWithMargins="0"/>
  <rowBreaks count="7" manualBreakCount="7">
    <brk id="46" max="3" man="1"/>
    <brk id="83" max="3" man="1"/>
    <brk id="145" max="3" man="1"/>
    <brk id="219" max="3" man="1"/>
    <brk id="274" max="3" man="1"/>
    <brk id="340" max="3" man="1"/>
    <brk id="377" max="3" man="1"/>
  </rowBreaks>
</worksheet>
</file>

<file path=xl/worksheets/sheet6.xml><?xml version="1.0" encoding="utf-8"?>
<worksheet xmlns="http://schemas.openxmlformats.org/spreadsheetml/2006/main" xmlns:r="http://schemas.openxmlformats.org/officeDocument/2006/relationships">
  <sheetPr transitionEvaluation="1"/>
  <dimension ref="A1:F92"/>
  <sheetViews>
    <sheetView defaultGridColor="0" colorId="22" zoomScale="75" zoomScaleNormal="75" workbookViewId="0"/>
  </sheetViews>
  <sheetFormatPr defaultColWidth="9.77734375" defaultRowHeight="15"/>
  <cols>
    <col min="2" max="2" width="78.77734375" customWidth="1"/>
  </cols>
  <sheetData>
    <row r="1" spans="1:6" ht="15.75" thickBot="1">
      <c r="A1" s="66" t="str">
        <f>'Data Sheet'!A46</f>
        <v>Annual Report of THE MIDDLEBURGH TELEPHONE COMPANY                                          For the period ending DECEMBER 31, 2013</v>
      </c>
      <c r="B1" s="67"/>
      <c r="C1" s="67"/>
      <c r="D1" s="67"/>
      <c r="E1" s="67"/>
      <c r="F1" s="67"/>
    </row>
    <row r="2" spans="1:6">
      <c r="A2" s="68"/>
      <c r="B2" s="69"/>
      <c r="C2" s="69"/>
      <c r="D2" s="69"/>
      <c r="E2" s="70"/>
      <c r="F2" s="67"/>
    </row>
    <row r="3" spans="1:6" ht="18">
      <c r="A3" s="134" t="s">
        <v>1504</v>
      </c>
      <c r="B3" s="135"/>
      <c r="C3" s="135"/>
      <c r="D3" s="135"/>
      <c r="E3" s="136"/>
      <c r="F3" s="67"/>
    </row>
    <row r="4" spans="1:6">
      <c r="A4" s="74"/>
      <c r="B4" s="67"/>
      <c r="C4" s="67"/>
      <c r="D4" s="67"/>
      <c r="E4" s="75"/>
      <c r="F4" s="67"/>
    </row>
    <row r="5" spans="1:6" ht="45">
      <c r="A5" s="74"/>
      <c r="B5" s="137" t="s">
        <v>624</v>
      </c>
      <c r="C5" s="67"/>
      <c r="D5" s="67"/>
      <c r="E5" s="75"/>
      <c r="F5" s="67"/>
    </row>
    <row r="6" spans="1:6" ht="15.75" thickBot="1">
      <c r="A6" s="74"/>
      <c r="B6" s="67"/>
      <c r="C6" s="67"/>
      <c r="D6" s="67"/>
      <c r="E6" s="75"/>
      <c r="F6" s="67"/>
    </row>
    <row r="7" spans="1:6">
      <c r="A7" s="138"/>
      <c r="B7" s="69"/>
      <c r="C7" s="69"/>
      <c r="D7" s="138"/>
      <c r="E7" s="70"/>
      <c r="F7" s="67"/>
    </row>
    <row r="8" spans="1:6">
      <c r="A8" s="139" t="s">
        <v>625</v>
      </c>
      <c r="B8" s="140" t="s">
        <v>626</v>
      </c>
      <c r="C8" s="135"/>
      <c r="D8" s="139" t="s">
        <v>627</v>
      </c>
      <c r="E8" s="141" t="s">
        <v>529</v>
      </c>
      <c r="F8" s="67"/>
    </row>
    <row r="9" spans="1:6">
      <c r="A9" s="142" t="s">
        <v>628</v>
      </c>
      <c r="B9" s="67"/>
      <c r="C9" s="67"/>
      <c r="D9" s="142" t="s">
        <v>628</v>
      </c>
      <c r="E9" s="143" t="s">
        <v>628</v>
      </c>
      <c r="F9" s="67"/>
    </row>
    <row r="10" spans="1:6" ht="15.75" thickBot="1">
      <c r="A10" s="144"/>
      <c r="B10" s="104"/>
      <c r="C10" s="104"/>
      <c r="D10" s="144"/>
      <c r="E10" s="145"/>
      <c r="F10" s="67"/>
    </row>
    <row r="11" spans="1:6">
      <c r="A11" s="146"/>
      <c r="B11" s="30"/>
      <c r="C11" s="30"/>
      <c r="D11" s="147"/>
      <c r="E11" s="148"/>
      <c r="F11" s="67"/>
    </row>
    <row r="12" spans="1:6">
      <c r="A12" s="146"/>
      <c r="B12" s="30"/>
      <c r="C12" s="30"/>
      <c r="D12" s="147"/>
      <c r="E12" s="148"/>
      <c r="F12" s="67"/>
    </row>
    <row r="13" spans="1:6">
      <c r="A13" s="146"/>
      <c r="B13" s="30"/>
      <c r="C13" s="30"/>
      <c r="D13" s="147"/>
      <c r="E13" s="148"/>
      <c r="F13" s="67"/>
    </row>
    <row r="14" spans="1:6">
      <c r="A14" s="146"/>
      <c r="B14" s="30"/>
      <c r="C14" s="30"/>
      <c r="D14" s="147"/>
      <c r="E14" s="148"/>
      <c r="F14" s="67"/>
    </row>
    <row r="15" spans="1:6">
      <c r="A15" s="146"/>
      <c r="B15" s="30"/>
      <c r="C15" s="30"/>
      <c r="D15" s="147"/>
      <c r="E15" s="148"/>
      <c r="F15" s="67"/>
    </row>
    <row r="16" spans="1:6">
      <c r="A16" s="146"/>
      <c r="B16" s="30"/>
      <c r="C16" s="30"/>
      <c r="D16" s="147"/>
      <c r="E16" s="148"/>
      <c r="F16" s="67"/>
    </row>
    <row r="17" spans="1:6">
      <c r="A17" s="146"/>
      <c r="B17" s="30"/>
      <c r="C17" s="30"/>
      <c r="D17" s="147"/>
      <c r="E17" s="148"/>
      <c r="F17" s="67"/>
    </row>
    <row r="18" spans="1:6">
      <c r="A18" s="146"/>
      <c r="B18" s="30"/>
      <c r="C18" s="30"/>
      <c r="D18" s="147"/>
      <c r="E18" s="148"/>
      <c r="F18" s="67"/>
    </row>
    <row r="19" spans="1:6">
      <c r="A19" s="146"/>
      <c r="B19" s="30"/>
      <c r="C19" s="30"/>
      <c r="D19" s="147"/>
      <c r="E19" s="148"/>
      <c r="F19" s="67"/>
    </row>
    <row r="20" spans="1:6">
      <c r="A20" s="146"/>
      <c r="B20" s="30"/>
      <c r="C20" s="30"/>
      <c r="D20" s="147"/>
      <c r="E20" s="148"/>
      <c r="F20" s="67"/>
    </row>
    <row r="21" spans="1:6">
      <c r="A21" s="146"/>
      <c r="B21" s="30"/>
      <c r="C21" s="30"/>
      <c r="D21" s="147"/>
      <c r="E21" s="148"/>
      <c r="F21" s="67"/>
    </row>
    <row r="22" spans="1:6">
      <c r="A22" s="146"/>
      <c r="B22" s="30"/>
      <c r="C22" s="30"/>
      <c r="D22" s="147"/>
      <c r="E22" s="148"/>
      <c r="F22" s="67"/>
    </row>
    <row r="23" spans="1:6">
      <c r="A23" s="146"/>
      <c r="B23" s="30"/>
      <c r="C23" s="30"/>
      <c r="D23" s="147"/>
      <c r="E23" s="148"/>
      <c r="F23" s="67"/>
    </row>
    <row r="24" spans="1:6">
      <c r="A24" s="146"/>
      <c r="B24" s="30"/>
      <c r="C24" s="30"/>
      <c r="D24" s="147"/>
      <c r="E24" s="148"/>
      <c r="F24" s="67"/>
    </row>
    <row r="25" spans="1:6">
      <c r="A25" s="146"/>
      <c r="B25" s="30"/>
      <c r="C25" s="30"/>
      <c r="D25" s="147"/>
      <c r="E25" s="148"/>
      <c r="F25" s="67"/>
    </row>
    <row r="26" spans="1:6">
      <c r="A26" s="146"/>
      <c r="B26" s="30"/>
      <c r="C26" s="30"/>
      <c r="D26" s="147"/>
      <c r="E26" s="148"/>
      <c r="F26" s="67"/>
    </row>
    <row r="27" spans="1:6">
      <c r="A27" s="146"/>
      <c r="B27" s="30"/>
      <c r="C27" s="30"/>
      <c r="D27" s="147"/>
      <c r="E27" s="148"/>
      <c r="F27" s="67"/>
    </row>
    <row r="28" spans="1:6">
      <c r="A28" s="146"/>
      <c r="B28" s="30"/>
      <c r="C28" s="30"/>
      <c r="D28" s="147"/>
      <c r="E28" s="148"/>
      <c r="F28" s="67"/>
    </row>
    <row r="29" spans="1:6">
      <c r="A29" s="146"/>
      <c r="B29" s="30"/>
      <c r="C29" s="30"/>
      <c r="D29" s="147"/>
      <c r="E29" s="148"/>
      <c r="F29" s="67"/>
    </row>
    <row r="30" spans="1:6">
      <c r="A30" s="146"/>
      <c r="B30" s="30"/>
      <c r="C30" s="30"/>
      <c r="D30" s="147"/>
      <c r="E30" s="148"/>
      <c r="F30" s="67"/>
    </row>
    <row r="31" spans="1:6">
      <c r="A31" s="146"/>
      <c r="B31" s="30"/>
      <c r="C31" s="30"/>
      <c r="D31" s="147"/>
      <c r="E31" s="148"/>
      <c r="F31" s="67"/>
    </row>
    <row r="32" spans="1:6">
      <c r="A32" s="146"/>
      <c r="B32" s="30"/>
      <c r="C32" s="30"/>
      <c r="D32" s="147"/>
      <c r="E32" s="148"/>
      <c r="F32" s="67"/>
    </row>
    <row r="33" spans="1:6">
      <c r="A33" s="146"/>
      <c r="B33" s="30"/>
      <c r="C33" s="30"/>
      <c r="D33" s="147"/>
      <c r="E33" s="148"/>
      <c r="F33" s="67"/>
    </row>
    <row r="34" spans="1:6">
      <c r="A34" s="146"/>
      <c r="B34" s="30"/>
      <c r="C34" s="30"/>
      <c r="D34" s="147"/>
      <c r="E34" s="148"/>
      <c r="F34" s="67"/>
    </row>
    <row r="35" spans="1:6">
      <c r="A35" s="146"/>
      <c r="B35" s="30"/>
      <c r="C35" s="30"/>
      <c r="D35" s="147"/>
      <c r="E35" s="148"/>
      <c r="F35" s="67"/>
    </row>
    <row r="36" spans="1:6">
      <c r="A36" s="146"/>
      <c r="B36" s="30"/>
      <c r="C36" s="30"/>
      <c r="D36" s="147"/>
      <c r="E36" s="148"/>
      <c r="F36" s="67"/>
    </row>
    <row r="37" spans="1:6">
      <c r="A37" s="146"/>
      <c r="B37" s="30"/>
      <c r="C37" s="30"/>
      <c r="D37" s="147"/>
      <c r="E37" s="148"/>
      <c r="F37" s="67"/>
    </row>
    <row r="38" spans="1:6">
      <c r="A38" s="146"/>
      <c r="B38" s="30"/>
      <c r="C38" s="30"/>
      <c r="D38" s="147"/>
      <c r="E38" s="148"/>
      <c r="F38" s="67"/>
    </row>
    <row r="39" spans="1:6">
      <c r="A39" s="146"/>
      <c r="B39" s="30"/>
      <c r="C39" s="30"/>
      <c r="D39" s="147"/>
      <c r="E39" s="148"/>
      <c r="F39" s="67"/>
    </row>
    <row r="40" spans="1:6">
      <c r="A40" s="146"/>
      <c r="B40" s="30"/>
      <c r="C40" s="30"/>
      <c r="D40" s="147"/>
      <c r="E40" s="148"/>
      <c r="F40" s="67"/>
    </row>
    <row r="41" spans="1:6">
      <c r="A41" s="146"/>
      <c r="B41" s="30"/>
      <c r="C41" s="30"/>
      <c r="D41" s="147"/>
      <c r="E41" s="148"/>
      <c r="F41" s="67"/>
    </row>
    <row r="42" spans="1:6">
      <c r="A42" s="146"/>
      <c r="B42" s="30"/>
      <c r="C42" s="30"/>
      <c r="D42" s="147"/>
      <c r="E42" s="148"/>
      <c r="F42" s="67"/>
    </row>
    <row r="43" spans="1:6">
      <c r="A43" s="146"/>
      <c r="B43" s="30"/>
      <c r="C43" s="30"/>
      <c r="D43" s="147"/>
      <c r="E43" s="148"/>
      <c r="F43" s="67"/>
    </row>
    <row r="44" spans="1:6">
      <c r="A44" s="146"/>
      <c r="B44" s="30"/>
      <c r="C44" s="30"/>
      <c r="D44" s="147"/>
      <c r="E44" s="148"/>
      <c r="F44" s="67"/>
    </row>
    <row r="45" spans="1:6">
      <c r="A45" s="146"/>
      <c r="B45" s="30"/>
      <c r="C45" s="30"/>
      <c r="D45" s="147"/>
      <c r="E45" s="148"/>
      <c r="F45" s="67"/>
    </row>
    <row r="46" spans="1:6">
      <c r="A46" s="146"/>
      <c r="B46" s="30"/>
      <c r="C46" s="30"/>
      <c r="D46" s="147"/>
      <c r="E46" s="148"/>
      <c r="F46" s="67"/>
    </row>
    <row r="47" spans="1:6">
      <c r="A47" s="146"/>
      <c r="B47" s="30"/>
      <c r="C47" s="30"/>
      <c r="D47" s="147"/>
      <c r="E47" s="148"/>
      <c r="F47" s="67"/>
    </row>
    <row r="48" spans="1:6">
      <c r="A48" s="146"/>
      <c r="B48" s="30"/>
      <c r="C48" s="30"/>
      <c r="D48" s="147"/>
      <c r="E48" s="148"/>
      <c r="F48" s="67"/>
    </row>
    <row r="49" spans="1:6">
      <c r="A49" s="146"/>
      <c r="B49" s="30"/>
      <c r="C49" s="30"/>
      <c r="D49" s="147"/>
      <c r="E49" s="148"/>
      <c r="F49" s="67"/>
    </row>
    <row r="50" spans="1:6">
      <c r="A50" s="146"/>
      <c r="B50" s="30"/>
      <c r="C50" s="30"/>
      <c r="D50" s="147"/>
      <c r="E50" s="148"/>
      <c r="F50" s="67"/>
    </row>
    <row r="51" spans="1:6">
      <c r="A51" s="146"/>
      <c r="B51" s="30"/>
      <c r="C51" s="30"/>
      <c r="D51" s="147"/>
      <c r="E51" s="148"/>
      <c r="F51" s="67"/>
    </row>
    <row r="52" spans="1:6">
      <c r="A52" s="146"/>
      <c r="B52" s="30"/>
      <c r="C52" s="30"/>
      <c r="D52" s="147"/>
      <c r="E52" s="148"/>
      <c r="F52" s="67"/>
    </row>
    <row r="53" spans="1:6">
      <c r="A53" s="146"/>
      <c r="B53" s="30"/>
      <c r="C53" s="30"/>
      <c r="D53" s="147"/>
      <c r="E53" s="148"/>
      <c r="F53" s="67"/>
    </row>
    <row r="54" spans="1:6">
      <c r="A54" s="146"/>
      <c r="B54" s="30"/>
      <c r="C54" s="30"/>
      <c r="D54" s="147"/>
      <c r="E54" s="148"/>
      <c r="F54" s="67"/>
    </row>
    <row r="55" spans="1:6">
      <c r="A55" s="146"/>
      <c r="B55" s="30"/>
      <c r="C55" s="30"/>
      <c r="D55" s="147"/>
      <c r="E55" s="148"/>
      <c r="F55" s="67"/>
    </row>
    <row r="56" spans="1:6">
      <c r="A56" s="146"/>
      <c r="B56" s="30"/>
      <c r="C56" s="30"/>
      <c r="D56" s="147"/>
      <c r="E56" s="148"/>
      <c r="F56" s="67"/>
    </row>
    <row r="57" spans="1:6">
      <c r="A57" s="146"/>
      <c r="B57" s="30"/>
      <c r="C57" s="30"/>
      <c r="D57" s="147"/>
      <c r="E57" s="148"/>
      <c r="F57" s="67"/>
    </row>
    <row r="58" spans="1:6">
      <c r="A58" s="146"/>
      <c r="B58" s="30"/>
      <c r="C58" s="30"/>
      <c r="D58" s="147"/>
      <c r="E58" s="148"/>
      <c r="F58" s="67"/>
    </row>
    <row r="59" spans="1:6">
      <c r="A59" s="146"/>
      <c r="B59" s="30"/>
      <c r="C59" s="30"/>
      <c r="D59" s="147"/>
      <c r="E59" s="148"/>
      <c r="F59" s="67"/>
    </row>
    <row r="60" spans="1:6">
      <c r="A60" s="146"/>
      <c r="B60" s="30"/>
      <c r="C60" s="30"/>
      <c r="D60" s="147"/>
      <c r="E60" s="148"/>
      <c r="F60" s="67"/>
    </row>
    <row r="61" spans="1:6">
      <c r="A61" s="146"/>
      <c r="B61" s="30"/>
      <c r="C61" s="30"/>
      <c r="D61" s="147"/>
      <c r="E61" s="148"/>
      <c r="F61" s="67"/>
    </row>
    <row r="62" spans="1:6">
      <c r="A62" s="146"/>
      <c r="B62" s="30"/>
      <c r="C62" s="30"/>
      <c r="D62" s="147"/>
      <c r="E62" s="148"/>
      <c r="F62" s="67"/>
    </row>
    <row r="63" spans="1:6">
      <c r="A63" s="146"/>
      <c r="B63" s="30"/>
      <c r="C63" s="30"/>
      <c r="D63" s="147"/>
      <c r="E63" s="148"/>
      <c r="F63" s="67"/>
    </row>
    <row r="64" spans="1:6">
      <c r="A64" s="146"/>
      <c r="B64" s="30"/>
      <c r="C64" s="30"/>
      <c r="D64" s="147"/>
      <c r="E64" s="148"/>
      <c r="F64" s="67"/>
    </row>
    <row r="65" spans="1:6">
      <c r="A65" s="146"/>
      <c r="B65" s="30"/>
      <c r="C65" s="30"/>
      <c r="D65" s="147"/>
      <c r="E65" s="148"/>
      <c r="F65" s="67"/>
    </row>
    <row r="66" spans="1:6">
      <c r="A66" s="146"/>
      <c r="B66" s="30"/>
      <c r="C66" s="30"/>
      <c r="D66" s="147"/>
      <c r="E66" s="148"/>
      <c r="F66" s="67"/>
    </row>
    <row r="67" spans="1:6">
      <c r="A67" s="146"/>
      <c r="B67" s="30"/>
      <c r="C67" s="30"/>
      <c r="D67" s="147"/>
      <c r="E67" s="148"/>
      <c r="F67" s="67"/>
    </row>
    <row r="68" spans="1:6">
      <c r="A68" s="146"/>
      <c r="B68" s="30"/>
      <c r="C68" s="30"/>
      <c r="D68" s="147"/>
      <c r="E68" s="148"/>
      <c r="F68" s="67"/>
    </row>
    <row r="69" spans="1:6">
      <c r="A69" s="146"/>
      <c r="B69" s="30"/>
      <c r="C69" s="30"/>
      <c r="D69" s="147"/>
      <c r="E69" s="148"/>
      <c r="F69" s="67"/>
    </row>
    <row r="70" spans="1:6">
      <c r="A70" s="146"/>
      <c r="B70" s="30"/>
      <c r="C70" s="30"/>
      <c r="D70" s="147"/>
      <c r="E70" s="148"/>
      <c r="F70" s="67"/>
    </row>
    <row r="71" spans="1:6">
      <c r="A71" s="146"/>
      <c r="B71" s="30"/>
      <c r="C71" s="30"/>
      <c r="D71" s="147"/>
      <c r="E71" s="148"/>
      <c r="F71" s="67"/>
    </row>
    <row r="72" spans="1:6">
      <c r="A72" s="146"/>
      <c r="B72" s="30"/>
      <c r="C72" s="30"/>
      <c r="D72" s="147"/>
      <c r="E72" s="148"/>
      <c r="F72" s="67"/>
    </row>
    <row r="73" spans="1:6">
      <c r="A73" s="146"/>
      <c r="B73" s="30"/>
      <c r="C73" s="30"/>
      <c r="D73" s="147"/>
      <c r="E73" s="148"/>
      <c r="F73" s="67"/>
    </row>
    <row r="74" spans="1:6" ht="15.75" thickBot="1">
      <c r="A74" s="149"/>
      <c r="B74" s="150"/>
      <c r="C74" s="150"/>
      <c r="D74" s="151"/>
      <c r="E74" s="152"/>
      <c r="F74" s="67"/>
    </row>
    <row r="75" spans="1:6">
      <c r="A75" s="67"/>
      <c r="B75" s="96" t="s">
        <v>629</v>
      </c>
      <c r="C75" s="67"/>
      <c r="D75" s="67"/>
      <c r="E75" s="67"/>
      <c r="F75" s="67"/>
    </row>
    <row r="76" spans="1:6">
      <c r="A76" s="67"/>
      <c r="B76" s="67"/>
      <c r="C76" s="67"/>
      <c r="D76" s="67"/>
    </row>
    <row r="77" spans="1:6">
      <c r="A77" s="67"/>
      <c r="B77" s="67"/>
      <c r="C77" s="67"/>
      <c r="D77" s="67"/>
    </row>
    <row r="78" spans="1:6">
      <c r="A78" s="67"/>
      <c r="B78" s="67"/>
      <c r="C78" s="67"/>
      <c r="D78" s="67"/>
    </row>
    <row r="79" spans="1:6">
      <c r="A79" s="67"/>
      <c r="B79" s="67"/>
      <c r="C79" s="67"/>
      <c r="D79" s="67"/>
    </row>
    <row r="80" spans="1:6">
      <c r="A80" s="67"/>
      <c r="B80" s="67"/>
      <c r="C80" s="67"/>
      <c r="D80" s="67"/>
    </row>
    <row r="81" spans="1:6">
      <c r="A81" s="67"/>
      <c r="B81" s="67"/>
      <c r="C81" s="67"/>
      <c r="D81" s="67"/>
    </row>
    <row r="82" spans="1:6">
      <c r="A82" s="67"/>
      <c r="B82" s="2"/>
      <c r="C82" s="67"/>
      <c r="D82" s="67"/>
      <c r="E82" s="67"/>
      <c r="F82" s="67"/>
    </row>
    <row r="83" spans="1:6">
      <c r="A83" s="67"/>
      <c r="B83" s="67"/>
      <c r="C83" s="67"/>
      <c r="D83" s="67"/>
      <c r="E83" s="67"/>
      <c r="F83" s="67"/>
    </row>
    <row r="84" spans="1:6">
      <c r="A84" s="67"/>
      <c r="B84" s="67"/>
      <c r="C84" s="67"/>
      <c r="D84" s="67"/>
      <c r="E84" s="67"/>
      <c r="F84" s="67"/>
    </row>
    <row r="85" spans="1:6">
      <c r="A85" s="67"/>
      <c r="B85" s="67"/>
      <c r="C85" s="67"/>
      <c r="D85" s="67"/>
      <c r="E85" s="67"/>
      <c r="F85" s="67"/>
    </row>
    <row r="86" spans="1:6">
      <c r="A86" s="67"/>
      <c r="B86" s="67"/>
      <c r="C86" s="67"/>
      <c r="D86" s="67"/>
      <c r="E86" s="67"/>
      <c r="F86" s="67"/>
    </row>
    <row r="87" spans="1:6">
      <c r="A87" s="67"/>
      <c r="B87" s="67"/>
      <c r="C87" s="67"/>
      <c r="D87" s="67"/>
      <c r="E87" s="67"/>
      <c r="F87" s="67"/>
    </row>
    <row r="88" spans="1:6">
      <c r="A88" s="67"/>
      <c r="B88" s="67"/>
      <c r="C88" s="67"/>
      <c r="D88" s="67"/>
      <c r="E88" s="67"/>
      <c r="F88" s="67"/>
    </row>
    <row r="89" spans="1:6">
      <c r="A89" s="67"/>
      <c r="B89" s="67"/>
      <c r="C89" s="67"/>
      <c r="D89" s="67"/>
      <c r="E89" s="67"/>
      <c r="F89" s="67"/>
    </row>
    <row r="90" spans="1:6">
      <c r="A90" s="67"/>
      <c r="B90" s="67"/>
      <c r="C90" s="67"/>
      <c r="D90" s="67"/>
      <c r="E90" s="67"/>
      <c r="F90" s="67"/>
    </row>
    <row r="91" spans="1:6">
      <c r="A91" s="67"/>
      <c r="B91" s="67"/>
      <c r="C91" s="67"/>
      <c r="D91" s="67"/>
      <c r="E91" s="67"/>
      <c r="F91" s="67"/>
    </row>
    <row r="92" spans="1:6">
      <c r="A92" s="67"/>
      <c r="B92" s="67"/>
      <c r="C92" s="67"/>
      <c r="D92" s="67"/>
      <c r="E92" s="67"/>
      <c r="F92" s="67"/>
    </row>
  </sheetData>
  <pageMargins left="0.5" right="0.5" top="0.5" bottom="0.5" header="0.5" footer="0.5"/>
  <pageSetup scale="58" orientation="portrait" r:id="rId1"/>
  <headerFooter alignWithMargins="0"/>
  <rowBreaks count="1" manualBreakCount="1">
    <brk id="76" max="16383" man="1"/>
  </rowBreaks>
  <legacyDrawing r:id="rId2"/>
</worksheet>
</file>

<file path=xl/worksheets/sheet7.xml><?xml version="1.0" encoding="utf-8"?>
<worksheet xmlns="http://schemas.openxmlformats.org/spreadsheetml/2006/main" xmlns:r="http://schemas.openxmlformats.org/officeDocument/2006/relationships">
  <sheetPr transitionEvaluation="1"/>
  <dimension ref="A1:D97"/>
  <sheetViews>
    <sheetView defaultGridColor="0" colorId="22" zoomScaleNormal="100" workbookViewId="0">
      <selection activeCell="B65" sqref="B65"/>
    </sheetView>
  </sheetViews>
  <sheetFormatPr defaultColWidth="9.77734375" defaultRowHeight="15"/>
  <cols>
    <col min="1" max="1" width="3.77734375" customWidth="1"/>
    <col min="2" max="2" width="66.77734375" customWidth="1"/>
    <col min="3" max="3" width="3.77734375" customWidth="1"/>
  </cols>
  <sheetData>
    <row r="1" spans="1:4" ht="15.75" thickBot="1">
      <c r="A1" s="153" t="str">
        <f>'Data Sheet'!A46</f>
        <v>Annual Report of THE MIDDLEBURGH TELEPHONE COMPANY                                          For the period ending DECEMBER 31, 2013</v>
      </c>
      <c r="B1" s="67"/>
      <c r="C1" s="67"/>
      <c r="D1" s="67"/>
    </row>
    <row r="2" spans="1:4">
      <c r="A2" s="68"/>
      <c r="B2" s="69"/>
      <c r="C2" s="70"/>
      <c r="D2" s="67"/>
    </row>
    <row r="3" spans="1:4" ht="15.75">
      <c r="A3" s="154" t="s">
        <v>630</v>
      </c>
      <c r="B3" s="108"/>
      <c r="C3" s="155"/>
      <c r="D3" s="67"/>
    </row>
    <row r="4" spans="1:4">
      <c r="A4" s="98" t="s">
        <v>2120</v>
      </c>
      <c r="B4" s="30"/>
      <c r="C4" s="75"/>
      <c r="D4" s="67"/>
    </row>
    <row r="5" spans="1:4" ht="30">
      <c r="A5" s="156"/>
      <c r="B5" s="157" t="s">
        <v>631</v>
      </c>
      <c r="C5" s="75"/>
      <c r="D5" s="67"/>
    </row>
    <row r="6" spans="1:4">
      <c r="A6" s="158"/>
      <c r="B6" s="159" t="s">
        <v>2925</v>
      </c>
      <c r="C6" s="75"/>
      <c r="D6" s="67"/>
    </row>
    <row r="7" spans="1:4">
      <c r="A7" s="158"/>
      <c r="B7" s="159" t="s">
        <v>2928</v>
      </c>
      <c r="C7" s="75"/>
      <c r="D7" s="67"/>
    </row>
    <row r="8" spans="1:4">
      <c r="A8" s="158"/>
      <c r="B8" s="159" t="s">
        <v>2929</v>
      </c>
      <c r="C8" s="75"/>
      <c r="D8" s="67"/>
    </row>
    <row r="9" spans="1:4">
      <c r="A9" s="158"/>
      <c r="B9" s="159" t="s">
        <v>2930</v>
      </c>
      <c r="C9" s="75"/>
      <c r="D9" s="67"/>
    </row>
    <row r="10" spans="1:4">
      <c r="A10" s="158"/>
      <c r="B10" s="159"/>
      <c r="C10" s="75"/>
      <c r="D10" s="67"/>
    </row>
    <row r="11" spans="1:4">
      <c r="A11" s="160" t="s">
        <v>2134</v>
      </c>
      <c r="B11" s="159"/>
      <c r="C11" s="75"/>
      <c r="D11" s="67"/>
    </row>
    <row r="12" spans="1:4" ht="60">
      <c r="A12" s="161"/>
      <c r="B12" s="157" t="s">
        <v>2466</v>
      </c>
      <c r="C12" s="75"/>
      <c r="D12" s="67"/>
    </row>
    <row r="13" spans="1:4">
      <c r="A13" s="158"/>
      <c r="B13" s="159" t="s">
        <v>2931</v>
      </c>
      <c r="C13" s="75"/>
      <c r="D13" s="67"/>
    </row>
    <row r="14" spans="1:4">
      <c r="A14" s="158"/>
      <c r="B14" s="159" t="s">
        <v>2932</v>
      </c>
      <c r="C14" s="75"/>
      <c r="D14" s="67"/>
    </row>
    <row r="15" spans="1:4">
      <c r="A15" s="158"/>
      <c r="B15" s="159"/>
      <c r="C15" s="75"/>
      <c r="D15" s="67"/>
    </row>
    <row r="16" spans="1:4">
      <c r="A16" s="158"/>
      <c r="B16" s="159"/>
      <c r="C16" s="75"/>
      <c r="D16" s="67"/>
    </row>
    <row r="17" spans="1:4">
      <c r="A17" s="158"/>
      <c r="B17" s="159"/>
      <c r="C17" s="75"/>
      <c r="D17" s="67"/>
    </row>
    <row r="18" spans="1:4">
      <c r="A18" s="158"/>
      <c r="B18" s="159"/>
      <c r="C18" s="75"/>
      <c r="D18" s="67"/>
    </row>
    <row r="19" spans="1:4">
      <c r="A19" s="160" t="s">
        <v>1451</v>
      </c>
      <c r="B19" s="159"/>
      <c r="C19" s="75"/>
      <c r="D19" s="67"/>
    </row>
    <row r="20" spans="1:4" ht="60">
      <c r="A20" s="156"/>
      <c r="B20" s="162" t="s">
        <v>1066</v>
      </c>
      <c r="C20" s="75"/>
      <c r="D20" s="67"/>
    </row>
    <row r="21" spans="1:4">
      <c r="A21" s="158"/>
      <c r="B21" s="1010" t="s">
        <v>1067</v>
      </c>
      <c r="C21" s="75"/>
      <c r="D21" s="67"/>
    </row>
    <row r="22" spans="1:4">
      <c r="A22" s="158"/>
      <c r="B22" s="159"/>
      <c r="C22" s="75"/>
      <c r="D22" s="67"/>
    </row>
    <row r="23" spans="1:4">
      <c r="A23" s="158"/>
      <c r="B23" s="159" t="s">
        <v>2933</v>
      </c>
      <c r="C23" s="75"/>
      <c r="D23" s="67"/>
    </row>
    <row r="24" spans="1:4">
      <c r="A24" s="158"/>
      <c r="B24" s="159"/>
      <c r="C24" s="75"/>
      <c r="D24" s="67"/>
    </row>
    <row r="25" spans="1:4">
      <c r="A25" s="158"/>
      <c r="B25" s="159"/>
      <c r="C25" s="75"/>
      <c r="D25" s="67"/>
    </row>
    <row r="26" spans="1:4">
      <c r="A26" s="158"/>
      <c r="B26" s="159"/>
      <c r="C26" s="75"/>
      <c r="D26" s="67"/>
    </row>
    <row r="27" spans="1:4">
      <c r="A27" s="160" t="s">
        <v>1471</v>
      </c>
      <c r="B27" s="159"/>
      <c r="C27" s="75"/>
      <c r="D27" s="67"/>
    </row>
    <row r="28" spans="1:4" ht="75">
      <c r="A28" s="156"/>
      <c r="B28" s="157" t="s">
        <v>2467</v>
      </c>
      <c r="C28" s="75"/>
      <c r="D28" s="67"/>
    </row>
    <row r="29" spans="1:4">
      <c r="A29" s="158"/>
      <c r="B29" s="159"/>
      <c r="C29" s="75"/>
      <c r="D29" s="67"/>
    </row>
    <row r="30" spans="1:4">
      <c r="A30" s="158"/>
      <c r="B30" s="159" t="s">
        <v>2933</v>
      </c>
      <c r="C30" s="75"/>
      <c r="D30" s="67"/>
    </row>
    <row r="31" spans="1:4">
      <c r="A31" s="158"/>
      <c r="B31" s="159"/>
      <c r="C31" s="75"/>
      <c r="D31" s="67"/>
    </row>
    <row r="32" spans="1:4">
      <c r="A32" s="158"/>
      <c r="B32" s="159"/>
      <c r="C32" s="75"/>
      <c r="D32" s="67"/>
    </row>
    <row r="33" spans="1:4">
      <c r="A33" s="158"/>
      <c r="B33" s="159"/>
      <c r="C33" s="75"/>
      <c r="D33" s="67"/>
    </row>
    <row r="34" spans="1:4">
      <c r="A34" s="160" t="s">
        <v>1496</v>
      </c>
      <c r="B34" s="2" t="s">
        <v>1038</v>
      </c>
      <c r="C34" s="75"/>
      <c r="D34" s="67"/>
    </row>
    <row r="35" spans="1:4">
      <c r="A35" s="158"/>
      <c r="B35" s="159"/>
      <c r="C35" s="75"/>
      <c r="D35" s="67"/>
    </row>
    <row r="36" spans="1:4">
      <c r="A36" s="158"/>
      <c r="B36" s="159" t="s">
        <v>2934</v>
      </c>
      <c r="C36" s="75"/>
      <c r="D36" s="67"/>
    </row>
    <row r="37" spans="1:4">
      <c r="A37" s="158"/>
      <c r="B37" s="159"/>
      <c r="C37" s="75"/>
      <c r="D37" s="67"/>
    </row>
    <row r="38" spans="1:4">
      <c r="A38" s="158"/>
      <c r="B38" s="159"/>
      <c r="C38" s="75"/>
      <c r="D38" s="67"/>
    </row>
    <row r="39" spans="1:4">
      <c r="A39" s="158"/>
      <c r="B39" s="159"/>
      <c r="C39" s="75"/>
      <c r="D39" s="67"/>
    </row>
    <row r="40" spans="1:4" ht="15.75" thickBot="1">
      <c r="A40" s="163"/>
      <c r="B40" s="164"/>
      <c r="C40" s="145"/>
      <c r="D40" s="67"/>
    </row>
    <row r="41" spans="1:4">
      <c r="A41" s="67" t="s">
        <v>1039</v>
      </c>
      <c r="B41" s="2"/>
      <c r="C41" s="67"/>
      <c r="D41" s="67"/>
    </row>
    <row r="42" spans="1:4">
      <c r="A42" s="67"/>
      <c r="B42" s="165" t="s">
        <v>1040</v>
      </c>
      <c r="C42" s="108"/>
      <c r="D42" s="67"/>
    </row>
    <row r="43" spans="1:4" ht="15.75" thickBot="1">
      <c r="A43" s="66" t="str">
        <f>'Data Sheet'!A46</f>
        <v>Annual Report of THE MIDDLEBURGH TELEPHONE COMPANY                                          For the period ending DECEMBER 31, 2013</v>
      </c>
      <c r="B43" s="2"/>
      <c r="C43" s="166"/>
      <c r="D43" s="67"/>
    </row>
    <row r="44" spans="1:4">
      <c r="A44" s="68"/>
      <c r="B44" s="167"/>
      <c r="C44" s="70"/>
      <c r="D44" s="67"/>
    </row>
    <row r="45" spans="1:4" ht="15.75">
      <c r="A45" s="154" t="s">
        <v>1041</v>
      </c>
      <c r="B45" s="3"/>
      <c r="C45" s="155"/>
      <c r="D45" s="67"/>
    </row>
    <row r="46" spans="1:4" ht="18">
      <c r="A46" s="168" t="s">
        <v>1499</v>
      </c>
      <c r="B46" s="3"/>
      <c r="C46" s="155"/>
      <c r="D46" s="67"/>
    </row>
    <row r="47" spans="1:4" ht="75">
      <c r="A47" s="156"/>
      <c r="B47" s="157" t="s">
        <v>2468</v>
      </c>
      <c r="C47" s="75"/>
      <c r="D47" s="67"/>
    </row>
    <row r="48" spans="1:4">
      <c r="A48" s="158"/>
      <c r="B48" s="159"/>
      <c r="C48" s="75"/>
      <c r="D48" s="67"/>
    </row>
    <row r="49" spans="1:4">
      <c r="A49" s="158"/>
      <c r="B49" s="159"/>
      <c r="C49" s="75"/>
      <c r="D49" s="67"/>
    </row>
    <row r="50" spans="1:4">
      <c r="A50" s="158"/>
      <c r="B50" s="159"/>
      <c r="C50" s="75"/>
      <c r="D50" s="67"/>
    </row>
    <row r="51" spans="1:4">
      <c r="A51" s="158"/>
      <c r="B51" s="159"/>
      <c r="C51" s="75"/>
      <c r="D51" s="67"/>
    </row>
    <row r="52" spans="1:4" ht="75">
      <c r="A52" s="158"/>
      <c r="B52" s="997" t="s">
        <v>1064</v>
      </c>
      <c r="C52" s="75"/>
      <c r="D52" s="67"/>
    </row>
    <row r="53" spans="1:4">
      <c r="A53" s="158"/>
      <c r="B53" s="1009" t="s">
        <v>1065</v>
      </c>
      <c r="C53" s="75"/>
      <c r="D53" s="67"/>
    </row>
    <row r="54" spans="1:4">
      <c r="A54" s="158"/>
      <c r="B54" s="159"/>
      <c r="C54" s="75"/>
      <c r="D54" s="67"/>
    </row>
    <row r="55" spans="1:4">
      <c r="A55" s="158"/>
      <c r="B55" s="159"/>
      <c r="C55" s="75"/>
      <c r="D55" s="67"/>
    </row>
    <row r="56" spans="1:4">
      <c r="A56" s="158"/>
      <c r="B56" s="159"/>
      <c r="C56" s="75"/>
      <c r="D56" s="67"/>
    </row>
    <row r="57" spans="1:4" ht="75">
      <c r="A57" s="158"/>
      <c r="B57" s="1340" t="s">
        <v>2469</v>
      </c>
      <c r="C57" s="75"/>
      <c r="D57" s="67"/>
    </row>
    <row r="58" spans="1:4" ht="13.9" customHeight="1">
      <c r="A58" s="158"/>
      <c r="B58" s="169"/>
      <c r="C58" s="75"/>
      <c r="D58" s="67"/>
    </row>
    <row r="59" spans="1:4" ht="13.9" customHeight="1">
      <c r="A59" s="158"/>
      <c r="B59" s="169" t="s">
        <v>2936</v>
      </c>
      <c r="C59" s="75"/>
      <c r="D59" s="67"/>
    </row>
    <row r="60" spans="1:4">
      <c r="A60" s="158"/>
      <c r="B60" s="159" t="s">
        <v>2935</v>
      </c>
      <c r="C60" s="75"/>
      <c r="D60" s="67"/>
    </row>
    <row r="61" spans="1:4">
      <c r="A61" s="158"/>
      <c r="B61" s="159" t="s">
        <v>2937</v>
      </c>
      <c r="C61" s="75"/>
      <c r="D61" s="67"/>
    </row>
    <row r="62" spans="1:4" ht="30">
      <c r="A62" s="158"/>
      <c r="B62" s="157" t="s">
        <v>1284</v>
      </c>
      <c r="C62" s="75"/>
      <c r="D62" s="67"/>
    </row>
    <row r="63" spans="1:4">
      <c r="A63" s="158"/>
      <c r="B63" s="159"/>
      <c r="C63" s="75"/>
      <c r="D63" s="67"/>
    </row>
    <row r="64" spans="1:4">
      <c r="A64" s="158"/>
      <c r="B64" s="159"/>
      <c r="C64" s="75"/>
      <c r="D64" s="67"/>
    </row>
    <row r="65" spans="1:4">
      <c r="A65" s="158"/>
      <c r="B65" s="159"/>
      <c r="C65" s="75"/>
      <c r="D65" s="67"/>
    </row>
    <row r="66" spans="1:4">
      <c r="A66" s="158"/>
      <c r="B66" s="159"/>
      <c r="C66" s="75"/>
      <c r="D66" s="67"/>
    </row>
    <row r="67" spans="1:4">
      <c r="A67" s="158"/>
      <c r="B67" s="159"/>
      <c r="C67" s="75"/>
      <c r="D67" s="67"/>
    </row>
    <row r="68" spans="1:4">
      <c r="A68" s="158"/>
      <c r="B68" s="159"/>
      <c r="C68" s="75"/>
      <c r="D68" s="67"/>
    </row>
    <row r="69" spans="1:4">
      <c r="A69" s="158"/>
      <c r="B69" s="159"/>
      <c r="C69" s="75"/>
      <c r="D69" s="67"/>
    </row>
    <row r="70" spans="1:4">
      <c r="A70" s="158"/>
      <c r="B70" s="159"/>
      <c r="C70" s="75"/>
      <c r="D70" s="67"/>
    </row>
    <row r="71" spans="1:4">
      <c r="A71" s="74"/>
      <c r="B71" s="159"/>
      <c r="C71" s="75"/>
      <c r="D71" s="67"/>
    </row>
    <row r="72" spans="1:4">
      <c r="A72" s="74"/>
      <c r="B72" s="159"/>
      <c r="C72" s="75"/>
      <c r="D72" s="67"/>
    </row>
    <row r="73" spans="1:4">
      <c r="A73" s="74"/>
      <c r="B73" s="159"/>
      <c r="C73" s="75"/>
      <c r="D73" s="67"/>
    </row>
    <row r="74" spans="1:4">
      <c r="A74" s="74"/>
      <c r="B74" s="159"/>
      <c r="C74" s="75"/>
      <c r="D74" s="67"/>
    </row>
    <row r="75" spans="1:4" ht="15.75" thickBot="1">
      <c r="A75" s="163"/>
      <c r="B75" s="164"/>
      <c r="C75" s="145"/>
      <c r="D75" s="67"/>
    </row>
    <row r="76" spans="1:4">
      <c r="A76" s="67"/>
      <c r="B76" s="166" t="s">
        <v>1503</v>
      </c>
      <c r="C76" s="67"/>
      <c r="D76" s="67"/>
    </row>
    <row r="77" spans="1:4">
      <c r="A77" s="135" t="s">
        <v>1285</v>
      </c>
      <c r="B77" s="108"/>
      <c r="C77" s="108"/>
      <c r="D77" s="67"/>
    </row>
    <row r="78" spans="1:4">
      <c r="A78" s="67"/>
    </row>
    <row r="79" spans="1:4">
      <c r="A79" s="67"/>
    </row>
    <row r="80" spans="1:4">
      <c r="A80" s="67"/>
    </row>
    <row r="81" spans="1:1">
      <c r="A81" s="67"/>
    </row>
    <row r="82" spans="1:1">
      <c r="A82" s="67"/>
    </row>
    <row r="83" spans="1:1">
      <c r="A83" s="67"/>
    </row>
    <row r="84" spans="1:1">
      <c r="A84" s="67"/>
    </row>
    <row r="85" spans="1:1">
      <c r="A85" s="67"/>
    </row>
    <row r="86" spans="1:1">
      <c r="A86" s="67"/>
    </row>
    <row r="87" spans="1:1">
      <c r="A87" s="67"/>
    </row>
    <row r="88" spans="1:1">
      <c r="A88" s="67"/>
    </row>
    <row r="89" spans="1:1">
      <c r="A89" s="67"/>
    </row>
    <row r="90" spans="1:1">
      <c r="A90" s="67"/>
    </row>
    <row r="91" spans="1:1">
      <c r="A91" s="67"/>
    </row>
    <row r="92" spans="1:1">
      <c r="A92" s="67"/>
    </row>
    <row r="93" spans="1:1">
      <c r="A93" s="67"/>
    </row>
    <row r="94" spans="1:1">
      <c r="A94" s="67"/>
    </row>
    <row r="95" spans="1:1">
      <c r="A95" s="67"/>
    </row>
    <row r="96" spans="1:1">
      <c r="A96" s="67"/>
    </row>
    <row r="97" spans="1:1">
      <c r="A97" s="67"/>
    </row>
  </sheetData>
  <printOptions horizontalCentered="1"/>
  <pageMargins left="0.5" right="0.5" top="0.5" bottom="0.5" header="0.5" footer="0.5"/>
  <pageSetup scale="89" fitToHeight="2" orientation="portrait" r:id="rId1"/>
  <headerFooter alignWithMargins="0"/>
  <rowBreaks count="1" manualBreakCount="1">
    <brk id="42" max="16383" man="1"/>
  </rowBreaks>
  <legacyDrawing r:id="rId2"/>
</worksheet>
</file>

<file path=xl/worksheets/sheet8.xml><?xml version="1.0" encoding="utf-8"?>
<worksheet xmlns="http://schemas.openxmlformats.org/spreadsheetml/2006/main" xmlns:r="http://schemas.openxmlformats.org/officeDocument/2006/relationships">
  <sheetPr transitionEvaluation="1"/>
  <dimension ref="A1:AA58"/>
  <sheetViews>
    <sheetView defaultGridColor="0" view="pageLayout" topLeftCell="L31" colorId="22" zoomScaleNormal="75" workbookViewId="0">
      <selection activeCell="M53" sqref="M53"/>
    </sheetView>
  </sheetViews>
  <sheetFormatPr defaultColWidth="9.77734375" defaultRowHeight="15"/>
  <cols>
    <col min="1" max="1" width="4.77734375" customWidth="1"/>
    <col min="2" max="2" width="1.77734375" customWidth="1"/>
    <col min="3" max="3" width="31.77734375" customWidth="1"/>
    <col min="4" max="4" width="1.77734375" customWidth="1"/>
    <col min="5" max="5" width="20.77734375" customWidth="1"/>
    <col min="6" max="6" width="1.77734375" customWidth="1"/>
    <col min="8" max="8" width="1.77734375" customWidth="1"/>
    <col min="9" max="9" width="13.77734375" customWidth="1"/>
    <col min="10" max="10" width="1.77734375" customWidth="1"/>
    <col min="11" max="11" width="13.77734375" customWidth="1"/>
    <col min="12" max="12" width="1.77734375" customWidth="1"/>
    <col min="13" max="13" width="13.33203125" customWidth="1"/>
    <col min="14" max="14" width="1.77734375" customWidth="1"/>
    <col min="15" max="15" width="12.77734375" customWidth="1"/>
    <col min="16" max="16" width="1.77734375" customWidth="1"/>
    <col min="17" max="17" width="12.77734375" customWidth="1"/>
    <col min="18" max="18" width="1.77734375" customWidth="1"/>
    <col min="19" max="19" width="12.77734375" customWidth="1"/>
    <col min="20" max="20" width="1.77734375" customWidth="1"/>
    <col min="21" max="21" width="12.77734375" customWidth="1"/>
    <col min="22" max="22" width="1.77734375" customWidth="1"/>
    <col min="23" max="23" width="12.77734375" customWidth="1"/>
    <col min="24" max="24" width="1.77734375" customWidth="1"/>
    <col min="25" max="25" width="13.77734375" customWidth="1"/>
    <col min="26" max="26" width="4.77734375" customWidth="1"/>
  </cols>
  <sheetData>
    <row r="1" spans="1:27" ht="15.75" thickBot="1">
      <c r="A1" s="66" t="str">
        <f>'Data Sheet'!A50</f>
        <v>Annual Report of THE MIDDLEBURGH TELEPHONE COMPANY                                                                 For the period ending DECEMBER 31, 2013</v>
      </c>
      <c r="B1" s="67"/>
      <c r="C1" s="67"/>
      <c r="D1" s="67"/>
      <c r="E1" s="67"/>
      <c r="F1" s="67"/>
      <c r="G1" s="67"/>
      <c r="H1" s="67"/>
      <c r="I1" s="67"/>
      <c r="J1" s="67"/>
      <c r="K1" s="67"/>
      <c r="L1" s="66" t="str">
        <f>'Data Sheet'!A50</f>
        <v>Annual Report of THE MIDDLEBURGH TELEPHONE COMPANY                                                                 For the period ending DECEMBER 31, 2013</v>
      </c>
      <c r="M1" s="67"/>
      <c r="N1" s="67"/>
      <c r="O1" s="67"/>
      <c r="P1" s="67"/>
      <c r="Q1" s="67"/>
      <c r="R1" s="67"/>
      <c r="S1" s="67"/>
      <c r="T1" s="67"/>
      <c r="U1" s="67"/>
      <c r="V1" s="67"/>
      <c r="W1" s="67"/>
      <c r="X1" s="67"/>
      <c r="Y1" s="67"/>
      <c r="Z1" s="67"/>
      <c r="AA1" s="67"/>
    </row>
    <row r="2" spans="1:27">
      <c r="A2" s="68"/>
      <c r="B2" s="69"/>
      <c r="C2" s="69"/>
      <c r="D2" s="69"/>
      <c r="E2" s="69"/>
      <c r="F2" s="69"/>
      <c r="G2" s="69"/>
      <c r="H2" s="69"/>
      <c r="I2" s="69"/>
      <c r="J2" s="69"/>
      <c r="K2" s="70"/>
      <c r="L2" s="68"/>
      <c r="M2" s="69"/>
      <c r="N2" s="69"/>
      <c r="O2" s="69"/>
      <c r="P2" s="69"/>
      <c r="Q2" s="69"/>
      <c r="R2" s="69"/>
      <c r="S2" s="69"/>
      <c r="T2" s="69"/>
      <c r="U2" s="69"/>
      <c r="V2" s="69"/>
      <c r="W2" s="69"/>
      <c r="X2" s="69"/>
      <c r="Y2" s="69"/>
      <c r="Z2" s="70"/>
      <c r="AA2" s="67"/>
    </row>
    <row r="3" spans="1:27" ht="15.75">
      <c r="A3" s="154" t="s">
        <v>1286</v>
      </c>
      <c r="B3" s="108"/>
      <c r="C3" s="108"/>
      <c r="D3" s="108"/>
      <c r="E3" s="108"/>
      <c r="F3" s="108"/>
      <c r="G3" s="108"/>
      <c r="H3" s="108"/>
      <c r="I3" s="108"/>
      <c r="J3" s="108"/>
      <c r="K3" s="155"/>
      <c r="L3" s="154" t="s">
        <v>1287</v>
      </c>
      <c r="M3" s="170"/>
      <c r="N3" s="170"/>
      <c r="O3" s="108"/>
      <c r="P3" s="108"/>
      <c r="Q3" s="108"/>
      <c r="R3" s="108"/>
      <c r="S3" s="108"/>
      <c r="T3" s="108"/>
      <c r="U3" s="108"/>
      <c r="V3" s="108"/>
      <c r="W3" s="108"/>
      <c r="X3" s="108"/>
      <c r="Y3" s="108"/>
      <c r="Z3" s="155"/>
      <c r="AA3" s="67"/>
    </row>
    <row r="4" spans="1:27">
      <c r="A4" s="74"/>
      <c r="B4" s="108"/>
      <c r="C4" s="108"/>
      <c r="D4" s="108"/>
      <c r="E4" s="108"/>
      <c r="F4" s="108"/>
      <c r="G4" s="108"/>
      <c r="H4" s="108"/>
      <c r="I4" s="108"/>
      <c r="J4" s="67"/>
      <c r="K4" s="75"/>
      <c r="L4" s="74"/>
      <c r="M4" s="67"/>
      <c r="N4" s="67"/>
      <c r="O4" s="67"/>
      <c r="P4" s="67"/>
      <c r="Q4" s="67"/>
      <c r="R4" s="67"/>
      <c r="S4" s="67"/>
      <c r="T4" s="67"/>
      <c r="U4" s="67"/>
      <c r="V4" s="67"/>
      <c r="W4" s="67"/>
      <c r="X4" s="67"/>
      <c r="Y4" s="67"/>
      <c r="Z4" s="75"/>
      <c r="AA4" s="67"/>
    </row>
    <row r="5" spans="1:27">
      <c r="A5" s="628" t="s">
        <v>2120</v>
      </c>
      <c r="B5" s="977" t="s">
        <v>1288</v>
      </c>
      <c r="C5" s="1016"/>
      <c r="D5" s="1016"/>
      <c r="E5" s="1016"/>
      <c r="F5" s="1016"/>
      <c r="G5" s="1016"/>
      <c r="H5" s="1016"/>
      <c r="I5" s="1016"/>
      <c r="J5" s="1016"/>
      <c r="K5" s="1017"/>
      <c r="L5" s="627" t="s">
        <v>1289</v>
      </c>
      <c r="M5" s="626"/>
      <c r="N5" s="626"/>
      <c r="O5" s="626"/>
      <c r="P5" s="626"/>
      <c r="Q5" s="626"/>
      <c r="R5" s="626"/>
      <c r="S5" s="626"/>
      <c r="T5" s="626"/>
      <c r="U5" s="626"/>
      <c r="V5" s="626"/>
      <c r="W5" s="626"/>
      <c r="X5" s="153"/>
      <c r="Y5" s="153"/>
      <c r="Z5" s="171"/>
      <c r="AA5" s="67"/>
    </row>
    <row r="6" spans="1:27">
      <c r="A6" s="627"/>
      <c r="B6" s="977" t="s">
        <v>1290</v>
      </c>
      <c r="C6" s="1016"/>
      <c r="D6" s="1016"/>
      <c r="E6" s="1016"/>
      <c r="F6" s="1016"/>
      <c r="G6" s="1016"/>
      <c r="H6" s="1016"/>
      <c r="I6" s="1016"/>
      <c r="J6" s="1016"/>
      <c r="K6" s="1017"/>
      <c r="L6" s="627" t="s">
        <v>24</v>
      </c>
      <c r="M6" s="626"/>
      <c r="N6" s="626"/>
      <c r="O6" s="626"/>
      <c r="P6" s="626"/>
      <c r="Q6" s="626"/>
      <c r="R6" s="626"/>
      <c r="S6" s="626"/>
      <c r="T6" s="626"/>
      <c r="U6" s="626"/>
      <c r="V6" s="626"/>
      <c r="W6" s="626"/>
      <c r="X6" s="153"/>
      <c r="Y6" s="153"/>
      <c r="Z6" s="171"/>
      <c r="AA6" s="67"/>
    </row>
    <row r="7" spans="1:27">
      <c r="A7" s="627"/>
      <c r="B7" s="977"/>
      <c r="C7" s="1016"/>
      <c r="D7" s="1016"/>
      <c r="E7" s="1016"/>
      <c r="F7" s="1016"/>
      <c r="G7" s="1016"/>
      <c r="H7" s="1016"/>
      <c r="I7" s="1016"/>
      <c r="J7" s="1016"/>
      <c r="K7" s="1017"/>
      <c r="L7" s="627" t="s">
        <v>25</v>
      </c>
      <c r="M7" s="626"/>
      <c r="N7" s="626"/>
      <c r="O7" s="626"/>
      <c r="P7" s="626"/>
      <c r="Q7" s="626"/>
      <c r="R7" s="626"/>
      <c r="S7" s="626"/>
      <c r="T7" s="626"/>
      <c r="U7" s="626"/>
      <c r="V7" s="626"/>
      <c r="W7" s="626"/>
      <c r="X7" s="153"/>
      <c r="Y7" s="153"/>
      <c r="Z7" s="171"/>
      <c r="AA7" s="67"/>
    </row>
    <row r="8" spans="1:27">
      <c r="A8" s="628" t="s">
        <v>2134</v>
      </c>
      <c r="B8" s="977" t="s">
        <v>26</v>
      </c>
      <c r="C8" s="1016"/>
      <c r="D8" s="1016"/>
      <c r="E8" s="1016"/>
      <c r="F8" s="1016"/>
      <c r="G8" s="1016"/>
      <c r="H8" s="1016"/>
      <c r="I8" s="1016"/>
      <c r="J8" s="1016"/>
      <c r="K8" s="1017"/>
      <c r="L8" s="627" t="s">
        <v>27</v>
      </c>
      <c r="M8" s="626"/>
      <c r="N8" s="626"/>
      <c r="O8" s="626"/>
      <c r="P8" s="626"/>
      <c r="Q8" s="626"/>
      <c r="R8" s="626"/>
      <c r="S8" s="626"/>
      <c r="T8" s="626"/>
      <c r="U8" s="626"/>
      <c r="V8" s="626"/>
      <c r="W8" s="626"/>
      <c r="X8" s="153"/>
      <c r="Y8" s="153"/>
      <c r="Z8" s="171"/>
      <c r="AA8" s="67"/>
    </row>
    <row r="9" spans="1:27">
      <c r="A9" s="627"/>
      <c r="B9" s="977" t="s">
        <v>28</v>
      </c>
      <c r="C9" s="1016"/>
      <c r="D9" s="1016"/>
      <c r="E9" s="1016"/>
      <c r="F9" s="1016"/>
      <c r="G9" s="1016"/>
      <c r="H9" s="1016"/>
      <c r="I9" s="1016"/>
      <c r="J9" s="1016"/>
      <c r="K9" s="1017"/>
      <c r="L9" s="627"/>
      <c r="M9" s="626"/>
      <c r="N9" s="626"/>
      <c r="O9" s="626"/>
      <c r="P9" s="626"/>
      <c r="Q9" s="626"/>
      <c r="R9" s="626"/>
      <c r="S9" s="626"/>
      <c r="T9" s="626"/>
      <c r="U9" s="626"/>
      <c r="V9" s="626"/>
      <c r="W9" s="626"/>
      <c r="X9" s="153"/>
      <c r="Y9" s="153"/>
      <c r="Z9" s="171"/>
      <c r="AA9" s="67"/>
    </row>
    <row r="10" spans="1:27">
      <c r="A10" s="627"/>
      <c r="B10" s="977"/>
      <c r="C10" s="1016"/>
      <c r="D10" s="1016"/>
      <c r="E10" s="1016"/>
      <c r="F10" s="1016"/>
      <c r="G10" s="1016"/>
      <c r="H10" s="1016"/>
      <c r="I10" s="1016"/>
      <c r="J10" s="1016"/>
      <c r="K10" s="1017"/>
      <c r="L10" s="627" t="s">
        <v>29</v>
      </c>
      <c r="M10" s="626"/>
      <c r="N10" s="626"/>
      <c r="O10" s="626"/>
      <c r="P10" s="626"/>
      <c r="Q10" s="626"/>
      <c r="R10" s="626"/>
      <c r="S10" s="626"/>
      <c r="T10" s="626"/>
      <c r="U10" s="626"/>
      <c r="V10" s="626"/>
      <c r="W10" s="626"/>
      <c r="X10" s="153"/>
      <c r="Y10" s="153"/>
      <c r="Z10" s="171"/>
      <c r="AA10" s="67"/>
    </row>
    <row r="11" spans="1:27">
      <c r="A11" s="628" t="s">
        <v>1451</v>
      </c>
      <c r="B11" s="977" t="s">
        <v>30</v>
      </c>
      <c r="C11" s="1016"/>
      <c r="D11" s="1016"/>
      <c r="E11" s="1016"/>
      <c r="F11" s="1016"/>
      <c r="G11" s="1016"/>
      <c r="H11" s="1016"/>
      <c r="I11" s="1016"/>
      <c r="J11" s="1016"/>
      <c r="K11" s="1017"/>
      <c r="L11" s="627" t="s">
        <v>31</v>
      </c>
      <c r="M11" s="626"/>
      <c r="N11" s="626"/>
      <c r="O11" s="626"/>
      <c r="P11" s="626"/>
      <c r="Q11" s="626"/>
      <c r="R11" s="626"/>
      <c r="S11" s="626"/>
      <c r="T11" s="626"/>
      <c r="U11" s="626"/>
      <c r="V11" s="626"/>
      <c r="W11" s="626"/>
      <c r="X11" s="153"/>
      <c r="Y11" s="153"/>
      <c r="Z11" s="171"/>
      <c r="AA11" s="67"/>
    </row>
    <row r="12" spans="1:27">
      <c r="A12" s="627"/>
      <c r="B12" s="977" t="s">
        <v>32</v>
      </c>
      <c r="C12" s="1016"/>
      <c r="D12" s="1016"/>
      <c r="E12" s="1016"/>
      <c r="F12" s="1016"/>
      <c r="G12" s="1016"/>
      <c r="H12" s="1016"/>
      <c r="I12" s="1016"/>
      <c r="J12" s="1016"/>
      <c r="K12" s="1017"/>
      <c r="L12" s="627"/>
      <c r="M12" s="626"/>
      <c r="N12" s="626"/>
      <c r="O12" s="626"/>
      <c r="P12" s="626"/>
      <c r="Q12" s="626"/>
      <c r="R12" s="626"/>
      <c r="S12" s="626"/>
      <c r="T12" s="626"/>
      <c r="U12" s="626"/>
      <c r="V12" s="626"/>
      <c r="W12" s="626"/>
      <c r="X12" s="153"/>
      <c r="Y12" s="153"/>
      <c r="Z12" s="171"/>
      <c r="AA12" s="67"/>
    </row>
    <row r="13" spans="1:27">
      <c r="A13" s="172"/>
      <c r="B13" s="173"/>
      <c r="C13" s="173"/>
      <c r="D13" s="173"/>
      <c r="E13" s="173"/>
      <c r="F13" s="173"/>
      <c r="G13" s="173"/>
      <c r="H13" s="173"/>
      <c r="I13" s="173"/>
      <c r="J13" s="174"/>
      <c r="K13" s="175"/>
      <c r="L13" s="630"/>
      <c r="M13" s="629"/>
      <c r="N13" s="629"/>
      <c r="O13" s="629"/>
      <c r="P13" s="629"/>
      <c r="Q13" s="629"/>
      <c r="R13" s="629"/>
      <c r="S13" s="629"/>
      <c r="T13" s="629"/>
      <c r="U13" s="629"/>
      <c r="V13" s="629"/>
      <c r="W13" s="629"/>
      <c r="X13" s="174"/>
      <c r="Y13" s="174"/>
      <c r="Z13" s="175"/>
      <c r="AA13" s="67"/>
    </row>
    <row r="14" spans="1:27">
      <c r="A14" s="74"/>
      <c r="B14" s="176"/>
      <c r="C14" s="177"/>
      <c r="D14" s="135" t="s">
        <v>33</v>
      </c>
      <c r="E14" s="108"/>
      <c r="F14" s="178" t="s">
        <v>34</v>
      </c>
      <c r="G14" s="108"/>
      <c r="H14" s="179"/>
      <c r="I14" s="135" t="s">
        <v>35</v>
      </c>
      <c r="J14" s="108"/>
      <c r="K14" s="155"/>
      <c r="L14" s="74"/>
      <c r="M14" s="67"/>
      <c r="N14" s="176"/>
      <c r="O14" s="180"/>
      <c r="P14" s="181"/>
      <c r="Q14" s="67"/>
      <c r="R14" s="181"/>
      <c r="S14" s="182"/>
      <c r="T14" s="67"/>
      <c r="U14" s="67"/>
      <c r="V14" s="181"/>
      <c r="W14" s="182"/>
      <c r="X14" s="67"/>
      <c r="Y14" s="67"/>
      <c r="Z14" s="97"/>
      <c r="AA14" s="67"/>
    </row>
    <row r="15" spans="1:27">
      <c r="A15" s="98" t="s">
        <v>36</v>
      </c>
      <c r="B15" s="176"/>
      <c r="C15" s="177"/>
      <c r="D15" s="135" t="s">
        <v>37</v>
      </c>
      <c r="E15" s="108"/>
      <c r="F15" s="178" t="s">
        <v>38</v>
      </c>
      <c r="G15" s="108"/>
      <c r="H15" s="176"/>
      <c r="I15" s="183" t="s">
        <v>39</v>
      </c>
      <c r="J15" s="180"/>
      <c r="K15" s="184" t="s">
        <v>40</v>
      </c>
      <c r="L15" s="74"/>
      <c r="M15" s="96" t="s">
        <v>41</v>
      </c>
      <c r="N15" s="176"/>
      <c r="O15" s="96" t="s">
        <v>42</v>
      </c>
      <c r="P15" s="176"/>
      <c r="Q15" s="96" t="s">
        <v>43</v>
      </c>
      <c r="R15" s="176"/>
      <c r="S15" s="185" t="s">
        <v>44</v>
      </c>
      <c r="T15" s="67"/>
      <c r="U15" s="96" t="s">
        <v>45</v>
      </c>
      <c r="V15" s="176"/>
      <c r="W15" s="185" t="s">
        <v>46</v>
      </c>
      <c r="X15" s="67"/>
      <c r="Y15" s="96" t="s">
        <v>47</v>
      </c>
      <c r="Z15" s="94" t="s">
        <v>36</v>
      </c>
      <c r="AA15" s="67"/>
    </row>
    <row r="16" spans="1:27">
      <c r="A16" s="98" t="s">
        <v>48</v>
      </c>
      <c r="B16" s="176"/>
      <c r="C16" s="185" t="s">
        <v>49</v>
      </c>
      <c r="D16" s="135" t="s">
        <v>50</v>
      </c>
      <c r="E16" s="108"/>
      <c r="F16" s="178" t="s">
        <v>51</v>
      </c>
      <c r="G16" s="108"/>
      <c r="H16" s="176"/>
      <c r="I16" s="185" t="s">
        <v>52</v>
      </c>
      <c r="J16" s="67"/>
      <c r="K16" s="141" t="s">
        <v>53</v>
      </c>
      <c r="L16" s="74"/>
      <c r="M16" s="96" t="s">
        <v>54</v>
      </c>
      <c r="N16" s="176"/>
      <c r="O16" s="96" t="s">
        <v>55</v>
      </c>
      <c r="P16" s="176"/>
      <c r="Q16" s="96" t="s">
        <v>56</v>
      </c>
      <c r="R16" s="176"/>
      <c r="S16" s="185" t="s">
        <v>57</v>
      </c>
      <c r="T16" s="67"/>
      <c r="U16" s="96" t="s">
        <v>58</v>
      </c>
      <c r="V16" s="176"/>
      <c r="W16" s="185" t="s">
        <v>59</v>
      </c>
      <c r="X16" s="67"/>
      <c r="Y16" s="96" t="s">
        <v>60</v>
      </c>
      <c r="Z16" s="94" t="s">
        <v>48</v>
      </c>
      <c r="AA16" s="67"/>
    </row>
    <row r="17" spans="1:27">
      <c r="A17" s="74"/>
      <c r="B17" s="176"/>
      <c r="C17" s="185" t="s">
        <v>530</v>
      </c>
      <c r="D17" s="135" t="s">
        <v>531</v>
      </c>
      <c r="E17" s="108"/>
      <c r="F17" s="178" t="s">
        <v>61</v>
      </c>
      <c r="G17" s="108"/>
      <c r="H17" s="176"/>
      <c r="I17" s="185" t="s">
        <v>62</v>
      </c>
      <c r="J17" s="67"/>
      <c r="K17" s="141" t="s">
        <v>63</v>
      </c>
      <c r="L17" s="74"/>
      <c r="M17" s="96" t="s">
        <v>64</v>
      </c>
      <c r="N17" s="176"/>
      <c r="O17" s="96" t="s">
        <v>65</v>
      </c>
      <c r="P17" s="176"/>
      <c r="Q17" s="96" t="s">
        <v>66</v>
      </c>
      <c r="R17" s="176"/>
      <c r="S17" s="185" t="s">
        <v>67</v>
      </c>
      <c r="T17" s="67"/>
      <c r="U17" s="96" t="s">
        <v>68</v>
      </c>
      <c r="V17" s="176"/>
      <c r="W17" s="185" t="s">
        <v>69</v>
      </c>
      <c r="X17" s="67"/>
      <c r="Y17" s="96" t="s">
        <v>70</v>
      </c>
      <c r="Z17" s="97"/>
      <c r="AA17" s="67"/>
    </row>
    <row r="18" spans="1:27">
      <c r="A18" s="74"/>
      <c r="B18" s="176"/>
      <c r="C18" s="177"/>
      <c r="D18" s="67"/>
      <c r="E18" s="67"/>
      <c r="F18" s="178" t="s">
        <v>532</v>
      </c>
      <c r="G18" s="108"/>
      <c r="H18" s="176"/>
      <c r="I18" s="186"/>
      <c r="J18" s="67"/>
      <c r="K18" s="75"/>
      <c r="L18" s="74"/>
      <c r="M18" s="67"/>
      <c r="N18" s="176"/>
      <c r="O18" s="67"/>
      <c r="P18" s="176"/>
      <c r="Q18" s="67"/>
      <c r="R18" s="176"/>
      <c r="S18" s="177"/>
      <c r="T18" s="67"/>
      <c r="U18" s="67"/>
      <c r="V18" s="176"/>
      <c r="W18" s="177"/>
      <c r="X18" s="67"/>
      <c r="Y18" s="67"/>
      <c r="Z18" s="97"/>
      <c r="AA18" s="67"/>
    </row>
    <row r="19" spans="1:27">
      <c r="A19" s="76" t="s">
        <v>536</v>
      </c>
      <c r="B19" s="181"/>
      <c r="C19" s="187" t="s">
        <v>2938</v>
      </c>
      <c r="D19" s="188"/>
      <c r="E19" s="188" t="s">
        <v>2950</v>
      </c>
      <c r="F19" s="189"/>
      <c r="G19" s="1343">
        <v>41660</v>
      </c>
      <c r="H19" s="189"/>
      <c r="I19" s="190">
        <v>139050</v>
      </c>
      <c r="J19" s="188"/>
      <c r="K19" s="191">
        <v>139050</v>
      </c>
      <c r="L19" s="192"/>
      <c r="M19" s="193">
        <v>38000</v>
      </c>
      <c r="N19" s="194"/>
      <c r="O19" s="193"/>
      <c r="P19" s="189"/>
      <c r="Q19" s="193"/>
      <c r="R19" s="189"/>
      <c r="S19" s="190"/>
      <c r="T19" s="188"/>
      <c r="U19" s="193"/>
      <c r="V19" s="189"/>
      <c r="W19" s="190">
        <v>59400</v>
      </c>
      <c r="X19" s="188"/>
      <c r="Y19" s="195">
        <f t="shared" ref="Y19:Y43" si="0">SUM(K19:W19)</f>
        <v>236450</v>
      </c>
      <c r="Z19" s="80" t="s">
        <v>536</v>
      </c>
      <c r="AA19" s="67"/>
    </row>
    <row r="20" spans="1:27">
      <c r="A20" s="98" t="s">
        <v>1040</v>
      </c>
      <c r="B20" s="176"/>
      <c r="C20" s="196" t="s">
        <v>2940</v>
      </c>
      <c r="D20" s="30"/>
      <c r="E20" s="30" t="s">
        <v>2951</v>
      </c>
      <c r="F20" s="197"/>
      <c r="G20" s="1343">
        <v>41660</v>
      </c>
      <c r="H20" s="197"/>
      <c r="I20" s="198"/>
      <c r="J20" s="30"/>
      <c r="K20" s="199"/>
      <c r="L20" s="200"/>
      <c r="M20" s="201"/>
      <c r="N20" s="202"/>
      <c r="O20" s="201">
        <v>600</v>
      </c>
      <c r="P20" s="197"/>
      <c r="Q20" s="201">
        <v>2308</v>
      </c>
      <c r="R20" s="197"/>
      <c r="S20" s="198"/>
      <c r="T20" s="30"/>
      <c r="U20" s="201">
        <v>2723</v>
      </c>
      <c r="V20" s="197"/>
      <c r="W20" s="198">
        <v>60792</v>
      </c>
      <c r="X20" s="30"/>
      <c r="Y20" s="203">
        <f t="shared" si="0"/>
        <v>66423</v>
      </c>
      <c r="Z20" s="94" t="s">
        <v>1040</v>
      </c>
      <c r="AA20" s="67"/>
    </row>
    <row r="21" spans="1:27">
      <c r="A21" s="98" t="s">
        <v>1285</v>
      </c>
      <c r="B21" s="176"/>
      <c r="C21" s="196" t="s">
        <v>2939</v>
      </c>
      <c r="D21" s="30"/>
      <c r="E21" s="30" t="s">
        <v>2952</v>
      </c>
      <c r="F21" s="197"/>
      <c r="G21" s="1343">
        <v>41660</v>
      </c>
      <c r="H21" s="197"/>
      <c r="I21" s="198">
        <v>25478</v>
      </c>
      <c r="J21" s="30"/>
      <c r="K21" s="199">
        <v>25478</v>
      </c>
      <c r="L21" s="200"/>
      <c r="M21" s="201"/>
      <c r="N21" s="202"/>
      <c r="O21" s="201"/>
      <c r="P21" s="197"/>
      <c r="Q21" s="201">
        <v>5558</v>
      </c>
      <c r="R21" s="197"/>
      <c r="S21" s="198"/>
      <c r="T21" s="30"/>
      <c r="U21" s="201">
        <v>2926</v>
      </c>
      <c r="V21" s="197"/>
      <c r="W21" s="198">
        <v>116304</v>
      </c>
      <c r="X21" s="30"/>
      <c r="Y21" s="203">
        <f t="shared" si="0"/>
        <v>150266</v>
      </c>
      <c r="Z21" s="94" t="s">
        <v>1285</v>
      </c>
      <c r="AA21" s="67"/>
    </row>
    <row r="22" spans="1:27">
      <c r="A22" s="98" t="s">
        <v>71</v>
      </c>
      <c r="B22" s="176"/>
      <c r="C22" s="196" t="s">
        <v>2941</v>
      </c>
      <c r="D22" s="30"/>
      <c r="E22" s="30" t="s">
        <v>2953</v>
      </c>
      <c r="F22" s="197"/>
      <c r="G22" s="1343">
        <v>41660</v>
      </c>
      <c r="H22" s="197"/>
      <c r="I22" s="198">
        <v>25816</v>
      </c>
      <c r="J22" s="30"/>
      <c r="K22" s="199">
        <v>25816</v>
      </c>
      <c r="L22" s="200"/>
      <c r="M22" s="201"/>
      <c r="N22" s="202"/>
      <c r="O22" s="201"/>
      <c r="P22" s="197"/>
      <c r="Q22" s="201">
        <v>1200</v>
      </c>
      <c r="R22" s="197"/>
      <c r="S22" s="198"/>
      <c r="T22" s="30"/>
      <c r="U22" s="201">
        <v>3103</v>
      </c>
      <c r="V22" s="197"/>
      <c r="W22" s="198">
        <v>1081</v>
      </c>
      <c r="X22" s="30"/>
      <c r="Y22" s="203">
        <f t="shared" si="0"/>
        <v>31200</v>
      </c>
      <c r="Z22" s="94" t="s">
        <v>71</v>
      </c>
      <c r="AA22" s="67"/>
    </row>
    <row r="23" spans="1:27">
      <c r="A23" s="98" t="s">
        <v>72</v>
      </c>
      <c r="B23" s="176"/>
      <c r="C23" s="196" t="s">
        <v>2942</v>
      </c>
      <c r="D23" s="30"/>
      <c r="E23" s="30" t="s">
        <v>2949</v>
      </c>
      <c r="F23" s="197"/>
      <c r="G23" s="1343">
        <v>41660</v>
      </c>
      <c r="H23" s="197"/>
      <c r="I23" s="198"/>
      <c r="J23" s="30"/>
      <c r="K23" s="199"/>
      <c r="L23" s="200"/>
      <c r="M23" s="201"/>
      <c r="N23" s="202"/>
      <c r="O23" s="201"/>
      <c r="P23" s="197"/>
      <c r="Q23" s="201"/>
      <c r="R23" s="197"/>
      <c r="S23" s="198"/>
      <c r="T23" s="30"/>
      <c r="U23" s="201">
        <v>2208</v>
      </c>
      <c r="V23" s="197"/>
      <c r="W23" s="198">
        <v>30000</v>
      </c>
      <c r="X23" s="30"/>
      <c r="Y23" s="203">
        <f t="shared" si="0"/>
        <v>32208</v>
      </c>
      <c r="Z23" s="94" t="s">
        <v>72</v>
      </c>
      <c r="AA23" s="67"/>
    </row>
    <row r="24" spans="1:27">
      <c r="A24" s="98" t="s">
        <v>547</v>
      </c>
      <c r="B24" s="176"/>
      <c r="C24" s="196" t="s">
        <v>2943</v>
      </c>
      <c r="D24" s="30"/>
      <c r="E24" s="30" t="s">
        <v>2949</v>
      </c>
      <c r="F24" s="197"/>
      <c r="G24" s="1343">
        <v>41660</v>
      </c>
      <c r="H24" s="197"/>
      <c r="I24" s="198"/>
      <c r="J24" s="30"/>
      <c r="K24" s="199"/>
      <c r="L24" s="200"/>
      <c r="M24" s="201"/>
      <c r="N24" s="202"/>
      <c r="O24" s="201"/>
      <c r="P24" s="197"/>
      <c r="Q24" s="201"/>
      <c r="R24" s="197"/>
      <c r="S24" s="198"/>
      <c r="T24" s="30"/>
      <c r="U24" s="201">
        <v>8101</v>
      </c>
      <c r="V24" s="197"/>
      <c r="W24" s="198">
        <v>30000</v>
      </c>
      <c r="X24" s="30"/>
      <c r="Y24" s="203">
        <f t="shared" si="0"/>
        <v>38101</v>
      </c>
      <c r="Z24" s="94" t="s">
        <v>547</v>
      </c>
      <c r="AA24" s="67"/>
    </row>
    <row r="25" spans="1:27">
      <c r="A25" s="98" t="s">
        <v>551</v>
      </c>
      <c r="B25" s="176"/>
      <c r="C25" s="196" t="s">
        <v>2944</v>
      </c>
      <c r="D25" s="30"/>
      <c r="E25" s="30" t="s">
        <v>2954</v>
      </c>
      <c r="F25" s="197"/>
      <c r="G25" s="1343">
        <v>41660</v>
      </c>
      <c r="H25" s="197"/>
      <c r="I25" s="198"/>
      <c r="J25" s="30"/>
      <c r="K25" s="199"/>
      <c r="L25" s="200"/>
      <c r="M25" s="201"/>
      <c r="N25" s="202"/>
      <c r="O25" s="201">
        <v>600</v>
      </c>
      <c r="P25" s="197"/>
      <c r="Q25" s="201">
        <v>4478</v>
      </c>
      <c r="R25" s="197"/>
      <c r="S25" s="198"/>
      <c r="T25" s="30"/>
      <c r="U25" s="201">
        <v>2796</v>
      </c>
      <c r="V25" s="197"/>
      <c r="W25" s="198">
        <v>111342</v>
      </c>
      <c r="X25" s="30"/>
      <c r="Y25" s="203">
        <f t="shared" si="0"/>
        <v>119216</v>
      </c>
      <c r="Z25" s="94" t="s">
        <v>551</v>
      </c>
      <c r="AA25" s="67"/>
    </row>
    <row r="26" spans="1:27">
      <c r="A26" s="98" t="s">
        <v>2324</v>
      </c>
      <c r="B26" s="176"/>
      <c r="C26" s="196" t="s">
        <v>2945</v>
      </c>
      <c r="D26" s="30"/>
      <c r="E26" s="30" t="s">
        <v>2949</v>
      </c>
      <c r="F26" s="197"/>
      <c r="G26" s="1343">
        <v>41660</v>
      </c>
      <c r="H26" s="197"/>
      <c r="I26" s="198"/>
      <c r="J26" s="30"/>
      <c r="K26" s="199"/>
      <c r="L26" s="200"/>
      <c r="M26" s="201"/>
      <c r="N26" s="202"/>
      <c r="O26" s="201"/>
      <c r="P26" s="197"/>
      <c r="Q26" s="201"/>
      <c r="R26" s="197"/>
      <c r="S26" s="198"/>
      <c r="T26" s="30"/>
      <c r="U26" s="201"/>
      <c r="V26" s="197"/>
      <c r="W26" s="198">
        <v>600</v>
      </c>
      <c r="X26" s="30"/>
      <c r="Y26" s="203">
        <f t="shared" si="0"/>
        <v>600</v>
      </c>
      <c r="Z26" s="94" t="s">
        <v>2324</v>
      </c>
      <c r="AA26" s="67"/>
    </row>
    <row r="27" spans="1:27">
      <c r="A27" s="98" t="s">
        <v>398</v>
      </c>
      <c r="B27" s="176"/>
      <c r="C27" s="196" t="s">
        <v>2946</v>
      </c>
      <c r="D27" s="30"/>
      <c r="E27" s="30" t="s">
        <v>2955</v>
      </c>
      <c r="F27" s="197"/>
      <c r="G27" s="1343">
        <v>41660</v>
      </c>
      <c r="H27" s="197"/>
      <c r="I27" s="198">
        <v>1250</v>
      </c>
      <c r="J27" s="30"/>
      <c r="K27" s="199">
        <v>0</v>
      </c>
      <c r="L27" s="200"/>
      <c r="M27" s="201"/>
      <c r="N27" s="202"/>
      <c r="O27" s="201">
        <v>600</v>
      </c>
      <c r="P27" s="197"/>
      <c r="Q27" s="201">
        <v>1781</v>
      </c>
      <c r="R27" s="197"/>
      <c r="S27" s="198"/>
      <c r="T27" s="30"/>
      <c r="U27" s="201">
        <v>2320</v>
      </c>
      <c r="V27" s="197"/>
      <c r="W27" s="198">
        <v>43942</v>
      </c>
      <c r="X27" s="30"/>
      <c r="Y27" s="203">
        <f t="shared" si="0"/>
        <v>48643</v>
      </c>
      <c r="Z27" s="94" t="s">
        <v>398</v>
      </c>
      <c r="AA27" s="67"/>
    </row>
    <row r="28" spans="1:27">
      <c r="A28" s="98" t="s">
        <v>73</v>
      </c>
      <c r="B28" s="176"/>
      <c r="C28" s="196" t="s">
        <v>2947</v>
      </c>
      <c r="D28" s="30"/>
      <c r="E28" s="30" t="s">
        <v>2949</v>
      </c>
      <c r="F28" s="197"/>
      <c r="G28" s="1343">
        <v>41660</v>
      </c>
      <c r="H28" s="197"/>
      <c r="I28" s="198"/>
      <c r="J28" s="30"/>
      <c r="K28" s="199"/>
      <c r="L28" s="200"/>
      <c r="M28" s="201"/>
      <c r="N28" s="202"/>
      <c r="O28" s="201">
        <v>600</v>
      </c>
      <c r="P28" s="197"/>
      <c r="Q28" s="201">
        <v>5106</v>
      </c>
      <c r="R28" s="197"/>
      <c r="S28" s="198"/>
      <c r="T28" s="30"/>
      <c r="U28" s="201">
        <v>2749</v>
      </c>
      <c r="V28" s="197"/>
      <c r="W28" s="198">
        <v>129195</v>
      </c>
      <c r="X28" s="30"/>
      <c r="Y28" s="203">
        <f t="shared" si="0"/>
        <v>137650</v>
      </c>
      <c r="Z28" s="94" t="s">
        <v>73</v>
      </c>
      <c r="AA28" s="67"/>
    </row>
    <row r="29" spans="1:27">
      <c r="A29" s="98" t="s">
        <v>74</v>
      </c>
      <c r="B29" s="176"/>
      <c r="C29" s="196" t="s">
        <v>2948</v>
      </c>
      <c r="D29" s="30"/>
      <c r="E29" s="30" t="s">
        <v>2949</v>
      </c>
      <c r="F29" s="197"/>
      <c r="G29" s="1343">
        <v>41660</v>
      </c>
      <c r="H29" s="197"/>
      <c r="I29" s="198"/>
      <c r="J29" s="30"/>
      <c r="K29" s="199"/>
      <c r="L29" s="200"/>
      <c r="M29" s="201"/>
      <c r="N29" s="202"/>
      <c r="O29" s="201">
        <v>600</v>
      </c>
      <c r="P29" s="197"/>
      <c r="Q29" s="201">
        <v>4556</v>
      </c>
      <c r="R29" s="197"/>
      <c r="S29" s="198"/>
      <c r="T29" s="30"/>
      <c r="U29" s="201">
        <v>2679</v>
      </c>
      <c r="V29" s="197"/>
      <c r="W29" s="198">
        <v>113668</v>
      </c>
      <c r="X29" s="30"/>
      <c r="Y29" s="203">
        <f t="shared" si="0"/>
        <v>121503</v>
      </c>
      <c r="Z29" s="94" t="s">
        <v>74</v>
      </c>
      <c r="AA29" s="67"/>
    </row>
    <row r="30" spans="1:27">
      <c r="A30" s="98" t="s">
        <v>75</v>
      </c>
      <c r="B30" s="176"/>
      <c r="C30" s="196"/>
      <c r="D30" s="30"/>
      <c r="F30" s="197"/>
      <c r="G30" s="30"/>
      <c r="H30" s="197"/>
      <c r="I30" s="198"/>
      <c r="J30" s="30"/>
      <c r="K30" s="199"/>
      <c r="L30" s="200"/>
      <c r="M30" s="201"/>
      <c r="N30" s="202"/>
      <c r="O30" s="201"/>
      <c r="P30" s="197"/>
      <c r="Q30" s="201"/>
      <c r="R30" s="197"/>
      <c r="S30" s="198"/>
      <c r="T30" s="30"/>
      <c r="U30" s="201"/>
      <c r="V30" s="197"/>
      <c r="W30" s="198"/>
      <c r="X30" s="30"/>
      <c r="Y30" s="203">
        <f t="shared" si="0"/>
        <v>0</v>
      </c>
      <c r="Z30" s="94" t="s">
        <v>75</v>
      </c>
      <c r="AA30" s="67"/>
    </row>
    <row r="31" spans="1:27">
      <c r="A31" s="98" t="s">
        <v>76</v>
      </c>
      <c r="B31" s="176"/>
      <c r="C31" s="196"/>
      <c r="D31" s="30"/>
      <c r="E31" s="30"/>
      <c r="F31" s="197"/>
      <c r="G31" s="30"/>
      <c r="H31" s="197"/>
      <c r="I31" s="198"/>
      <c r="J31" s="30"/>
      <c r="K31" s="199"/>
      <c r="L31" s="200"/>
      <c r="M31" s="201"/>
      <c r="N31" s="202"/>
      <c r="O31" s="201"/>
      <c r="P31" s="197"/>
      <c r="Q31" s="201"/>
      <c r="R31" s="197"/>
      <c r="S31" s="198"/>
      <c r="T31" s="30"/>
      <c r="U31" s="201"/>
      <c r="V31" s="197"/>
      <c r="W31" s="198"/>
      <c r="X31" s="30"/>
      <c r="Y31" s="203">
        <f t="shared" si="0"/>
        <v>0</v>
      </c>
      <c r="Z31" s="94" t="s">
        <v>76</v>
      </c>
      <c r="AA31" s="67"/>
    </row>
    <row r="32" spans="1:27">
      <c r="A32" s="98" t="s">
        <v>77</v>
      </c>
      <c r="B32" s="176"/>
      <c r="C32" s="196"/>
      <c r="D32" s="30"/>
      <c r="E32" s="30"/>
      <c r="F32" s="197"/>
      <c r="G32" s="30"/>
      <c r="H32" s="197"/>
      <c r="I32" s="198"/>
      <c r="J32" s="30"/>
      <c r="K32" s="199"/>
      <c r="L32" s="200"/>
      <c r="M32" s="201"/>
      <c r="N32" s="202"/>
      <c r="O32" s="201"/>
      <c r="P32" s="197"/>
      <c r="Q32" s="201"/>
      <c r="R32" s="197"/>
      <c r="S32" s="198"/>
      <c r="T32" s="30"/>
      <c r="U32" s="201"/>
      <c r="V32" s="197"/>
      <c r="W32" s="198"/>
      <c r="X32" s="30"/>
      <c r="Y32" s="203">
        <f t="shared" si="0"/>
        <v>0</v>
      </c>
      <c r="Z32" s="94" t="s">
        <v>77</v>
      </c>
      <c r="AA32" s="67"/>
    </row>
    <row r="33" spans="1:27">
      <c r="A33" s="98" t="s">
        <v>78</v>
      </c>
      <c r="B33" s="176"/>
      <c r="C33" s="196"/>
      <c r="D33" s="30"/>
      <c r="E33" s="30"/>
      <c r="F33" s="197"/>
      <c r="G33" s="30"/>
      <c r="H33" s="197"/>
      <c r="I33" s="198"/>
      <c r="J33" s="30"/>
      <c r="K33" s="199"/>
      <c r="L33" s="200"/>
      <c r="M33" s="201"/>
      <c r="N33" s="202"/>
      <c r="O33" s="201"/>
      <c r="P33" s="197"/>
      <c r="Q33" s="201"/>
      <c r="R33" s="197"/>
      <c r="S33" s="198"/>
      <c r="T33" s="30"/>
      <c r="U33" s="201"/>
      <c r="V33" s="197"/>
      <c r="W33" s="198"/>
      <c r="X33" s="30"/>
      <c r="Y33" s="203">
        <f t="shared" si="0"/>
        <v>0</v>
      </c>
      <c r="Z33" s="94" t="s">
        <v>78</v>
      </c>
      <c r="AA33" s="67"/>
    </row>
    <row r="34" spans="1:27">
      <c r="A34" s="98" t="s">
        <v>79</v>
      </c>
      <c r="B34" s="176"/>
      <c r="C34" s="196"/>
      <c r="D34" s="30"/>
      <c r="E34" s="30"/>
      <c r="F34" s="197"/>
      <c r="G34" s="30"/>
      <c r="H34" s="197"/>
      <c r="I34" s="198"/>
      <c r="J34" s="30"/>
      <c r="K34" s="199"/>
      <c r="L34" s="200"/>
      <c r="M34" s="201"/>
      <c r="N34" s="202"/>
      <c r="O34" s="201"/>
      <c r="P34" s="197"/>
      <c r="Q34" s="201"/>
      <c r="R34" s="197"/>
      <c r="S34" s="198"/>
      <c r="T34" s="30"/>
      <c r="U34" s="201"/>
      <c r="V34" s="197"/>
      <c r="W34" s="198"/>
      <c r="X34" s="30"/>
      <c r="Y34" s="203">
        <f t="shared" si="0"/>
        <v>0</v>
      </c>
      <c r="Z34" s="94" t="s">
        <v>79</v>
      </c>
      <c r="AA34" s="67"/>
    </row>
    <row r="35" spans="1:27">
      <c r="A35" s="98" t="s">
        <v>80</v>
      </c>
      <c r="B35" s="176"/>
      <c r="C35" s="196"/>
      <c r="D35" s="30"/>
      <c r="E35" s="30"/>
      <c r="F35" s="197"/>
      <c r="G35" s="30"/>
      <c r="H35" s="197"/>
      <c r="I35" s="198"/>
      <c r="J35" s="30"/>
      <c r="K35" s="199"/>
      <c r="L35" s="200"/>
      <c r="M35" s="201"/>
      <c r="N35" s="202"/>
      <c r="O35" s="201"/>
      <c r="P35" s="197"/>
      <c r="Q35" s="201"/>
      <c r="R35" s="197"/>
      <c r="S35" s="198"/>
      <c r="T35" s="30"/>
      <c r="U35" s="201"/>
      <c r="V35" s="197"/>
      <c r="W35" s="198"/>
      <c r="X35" s="30"/>
      <c r="Y35" s="203">
        <f t="shared" si="0"/>
        <v>0</v>
      </c>
      <c r="Z35" s="94" t="s">
        <v>80</v>
      </c>
      <c r="AA35" s="67"/>
    </row>
    <row r="36" spans="1:27">
      <c r="A36" s="98" t="s">
        <v>81</v>
      </c>
      <c r="B36" s="176"/>
      <c r="C36" s="196"/>
      <c r="D36" s="30"/>
      <c r="E36" s="30"/>
      <c r="F36" s="197"/>
      <c r="G36" s="30"/>
      <c r="H36" s="197"/>
      <c r="I36" s="198"/>
      <c r="J36" s="30"/>
      <c r="K36" s="199"/>
      <c r="L36" s="200"/>
      <c r="M36" s="201"/>
      <c r="N36" s="202"/>
      <c r="O36" s="201"/>
      <c r="P36" s="197"/>
      <c r="Q36" s="201"/>
      <c r="R36" s="197"/>
      <c r="S36" s="198"/>
      <c r="T36" s="30"/>
      <c r="U36" s="201"/>
      <c r="V36" s="197"/>
      <c r="W36" s="198"/>
      <c r="X36" s="30"/>
      <c r="Y36" s="203">
        <f t="shared" si="0"/>
        <v>0</v>
      </c>
      <c r="Z36" s="94" t="s">
        <v>81</v>
      </c>
      <c r="AA36" s="67"/>
    </row>
    <row r="37" spans="1:27">
      <c r="A37" s="98" t="s">
        <v>82</v>
      </c>
      <c r="B37" s="176"/>
      <c r="C37" s="196"/>
      <c r="D37" s="30"/>
      <c r="E37" s="30"/>
      <c r="F37" s="197"/>
      <c r="G37" s="30"/>
      <c r="H37" s="197"/>
      <c r="I37" s="198"/>
      <c r="J37" s="30"/>
      <c r="K37" s="199"/>
      <c r="L37" s="200"/>
      <c r="M37" s="201"/>
      <c r="N37" s="202"/>
      <c r="O37" s="201"/>
      <c r="P37" s="197"/>
      <c r="Q37" s="201"/>
      <c r="R37" s="197"/>
      <c r="S37" s="198"/>
      <c r="T37" s="30"/>
      <c r="U37" s="201"/>
      <c r="V37" s="197"/>
      <c r="W37" s="198"/>
      <c r="X37" s="30"/>
      <c r="Y37" s="203">
        <f t="shared" si="0"/>
        <v>0</v>
      </c>
      <c r="Z37" s="94" t="s">
        <v>82</v>
      </c>
      <c r="AA37" s="67"/>
    </row>
    <row r="38" spans="1:27">
      <c r="A38" s="98" t="s">
        <v>83</v>
      </c>
      <c r="B38" s="176"/>
      <c r="C38" s="196"/>
      <c r="D38" s="30"/>
      <c r="E38" s="30"/>
      <c r="F38" s="197"/>
      <c r="G38" s="30"/>
      <c r="H38" s="197"/>
      <c r="I38" s="198"/>
      <c r="J38" s="30"/>
      <c r="K38" s="199"/>
      <c r="L38" s="200"/>
      <c r="M38" s="201"/>
      <c r="N38" s="202"/>
      <c r="O38" s="201"/>
      <c r="P38" s="197"/>
      <c r="Q38" s="201"/>
      <c r="R38" s="197"/>
      <c r="S38" s="198"/>
      <c r="T38" s="30"/>
      <c r="U38" s="201"/>
      <c r="V38" s="197"/>
      <c r="W38" s="198"/>
      <c r="X38" s="30"/>
      <c r="Y38" s="203">
        <f t="shared" si="0"/>
        <v>0</v>
      </c>
      <c r="Z38" s="94" t="s">
        <v>83</v>
      </c>
      <c r="AA38" s="67"/>
    </row>
    <row r="39" spans="1:27">
      <c r="A39" s="98" t="s">
        <v>84</v>
      </c>
      <c r="B39" s="176"/>
      <c r="C39" s="196"/>
      <c r="D39" s="30"/>
      <c r="E39" s="30"/>
      <c r="F39" s="197"/>
      <c r="G39" s="30"/>
      <c r="H39" s="197"/>
      <c r="I39" s="198"/>
      <c r="J39" s="30"/>
      <c r="K39" s="199"/>
      <c r="L39" s="200"/>
      <c r="M39" s="201"/>
      <c r="N39" s="202"/>
      <c r="O39" s="201"/>
      <c r="P39" s="197"/>
      <c r="Q39" s="201"/>
      <c r="R39" s="197"/>
      <c r="S39" s="198"/>
      <c r="T39" s="30"/>
      <c r="U39" s="201"/>
      <c r="V39" s="197"/>
      <c r="W39" s="198"/>
      <c r="X39" s="30"/>
      <c r="Y39" s="203">
        <f t="shared" si="0"/>
        <v>0</v>
      </c>
      <c r="Z39" s="94" t="s">
        <v>84</v>
      </c>
      <c r="AA39" s="67"/>
    </row>
    <row r="40" spans="1:27">
      <c r="A40" s="98" t="s">
        <v>85</v>
      </c>
      <c r="B40" s="176"/>
      <c r="C40" s="196"/>
      <c r="D40" s="30"/>
      <c r="E40" s="30"/>
      <c r="F40" s="197"/>
      <c r="G40" s="30"/>
      <c r="H40" s="197"/>
      <c r="I40" s="198"/>
      <c r="J40" s="30"/>
      <c r="K40" s="199"/>
      <c r="L40" s="200"/>
      <c r="M40" s="201"/>
      <c r="N40" s="202"/>
      <c r="O40" s="201"/>
      <c r="P40" s="197"/>
      <c r="Q40" s="201"/>
      <c r="R40" s="197"/>
      <c r="S40" s="198"/>
      <c r="T40" s="30"/>
      <c r="U40" s="201"/>
      <c r="V40" s="197"/>
      <c r="W40" s="198"/>
      <c r="X40" s="30"/>
      <c r="Y40" s="203">
        <f t="shared" si="0"/>
        <v>0</v>
      </c>
      <c r="Z40" s="94" t="s">
        <v>85</v>
      </c>
      <c r="AA40" s="67"/>
    </row>
    <row r="41" spans="1:27">
      <c r="A41" s="98" t="s">
        <v>86</v>
      </c>
      <c r="B41" s="176"/>
      <c r="C41" s="196"/>
      <c r="D41" s="30"/>
      <c r="E41" s="30"/>
      <c r="F41" s="197"/>
      <c r="G41" s="30"/>
      <c r="H41" s="197"/>
      <c r="I41" s="198"/>
      <c r="J41" s="30"/>
      <c r="K41" s="199"/>
      <c r="L41" s="200"/>
      <c r="M41" s="201"/>
      <c r="N41" s="202"/>
      <c r="O41" s="201"/>
      <c r="P41" s="197"/>
      <c r="Q41" s="201"/>
      <c r="R41" s="197"/>
      <c r="S41" s="198"/>
      <c r="T41" s="30"/>
      <c r="U41" s="201"/>
      <c r="V41" s="197"/>
      <c r="W41" s="198"/>
      <c r="X41" s="30"/>
      <c r="Y41" s="203">
        <f t="shared" si="0"/>
        <v>0</v>
      </c>
      <c r="Z41" s="94" t="s">
        <v>86</v>
      </c>
      <c r="AA41" s="67"/>
    </row>
    <row r="42" spans="1:27">
      <c r="A42" s="98" t="s">
        <v>87</v>
      </c>
      <c r="B42" s="176"/>
      <c r="C42" s="196"/>
      <c r="D42" s="30"/>
      <c r="E42" s="30"/>
      <c r="F42" s="197"/>
      <c r="G42" s="30"/>
      <c r="H42" s="197"/>
      <c r="I42" s="198"/>
      <c r="J42" s="30"/>
      <c r="K42" s="199"/>
      <c r="L42" s="200"/>
      <c r="M42" s="201"/>
      <c r="N42" s="202"/>
      <c r="O42" s="201"/>
      <c r="P42" s="197"/>
      <c r="Q42" s="201"/>
      <c r="R42" s="197"/>
      <c r="S42" s="198"/>
      <c r="T42" s="30"/>
      <c r="U42" s="201"/>
      <c r="V42" s="197"/>
      <c r="W42" s="198"/>
      <c r="X42" s="30"/>
      <c r="Y42" s="203">
        <f t="shared" si="0"/>
        <v>0</v>
      </c>
      <c r="Z42" s="94" t="s">
        <v>87</v>
      </c>
      <c r="AA42" s="67"/>
    </row>
    <row r="43" spans="1:27">
      <c r="A43" s="81" t="s">
        <v>88</v>
      </c>
      <c r="B43" s="179"/>
      <c r="C43" s="204"/>
      <c r="D43" s="205"/>
      <c r="E43" s="205"/>
      <c r="F43" s="206"/>
      <c r="G43" s="205"/>
      <c r="H43" s="206"/>
      <c r="I43" s="207"/>
      <c r="J43" s="205"/>
      <c r="K43" s="208"/>
      <c r="L43" s="209"/>
      <c r="M43" s="210"/>
      <c r="N43" s="211"/>
      <c r="O43" s="210"/>
      <c r="P43" s="206"/>
      <c r="Q43" s="210"/>
      <c r="R43" s="206"/>
      <c r="S43" s="207"/>
      <c r="T43" s="205"/>
      <c r="U43" s="210"/>
      <c r="V43" s="206"/>
      <c r="W43" s="207"/>
      <c r="X43" s="205"/>
      <c r="Y43" s="212">
        <f t="shared" si="0"/>
        <v>0</v>
      </c>
      <c r="Z43" s="85" t="s">
        <v>88</v>
      </c>
      <c r="AA43" s="67"/>
    </row>
    <row r="44" spans="1:27">
      <c r="A44" s="74" t="s">
        <v>89</v>
      </c>
      <c r="B44" s="67"/>
      <c r="C44" s="30"/>
      <c r="D44" s="30"/>
      <c r="E44" s="30"/>
      <c r="F44" s="30"/>
      <c r="G44" s="30"/>
      <c r="H44" s="30"/>
      <c r="I44" s="30"/>
      <c r="J44" s="30"/>
      <c r="K44" s="148"/>
      <c r="L44" s="213" t="s">
        <v>90</v>
      </c>
      <c r="M44" s="30"/>
      <c r="N44" s="30"/>
      <c r="O44" s="30"/>
      <c r="P44" s="30"/>
      <c r="Q44" s="30"/>
      <c r="R44" s="30"/>
      <c r="S44" s="30"/>
      <c r="T44" s="30"/>
      <c r="U44" s="30"/>
      <c r="V44" s="30"/>
      <c r="W44" s="30"/>
      <c r="X44" s="30"/>
      <c r="Y44" s="30"/>
      <c r="Z44" s="148"/>
      <c r="AA44" s="67"/>
    </row>
    <row r="45" spans="1:27">
      <c r="A45" s="74"/>
      <c r="B45" s="67"/>
      <c r="C45" s="30"/>
      <c r="D45" s="30"/>
      <c r="E45" s="30"/>
      <c r="F45" s="30"/>
      <c r="G45" s="30"/>
      <c r="H45" s="30"/>
      <c r="I45" s="30"/>
      <c r="J45" s="30"/>
      <c r="K45" s="148"/>
      <c r="L45" s="213"/>
      <c r="M45" s="30"/>
      <c r="N45" s="30"/>
      <c r="O45" s="30"/>
      <c r="P45" s="30"/>
      <c r="Q45" s="30"/>
      <c r="R45" s="30"/>
      <c r="S45" s="30"/>
      <c r="T45" s="30"/>
      <c r="U45" s="30"/>
      <c r="V45" s="30"/>
      <c r="W45" s="30"/>
      <c r="X45" s="30"/>
      <c r="Y45" s="30"/>
      <c r="Z45" s="148"/>
      <c r="AA45" s="67"/>
    </row>
    <row r="46" spans="1:27" ht="15.75">
      <c r="A46" s="74"/>
      <c r="B46" s="67"/>
      <c r="C46" s="214" t="s">
        <v>2470</v>
      </c>
      <c r="D46" s="30"/>
      <c r="E46" s="30"/>
      <c r="F46" s="30"/>
      <c r="G46" s="30"/>
      <c r="H46" s="30"/>
      <c r="I46" s="30"/>
      <c r="J46" s="30"/>
      <c r="K46" s="148"/>
      <c r="L46" s="213"/>
      <c r="M46" s="30" t="s">
        <v>3055</v>
      </c>
      <c r="N46" s="30"/>
      <c r="O46" s="30"/>
      <c r="P46" s="30"/>
      <c r="Q46" s="30"/>
      <c r="R46" s="30"/>
      <c r="S46" s="30"/>
      <c r="T46" s="30"/>
      <c r="U46" s="30"/>
      <c r="V46" s="30"/>
      <c r="W46" s="30"/>
      <c r="X46" s="30"/>
      <c r="Y46" s="30"/>
      <c r="Z46" s="148"/>
      <c r="AA46" s="67"/>
    </row>
    <row r="47" spans="1:27" ht="15.75">
      <c r="A47" s="74"/>
      <c r="B47" s="67"/>
      <c r="C47" s="214" t="s">
        <v>91</v>
      </c>
      <c r="D47" s="30"/>
      <c r="E47" s="30"/>
      <c r="F47" s="30"/>
      <c r="G47" s="30"/>
      <c r="H47" s="30"/>
      <c r="I47" s="30"/>
      <c r="J47" s="30"/>
      <c r="K47" s="148"/>
      <c r="L47" s="213"/>
      <c r="M47" s="30"/>
      <c r="N47" s="30"/>
      <c r="O47" s="30"/>
      <c r="P47" s="30"/>
      <c r="Q47" s="30"/>
      <c r="R47" s="30"/>
      <c r="S47" s="30"/>
      <c r="T47" s="30"/>
      <c r="U47" s="30"/>
      <c r="V47" s="30"/>
      <c r="W47" s="30"/>
      <c r="X47" s="30"/>
      <c r="Y47" s="30"/>
      <c r="Z47" s="148"/>
      <c r="AA47" s="67"/>
    </row>
    <row r="48" spans="1:27">
      <c r="A48" s="74"/>
      <c r="B48" s="67"/>
      <c r="C48" s="30"/>
      <c r="D48" s="30"/>
      <c r="E48" s="30"/>
      <c r="F48" s="30"/>
      <c r="G48" s="30"/>
      <c r="H48" s="30"/>
      <c r="I48" s="30"/>
      <c r="J48" s="30"/>
      <c r="K48" s="148"/>
      <c r="L48" s="213"/>
      <c r="M48" s="30" t="s">
        <v>3056</v>
      </c>
      <c r="N48" s="30"/>
      <c r="O48" s="30"/>
      <c r="P48" s="30"/>
      <c r="Q48" s="30"/>
      <c r="R48" s="30"/>
      <c r="S48" s="30"/>
      <c r="T48" s="30"/>
      <c r="U48" s="30"/>
      <c r="V48" s="30"/>
      <c r="W48" s="30"/>
      <c r="X48" s="30"/>
      <c r="Y48" s="30"/>
      <c r="Z48" s="148"/>
      <c r="AA48" s="67"/>
    </row>
    <row r="49" spans="1:27">
      <c r="A49" s="74"/>
      <c r="B49" s="67"/>
      <c r="C49" s="30"/>
      <c r="D49" s="30"/>
      <c r="E49" s="30"/>
      <c r="F49" s="30"/>
      <c r="G49" s="30"/>
      <c r="H49" s="30"/>
      <c r="I49" s="30"/>
      <c r="J49" s="30"/>
      <c r="K49" s="148"/>
      <c r="L49" s="213"/>
      <c r="M49" s="30"/>
      <c r="N49" s="30"/>
      <c r="O49" s="30"/>
      <c r="P49" s="30"/>
      <c r="Q49" s="30"/>
      <c r="R49" s="30"/>
      <c r="S49" s="30"/>
      <c r="T49" s="30"/>
      <c r="U49" s="30"/>
      <c r="V49" s="30"/>
      <c r="W49" s="30"/>
      <c r="X49" s="30"/>
      <c r="Y49" s="30"/>
      <c r="Z49" s="148"/>
      <c r="AA49" s="67"/>
    </row>
    <row r="50" spans="1:27">
      <c r="A50" s="74"/>
      <c r="B50" s="67"/>
      <c r="C50" s="30"/>
      <c r="D50" s="30"/>
      <c r="E50" s="30"/>
      <c r="F50" s="30"/>
      <c r="G50" s="30"/>
      <c r="H50" s="30"/>
      <c r="I50" s="30"/>
      <c r="J50" s="30"/>
      <c r="K50" s="148"/>
      <c r="L50" s="213"/>
      <c r="M50" s="30" t="s">
        <v>3057</v>
      </c>
      <c r="N50" s="30"/>
      <c r="O50" s="30"/>
      <c r="P50" s="30"/>
      <c r="Q50" s="30"/>
      <c r="R50" s="30"/>
      <c r="S50" s="30"/>
      <c r="T50" s="30"/>
      <c r="U50" s="30"/>
      <c r="V50" s="30"/>
      <c r="W50" s="30"/>
      <c r="X50" s="30"/>
      <c r="Y50" s="30"/>
      <c r="Z50" s="148"/>
      <c r="AA50" s="67"/>
    </row>
    <row r="51" spans="1:27">
      <c r="A51" s="74"/>
      <c r="B51" s="67"/>
      <c r="C51" s="30"/>
      <c r="D51" s="30"/>
      <c r="E51" s="30"/>
      <c r="F51" s="30"/>
      <c r="G51" s="30"/>
      <c r="H51" s="30"/>
      <c r="I51" s="30"/>
      <c r="J51" s="30"/>
      <c r="K51" s="148"/>
      <c r="L51" s="213"/>
      <c r="M51" s="30"/>
      <c r="N51" s="30"/>
      <c r="O51" s="30"/>
      <c r="P51" s="30"/>
      <c r="Q51" s="30"/>
      <c r="R51" s="30"/>
      <c r="S51" s="30"/>
      <c r="T51" s="30"/>
      <c r="U51" s="30"/>
      <c r="V51" s="30"/>
      <c r="W51" s="30"/>
      <c r="X51" s="30"/>
      <c r="Y51" s="30"/>
      <c r="Z51" s="148"/>
      <c r="AA51" s="67"/>
    </row>
    <row r="52" spans="1:27">
      <c r="A52" s="74"/>
      <c r="B52" s="67"/>
      <c r="C52" s="30"/>
      <c r="D52" s="30"/>
      <c r="E52" s="30"/>
      <c r="F52" s="30"/>
      <c r="G52" s="30"/>
      <c r="H52" s="30"/>
      <c r="I52" s="30"/>
      <c r="J52" s="30"/>
      <c r="K52" s="148"/>
      <c r="L52" s="213"/>
      <c r="M52" s="30" t="s">
        <v>3058</v>
      </c>
      <c r="N52" s="30"/>
      <c r="O52" s="30"/>
      <c r="P52" s="30"/>
      <c r="Q52" s="30"/>
      <c r="R52" s="30"/>
      <c r="S52" s="30"/>
      <c r="T52" s="30"/>
      <c r="U52" s="30"/>
      <c r="V52" s="30"/>
      <c r="W52" s="30"/>
      <c r="X52" s="30"/>
      <c r="Y52" s="30"/>
      <c r="Z52" s="148"/>
      <c r="AA52" s="67"/>
    </row>
    <row r="53" spans="1:27">
      <c r="A53" s="74"/>
      <c r="B53" s="67"/>
      <c r="C53" s="30"/>
      <c r="D53" s="30"/>
      <c r="E53" s="30"/>
      <c r="F53" s="30"/>
      <c r="G53" s="30"/>
      <c r="H53" s="30"/>
      <c r="I53" s="30"/>
      <c r="J53" s="30"/>
      <c r="K53" s="148"/>
      <c r="L53" s="213"/>
      <c r="M53" s="30"/>
      <c r="N53" s="30"/>
      <c r="O53" s="30"/>
      <c r="P53" s="30"/>
      <c r="Q53" s="30"/>
      <c r="R53" s="30"/>
      <c r="S53" s="30"/>
      <c r="T53" s="30"/>
      <c r="U53" s="30"/>
      <c r="V53" s="30"/>
      <c r="W53" s="30"/>
      <c r="X53" s="30"/>
      <c r="Y53" s="30"/>
      <c r="Z53" s="148"/>
      <c r="AA53" s="67"/>
    </row>
    <row r="54" spans="1:27">
      <c r="A54" s="74"/>
      <c r="B54" s="67"/>
      <c r="C54" s="30"/>
      <c r="D54" s="30"/>
      <c r="E54" s="30"/>
      <c r="F54" s="30"/>
      <c r="G54" s="30"/>
      <c r="H54" s="30"/>
      <c r="I54" s="30"/>
      <c r="J54" s="30"/>
      <c r="K54" s="148"/>
      <c r="L54" s="213"/>
      <c r="M54" s="30"/>
      <c r="N54" s="30"/>
      <c r="O54" s="30"/>
      <c r="P54" s="30"/>
      <c r="Q54" s="30"/>
      <c r="R54" s="30"/>
      <c r="S54" s="30"/>
      <c r="T54" s="30"/>
      <c r="U54" s="30"/>
      <c r="V54" s="30"/>
      <c r="W54" s="30"/>
      <c r="X54" s="30"/>
      <c r="Y54" s="30"/>
      <c r="Z54" s="148"/>
      <c r="AA54" s="67"/>
    </row>
    <row r="55" spans="1:27" ht="15.75" thickBot="1">
      <c r="A55" s="163"/>
      <c r="B55" s="104"/>
      <c r="C55" s="150"/>
      <c r="D55" s="150"/>
      <c r="E55" s="150"/>
      <c r="F55" s="150"/>
      <c r="G55" s="150"/>
      <c r="H55" s="150"/>
      <c r="I55" s="150"/>
      <c r="J55" s="150"/>
      <c r="K55" s="152"/>
      <c r="L55" s="215"/>
      <c r="M55" s="150"/>
      <c r="N55" s="150"/>
      <c r="O55" s="150"/>
      <c r="P55" s="150"/>
      <c r="Q55" s="150"/>
      <c r="R55" s="150"/>
      <c r="S55" s="150"/>
      <c r="T55" s="150"/>
      <c r="U55" s="150"/>
      <c r="V55" s="150"/>
      <c r="W55" s="150"/>
      <c r="X55" s="150"/>
      <c r="Y55" s="150"/>
      <c r="Z55" s="152"/>
      <c r="AA55" s="67"/>
    </row>
    <row r="56" spans="1:27">
      <c r="A56" s="67" t="s">
        <v>1503</v>
      </c>
      <c r="B56" s="67"/>
      <c r="C56" s="67"/>
      <c r="D56" s="67"/>
      <c r="E56" s="108"/>
      <c r="F56" s="67"/>
      <c r="G56" s="67"/>
      <c r="H56" s="67"/>
      <c r="I56" s="67"/>
      <c r="J56" s="67"/>
      <c r="K56" s="67"/>
      <c r="L56" s="67"/>
      <c r="M56" s="67"/>
      <c r="N56" s="67"/>
      <c r="O56" s="67"/>
      <c r="P56" s="67"/>
      <c r="Q56" s="67"/>
      <c r="R56" s="67"/>
      <c r="S56" s="67"/>
      <c r="T56" s="67"/>
      <c r="U56" s="67"/>
      <c r="V56" s="67"/>
      <c r="W56" s="67"/>
      <c r="X56" s="67"/>
      <c r="Y56" s="166" t="s">
        <v>1503</v>
      </c>
      <c r="Z56" s="67"/>
      <c r="AA56" s="67"/>
    </row>
    <row r="57" spans="1:27">
      <c r="A57" s="135" t="s">
        <v>71</v>
      </c>
      <c r="B57" s="108"/>
      <c r="C57" s="108"/>
      <c r="D57" s="108"/>
      <c r="E57" s="108"/>
      <c r="F57" s="108"/>
      <c r="G57" s="108"/>
      <c r="H57" s="108"/>
      <c r="I57" s="108"/>
      <c r="J57" s="108"/>
      <c r="K57" s="108"/>
      <c r="L57" s="135" t="s">
        <v>72</v>
      </c>
      <c r="M57" s="108"/>
      <c r="N57" s="108"/>
      <c r="O57" s="108"/>
      <c r="P57" s="108"/>
      <c r="Q57" s="108"/>
      <c r="R57" s="108"/>
      <c r="S57" s="108"/>
      <c r="T57" s="108"/>
      <c r="U57" s="108"/>
      <c r="V57" s="108"/>
      <c r="W57" s="108"/>
      <c r="X57" s="108"/>
      <c r="Y57" s="108"/>
      <c r="Z57" s="108"/>
      <c r="AA57" s="67"/>
    </row>
    <row r="58" spans="1:27">
      <c r="A58" s="67"/>
      <c r="B58" s="67"/>
      <c r="C58" s="67"/>
      <c r="D58" s="67"/>
      <c r="E58" s="67"/>
      <c r="F58" s="67"/>
      <c r="G58" s="67"/>
      <c r="H58" s="67"/>
      <c r="I58" s="67"/>
      <c r="J58" s="67"/>
      <c r="K58" s="67"/>
      <c r="L58" s="67"/>
      <c r="M58" s="67"/>
      <c r="N58" s="67"/>
      <c r="O58" s="67"/>
      <c r="P58" s="67"/>
      <c r="Q58" s="67"/>
      <c r="R58" s="67"/>
      <c r="S58" s="67"/>
      <c r="T58" s="67"/>
      <c r="U58" s="67"/>
      <c r="V58" s="67"/>
      <c r="W58" s="67"/>
      <c r="X58" s="67"/>
      <c r="Y58" s="67"/>
      <c r="Z58" s="67"/>
      <c r="AA58" s="67"/>
    </row>
  </sheetData>
  <printOptions horizontalCentered="1" verticalCentered="1"/>
  <pageMargins left="0.5" right="0.5" top="0.5" bottom="0.5" header="0" footer="0"/>
  <pageSetup scale="72" fitToWidth="2" orientation="portrait" r:id="rId1"/>
  <headerFooter alignWithMargins="0"/>
  <colBreaks count="1" manualBreakCount="1">
    <brk id="11" max="56" man="1"/>
  </colBreaks>
  <legacyDrawing r:id="rId2"/>
</worksheet>
</file>

<file path=xl/worksheets/sheet9.xml><?xml version="1.0" encoding="utf-8"?>
<worksheet xmlns="http://schemas.openxmlformats.org/spreadsheetml/2006/main" xmlns:r="http://schemas.openxmlformats.org/officeDocument/2006/relationships">
  <sheetPr transitionEvaluation="1"/>
  <dimension ref="A1:D209"/>
  <sheetViews>
    <sheetView defaultGridColor="0" colorId="22" zoomScaleNormal="75" workbookViewId="0">
      <selection activeCell="B15" sqref="B15"/>
    </sheetView>
  </sheetViews>
  <sheetFormatPr defaultColWidth="9.77734375" defaultRowHeight="15"/>
  <cols>
    <col min="1" max="1" width="5.77734375" customWidth="1"/>
    <col min="2" max="2" width="62.77734375" customWidth="1"/>
    <col min="3" max="3" width="5.77734375" customWidth="1"/>
  </cols>
  <sheetData>
    <row r="1" spans="1:4" ht="15.75" thickBot="1">
      <c r="A1" s="66" t="str">
        <f>'Data Sheet'!A46</f>
        <v>Annual Report of THE MIDDLEBURGH TELEPHONE COMPANY                                          For the period ending DECEMBER 31, 2013</v>
      </c>
      <c r="B1" s="67"/>
      <c r="C1" s="67"/>
      <c r="D1" s="67"/>
    </row>
    <row r="2" spans="1:4">
      <c r="A2" s="68"/>
      <c r="B2" s="69"/>
      <c r="C2" s="70"/>
      <c r="D2" s="67"/>
    </row>
    <row r="3" spans="1:4" ht="15.75">
      <c r="A3" s="74"/>
      <c r="B3" s="170" t="s">
        <v>375</v>
      </c>
      <c r="C3" s="75"/>
      <c r="D3" s="67"/>
    </row>
    <row r="4" spans="1:4">
      <c r="A4" s="74"/>
      <c r="B4" s="67"/>
      <c r="C4" s="75"/>
      <c r="D4" s="67"/>
    </row>
    <row r="5" spans="1:4" ht="105">
      <c r="A5" s="74"/>
      <c r="B5" s="137" t="s">
        <v>1957</v>
      </c>
      <c r="C5" s="75"/>
      <c r="D5" s="67"/>
    </row>
    <row r="6" spans="1:4" ht="45">
      <c r="A6" s="74"/>
      <c r="B6" s="137" t="s">
        <v>376</v>
      </c>
      <c r="C6" s="75"/>
      <c r="D6" s="67"/>
    </row>
    <row r="7" spans="1:4">
      <c r="A7" s="216"/>
      <c r="B7" s="217"/>
      <c r="C7" s="218"/>
      <c r="D7" s="67"/>
    </row>
    <row r="8" spans="1:4">
      <c r="A8" s="213"/>
      <c r="B8" s="30"/>
      <c r="C8" s="148"/>
      <c r="D8" s="67"/>
    </row>
    <row r="9" spans="1:4">
      <c r="A9" s="213"/>
      <c r="B9" s="30"/>
      <c r="C9" s="148"/>
      <c r="D9" s="67"/>
    </row>
    <row r="10" spans="1:4">
      <c r="A10" s="213"/>
      <c r="B10" s="30" t="s">
        <v>2933</v>
      </c>
      <c r="C10" s="148"/>
      <c r="D10" s="67"/>
    </row>
    <row r="11" spans="1:4">
      <c r="A11" s="213"/>
      <c r="B11" s="30"/>
      <c r="C11" s="148"/>
      <c r="D11" s="67"/>
    </row>
    <row r="12" spans="1:4">
      <c r="A12" s="213"/>
      <c r="B12" s="30"/>
      <c r="C12" s="148"/>
      <c r="D12" s="67"/>
    </row>
    <row r="13" spans="1:4">
      <c r="A13" s="213"/>
      <c r="B13" s="30"/>
      <c r="C13" s="148"/>
      <c r="D13" s="67"/>
    </row>
    <row r="14" spans="1:4">
      <c r="A14" s="213"/>
      <c r="B14" s="30"/>
      <c r="C14" s="148"/>
      <c r="D14" s="67"/>
    </row>
    <row r="15" spans="1:4">
      <c r="A15" s="213"/>
      <c r="B15" s="30"/>
      <c r="C15" s="148"/>
      <c r="D15" s="67"/>
    </row>
    <row r="16" spans="1:4">
      <c r="A16" s="213"/>
      <c r="B16" s="30"/>
      <c r="C16" s="148"/>
      <c r="D16" s="67"/>
    </row>
    <row r="17" spans="1:4">
      <c r="A17" s="213"/>
      <c r="B17" s="30"/>
      <c r="C17" s="148"/>
      <c r="D17" s="67"/>
    </row>
    <row r="18" spans="1:4">
      <c r="A18" s="213"/>
      <c r="B18" s="30"/>
      <c r="C18" s="148"/>
      <c r="D18" s="67"/>
    </row>
    <row r="19" spans="1:4">
      <c r="A19" s="213"/>
      <c r="B19" s="30"/>
      <c r="C19" s="148"/>
      <c r="D19" s="67"/>
    </row>
    <row r="20" spans="1:4">
      <c r="A20" s="213"/>
      <c r="B20" s="30"/>
      <c r="C20" s="148"/>
      <c r="D20" s="67"/>
    </row>
    <row r="21" spans="1:4">
      <c r="A21" s="213"/>
      <c r="B21" s="30"/>
      <c r="C21" s="148"/>
      <c r="D21" s="67"/>
    </row>
    <row r="22" spans="1:4">
      <c r="A22" s="213"/>
      <c r="B22" s="30"/>
      <c r="C22" s="148"/>
      <c r="D22" s="67"/>
    </row>
    <row r="23" spans="1:4">
      <c r="A23" s="213"/>
      <c r="B23" s="30"/>
      <c r="C23" s="148"/>
      <c r="D23" s="67"/>
    </row>
    <row r="24" spans="1:4">
      <c r="A24" s="213"/>
      <c r="B24" s="30"/>
      <c r="C24" s="148"/>
      <c r="D24" s="67"/>
    </row>
    <row r="25" spans="1:4">
      <c r="A25" s="213"/>
      <c r="B25" s="30"/>
      <c r="C25" s="148"/>
      <c r="D25" s="67"/>
    </row>
    <row r="26" spans="1:4">
      <c r="A26" s="213"/>
      <c r="B26" s="30"/>
      <c r="C26" s="148"/>
      <c r="D26" s="67"/>
    </row>
    <row r="27" spans="1:4">
      <c r="A27" s="213"/>
      <c r="B27" s="30"/>
      <c r="C27" s="148"/>
      <c r="D27" s="67"/>
    </row>
    <row r="28" spans="1:4">
      <c r="A28" s="213"/>
      <c r="B28" s="30"/>
      <c r="C28" s="148"/>
      <c r="D28" s="67"/>
    </row>
    <row r="29" spans="1:4">
      <c r="A29" s="213"/>
      <c r="B29" s="30"/>
      <c r="C29" s="148"/>
      <c r="D29" s="67"/>
    </row>
    <row r="30" spans="1:4">
      <c r="A30" s="213"/>
      <c r="B30" s="30"/>
      <c r="C30" s="148"/>
      <c r="D30" s="67"/>
    </row>
    <row r="31" spans="1:4">
      <c r="A31" s="213"/>
      <c r="B31" s="30"/>
      <c r="C31" s="148"/>
      <c r="D31" s="67"/>
    </row>
    <row r="32" spans="1:4">
      <c r="A32" s="213"/>
      <c r="B32" s="30"/>
      <c r="C32" s="148"/>
      <c r="D32" s="67"/>
    </row>
    <row r="33" spans="1:4">
      <c r="A33" s="213"/>
      <c r="B33" s="30"/>
      <c r="C33" s="148"/>
      <c r="D33" s="67"/>
    </row>
    <row r="34" spans="1:4">
      <c r="A34" s="213"/>
      <c r="B34" s="30"/>
      <c r="C34" s="148"/>
      <c r="D34" s="67"/>
    </row>
    <row r="35" spans="1:4">
      <c r="A35" s="213"/>
      <c r="B35" s="30"/>
      <c r="C35" s="148"/>
      <c r="D35" s="67"/>
    </row>
    <row r="36" spans="1:4">
      <c r="A36" s="213"/>
      <c r="B36" s="30"/>
      <c r="C36" s="148"/>
      <c r="D36" s="67"/>
    </row>
    <row r="37" spans="1:4">
      <c r="A37" s="213"/>
      <c r="B37" s="30"/>
      <c r="C37" s="148"/>
      <c r="D37" s="67"/>
    </row>
    <row r="38" spans="1:4">
      <c r="A38" s="213"/>
      <c r="B38" s="30"/>
      <c r="C38" s="148"/>
      <c r="D38" s="67"/>
    </row>
    <row r="39" spans="1:4">
      <c r="A39" s="213"/>
      <c r="B39" s="30"/>
      <c r="C39" s="148"/>
      <c r="D39" s="67"/>
    </row>
    <row r="40" spans="1:4">
      <c r="A40" s="213"/>
      <c r="B40" s="30"/>
      <c r="C40" s="148"/>
      <c r="D40" s="67"/>
    </row>
    <row r="41" spans="1:4">
      <c r="A41" s="213"/>
      <c r="B41" s="30"/>
      <c r="C41" s="148"/>
      <c r="D41" s="67"/>
    </row>
    <row r="42" spans="1:4">
      <c r="A42" s="213"/>
      <c r="B42" s="30"/>
      <c r="C42" s="148"/>
      <c r="D42" s="67"/>
    </row>
    <row r="43" spans="1:4" ht="15.75" thickBot="1">
      <c r="A43" s="215"/>
      <c r="B43" s="150"/>
      <c r="C43" s="152"/>
      <c r="D43" s="67"/>
    </row>
    <row r="44" spans="1:4">
      <c r="A44" s="67" t="s">
        <v>377</v>
      </c>
      <c r="B44" s="67"/>
      <c r="C44" s="67"/>
      <c r="D44" s="67"/>
    </row>
    <row r="45" spans="1:4" ht="15.75" thickBot="1">
      <c r="A45" s="67"/>
      <c r="B45" s="135" t="s">
        <v>547</v>
      </c>
      <c r="C45" s="67"/>
      <c r="D45" s="67"/>
    </row>
    <row r="46" spans="1:4">
      <c r="A46" s="219"/>
      <c r="B46" s="220"/>
      <c r="C46" s="221"/>
      <c r="D46" s="67"/>
    </row>
    <row r="47" spans="1:4" ht="15.75">
      <c r="A47" s="213"/>
      <c r="B47" s="222"/>
      <c r="C47" s="148"/>
      <c r="D47" s="67"/>
    </row>
    <row r="48" spans="1:4">
      <c r="A48" s="213"/>
      <c r="B48" s="30"/>
      <c r="C48" s="148"/>
      <c r="D48" s="67"/>
    </row>
    <row r="49" spans="1:4">
      <c r="A49" s="213"/>
      <c r="B49" s="30"/>
      <c r="C49" s="148"/>
      <c r="D49" s="67"/>
    </row>
    <row r="50" spans="1:4">
      <c r="A50" s="213"/>
      <c r="B50" s="30"/>
      <c r="C50" s="148"/>
      <c r="D50" s="67"/>
    </row>
    <row r="51" spans="1:4">
      <c r="A51" s="213"/>
      <c r="B51" s="30"/>
      <c r="C51" s="148"/>
      <c r="D51" s="67"/>
    </row>
    <row r="52" spans="1:4">
      <c r="A52" s="213"/>
      <c r="B52" s="30"/>
      <c r="C52" s="148"/>
      <c r="D52" s="67"/>
    </row>
    <row r="53" spans="1:4">
      <c r="A53" s="213"/>
      <c r="B53" s="30"/>
      <c r="C53" s="148"/>
      <c r="D53" s="67"/>
    </row>
    <row r="54" spans="1:4">
      <c r="A54" s="213"/>
      <c r="B54" s="30"/>
      <c r="C54" s="148"/>
      <c r="D54" s="67"/>
    </row>
    <row r="55" spans="1:4">
      <c r="A55" s="213"/>
      <c r="B55" s="30"/>
      <c r="C55" s="148"/>
      <c r="D55" s="67"/>
    </row>
    <row r="56" spans="1:4">
      <c r="A56" s="213"/>
      <c r="B56" s="30"/>
      <c r="C56" s="148"/>
      <c r="D56" s="67"/>
    </row>
    <row r="57" spans="1:4">
      <c r="A57" s="213"/>
      <c r="B57" s="30"/>
      <c r="C57" s="148"/>
      <c r="D57" s="67"/>
    </row>
    <row r="58" spans="1:4">
      <c r="A58" s="213"/>
      <c r="B58" s="30"/>
      <c r="C58" s="148"/>
      <c r="D58" s="67"/>
    </row>
    <row r="59" spans="1:4">
      <c r="A59" s="213"/>
      <c r="B59" s="30"/>
      <c r="C59" s="148"/>
      <c r="D59" s="67"/>
    </row>
    <row r="60" spans="1:4">
      <c r="A60" s="213"/>
      <c r="B60" s="30"/>
      <c r="C60" s="148"/>
      <c r="D60" s="67"/>
    </row>
    <row r="61" spans="1:4">
      <c r="A61" s="213"/>
      <c r="B61" s="30"/>
      <c r="C61" s="148"/>
      <c r="D61" s="67"/>
    </row>
    <row r="62" spans="1:4">
      <c r="A62" s="213"/>
      <c r="B62" s="30"/>
      <c r="C62" s="148"/>
      <c r="D62" s="67"/>
    </row>
    <row r="63" spans="1:4">
      <c r="A63" s="213"/>
      <c r="B63" s="30"/>
      <c r="C63" s="148"/>
      <c r="D63" s="67"/>
    </row>
    <row r="64" spans="1:4">
      <c r="A64" s="213"/>
      <c r="B64" s="30"/>
      <c r="C64" s="148"/>
      <c r="D64" s="67"/>
    </row>
    <row r="65" spans="1:4">
      <c r="A65" s="213"/>
      <c r="B65" s="30"/>
      <c r="C65" s="148"/>
      <c r="D65" s="67"/>
    </row>
    <row r="66" spans="1:4">
      <c r="A66" s="213"/>
      <c r="B66" s="30"/>
      <c r="C66" s="148"/>
      <c r="D66" s="67"/>
    </row>
    <row r="67" spans="1:4">
      <c r="A67" s="213"/>
      <c r="B67" s="30"/>
      <c r="C67" s="148"/>
      <c r="D67" s="67"/>
    </row>
    <row r="68" spans="1:4">
      <c r="A68" s="213"/>
      <c r="B68" s="30"/>
      <c r="C68" s="148"/>
      <c r="D68" s="67"/>
    </row>
    <row r="69" spans="1:4">
      <c r="A69" s="213"/>
      <c r="B69" s="30"/>
      <c r="C69" s="148"/>
      <c r="D69" s="67"/>
    </row>
    <row r="70" spans="1:4">
      <c r="A70" s="213"/>
      <c r="B70" s="30"/>
      <c r="C70" s="148"/>
      <c r="D70" s="67"/>
    </row>
    <row r="71" spans="1:4">
      <c r="A71" s="213"/>
      <c r="B71" s="30"/>
      <c r="C71" s="148"/>
      <c r="D71" s="67"/>
    </row>
    <row r="72" spans="1:4">
      <c r="A72" s="213"/>
      <c r="B72" s="30"/>
      <c r="C72" s="148"/>
      <c r="D72" s="67"/>
    </row>
    <row r="73" spans="1:4">
      <c r="A73" s="213"/>
      <c r="B73" s="30"/>
      <c r="C73" s="148"/>
      <c r="D73" s="67"/>
    </row>
    <row r="74" spans="1:4">
      <c r="A74" s="213"/>
      <c r="B74" s="30"/>
      <c r="C74" s="148"/>
      <c r="D74" s="67"/>
    </row>
    <row r="75" spans="1:4">
      <c r="A75" s="213"/>
      <c r="B75" s="30"/>
      <c r="C75" s="148"/>
      <c r="D75" s="67"/>
    </row>
    <row r="76" spans="1:4">
      <c r="A76" s="213"/>
      <c r="B76" s="30"/>
      <c r="C76" s="148"/>
      <c r="D76" s="67"/>
    </row>
    <row r="77" spans="1:4">
      <c r="A77" s="213"/>
      <c r="B77" s="30"/>
      <c r="C77" s="148"/>
      <c r="D77" s="67"/>
    </row>
    <row r="78" spans="1:4">
      <c r="A78" s="213"/>
      <c r="B78" s="30"/>
      <c r="C78" s="148"/>
      <c r="D78" s="67"/>
    </row>
    <row r="79" spans="1:4">
      <c r="A79" s="213"/>
      <c r="B79" s="30"/>
      <c r="C79" s="148"/>
      <c r="D79" s="67"/>
    </row>
    <row r="80" spans="1:4">
      <c r="A80" s="213"/>
      <c r="B80" s="30"/>
      <c r="C80" s="148"/>
      <c r="D80" s="67"/>
    </row>
    <row r="81" spans="1:4">
      <c r="A81" s="213"/>
      <c r="B81" s="30"/>
      <c r="C81" s="148"/>
      <c r="D81" s="67"/>
    </row>
    <row r="82" spans="1:4">
      <c r="A82" s="213"/>
      <c r="B82" s="30"/>
      <c r="C82" s="148"/>
      <c r="D82" s="67"/>
    </row>
    <row r="83" spans="1:4">
      <c r="A83" s="213"/>
      <c r="B83" s="30"/>
      <c r="C83" s="148"/>
      <c r="D83" s="67"/>
    </row>
    <row r="84" spans="1:4">
      <c r="A84" s="213"/>
      <c r="B84" s="30"/>
      <c r="C84" s="148"/>
      <c r="D84" s="67"/>
    </row>
    <row r="85" spans="1:4">
      <c r="A85" s="213"/>
      <c r="B85" s="30"/>
      <c r="C85" s="148"/>
      <c r="D85" s="67"/>
    </row>
    <row r="86" spans="1:4">
      <c r="A86" s="213"/>
      <c r="B86" s="30"/>
      <c r="C86" s="148"/>
      <c r="D86" s="67"/>
    </row>
    <row r="87" spans="1:4">
      <c r="A87" s="213"/>
      <c r="B87" s="30"/>
      <c r="C87" s="148"/>
      <c r="D87" s="67"/>
    </row>
    <row r="88" spans="1:4">
      <c r="A88" s="213"/>
      <c r="B88" s="30"/>
      <c r="C88" s="148"/>
      <c r="D88" s="67"/>
    </row>
    <row r="89" spans="1:4">
      <c r="A89" s="213"/>
      <c r="B89" s="30"/>
      <c r="C89" s="148"/>
      <c r="D89" s="67"/>
    </row>
    <row r="90" spans="1:4">
      <c r="A90" s="213"/>
      <c r="B90" s="30"/>
      <c r="C90" s="148"/>
      <c r="D90" s="67"/>
    </row>
    <row r="91" spans="1:4" ht="15.75" thickBot="1">
      <c r="A91" s="215"/>
      <c r="B91" s="150"/>
      <c r="C91" s="152"/>
      <c r="D91" s="67"/>
    </row>
    <row r="92" spans="1:4">
      <c r="A92" s="135" t="s">
        <v>378</v>
      </c>
      <c r="B92" s="135"/>
      <c r="C92" s="135"/>
      <c r="D92" s="67"/>
    </row>
    <row r="93" spans="1:4" ht="15.75" thickBot="1">
      <c r="A93" s="67"/>
      <c r="B93" s="67"/>
      <c r="C93" s="67"/>
      <c r="D93" s="67"/>
    </row>
    <row r="94" spans="1:4">
      <c r="A94" s="219"/>
      <c r="B94" s="220"/>
      <c r="C94" s="221"/>
      <c r="D94" s="67"/>
    </row>
    <row r="95" spans="1:4" ht="15.75">
      <c r="A95" s="213"/>
      <c r="B95" s="222"/>
      <c r="C95" s="148"/>
      <c r="D95" s="67"/>
    </row>
    <row r="96" spans="1:4">
      <c r="A96" s="213"/>
      <c r="B96" s="30"/>
      <c r="C96" s="148"/>
      <c r="D96" s="67"/>
    </row>
    <row r="97" spans="1:4">
      <c r="A97" s="213"/>
      <c r="B97" s="30"/>
      <c r="C97" s="148"/>
      <c r="D97" s="67"/>
    </row>
    <row r="98" spans="1:4">
      <c r="A98" s="213"/>
      <c r="B98" s="30"/>
      <c r="C98" s="148"/>
      <c r="D98" s="67"/>
    </row>
    <row r="99" spans="1:4">
      <c r="A99" s="213"/>
      <c r="B99" s="30"/>
      <c r="C99" s="148"/>
      <c r="D99" s="67"/>
    </row>
    <row r="100" spans="1:4">
      <c r="A100" s="213"/>
      <c r="B100" s="30"/>
      <c r="C100" s="148"/>
      <c r="D100" s="67"/>
    </row>
    <row r="101" spans="1:4">
      <c r="A101" s="213"/>
      <c r="B101" s="30"/>
      <c r="C101" s="148"/>
      <c r="D101" s="67"/>
    </row>
    <row r="102" spans="1:4">
      <c r="A102" s="213"/>
      <c r="B102" s="30"/>
      <c r="C102" s="148"/>
      <c r="D102" s="67"/>
    </row>
    <row r="103" spans="1:4">
      <c r="A103" s="213"/>
      <c r="B103" s="30"/>
      <c r="C103" s="148"/>
      <c r="D103" s="67"/>
    </row>
    <row r="104" spans="1:4">
      <c r="A104" s="213"/>
      <c r="B104" s="30"/>
      <c r="C104" s="148"/>
      <c r="D104" s="67"/>
    </row>
    <row r="105" spans="1:4">
      <c r="A105" s="213"/>
      <c r="B105" s="30"/>
      <c r="C105" s="148"/>
      <c r="D105" s="67"/>
    </row>
    <row r="106" spans="1:4">
      <c r="A106" s="213"/>
      <c r="B106" s="30"/>
      <c r="C106" s="148"/>
      <c r="D106" s="67"/>
    </row>
    <row r="107" spans="1:4">
      <c r="A107" s="213"/>
      <c r="B107" s="30"/>
      <c r="C107" s="148"/>
      <c r="D107" s="67"/>
    </row>
    <row r="108" spans="1:4">
      <c r="A108" s="213"/>
      <c r="B108" s="30"/>
      <c r="C108" s="148"/>
      <c r="D108" s="67"/>
    </row>
    <row r="109" spans="1:4">
      <c r="A109" s="213"/>
      <c r="B109" s="30"/>
      <c r="C109" s="148"/>
      <c r="D109" s="67"/>
    </row>
    <row r="110" spans="1:4">
      <c r="A110" s="213"/>
      <c r="B110" s="30"/>
      <c r="C110" s="148"/>
      <c r="D110" s="67"/>
    </row>
    <row r="111" spans="1:4">
      <c r="A111" s="213"/>
      <c r="B111" s="30"/>
      <c r="C111" s="148"/>
      <c r="D111" s="67"/>
    </row>
    <row r="112" spans="1:4">
      <c r="A112" s="213"/>
      <c r="B112" s="30"/>
      <c r="C112" s="148"/>
      <c r="D112" s="67"/>
    </row>
    <row r="113" spans="1:4">
      <c r="A113" s="213"/>
      <c r="B113" s="30"/>
      <c r="C113" s="148"/>
      <c r="D113" s="67"/>
    </row>
    <row r="114" spans="1:4">
      <c r="A114" s="213"/>
      <c r="B114" s="30"/>
      <c r="C114" s="148"/>
      <c r="D114" s="67"/>
    </row>
    <row r="115" spans="1:4">
      <c r="A115" s="213"/>
      <c r="B115" s="30"/>
      <c r="C115" s="148"/>
      <c r="D115" s="67"/>
    </row>
    <row r="116" spans="1:4">
      <c r="A116" s="213"/>
      <c r="B116" s="30"/>
      <c r="C116" s="148"/>
      <c r="D116" s="67"/>
    </row>
    <row r="117" spans="1:4">
      <c r="A117" s="213"/>
      <c r="B117" s="30"/>
      <c r="C117" s="148"/>
      <c r="D117" s="67"/>
    </row>
    <row r="118" spans="1:4">
      <c r="A118" s="213"/>
      <c r="B118" s="30"/>
      <c r="C118" s="148"/>
      <c r="D118" s="67"/>
    </row>
    <row r="119" spans="1:4">
      <c r="A119" s="213"/>
      <c r="B119" s="30"/>
      <c r="C119" s="148"/>
      <c r="D119" s="67"/>
    </row>
    <row r="120" spans="1:4">
      <c r="A120" s="213"/>
      <c r="B120" s="30"/>
      <c r="C120" s="148"/>
      <c r="D120" s="67"/>
    </row>
    <row r="121" spans="1:4">
      <c r="A121" s="213"/>
      <c r="B121" s="30"/>
      <c r="C121" s="148"/>
      <c r="D121" s="67"/>
    </row>
    <row r="122" spans="1:4">
      <c r="A122" s="213"/>
      <c r="B122" s="30"/>
      <c r="C122" s="148"/>
      <c r="D122" s="67"/>
    </row>
    <row r="123" spans="1:4">
      <c r="A123" s="213"/>
      <c r="B123" s="30"/>
      <c r="C123" s="148"/>
      <c r="D123" s="67"/>
    </row>
    <row r="124" spans="1:4">
      <c r="A124" s="213"/>
      <c r="B124" s="30"/>
      <c r="C124" s="148"/>
      <c r="D124" s="67"/>
    </row>
    <row r="125" spans="1:4">
      <c r="A125" s="213"/>
      <c r="B125" s="30"/>
      <c r="C125" s="148"/>
      <c r="D125" s="67"/>
    </row>
    <row r="126" spans="1:4">
      <c r="A126" s="213"/>
      <c r="B126" s="30"/>
      <c r="C126" s="148"/>
      <c r="D126" s="67"/>
    </row>
    <row r="127" spans="1:4">
      <c r="A127" s="213"/>
      <c r="B127" s="30"/>
      <c r="C127" s="148"/>
      <c r="D127" s="67"/>
    </row>
    <row r="128" spans="1:4">
      <c r="A128" s="213"/>
      <c r="B128" s="30"/>
      <c r="C128" s="148"/>
      <c r="D128" s="67"/>
    </row>
    <row r="129" spans="1:4">
      <c r="A129" s="213"/>
      <c r="B129" s="30"/>
      <c r="C129" s="148"/>
      <c r="D129" s="67"/>
    </row>
    <row r="130" spans="1:4">
      <c r="A130" s="213"/>
      <c r="B130" s="30"/>
      <c r="C130" s="148"/>
      <c r="D130" s="67"/>
    </row>
    <row r="131" spans="1:4">
      <c r="A131" s="213"/>
      <c r="B131" s="30"/>
      <c r="C131" s="148"/>
      <c r="D131" s="67"/>
    </row>
    <row r="132" spans="1:4">
      <c r="A132" s="213"/>
      <c r="B132" s="30"/>
      <c r="C132" s="148"/>
      <c r="D132" s="67"/>
    </row>
    <row r="133" spans="1:4">
      <c r="A133" s="213"/>
      <c r="B133" s="30"/>
      <c r="C133" s="148"/>
      <c r="D133" s="67"/>
    </row>
    <row r="134" spans="1:4">
      <c r="A134" s="213"/>
      <c r="B134" s="30"/>
      <c r="C134" s="148"/>
      <c r="D134" s="67"/>
    </row>
    <row r="135" spans="1:4">
      <c r="A135" s="213"/>
      <c r="B135" s="30"/>
      <c r="C135" s="148"/>
      <c r="D135" s="67"/>
    </row>
    <row r="136" spans="1:4">
      <c r="A136" s="213"/>
      <c r="B136" s="30"/>
      <c r="C136" s="148"/>
      <c r="D136" s="67"/>
    </row>
    <row r="137" spans="1:4">
      <c r="A137" s="213"/>
      <c r="B137" s="30"/>
      <c r="C137" s="148"/>
      <c r="D137" s="67"/>
    </row>
    <row r="138" spans="1:4">
      <c r="A138" s="213"/>
      <c r="B138" s="30"/>
      <c r="C138" s="148"/>
      <c r="D138" s="67"/>
    </row>
    <row r="139" spans="1:4" ht="15.75" thickBot="1">
      <c r="A139" s="215"/>
      <c r="B139" s="150"/>
      <c r="C139" s="152"/>
      <c r="D139" s="67"/>
    </row>
    <row r="140" spans="1:4">
      <c r="A140" s="135" t="s">
        <v>379</v>
      </c>
      <c r="B140" s="135"/>
      <c r="C140" s="135"/>
      <c r="D140" s="67"/>
    </row>
    <row r="141" spans="1:4" ht="15.75" thickBot="1">
      <c r="A141" s="67"/>
      <c r="B141" s="67"/>
      <c r="C141" s="67"/>
      <c r="D141" s="67"/>
    </row>
    <row r="142" spans="1:4">
      <c r="A142" s="219"/>
      <c r="B142" s="220"/>
      <c r="C142" s="221"/>
      <c r="D142" s="67"/>
    </row>
    <row r="143" spans="1:4" ht="15.75">
      <c r="A143" s="213"/>
      <c r="B143" s="222"/>
      <c r="C143" s="148"/>
      <c r="D143" s="67"/>
    </row>
    <row r="144" spans="1:4">
      <c r="A144" s="213"/>
      <c r="B144" s="30"/>
      <c r="C144" s="148"/>
      <c r="D144" s="67"/>
    </row>
    <row r="145" spans="1:4">
      <c r="A145" s="213"/>
      <c r="B145" s="30"/>
      <c r="C145" s="148"/>
      <c r="D145" s="67"/>
    </row>
    <row r="146" spans="1:4">
      <c r="A146" s="213"/>
      <c r="B146" s="30"/>
      <c r="C146" s="148"/>
      <c r="D146" s="67"/>
    </row>
    <row r="147" spans="1:4">
      <c r="A147" s="213"/>
      <c r="B147" s="30"/>
      <c r="C147" s="148"/>
      <c r="D147" s="67"/>
    </row>
    <row r="148" spans="1:4">
      <c r="A148" s="213"/>
      <c r="B148" s="30"/>
      <c r="C148" s="148"/>
      <c r="D148" s="67"/>
    </row>
    <row r="149" spans="1:4">
      <c r="A149" s="213"/>
      <c r="B149" s="30"/>
      <c r="C149" s="148"/>
      <c r="D149" s="67"/>
    </row>
    <row r="150" spans="1:4">
      <c r="A150" s="213"/>
      <c r="B150" s="30"/>
      <c r="C150" s="148"/>
      <c r="D150" s="67"/>
    </row>
    <row r="151" spans="1:4">
      <c r="A151" s="213"/>
      <c r="B151" s="30"/>
      <c r="C151" s="148"/>
      <c r="D151" s="67"/>
    </row>
    <row r="152" spans="1:4">
      <c r="A152" s="213"/>
      <c r="B152" s="30"/>
      <c r="C152" s="148"/>
      <c r="D152" s="67"/>
    </row>
    <row r="153" spans="1:4">
      <c r="A153" s="213"/>
      <c r="B153" s="30"/>
      <c r="C153" s="148"/>
      <c r="D153" s="67"/>
    </row>
    <row r="154" spans="1:4">
      <c r="A154" s="213"/>
      <c r="B154" s="30"/>
      <c r="C154" s="148"/>
      <c r="D154" s="67"/>
    </row>
    <row r="155" spans="1:4">
      <c r="A155" s="213"/>
      <c r="B155" s="30"/>
      <c r="C155" s="148"/>
      <c r="D155" s="67"/>
    </row>
    <row r="156" spans="1:4">
      <c r="A156" s="213"/>
      <c r="B156" s="30"/>
      <c r="C156" s="148"/>
      <c r="D156" s="67"/>
    </row>
    <row r="157" spans="1:4">
      <c r="A157" s="213"/>
      <c r="B157" s="30"/>
      <c r="C157" s="148"/>
      <c r="D157" s="67"/>
    </row>
    <row r="158" spans="1:4">
      <c r="A158" s="213"/>
      <c r="B158" s="30"/>
      <c r="C158" s="148"/>
      <c r="D158" s="67"/>
    </row>
    <row r="159" spans="1:4">
      <c r="A159" s="213"/>
      <c r="B159" s="30"/>
      <c r="C159" s="148"/>
      <c r="D159" s="67"/>
    </row>
    <row r="160" spans="1:4">
      <c r="A160" s="213"/>
      <c r="B160" s="30"/>
      <c r="C160" s="148"/>
      <c r="D160" s="67"/>
    </row>
    <row r="161" spans="1:4">
      <c r="A161" s="213"/>
      <c r="B161" s="30"/>
      <c r="C161" s="148"/>
      <c r="D161" s="67"/>
    </row>
    <row r="162" spans="1:4">
      <c r="A162" s="213"/>
      <c r="B162" s="30"/>
      <c r="C162" s="148"/>
      <c r="D162" s="67"/>
    </row>
    <row r="163" spans="1:4">
      <c r="A163" s="213"/>
      <c r="B163" s="30"/>
      <c r="C163" s="148"/>
      <c r="D163" s="67"/>
    </row>
    <row r="164" spans="1:4">
      <c r="A164" s="213"/>
      <c r="B164" s="30"/>
      <c r="C164" s="148"/>
      <c r="D164" s="67"/>
    </row>
    <row r="165" spans="1:4">
      <c r="A165" s="213"/>
      <c r="B165" s="30"/>
      <c r="C165" s="148"/>
      <c r="D165" s="67"/>
    </row>
    <row r="166" spans="1:4">
      <c r="A166" s="213"/>
      <c r="B166" s="30"/>
      <c r="C166" s="148"/>
      <c r="D166" s="67"/>
    </row>
    <row r="167" spans="1:4">
      <c r="A167" s="213"/>
      <c r="B167" s="30"/>
      <c r="C167" s="148"/>
      <c r="D167" s="67"/>
    </row>
    <row r="168" spans="1:4">
      <c r="A168" s="213"/>
      <c r="B168" s="30"/>
      <c r="C168" s="148"/>
      <c r="D168" s="67"/>
    </row>
    <row r="169" spans="1:4">
      <c r="A169" s="213"/>
      <c r="B169" s="30"/>
      <c r="C169" s="148"/>
      <c r="D169" s="67"/>
    </row>
    <row r="170" spans="1:4">
      <c r="A170" s="213"/>
      <c r="B170" s="30"/>
      <c r="C170" s="148"/>
      <c r="D170" s="67"/>
    </row>
    <row r="171" spans="1:4">
      <c r="A171" s="213"/>
      <c r="B171" s="30"/>
      <c r="C171" s="148"/>
      <c r="D171" s="67"/>
    </row>
    <row r="172" spans="1:4">
      <c r="A172" s="213"/>
      <c r="B172" s="30"/>
      <c r="C172" s="148"/>
      <c r="D172" s="67"/>
    </row>
    <row r="173" spans="1:4">
      <c r="A173" s="213"/>
      <c r="B173" s="30"/>
      <c r="C173" s="148"/>
      <c r="D173" s="67"/>
    </row>
    <row r="174" spans="1:4">
      <c r="A174" s="213"/>
      <c r="B174" s="30"/>
      <c r="C174" s="148"/>
      <c r="D174" s="67"/>
    </row>
    <row r="175" spans="1:4">
      <c r="A175" s="213"/>
      <c r="B175" s="30"/>
      <c r="C175" s="148"/>
      <c r="D175" s="67"/>
    </row>
    <row r="176" spans="1:4">
      <c r="A176" s="213"/>
      <c r="B176" s="30"/>
      <c r="C176" s="148"/>
      <c r="D176" s="67"/>
    </row>
    <row r="177" spans="1:4">
      <c r="A177" s="213"/>
      <c r="B177" s="30"/>
      <c r="C177" s="148"/>
      <c r="D177" s="67"/>
    </row>
    <row r="178" spans="1:4">
      <c r="A178" s="213"/>
      <c r="B178" s="30"/>
      <c r="C178" s="148"/>
      <c r="D178" s="67"/>
    </row>
    <row r="179" spans="1:4">
      <c r="A179" s="213"/>
      <c r="B179" s="30"/>
      <c r="C179" s="148"/>
      <c r="D179" s="67"/>
    </row>
    <row r="180" spans="1:4">
      <c r="A180" s="213"/>
      <c r="B180" s="30"/>
      <c r="C180" s="148"/>
      <c r="D180" s="67"/>
    </row>
    <row r="181" spans="1:4">
      <c r="A181" s="213"/>
      <c r="B181" s="30"/>
      <c r="C181" s="148"/>
      <c r="D181" s="67"/>
    </row>
    <row r="182" spans="1:4">
      <c r="A182" s="213"/>
      <c r="B182" s="30"/>
      <c r="C182" s="148"/>
      <c r="D182" s="67"/>
    </row>
    <row r="183" spans="1:4">
      <c r="A183" s="213"/>
      <c r="B183" s="30"/>
      <c r="C183" s="148"/>
      <c r="D183" s="67"/>
    </row>
    <row r="184" spans="1:4">
      <c r="A184" s="213"/>
      <c r="B184" s="30"/>
      <c r="C184" s="148"/>
      <c r="D184" s="67"/>
    </row>
    <row r="185" spans="1:4">
      <c r="A185" s="213"/>
      <c r="B185" s="30"/>
      <c r="C185" s="148"/>
      <c r="D185" s="67"/>
    </row>
    <row r="186" spans="1:4">
      <c r="A186" s="213"/>
      <c r="B186" s="30"/>
      <c r="C186" s="148"/>
      <c r="D186" s="67"/>
    </row>
    <row r="187" spans="1:4" ht="15.75" thickBot="1">
      <c r="A187" s="215"/>
      <c r="B187" s="150"/>
      <c r="C187" s="152"/>
      <c r="D187" s="67"/>
    </row>
    <row r="188" spans="1:4">
      <c r="A188" s="135" t="s">
        <v>380</v>
      </c>
      <c r="B188" s="135"/>
      <c r="C188" s="135"/>
      <c r="D188" s="67"/>
    </row>
    <row r="189" spans="1:4">
      <c r="A189" s="67"/>
      <c r="B189" s="67"/>
      <c r="C189" s="67"/>
      <c r="D189" s="67"/>
    </row>
    <row r="190" spans="1:4">
      <c r="A190" s="67"/>
      <c r="B190" s="67" t="s">
        <v>381</v>
      </c>
      <c r="C190" s="67"/>
      <c r="D190" s="67"/>
    </row>
    <row r="191" spans="1:4">
      <c r="D191" s="67"/>
    </row>
    <row r="192" spans="1:4">
      <c r="D192" s="67"/>
    </row>
    <row r="193" spans="4:4">
      <c r="D193" s="67"/>
    </row>
    <row r="194" spans="4:4">
      <c r="D194" s="67"/>
    </row>
    <row r="195" spans="4:4">
      <c r="D195" s="67"/>
    </row>
    <row r="196" spans="4:4">
      <c r="D196" s="67"/>
    </row>
    <row r="197" spans="4:4">
      <c r="D197" s="67"/>
    </row>
    <row r="198" spans="4:4">
      <c r="D198" s="67"/>
    </row>
    <row r="199" spans="4:4">
      <c r="D199" s="67"/>
    </row>
    <row r="200" spans="4:4">
      <c r="D200" s="67"/>
    </row>
    <row r="201" spans="4:4">
      <c r="D201" s="67"/>
    </row>
    <row r="202" spans="4:4">
      <c r="D202" s="67"/>
    </row>
    <row r="203" spans="4:4">
      <c r="D203" s="67"/>
    </row>
    <row r="204" spans="4:4">
      <c r="D204" s="67"/>
    </row>
    <row r="205" spans="4:4">
      <c r="D205" s="67"/>
    </row>
    <row r="206" spans="4:4">
      <c r="D206" s="67"/>
    </row>
    <row r="207" spans="4:4">
      <c r="D207" s="67"/>
    </row>
    <row r="208" spans="4:4">
      <c r="D208" s="67"/>
    </row>
    <row r="209" spans="4:4">
      <c r="D209" s="67"/>
    </row>
  </sheetData>
  <printOptions horizontalCentered="1"/>
  <pageMargins left="0.5" right="0.5" top="0.5" bottom="0.5" header="0.5" footer="0.5"/>
  <pageSetup scale="91" fitToHeight="4" orientation="portrait" r:id="rId1"/>
  <headerFooter alignWithMargins="0"/>
  <rowBreaks count="3" manualBreakCount="3">
    <brk id="45" max="16383" man="1"/>
    <brk id="92" max="16383" man="1"/>
    <brk id="141" max="1638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56</vt:i4>
      </vt:variant>
      <vt:variant>
        <vt:lpstr>Named Ranges</vt:lpstr>
      </vt:variant>
      <vt:variant>
        <vt:i4>141</vt:i4>
      </vt:variant>
    </vt:vector>
  </HeadingPairs>
  <TitlesOfParts>
    <vt:vector size="197" baseType="lpstr">
      <vt:lpstr>README</vt:lpstr>
      <vt:lpstr>Data Sheet</vt:lpstr>
      <vt:lpstr>Cover</vt:lpstr>
      <vt:lpstr>Table</vt:lpstr>
      <vt:lpstr>Sch.1</vt:lpstr>
      <vt:lpstr>Comments</vt:lpstr>
      <vt:lpstr>Sch.2</vt:lpstr>
      <vt:lpstr>Sch.3</vt:lpstr>
      <vt:lpstr>Sch.4</vt:lpstr>
      <vt:lpstr>Sch.5</vt:lpstr>
      <vt:lpstr>Sch.6</vt:lpstr>
      <vt:lpstr>Sch.7</vt:lpstr>
      <vt:lpstr>Sch.8</vt:lpstr>
      <vt:lpstr>Sch.9</vt:lpstr>
      <vt:lpstr>Sch.10</vt:lpstr>
      <vt:lpstr>Sch.11</vt:lpstr>
      <vt:lpstr>Sch.12</vt:lpstr>
      <vt:lpstr>Sch.13</vt:lpstr>
      <vt:lpstr>Sch.14</vt:lpstr>
      <vt:lpstr>Sch.17</vt:lpstr>
      <vt:lpstr>Sch.18</vt:lpstr>
      <vt:lpstr>Sch.19</vt:lpstr>
      <vt:lpstr>Sch.20</vt:lpstr>
      <vt:lpstr>Sch.24</vt:lpstr>
      <vt:lpstr>Sch.27</vt:lpstr>
      <vt:lpstr>Sch.28</vt:lpstr>
      <vt:lpstr>Sch.30</vt:lpstr>
      <vt:lpstr>Sch.31</vt:lpstr>
      <vt:lpstr>Sch.32</vt:lpstr>
      <vt:lpstr>Sch.33</vt:lpstr>
      <vt:lpstr>Sch.36</vt:lpstr>
      <vt:lpstr>Sch.38</vt:lpstr>
      <vt:lpstr>Sch.41</vt:lpstr>
      <vt:lpstr>Sch.42</vt:lpstr>
      <vt:lpstr>Sch.43</vt:lpstr>
      <vt:lpstr>Sch.44</vt:lpstr>
      <vt:lpstr>Sch.45</vt:lpstr>
      <vt:lpstr>Sch.46</vt:lpstr>
      <vt:lpstr>Sch.47</vt:lpstr>
      <vt:lpstr>Sch.48</vt:lpstr>
      <vt:lpstr>Sch.49</vt:lpstr>
      <vt:lpstr>Sch.50</vt:lpstr>
      <vt:lpstr>Sch.51</vt:lpstr>
      <vt:lpstr>Sch.53</vt:lpstr>
      <vt:lpstr>Sch.54</vt:lpstr>
      <vt:lpstr>Sch.55</vt:lpstr>
      <vt:lpstr>Sch.56</vt:lpstr>
      <vt:lpstr>Sch.56A</vt:lpstr>
      <vt:lpstr>Sch.56B</vt:lpstr>
      <vt:lpstr>Sch.56C</vt:lpstr>
      <vt:lpstr>Sch.57</vt:lpstr>
      <vt:lpstr>Sch.58</vt:lpstr>
      <vt:lpstr>Sch.59</vt:lpstr>
      <vt:lpstr>Sch.61</vt:lpstr>
      <vt:lpstr>Sch.65</vt:lpstr>
      <vt:lpstr>5Yr._Book</vt:lpstr>
      <vt:lpstr>_5YR._BOOK</vt:lpstr>
      <vt:lpstr>_PG1</vt:lpstr>
      <vt:lpstr>_PG10</vt:lpstr>
      <vt:lpstr>_PG100</vt:lpstr>
      <vt:lpstr>_PG11</vt:lpstr>
      <vt:lpstr>_PG16</vt:lpstr>
      <vt:lpstr>_PG17</vt:lpstr>
      <vt:lpstr>_PG18</vt:lpstr>
      <vt:lpstr>_PG19</vt:lpstr>
      <vt:lpstr>_PG2</vt:lpstr>
      <vt:lpstr>_PG20</vt:lpstr>
      <vt:lpstr>_PG21</vt:lpstr>
      <vt:lpstr>_PG22</vt:lpstr>
      <vt:lpstr>_PG23</vt:lpstr>
      <vt:lpstr>_PG24</vt:lpstr>
      <vt:lpstr>_PG25</vt:lpstr>
      <vt:lpstr>_PG29</vt:lpstr>
      <vt:lpstr>_PG3</vt:lpstr>
      <vt:lpstr>_PG30</vt:lpstr>
      <vt:lpstr>_PG32</vt:lpstr>
      <vt:lpstr>_PG33</vt:lpstr>
      <vt:lpstr>_PG34</vt:lpstr>
      <vt:lpstr>_PG35</vt:lpstr>
      <vt:lpstr>_PG4</vt:lpstr>
      <vt:lpstr>_PG43</vt:lpstr>
      <vt:lpstr>_PG44</vt:lpstr>
      <vt:lpstr>_PG45</vt:lpstr>
      <vt:lpstr>_PG46</vt:lpstr>
      <vt:lpstr>_PG47</vt:lpstr>
      <vt:lpstr>_PG5</vt:lpstr>
      <vt:lpstr>_PG55</vt:lpstr>
      <vt:lpstr>_PG6</vt:lpstr>
      <vt:lpstr>_PG64</vt:lpstr>
      <vt:lpstr>_PG65</vt:lpstr>
      <vt:lpstr>_PG66</vt:lpstr>
      <vt:lpstr>_PG7</vt:lpstr>
      <vt:lpstr>_PG73</vt:lpstr>
      <vt:lpstr>_PG74</vt:lpstr>
      <vt:lpstr>_PG75</vt:lpstr>
      <vt:lpstr>_PG76</vt:lpstr>
      <vt:lpstr>_PG78</vt:lpstr>
      <vt:lpstr>_PG8</vt:lpstr>
      <vt:lpstr>_PG80</vt:lpstr>
      <vt:lpstr>_PG82</vt:lpstr>
      <vt:lpstr>_PG83</vt:lpstr>
      <vt:lpstr>_PG84</vt:lpstr>
      <vt:lpstr>_PG85</vt:lpstr>
      <vt:lpstr>_PG86</vt:lpstr>
      <vt:lpstr>_PG87</vt:lpstr>
      <vt:lpstr>_PG88</vt:lpstr>
      <vt:lpstr>_PG89</vt:lpstr>
      <vt:lpstr>_PG9</vt:lpstr>
      <vt:lpstr>_PG90</vt:lpstr>
      <vt:lpstr>_PG91</vt:lpstr>
      <vt:lpstr>_PG92</vt:lpstr>
      <vt:lpstr>_PG93</vt:lpstr>
      <vt:lpstr>_PG96</vt:lpstr>
      <vt:lpstr>COMMENTSPM</vt:lpstr>
      <vt:lpstr>CONAMEDATE</vt:lpstr>
      <vt:lpstr>CONAMEDATE2</vt:lpstr>
      <vt:lpstr>CONAMEDATE3</vt:lpstr>
      <vt:lpstr>CONAMEDATE4</vt:lpstr>
      <vt:lpstr>CONAMEDATE5</vt:lpstr>
      <vt:lpstr>CONAMEDATE6</vt:lpstr>
      <vt:lpstr>CONAMEDATE7</vt:lpstr>
      <vt:lpstr>COVER</vt:lpstr>
      <vt:lpstr>COVERPM</vt:lpstr>
      <vt:lpstr>DATA_SHEET</vt:lpstr>
      <vt:lpstr>'5Yr._Book'!Print_Area</vt:lpstr>
      <vt:lpstr>README!Print_Area</vt:lpstr>
      <vt:lpstr>Sch.13!Print_Area</vt:lpstr>
      <vt:lpstr>Sch.14!Print_Area</vt:lpstr>
      <vt:lpstr>Sch.17!Print_Area</vt:lpstr>
      <vt:lpstr>Sch.18!Print_Area</vt:lpstr>
      <vt:lpstr>Sch.19!Print_Area</vt:lpstr>
      <vt:lpstr>Sch.20!Print_Area</vt:lpstr>
      <vt:lpstr>Sch.3!Print_Area</vt:lpstr>
      <vt:lpstr>Sch.33!Print_Area</vt:lpstr>
      <vt:lpstr>Sch.41!Print_Area</vt:lpstr>
      <vt:lpstr>Sch.42!Print_Area</vt:lpstr>
      <vt:lpstr>Sch.43!Print_Area</vt:lpstr>
      <vt:lpstr>Sch.45!Print_Area</vt:lpstr>
      <vt:lpstr>Sch.46!Print_Area</vt:lpstr>
      <vt:lpstr>Sch.47!Print_Area</vt:lpstr>
      <vt:lpstr>Sch.49!Print_Area</vt:lpstr>
      <vt:lpstr>Sch.51!Print_Area</vt:lpstr>
      <vt:lpstr>Sch.54!Print_Area</vt:lpstr>
      <vt:lpstr>Sch.55!Print_Area</vt:lpstr>
      <vt:lpstr>Sch.56!Print_Area</vt:lpstr>
      <vt:lpstr>Sch.56A!Print_Area</vt:lpstr>
      <vt:lpstr>Sch.56B!Print_Area</vt:lpstr>
      <vt:lpstr>Sch.56C!Print_Area</vt:lpstr>
      <vt:lpstr>Sch.57!Print_Area</vt:lpstr>
      <vt:lpstr>Sch.58!Print_Area</vt:lpstr>
      <vt:lpstr>Sch.6!Print_Area</vt:lpstr>
      <vt:lpstr>Sch.61!Print_Area</vt:lpstr>
      <vt:lpstr>Sch.65!Print_Area</vt:lpstr>
      <vt:lpstr>Sch.7!Print_Area</vt:lpstr>
      <vt:lpstr>Sch.8!Print_Area</vt:lpstr>
      <vt:lpstr>PRINTALL</vt:lpstr>
      <vt:lpstr>SCH.1</vt:lpstr>
      <vt:lpstr>SCH.11</vt:lpstr>
      <vt:lpstr>SCH.12</vt:lpstr>
      <vt:lpstr>SCH.13</vt:lpstr>
      <vt:lpstr>SCH.14</vt:lpstr>
      <vt:lpstr>SCH.17</vt:lpstr>
      <vt:lpstr>SCH.18</vt:lpstr>
      <vt:lpstr>SCH.19</vt:lpstr>
      <vt:lpstr>SCH.2</vt:lpstr>
      <vt:lpstr>SCH.20</vt:lpstr>
      <vt:lpstr>SCH.27</vt:lpstr>
      <vt:lpstr>SCH.28</vt:lpstr>
      <vt:lpstr>SCH.3</vt:lpstr>
      <vt:lpstr>SCH.33</vt:lpstr>
      <vt:lpstr>SCH.4</vt:lpstr>
      <vt:lpstr>SCH.41</vt:lpstr>
      <vt:lpstr>SCH.42</vt:lpstr>
      <vt:lpstr>SCH.43</vt:lpstr>
      <vt:lpstr>SCH.45</vt:lpstr>
      <vt:lpstr>SCH.46</vt:lpstr>
      <vt:lpstr>SCH.47</vt:lpstr>
      <vt:lpstr>SCH.49</vt:lpstr>
      <vt:lpstr>SCH.5</vt:lpstr>
      <vt:lpstr>SCH.51</vt:lpstr>
      <vt:lpstr>SCH.53</vt:lpstr>
      <vt:lpstr>SCH.54</vt:lpstr>
      <vt:lpstr>SCH.55</vt:lpstr>
      <vt:lpstr>SCH.56</vt:lpstr>
      <vt:lpstr>SCH.56A</vt:lpstr>
      <vt:lpstr>SCH.56B</vt:lpstr>
      <vt:lpstr>SCH.56C</vt:lpstr>
      <vt:lpstr>SCH.57</vt:lpstr>
      <vt:lpstr>SCH.58</vt:lpstr>
      <vt:lpstr>SCH.61</vt:lpstr>
      <vt:lpstr>SCH.65</vt:lpstr>
      <vt:lpstr>SCH.7</vt:lpstr>
      <vt:lpstr>SCH.8</vt:lpstr>
      <vt:lpstr>SCH1PM</vt:lpstr>
      <vt:lpstr>SCH43PM</vt:lpstr>
      <vt:lpstr>TABLE</vt:lpstr>
      <vt:lpstr>TABLEPM</vt:lpstr>
    </vt:vector>
  </TitlesOfParts>
  <Company>Dept. of Public Service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of New York</dc:creator>
  <cp:lastModifiedBy>gmccarthy</cp:lastModifiedBy>
  <cp:lastPrinted>2014-02-11T18:37:48Z</cp:lastPrinted>
  <dcterms:created xsi:type="dcterms:W3CDTF">1999-03-17T15:12:56Z</dcterms:created>
  <dcterms:modified xsi:type="dcterms:W3CDTF">2014-03-28T14:10:32Z</dcterms:modified>
</cp:coreProperties>
</file>