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2995" windowHeight="9270"/>
  </bookViews>
  <sheets>
    <sheet name="Natural Gas" sheetId="1" r:id="rId1"/>
    <sheet name="Load" sheetId="5" r:id="rId2"/>
    <sheet name="Planned Capacity Changes" sheetId="3" r:id="rId3"/>
    <sheet name="Emissions" sheetId="4" r:id="rId4"/>
  </sheets>
  <calcPr calcId="145621"/>
</workbook>
</file>

<file path=xl/calcChain.xml><?xml version="1.0" encoding="utf-8"?>
<calcChain xmlns="http://schemas.openxmlformats.org/spreadsheetml/2006/main">
  <c r="AX33" i="5"/>
  <c r="AW33"/>
  <c r="AX32"/>
  <c r="AW32"/>
  <c r="AX31"/>
  <c r="AW31"/>
  <c r="AX30"/>
  <c r="AW30"/>
  <c r="AX29"/>
  <c r="AW29"/>
  <c r="AX28"/>
  <c r="AW28"/>
  <c r="AX27"/>
  <c r="AW27"/>
  <c r="AX26"/>
  <c r="AW26"/>
  <c r="AX25"/>
  <c r="AW25"/>
  <c r="AX24"/>
  <c r="AW24"/>
  <c r="AW8"/>
  <c r="AX8"/>
  <c r="AW9"/>
  <c r="AX9"/>
  <c r="AW10"/>
  <c r="AX10"/>
  <c r="AW11"/>
  <c r="AX11"/>
  <c r="AW12"/>
  <c r="AX12"/>
  <c r="AW13"/>
  <c r="AX13"/>
  <c r="AW14"/>
  <c r="AX14"/>
  <c r="AW15"/>
  <c r="AX15"/>
  <c r="AW16"/>
  <c r="AX16"/>
  <c r="AX7"/>
  <c r="AW7"/>
  <c r="AH33"/>
  <c r="AG33"/>
  <c r="AF33"/>
  <c r="AE33"/>
  <c r="AH32"/>
  <c r="AG32"/>
  <c r="AF32"/>
  <c r="AE32"/>
  <c r="AH31"/>
  <c r="AG31"/>
  <c r="AF31"/>
  <c r="AE31"/>
  <c r="AH30"/>
  <c r="AG30"/>
  <c r="AF30"/>
  <c r="AE30"/>
  <c r="AH29"/>
  <c r="AG29"/>
  <c r="AF29"/>
  <c r="AE29"/>
  <c r="AH28"/>
  <c r="AG28"/>
  <c r="AF28"/>
  <c r="AE28"/>
  <c r="AH27"/>
  <c r="AG27"/>
  <c r="AF27"/>
  <c r="AE27"/>
  <c r="AH26"/>
  <c r="AG26"/>
  <c r="AF26"/>
  <c r="AE26"/>
  <c r="AH25"/>
  <c r="AG25"/>
  <c r="AF25"/>
  <c r="AE25"/>
  <c r="AH24"/>
  <c r="AG24"/>
  <c r="AF24"/>
  <c r="AE24"/>
  <c r="AF23"/>
  <c r="AE23"/>
  <c r="AG8"/>
  <c r="AH8"/>
  <c r="AG9"/>
  <c r="AH9"/>
  <c r="AG10"/>
  <c r="AH10"/>
  <c r="AG11"/>
  <c r="AH11"/>
  <c r="AG12"/>
  <c r="AH12"/>
  <c r="AG13"/>
  <c r="AH13"/>
  <c r="AG14"/>
  <c r="AH14"/>
  <c r="AG15"/>
  <c r="AH15"/>
  <c r="AG16"/>
  <c r="AH16"/>
  <c r="AH7"/>
  <c r="AG7"/>
  <c r="AE7"/>
  <c r="AF7"/>
  <c r="AE8"/>
  <c r="AF8"/>
  <c r="AE9"/>
  <c r="AF9"/>
  <c r="AE10"/>
  <c r="AF10"/>
  <c r="AE11"/>
  <c r="AF11"/>
  <c r="AE12"/>
  <c r="AF12"/>
  <c r="AE13"/>
  <c r="AF13"/>
  <c r="AE14"/>
  <c r="AF14"/>
  <c r="AE15"/>
  <c r="AF15"/>
  <c r="AE16"/>
  <c r="AF16"/>
  <c r="AF6"/>
  <c r="AE6"/>
  <c r="AV33"/>
  <c r="AU33"/>
  <c r="AT33"/>
  <c r="AS33"/>
  <c r="AR33"/>
  <c r="AQ33"/>
  <c r="AP33"/>
  <c r="AO33"/>
  <c r="AN33"/>
  <c r="AM33"/>
  <c r="AL33"/>
  <c r="AK33"/>
  <c r="AV32"/>
  <c r="AU32"/>
  <c r="AT32"/>
  <c r="AS32"/>
  <c r="AR32"/>
  <c r="AQ32"/>
  <c r="AP32"/>
  <c r="AO32"/>
  <c r="AN32"/>
  <c r="AM32"/>
  <c r="AL32"/>
  <c r="AK32"/>
  <c r="AV31"/>
  <c r="AU31"/>
  <c r="AT31"/>
  <c r="AS31"/>
  <c r="AR31"/>
  <c r="AQ31"/>
  <c r="AP31"/>
  <c r="AO31"/>
  <c r="AN31"/>
  <c r="AM31"/>
  <c r="AL31"/>
  <c r="AK31"/>
  <c r="AV30"/>
  <c r="AU30"/>
  <c r="AT30"/>
  <c r="AS30"/>
  <c r="AR30"/>
  <c r="AQ30"/>
  <c r="AP30"/>
  <c r="AO30"/>
  <c r="AN30"/>
  <c r="AM30"/>
  <c r="AL30"/>
  <c r="AK30"/>
  <c r="AV29"/>
  <c r="AU29"/>
  <c r="AT29"/>
  <c r="AS29"/>
  <c r="AR29"/>
  <c r="AQ29"/>
  <c r="AP29"/>
  <c r="AO29"/>
  <c r="AN29"/>
  <c r="AM29"/>
  <c r="AL29"/>
  <c r="AK29"/>
  <c r="AV28"/>
  <c r="AU28"/>
  <c r="AT28"/>
  <c r="AS28"/>
  <c r="AR28"/>
  <c r="AQ28"/>
  <c r="AP28"/>
  <c r="AO28"/>
  <c r="AN28"/>
  <c r="AM28"/>
  <c r="AL28"/>
  <c r="AK28"/>
  <c r="AV27"/>
  <c r="AU27"/>
  <c r="AT27"/>
  <c r="AS27"/>
  <c r="AR27"/>
  <c r="AQ27"/>
  <c r="AP27"/>
  <c r="AO27"/>
  <c r="AN27"/>
  <c r="AM27"/>
  <c r="AL27"/>
  <c r="AK27"/>
  <c r="AV26"/>
  <c r="AU26"/>
  <c r="AT26"/>
  <c r="AS26"/>
  <c r="AR26"/>
  <c r="AQ26"/>
  <c r="AP26"/>
  <c r="AO26"/>
  <c r="AN26"/>
  <c r="AM26"/>
  <c r="AL26"/>
  <c r="AK26"/>
  <c r="AV25"/>
  <c r="AU25"/>
  <c r="AT25"/>
  <c r="AS25"/>
  <c r="AR25"/>
  <c r="AQ25"/>
  <c r="AP25"/>
  <c r="AO25"/>
  <c r="AN25"/>
  <c r="AM25"/>
  <c r="AL25"/>
  <c r="AK25"/>
  <c r="AV24"/>
  <c r="AU24"/>
  <c r="AT24"/>
  <c r="AS24"/>
  <c r="AR24"/>
  <c r="AQ24"/>
  <c r="AP24"/>
  <c r="AO24"/>
  <c r="AN24"/>
  <c r="AM24"/>
  <c r="AL24"/>
  <c r="AK24"/>
  <c r="AL7"/>
  <c r="AM7"/>
  <c r="AN7"/>
  <c r="AO7"/>
  <c r="AP7"/>
  <c r="AQ7"/>
  <c r="AR7"/>
  <c r="AS7"/>
  <c r="AT7"/>
  <c r="AU7"/>
  <c r="AV7"/>
  <c r="AL8"/>
  <c r="AM8"/>
  <c r="AN8"/>
  <c r="AO8"/>
  <c r="AP8"/>
  <c r="AQ8"/>
  <c r="AR8"/>
  <c r="AS8"/>
  <c r="AT8"/>
  <c r="AU8"/>
  <c r="AV8"/>
  <c r="AL9"/>
  <c r="AM9"/>
  <c r="AN9"/>
  <c r="AO9"/>
  <c r="AP9"/>
  <c r="AQ9"/>
  <c r="AR9"/>
  <c r="AS9"/>
  <c r="AT9"/>
  <c r="AU9"/>
  <c r="AV9"/>
  <c r="AL10"/>
  <c r="AM10"/>
  <c r="AN10"/>
  <c r="AO10"/>
  <c r="AP10"/>
  <c r="AQ10"/>
  <c r="AR10"/>
  <c r="AS10"/>
  <c r="AT10"/>
  <c r="AU10"/>
  <c r="AV10"/>
  <c r="AL11"/>
  <c r="AM11"/>
  <c r="AN11"/>
  <c r="AO11"/>
  <c r="AP11"/>
  <c r="AQ11"/>
  <c r="AR11"/>
  <c r="AS11"/>
  <c r="AT11"/>
  <c r="AU11"/>
  <c r="AV11"/>
  <c r="AL12"/>
  <c r="AM12"/>
  <c r="AN12"/>
  <c r="AO12"/>
  <c r="AP12"/>
  <c r="AQ12"/>
  <c r="AR12"/>
  <c r="AS12"/>
  <c r="AT12"/>
  <c r="AU12"/>
  <c r="AV12"/>
  <c r="AL13"/>
  <c r="AM13"/>
  <c r="AN13"/>
  <c r="AO13"/>
  <c r="AP13"/>
  <c r="AQ13"/>
  <c r="AR13"/>
  <c r="AS13"/>
  <c r="AT13"/>
  <c r="AU13"/>
  <c r="AV13"/>
  <c r="AL14"/>
  <c r="AM14"/>
  <c r="AN14"/>
  <c r="AO14"/>
  <c r="AP14"/>
  <c r="AQ14"/>
  <c r="AR14"/>
  <c r="AS14"/>
  <c r="AT14"/>
  <c r="AU14"/>
  <c r="AV14"/>
  <c r="AL15"/>
  <c r="AM15"/>
  <c r="AN15"/>
  <c r="AO15"/>
  <c r="AP15"/>
  <c r="AQ15"/>
  <c r="AR15"/>
  <c r="AS15"/>
  <c r="AT15"/>
  <c r="AU15"/>
  <c r="AV15"/>
  <c r="AL16"/>
  <c r="AM16"/>
  <c r="AN16"/>
  <c r="AO16"/>
  <c r="AP16"/>
  <c r="AQ16"/>
  <c r="AR16"/>
  <c r="AS16"/>
  <c r="AT16"/>
  <c r="AU16"/>
  <c r="AV16"/>
  <c r="AK8"/>
  <c r="AK9"/>
  <c r="AK10"/>
  <c r="AK11"/>
  <c r="AK12"/>
  <c r="AK13"/>
  <c r="AK14"/>
  <c r="AK15"/>
  <c r="AK16"/>
  <c r="AK7"/>
  <c r="C72" i="3"/>
  <c r="K69" l="1"/>
  <c r="C69"/>
  <c r="C39"/>
  <c r="K39"/>
  <c r="C67"/>
  <c r="C37"/>
  <c r="C70" l="1"/>
  <c r="C40"/>
  <c r="K67"/>
  <c r="K37"/>
</calcChain>
</file>

<file path=xl/sharedStrings.xml><?xml version="1.0" encoding="utf-8"?>
<sst xmlns="http://schemas.openxmlformats.org/spreadsheetml/2006/main" count="525" uniqueCount="162">
  <si>
    <t xml:space="preserve">Table 7-6, Natural Gas Price Assumptions </t>
  </si>
  <si>
    <t>Henry Hub</t>
  </si>
  <si>
    <t>Algonquin City Gate</t>
  </si>
  <si>
    <t>Dawn</t>
  </si>
  <si>
    <t>Dracut</t>
  </si>
  <si>
    <t>TZ6-NY</t>
  </si>
  <si>
    <t>Dom South</t>
  </si>
  <si>
    <t>Tetco M3</t>
  </si>
  <si>
    <t>TZ6-NNY</t>
  </si>
  <si>
    <t>2013 Study</t>
  </si>
  <si>
    <t>TABLE 7-5, ESAI FORECAST OF</t>
  </si>
  <si>
    <r>
      <t>SO</t>
    </r>
    <r>
      <rPr>
        <b/>
        <i/>
        <vertAlign val="subscript"/>
        <sz val="12"/>
        <rFont val="Arial"/>
        <family val="2"/>
      </rPr>
      <t>2</t>
    </r>
    <r>
      <rPr>
        <b/>
        <i/>
        <sz val="12"/>
        <rFont val="Arial"/>
        <family val="2"/>
      </rPr>
      <t xml:space="preserve"> and NO</t>
    </r>
    <r>
      <rPr>
        <b/>
        <i/>
        <vertAlign val="subscript"/>
        <sz val="12"/>
        <rFont val="Arial"/>
        <family val="2"/>
      </rPr>
      <t>x</t>
    </r>
    <r>
      <rPr>
        <b/>
        <i/>
        <sz val="12"/>
        <rFont val="Arial"/>
        <family val="2"/>
      </rPr>
      <t xml:space="preserve"> EMISSION ALLOWANCE PRICES</t>
    </r>
  </si>
  <si>
    <t>($ per short ton)</t>
  </si>
  <si>
    <t>SO2</t>
  </si>
  <si>
    <t>Annual NOx</t>
  </si>
  <si>
    <t>Seasonal NOx</t>
  </si>
  <si>
    <t>RGGI CO2</t>
  </si>
  <si>
    <t>Table 7-3,  New York Retirement Assumptions</t>
  </si>
  <si>
    <t>Unit</t>
  </si>
  <si>
    <t>Capacity, MW</t>
  </si>
  <si>
    <t>Unit Type</t>
  </si>
  <si>
    <t>Ret. Date</t>
  </si>
  <si>
    <t>Location</t>
  </si>
  <si>
    <t>Wind</t>
  </si>
  <si>
    <t>Jan</t>
  </si>
  <si>
    <t>ROS</t>
  </si>
  <si>
    <t>Mar</t>
  </si>
  <si>
    <t>May</t>
  </si>
  <si>
    <t>Coal</t>
  </si>
  <si>
    <t>June</t>
  </si>
  <si>
    <t>July</t>
  </si>
  <si>
    <t>LI</t>
  </si>
  <si>
    <t>Hydro</t>
  </si>
  <si>
    <t>Oct</t>
  </si>
  <si>
    <t>April</t>
  </si>
  <si>
    <t>Dec</t>
  </si>
  <si>
    <t>AES Westover, Unit 8</t>
  </si>
  <si>
    <t>AES Greenidge, Unit 4</t>
  </si>
  <si>
    <t>Ravenswood, Unit 3-4</t>
  </si>
  <si>
    <t>Nat gas</t>
  </si>
  <si>
    <t>Sep</t>
  </si>
  <si>
    <t>NYC</t>
  </si>
  <si>
    <t>Barrett Unit 7</t>
  </si>
  <si>
    <t>October</t>
  </si>
  <si>
    <t>Energy Systems Northeast</t>
  </si>
  <si>
    <t>Nov</t>
  </si>
  <si>
    <t>Beebee Unit 13 CT</t>
  </si>
  <si>
    <t>Oil</t>
  </si>
  <si>
    <t>Feb</t>
  </si>
  <si>
    <t>Standard Binghamton Cogen</t>
  </si>
  <si>
    <t>Astoria Station Unit 20</t>
  </si>
  <si>
    <t>Astoria (Unit 10)</t>
  </si>
  <si>
    <t>Astoria Station Unit 40</t>
  </si>
  <si>
    <t>Nat gas/Oil</t>
  </si>
  <si>
    <t>Glenwood (Units 4 and 5)</t>
  </si>
  <si>
    <t>Far Rockaway (Unit 4)</t>
  </si>
  <si>
    <t>Astoria (Unit 11)</t>
  </si>
  <si>
    <t>Dunkirk (Units 3 and 4)</t>
  </si>
  <si>
    <t>Danskammer (Units 1 and 2)</t>
  </si>
  <si>
    <t>Danskammer (Units 3 and 4)</t>
  </si>
  <si>
    <t>Nat Gas</t>
  </si>
  <si>
    <t>Danskammer (Units 5 and 5)</t>
  </si>
  <si>
    <t>Niagara Biomass</t>
  </si>
  <si>
    <t>Biomass</t>
  </si>
  <si>
    <t>Montauk (Units 2-4)</t>
  </si>
  <si>
    <t>Dunkirk (Unit 1 and 2)</t>
  </si>
  <si>
    <t>Cayuga (Units 1 and 2)</t>
  </si>
  <si>
    <t>Samuel A. Carlson (Units 5 and 6)</t>
  </si>
  <si>
    <t>Astoria (Units 5, 7, 8, 12, 13)</t>
  </si>
  <si>
    <t xml:space="preserve">Jan </t>
  </si>
  <si>
    <t>Total</t>
  </si>
  <si>
    <t>Table 7-4,  New York Generation Additions</t>
  </si>
  <si>
    <t>Start Date</t>
  </si>
  <si>
    <t>Hardscrabble Wind</t>
  </si>
  <si>
    <t>Astoria Energy Phase II</t>
  </si>
  <si>
    <t>Gas, CCGT</t>
  </si>
  <si>
    <t>Upton Solar</t>
  </si>
  <si>
    <t>Solar</t>
  </si>
  <si>
    <t>Howard Wind</t>
  </si>
  <si>
    <t>Mechanicville Hydro</t>
  </si>
  <si>
    <t>Stuyvesant Falls Hydro</t>
  </si>
  <si>
    <t>Steel Winds II</t>
  </si>
  <si>
    <t>Rapp Road Landfill</t>
  </si>
  <si>
    <t>Landfill Gas</t>
  </si>
  <si>
    <t>Bayonne Energy Center</t>
  </si>
  <si>
    <t>Gas-fired CTs</t>
  </si>
  <si>
    <t>Nine Mile Point 2 Uprate</t>
  </si>
  <si>
    <t>Nuclear</t>
  </si>
  <si>
    <t>Marble River Wind Farm</t>
  </si>
  <si>
    <t>Howard Wind Expansion</t>
  </si>
  <si>
    <t>Black River</t>
  </si>
  <si>
    <t>NYPA RFP, Hudson Transmission</t>
  </si>
  <si>
    <t>Transmission</t>
  </si>
  <si>
    <t>Stony Creek Wind</t>
  </si>
  <si>
    <t>Allegany Wind</t>
  </si>
  <si>
    <t>Taylor Biomass</t>
  </si>
  <si>
    <t>Cohoes Falls Project Upgrade</t>
  </si>
  <si>
    <t xml:space="preserve"> </t>
  </si>
  <si>
    <t xml:space="preserve"> NYCA </t>
  </si>
  <si>
    <t>K</t>
  </si>
  <si>
    <t xml:space="preserve">J </t>
  </si>
  <si>
    <t xml:space="preserve">I </t>
  </si>
  <si>
    <t xml:space="preserve">H </t>
  </si>
  <si>
    <t xml:space="preserve">G </t>
  </si>
  <si>
    <t xml:space="preserve">F </t>
  </si>
  <si>
    <t xml:space="preserve">E </t>
  </si>
  <si>
    <t xml:space="preserve">D </t>
  </si>
  <si>
    <t xml:space="preserve">C </t>
  </si>
  <si>
    <t xml:space="preserve">B </t>
  </si>
  <si>
    <t xml:space="preserve">A </t>
  </si>
  <si>
    <t xml:space="preserve">Year </t>
  </si>
  <si>
    <t>Table 7-1, New York Control Area Summer Peak Load By Zone</t>
  </si>
  <si>
    <t>Table 7-2, New York Control Area Annual Energy By Zone</t>
  </si>
  <si>
    <t>Table 6-2, New York Control Area Annual Energy By Zone</t>
  </si>
  <si>
    <t>Year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</si>
  <si>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</si>
  <si>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</si>
  <si>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</si>
  <si>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</si>
  <si>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</si>
  <si>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</si>
  <si>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</si>
  <si>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</si>
  <si>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</si>
  <si>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</si>
  <si>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NYCA</t>
  </si>
  <si>
    <t>Table 6-1, New York Control Area Summer Peak Load By Zone</t>
  </si>
  <si>
    <t>2014 Study</t>
  </si>
  <si>
    <t>2014 Study (2013 Gold Book)</t>
  </si>
  <si>
    <t>2013  Study (2012 Gold Book)</t>
  </si>
  <si>
    <t xml:space="preserve">Table 6-6, Natural Gas Price Assumptions </t>
  </si>
  <si>
    <t>Iroquois Z2</t>
  </si>
  <si>
    <t>Niagara</t>
  </si>
  <si>
    <t>Table 6-3,  New York Retirement Assumptions</t>
  </si>
  <si>
    <t>Danskammer IC</t>
  </si>
  <si>
    <t>Dunkirk (Unit 1)</t>
  </si>
  <si>
    <t>Chateauguay Biomass</t>
  </si>
  <si>
    <t>Freeport Unit 1</t>
  </si>
  <si>
    <t>Diesel</t>
  </si>
  <si>
    <t>Syracuse (Units 1&amp;2)</t>
  </si>
  <si>
    <t>Ravenswood, Unit 7</t>
  </si>
  <si>
    <t>Station 9 (Unit 2)</t>
  </si>
  <si>
    <t>Selkirk (Units 1 and 2)</t>
  </si>
  <si>
    <t>Dunkirk (Unit 2)</t>
  </si>
  <si>
    <t>Table 6-4,  New York Generation Additions</t>
  </si>
  <si>
    <t>Orangeville Wind Farm (Stony Creek)</t>
  </si>
  <si>
    <t>Dunkirk Repower</t>
  </si>
  <si>
    <t>Caithness II</t>
  </si>
  <si>
    <t>TABLE 6-5, ESAI FORECAST OF</t>
  </si>
  <si>
    <t>2013 Study (Forwards as of Feb 28, 2014)</t>
  </si>
  <si>
    <t>2014 Study (Composite Ngas Prices - 12-month forward curver average)</t>
  </si>
  <si>
    <t>Retirements in 2014, not in 2013 list</t>
  </si>
  <si>
    <t>Retirements in 2013, not in 2014 list</t>
  </si>
  <si>
    <t>Additions in 2014, not in 2013 list</t>
  </si>
  <si>
    <t>Additions in 2013, not in 2014 list</t>
  </si>
  <si>
    <t>Net increase in Planned Retirements</t>
  </si>
  <si>
    <t>Net increase in Planned Capacity</t>
  </si>
  <si>
    <t>Net increase in Planned Additions</t>
  </si>
  <si>
    <t>G-K</t>
  </si>
  <si>
    <t>A-F</t>
  </si>
  <si>
    <t>Upstate</t>
  </si>
  <si>
    <t>Downstate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</si>
</sst>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_);\(0\)"/>
    <numFmt numFmtId="165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  <xf numFmtId="0" fontId="17" fillId="0" borderId="0"/>
  </cellStyleXfs>
  <cellXfs count="127">
    <xf numFmtId="0" fontId="0" fillId="0" borderId="0" xfId="0"/>
    <xf numFmtId="0" fontId="4" fillId="3" borderId="2" xfId="2" applyFont="1" applyFill="1" applyBorder="1" applyAlignment="1">
      <alignment horizontal="center" wrapText="1"/>
    </xf>
    <xf numFmtId="2" fontId="6" fillId="3" borderId="3" xfId="2" applyNumberFormat="1" applyFont="1" applyFill="1" applyBorder="1" applyAlignment="1">
      <alignment horizontal="center"/>
    </xf>
    <xf numFmtId="2" fontId="6" fillId="3" borderId="0" xfId="2" applyNumberFormat="1" applyFont="1" applyFill="1" applyBorder="1" applyAlignment="1">
      <alignment horizontal="center"/>
    </xf>
    <xf numFmtId="0" fontId="0" fillId="4" borderId="0" xfId="0" applyFill="1" applyBorder="1"/>
    <xf numFmtId="0" fontId="7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39" fontId="11" fillId="4" borderId="0" xfId="3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164" fontId="14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64" fontId="14" fillId="4" borderId="3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0" xfId="0" quotePrefix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7" fillId="3" borderId="0" xfId="4" applyFill="1"/>
    <xf numFmtId="0" fontId="17" fillId="3" borderId="0" xfId="4" applyFill="1" applyAlignment="1">
      <alignment horizontal="center"/>
    </xf>
    <xf numFmtId="0" fontId="17" fillId="3" borderId="4" xfId="4" applyFill="1" applyBorder="1" applyAlignment="1">
      <alignment horizontal="center"/>
    </xf>
    <xf numFmtId="0" fontId="17" fillId="3" borderId="1" xfId="4" applyFill="1" applyBorder="1" applyAlignment="1">
      <alignment horizontal="center"/>
    </xf>
    <xf numFmtId="0" fontId="17" fillId="3" borderId="5" xfId="4" applyFill="1" applyBorder="1" applyAlignment="1">
      <alignment horizontal="center"/>
    </xf>
    <xf numFmtId="3" fontId="17" fillId="3" borderId="6" xfId="4" applyNumberFormat="1" applyFill="1" applyBorder="1" applyAlignment="1">
      <alignment horizontal="center"/>
    </xf>
    <xf numFmtId="3" fontId="17" fillId="3" borderId="0" xfId="4" applyNumberFormat="1" applyFill="1" applyBorder="1" applyAlignment="1">
      <alignment horizontal="center"/>
    </xf>
    <xf numFmtId="0" fontId="17" fillId="3" borderId="0" xfId="4" applyFill="1" applyBorder="1" applyAlignment="1">
      <alignment horizontal="center"/>
    </xf>
    <xf numFmtId="0" fontId="17" fillId="3" borderId="7" xfId="4" applyFill="1" applyBorder="1" applyAlignment="1">
      <alignment horizontal="center"/>
    </xf>
    <xf numFmtId="3" fontId="17" fillId="3" borderId="8" xfId="4" applyNumberFormat="1" applyFill="1" applyBorder="1" applyAlignment="1">
      <alignment horizontal="center"/>
    </xf>
    <xf numFmtId="3" fontId="17" fillId="3" borderId="3" xfId="4" applyNumberFormat="1" applyFill="1" applyBorder="1" applyAlignment="1">
      <alignment horizontal="center"/>
    </xf>
    <xf numFmtId="0" fontId="17" fillId="3" borderId="3" xfId="4" applyFill="1" applyBorder="1" applyAlignment="1">
      <alignment horizontal="center"/>
    </xf>
    <xf numFmtId="0" fontId="17" fillId="3" borderId="9" xfId="4" applyFill="1" applyBorder="1" applyAlignment="1">
      <alignment horizontal="center"/>
    </xf>
    <xf numFmtId="0" fontId="5" fillId="3" borderId="0" xfId="4" applyFont="1" applyFill="1" applyAlignment="1">
      <alignment horizontal="center"/>
    </xf>
    <xf numFmtId="0" fontId="5" fillId="3" borderId="10" xfId="4" applyFont="1" applyFill="1" applyBorder="1" applyAlignment="1">
      <alignment horizontal="center"/>
    </xf>
    <xf numFmtId="0" fontId="5" fillId="3" borderId="2" xfId="4" applyFont="1" applyFill="1" applyBorder="1" applyAlignment="1">
      <alignment horizontal="center"/>
    </xf>
    <xf numFmtId="0" fontId="5" fillId="3" borderId="11" xfId="4" applyFont="1" applyFill="1" applyBorder="1" applyAlignment="1">
      <alignment horizontal="center"/>
    </xf>
    <xf numFmtId="0" fontId="17" fillId="3" borderId="4" xfId="4" applyFill="1" applyBorder="1"/>
    <xf numFmtId="0" fontId="17" fillId="3" borderId="1" xfId="4" applyFill="1" applyBorder="1"/>
    <xf numFmtId="0" fontId="17" fillId="3" borderId="5" xfId="4" applyFill="1" applyBorder="1"/>
    <xf numFmtId="165" fontId="0" fillId="0" borderId="0" xfId="1" applyNumberFormat="1" applyFont="1"/>
    <xf numFmtId="165" fontId="17" fillId="3" borderId="0" xfId="1" applyNumberFormat="1" applyFont="1" applyFill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0" xfId="0" quotePrefix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164" fontId="14" fillId="5" borderId="0" xfId="0" applyNumberFormat="1" applyFont="1" applyFill="1" applyBorder="1" applyAlignment="1">
      <alignment horizontal="center"/>
    </xf>
    <xf numFmtId="164" fontId="14" fillId="6" borderId="0" xfId="0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2" applyFont="1" applyFill="1"/>
    <xf numFmtId="165" fontId="0" fillId="0" borderId="0" xfId="1" applyNumberFormat="1" applyFont="1" applyFill="1"/>
    <xf numFmtId="0" fontId="6" fillId="0" borderId="0" xfId="2" applyFont="1" applyFill="1" applyBorder="1" applyAlignment="1">
      <alignment horizontal="center"/>
    </xf>
    <xf numFmtId="2" fontId="17" fillId="0" borderId="0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2" fontId="3" fillId="0" borderId="0" xfId="2" applyNumberFormat="1" applyFont="1" applyFill="1" applyAlignment="1">
      <alignment horizontal="center"/>
    </xf>
    <xf numFmtId="0" fontId="3" fillId="3" borderId="11" xfId="2" applyFont="1" applyFill="1" applyBorder="1"/>
    <xf numFmtId="0" fontId="4" fillId="3" borderId="14" xfId="2" applyFont="1" applyFill="1" applyBorder="1" applyAlignment="1">
      <alignment horizontal="center" wrapText="1"/>
    </xf>
    <xf numFmtId="0" fontId="5" fillId="3" borderId="9" xfId="2" applyFont="1" applyFill="1" applyBorder="1" applyAlignment="1">
      <alignment horizontal="center"/>
    </xf>
    <xf numFmtId="2" fontId="6" fillId="3" borderId="13" xfId="2" applyNumberFormat="1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2" fontId="6" fillId="3" borderId="15" xfId="2" applyNumberFormat="1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2" fontId="6" fillId="3" borderId="1" xfId="2" applyNumberFormat="1" applyFont="1" applyFill="1" applyBorder="1" applyAlignment="1">
      <alignment horizontal="center"/>
    </xf>
    <xf numFmtId="2" fontId="6" fillId="3" borderId="12" xfId="2" applyNumberFormat="1" applyFont="1" applyFill="1" applyBorder="1" applyAlignment="1">
      <alignment horizontal="center"/>
    </xf>
    <xf numFmtId="0" fontId="0" fillId="4" borderId="7" xfId="0" applyFill="1" applyBorder="1"/>
    <xf numFmtId="0" fontId="0" fillId="4" borderId="15" xfId="0" applyFill="1" applyBorder="1"/>
    <xf numFmtId="0" fontId="7" fillId="4" borderId="15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39" fontId="11" fillId="3" borderId="15" xfId="3" applyNumberFormat="1" applyFont="1" applyFill="1" applyBorder="1" applyAlignment="1">
      <alignment horizontal="center"/>
    </xf>
    <xf numFmtId="0" fontId="0" fillId="4" borderId="5" xfId="0" applyFill="1" applyBorder="1"/>
    <xf numFmtId="0" fontId="0" fillId="4" borderId="1" xfId="0" applyFill="1" applyBorder="1"/>
    <xf numFmtId="0" fontId="0" fillId="4" borderId="12" xfId="0" applyFill="1" applyBorder="1"/>
    <xf numFmtId="0" fontId="11" fillId="4" borderId="11" xfId="0" applyFont="1" applyFill="1" applyBorder="1" applyAlignment="1">
      <alignment horizontal="left" indent="1"/>
    </xf>
    <xf numFmtId="0" fontId="11" fillId="4" borderId="14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left" indent="2"/>
    </xf>
    <xf numFmtId="0" fontId="14" fillId="4" borderId="13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left" indent="2"/>
    </xf>
    <xf numFmtId="0" fontId="14" fillId="4" borderId="15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left" indent="2"/>
    </xf>
    <xf numFmtId="0" fontId="14" fillId="5" borderId="15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left" indent="2"/>
    </xf>
    <xf numFmtId="3" fontId="14" fillId="4" borderId="1" xfId="0" applyNumberFormat="1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left" indent="5"/>
    </xf>
    <xf numFmtId="0" fontId="16" fillId="4" borderId="1" xfId="0" applyFont="1" applyFill="1" applyBorder="1" applyAlignment="1">
      <alignment horizontal="left" indent="2"/>
    </xf>
    <xf numFmtId="0" fontId="16" fillId="4" borderId="1" xfId="0" applyFont="1" applyFill="1" applyBorder="1"/>
    <xf numFmtId="0" fontId="14" fillId="6" borderId="7" xfId="0" applyFont="1" applyFill="1" applyBorder="1" applyAlignment="1">
      <alignment horizontal="left" indent="2"/>
    </xf>
    <xf numFmtId="0" fontId="14" fillId="6" borderId="15" xfId="0" applyFon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left" indent="2"/>
    </xf>
    <xf numFmtId="0" fontId="16" fillId="0" borderId="0" xfId="0" applyFont="1" applyFill="1" applyBorder="1"/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indent="5"/>
    </xf>
    <xf numFmtId="165" fontId="3" fillId="0" borderId="0" xfId="1" applyNumberFormat="1" applyFont="1" applyFill="1"/>
    <xf numFmtId="3" fontId="17" fillId="3" borderId="0" xfId="4" applyNumberFormat="1" applyFill="1" applyAlignment="1">
      <alignment horizontal="center"/>
    </xf>
    <xf numFmtId="0" fontId="2" fillId="3" borderId="0" xfId="4" applyFont="1" applyFill="1" applyBorder="1" applyAlignment="1">
      <alignment horizontal="center" vertical="center" wrapText="1"/>
    </xf>
    <xf numFmtId="165" fontId="17" fillId="3" borderId="0" xfId="1" applyNumberFormat="1" applyFont="1" applyFill="1" applyBorder="1" applyAlignment="1">
      <alignment horizontal="center"/>
    </xf>
    <xf numFmtId="165" fontId="17" fillId="3" borderId="1" xfId="1" applyNumberFormat="1" applyFont="1" applyFill="1" applyBorder="1" applyAlignment="1">
      <alignment horizontal="center"/>
    </xf>
    <xf numFmtId="0" fontId="17" fillId="3" borderId="6" xfId="4" applyFill="1" applyBorder="1" applyAlignment="1">
      <alignment horizontal="center"/>
    </xf>
    <xf numFmtId="165" fontId="17" fillId="3" borderId="6" xfId="1" applyNumberFormat="1" applyFont="1" applyFill="1" applyBorder="1" applyAlignment="1">
      <alignment horizontal="center"/>
    </xf>
    <xf numFmtId="165" fontId="17" fillId="3" borderId="4" xfId="1" applyNumberFormat="1" applyFont="1" applyFill="1" applyBorder="1" applyAlignment="1">
      <alignment horizontal="center"/>
    </xf>
    <xf numFmtId="9" fontId="0" fillId="0" borderId="0" xfId="1" applyFont="1"/>
    <xf numFmtId="0" fontId="2" fillId="2" borderId="9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9" xfId="4" applyFont="1" applyFill="1" applyBorder="1" applyAlignment="1">
      <alignment horizontal="center" vertical="center" wrapText="1"/>
    </xf>
    <xf numFmtId="0" fontId="2" fillId="2" borderId="13" xfId="4" applyFont="1" applyFill="1" applyBorder="1" applyAlignment="1">
      <alignment horizontal="center" vertical="center" wrapText="1"/>
    </xf>
    <xf numFmtId="0" fontId="2" fillId="2" borderId="5" xfId="4" applyFont="1" applyFill="1" applyBorder="1" applyAlignment="1">
      <alignment horizontal="center" vertical="center" wrapText="1"/>
    </xf>
    <xf numFmtId="0" fontId="2" fillId="2" borderId="12" xfId="4" applyFont="1" applyFill="1" applyBorder="1" applyAlignment="1">
      <alignment horizontal="center" vertical="center" wrapText="1"/>
    </xf>
    <xf numFmtId="0" fontId="2" fillId="2" borderId="3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5">
    <cellStyle name="Currency 2" xfId="3"/>
    <cellStyle name="Normal" xfId="0" builtinId="0"/>
    <cellStyle name="Normal 2" xfId="2"/>
    <cellStyle name="Normal 3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Henry Hub Outlook ($/MMBtu, nominal)</a:t>
            </a:r>
          </a:p>
        </c:rich>
      </c:tx>
      <c:layout>
        <c:manualLayout>
          <c:xMode val="edge"/>
          <c:yMode val="edge"/>
          <c:x val="0.13305555555555557"/>
          <c:y val="1.8518518518518521E-2"/>
        </c:manualLayout>
      </c:layout>
    </c:title>
    <c:plotArea>
      <c:layout>
        <c:manualLayout>
          <c:layoutTarget val="inner"/>
          <c:xMode val="edge"/>
          <c:yMode val="edge"/>
          <c:x val="0.10716907261592303"/>
          <c:y val="0.15325240594925638"/>
          <c:w val="0.80489982502187252"/>
          <c:h val="0.69338363954505688"/>
        </c:manualLayout>
      </c:layout>
      <c:lineChart>
        <c:grouping val="standard"/>
        <c:ser>
          <c:idx val="1"/>
          <c:order val="0"/>
          <c:tx>
            <c:v> 2014 Study</c:v>
          </c:tx>
          <c:cat>
            <c:numRef>
              <c:f>'Natural Gas'!$B$6:$B$19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'Natural Gas'!$C$6:$C$19</c:f>
              <c:numCache>
                <c:formatCode>0.00</c:formatCode>
                <c:ptCount val="10"/>
                <c:pt idx="0">
                  <c:v>4.6236666666666659</c:v>
                </c:pt>
                <c:pt idx="1">
                  <c:v>4.863479166666667</c:v>
                </c:pt>
                <c:pt idx="2">
                  <c:v>5.1422182171876578</c:v>
                </c:pt>
                <c:pt idx="3">
                  <c:v>5.4354532000726188</c:v>
                </c:pt>
                <c:pt idx="4">
                  <c:v>5.7340485493137558</c:v>
                </c:pt>
                <c:pt idx="5">
                  <c:v>6.0571946148370914</c:v>
                </c:pt>
                <c:pt idx="6">
                  <c:v>6.2691964263563902</c:v>
                </c:pt>
                <c:pt idx="7">
                  <c:v>6.4572723191470809</c:v>
                </c:pt>
                <c:pt idx="8">
                  <c:v>6.6509904887214946</c:v>
                </c:pt>
                <c:pt idx="9">
                  <c:v>6.8505202033831392</c:v>
                </c:pt>
              </c:numCache>
            </c:numRef>
          </c:val>
        </c:ser>
        <c:ser>
          <c:idx val="0"/>
          <c:order val="1"/>
          <c:tx>
            <c:v> 2013 Study</c:v>
          </c:tx>
          <c:cat>
            <c:numRef>
              <c:f>'Natural Gas'!$B$6:$B$19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'Natural Gas'!$N$7:$N$20</c:f>
              <c:numCache>
                <c:formatCode>0.00</c:formatCode>
                <c:ptCount val="11"/>
                <c:pt idx="0">
                  <c:v>4.6027499999999995</c:v>
                </c:pt>
                <c:pt idx="1">
                  <c:v>4.8208333333333337</c:v>
                </c:pt>
                <c:pt idx="2">
                  <c:v>5.0799166666666666</c:v>
                </c:pt>
                <c:pt idx="3">
                  <c:v>5.2455791666666665</c:v>
                </c:pt>
                <c:pt idx="4">
                  <c:v>5.3767186458333329</c:v>
                </c:pt>
                <c:pt idx="5">
                  <c:v>5.5111366119791647</c:v>
                </c:pt>
                <c:pt idx="6">
                  <c:v>5.6489150272786439</c:v>
                </c:pt>
                <c:pt idx="7">
                  <c:v>5.790137902960609</c:v>
                </c:pt>
                <c:pt idx="8">
                  <c:v>5.9348913505346239</c:v>
                </c:pt>
                <c:pt idx="9">
                  <c:v>6.0832636342979898</c:v>
                </c:pt>
              </c:numCache>
            </c:numRef>
          </c:val>
        </c:ser>
        <c:dLbls/>
        <c:marker val="1"/>
        <c:axId val="74445568"/>
        <c:axId val="74447104"/>
      </c:lineChart>
      <c:catAx>
        <c:axId val="74445568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4447104"/>
        <c:crosses val="autoZero"/>
        <c:auto val="1"/>
        <c:lblAlgn val="ctr"/>
        <c:lblOffset val="100"/>
      </c:catAx>
      <c:valAx>
        <c:axId val="74447104"/>
        <c:scaling>
          <c:orientation val="minMax"/>
          <c:min val="4"/>
        </c:scaling>
        <c:axPos val="l"/>
        <c:majorGridlines/>
        <c:numFmt formatCode="0.00" sourceLinked="1"/>
        <c:tickLblPos val="nextTo"/>
        <c:crossAx val="74445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51334208223942"/>
          <c:y val="0.64776428988043167"/>
          <c:w val="0.36247309711286102"/>
          <c:h val="0.14428623505395161"/>
        </c:manualLayout>
      </c:layout>
      <c:spPr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c:spPr>
    </c:legend>
    <c:plotVisOnly val="1"/>
    <c:dispBlanksAs val="gap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TZ6 NY Outlook ($/MMBtu, nominal)</a:t>
            </a:r>
          </a:p>
        </c:rich>
      </c:tx>
      <c:layout>
        <c:manualLayout>
          <c:xMode val="edge"/>
          <c:yMode val="edge"/>
          <c:x val="0.13305555555555557"/>
          <c:y val="1.8518518518518521E-2"/>
        </c:manualLayout>
      </c:layout>
    </c:title>
    <c:plotArea>
      <c:layout>
        <c:manualLayout>
          <c:layoutTarget val="inner"/>
          <c:xMode val="edge"/>
          <c:yMode val="edge"/>
          <c:x val="0.10716907261592303"/>
          <c:y val="0.15325240594925638"/>
          <c:w val="0.80489982502187252"/>
          <c:h val="0.69338363954505688"/>
        </c:manualLayout>
      </c:layout>
      <c:lineChart>
        <c:grouping val="standard"/>
        <c:ser>
          <c:idx val="1"/>
          <c:order val="0"/>
          <c:tx>
            <c:v> 2014 Study</c:v>
          </c:tx>
          <c:cat>
            <c:numRef>
              <c:f>'Natural Gas'!$B$6:$B$19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'Natural Gas'!$G$6:$G$19</c:f>
              <c:numCache>
                <c:formatCode>0.00</c:formatCode>
                <c:ptCount val="10"/>
                <c:pt idx="0">
                  <c:v>4.8518388888888895</c:v>
                </c:pt>
                <c:pt idx="1">
                  <c:v>5.0821125</c:v>
                </c:pt>
                <c:pt idx="2">
                  <c:v>5.3733820139314767</c:v>
                </c:pt>
                <c:pt idx="3">
                  <c:v>5.6797991118334998</c:v>
                </c:pt>
                <c:pt idx="4">
                  <c:v>5.9918175465418981</c:v>
                </c:pt>
                <c:pt idx="5">
                  <c:v>6.3294903529101729</c:v>
                </c:pt>
                <c:pt idx="6">
                  <c:v>6.5510225152620292</c:v>
                </c:pt>
                <c:pt idx="7">
                  <c:v>6.7475531907198887</c:v>
                </c:pt>
                <c:pt idx="8">
                  <c:v>6.9499797864414878</c:v>
                </c:pt>
                <c:pt idx="9">
                  <c:v>7.1584791800347327</c:v>
                </c:pt>
              </c:numCache>
            </c:numRef>
          </c:val>
        </c:ser>
        <c:ser>
          <c:idx val="0"/>
          <c:order val="1"/>
          <c:tx>
            <c:v> 2013 Study</c:v>
          </c:tx>
          <c:cat>
            <c:numRef>
              <c:f>'Natural Gas'!$B$6:$B$19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'Natural Gas'!$R$7:$R$20</c:f>
              <c:numCache>
                <c:formatCode>0.00</c:formatCode>
                <c:ptCount val="11"/>
                <c:pt idx="0">
                  <c:v>4.9417499999999999</c:v>
                </c:pt>
                <c:pt idx="1">
                  <c:v>5.1519166666666658</c:v>
                </c:pt>
                <c:pt idx="2">
                  <c:v>5.4035833333333345</c:v>
                </c:pt>
                <c:pt idx="3">
                  <c:v>5.5675499999999998</c:v>
                </c:pt>
                <c:pt idx="4">
                  <c:v>5.7067387499999995</c:v>
                </c:pt>
                <c:pt idx="5">
                  <c:v>5.8494072187499988</c:v>
                </c:pt>
                <c:pt idx="6">
                  <c:v>5.995642399218748</c:v>
                </c:pt>
                <c:pt idx="7">
                  <c:v>6.1455334591992168</c:v>
                </c:pt>
                <c:pt idx="8">
                  <c:v>6.2991717956791966</c:v>
                </c:pt>
                <c:pt idx="9">
                  <c:v>6.4566510905711754</c:v>
                </c:pt>
              </c:numCache>
            </c:numRef>
          </c:val>
        </c:ser>
        <c:dLbls/>
        <c:marker val="1"/>
        <c:axId val="74415488"/>
        <c:axId val="74491008"/>
      </c:lineChart>
      <c:catAx>
        <c:axId val="74415488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4491008"/>
        <c:crosses val="autoZero"/>
        <c:auto val="1"/>
        <c:lblAlgn val="ctr"/>
        <c:lblOffset val="100"/>
      </c:catAx>
      <c:valAx>
        <c:axId val="74491008"/>
        <c:scaling>
          <c:orientation val="minMax"/>
          <c:min val="4"/>
        </c:scaling>
        <c:axPos val="l"/>
        <c:majorGridlines/>
        <c:numFmt formatCode="0.00" sourceLinked="1"/>
        <c:tickLblPos val="nextTo"/>
        <c:crossAx val="74415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51334208223942"/>
          <c:y val="0.64776428988043167"/>
          <c:w val="0.36247309711286102"/>
          <c:h val="0.14428623505395161"/>
        </c:manualLayout>
      </c:layout>
      <c:spPr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c:spPr>
    </c:legend>
    <c:plotVisOnly val="1"/>
    <c:dispBlanksAs val="gap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NYCA Energy Forecast</a:t>
            </a:r>
            <a:r>
              <a:rPr lang="en-US" sz="1600" baseline="0"/>
              <a:t> </a:t>
            </a:r>
            <a:r>
              <a:rPr lang="en-US" sz="1600"/>
              <a:t>(GWh)</a:t>
            </a:r>
          </a:p>
        </c:rich>
      </c:tx>
      <c:layout>
        <c:manualLayout>
          <c:xMode val="edge"/>
          <c:yMode val="edge"/>
          <c:x val="0.26361111111111113"/>
          <c:y val="2.777777777777779E-2"/>
        </c:manualLayout>
      </c:layout>
    </c:title>
    <c:plotArea>
      <c:layout>
        <c:manualLayout>
          <c:layoutTarget val="inner"/>
          <c:xMode val="edge"/>
          <c:yMode val="edge"/>
          <c:x val="0.14382174103237094"/>
          <c:y val="0.15325240594925638"/>
          <c:w val="0.78804024496937897"/>
          <c:h val="0.69338363954505688"/>
        </c:manualLayout>
      </c:layout>
      <c:lineChart>
        <c:grouping val="standard"/>
        <c:ser>
          <c:idx val="1"/>
          <c:order val="0"/>
          <c:tx>
            <c:v> 2014 Study</c:v>
          </c:tx>
          <c:cat>
            <c:numRef>
              <c:f>Load!$B$6:$B$16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Load!$N$6:$N$16</c:f>
              <c:numCache>
                <c:formatCode>#,##0</c:formatCode>
                <c:ptCount val="11"/>
                <c:pt idx="0">
                  <c:v>163856</c:v>
                </c:pt>
                <c:pt idx="1">
                  <c:v>164652</c:v>
                </c:pt>
                <c:pt idx="2">
                  <c:v>165571</c:v>
                </c:pt>
                <c:pt idx="3">
                  <c:v>166804</c:v>
                </c:pt>
                <c:pt idx="4">
                  <c:v>167054</c:v>
                </c:pt>
                <c:pt idx="5">
                  <c:v>167703</c:v>
                </c:pt>
                <c:pt idx="6">
                  <c:v>168472</c:v>
                </c:pt>
                <c:pt idx="7">
                  <c:v>169499</c:v>
                </c:pt>
                <c:pt idx="8">
                  <c:v>170077</c:v>
                </c:pt>
                <c:pt idx="9">
                  <c:v>170915</c:v>
                </c:pt>
                <c:pt idx="10">
                  <c:v>171766</c:v>
                </c:pt>
              </c:numCache>
            </c:numRef>
          </c:val>
        </c:ser>
        <c:ser>
          <c:idx val="0"/>
          <c:order val="1"/>
          <c:tx>
            <c:v> 2013 Study</c:v>
          </c:tx>
          <c:cat>
            <c:numRef>
              <c:f>Load!$B$6:$B$16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Load!$AC$7:$AC$17</c:f>
              <c:numCache>
                <c:formatCode>#,##0</c:formatCode>
                <c:ptCount val="11"/>
                <c:pt idx="0">
                  <c:v>164627</c:v>
                </c:pt>
                <c:pt idx="1">
                  <c:v>165340</c:v>
                </c:pt>
                <c:pt idx="2">
                  <c:v>166030</c:v>
                </c:pt>
                <c:pt idx="3">
                  <c:v>166915</c:v>
                </c:pt>
                <c:pt idx="4">
                  <c:v>166997</c:v>
                </c:pt>
                <c:pt idx="5">
                  <c:v>168021</c:v>
                </c:pt>
                <c:pt idx="6">
                  <c:v>169409</c:v>
                </c:pt>
                <c:pt idx="7">
                  <c:v>171176</c:v>
                </c:pt>
                <c:pt idx="8">
                  <c:v>172514</c:v>
                </c:pt>
                <c:pt idx="9">
                  <c:v>173569</c:v>
                </c:pt>
              </c:numCache>
            </c:numRef>
          </c:val>
        </c:ser>
        <c:dLbls/>
        <c:marker val="1"/>
        <c:axId val="74877568"/>
        <c:axId val="74887552"/>
      </c:lineChart>
      <c:catAx>
        <c:axId val="74877568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4887552"/>
        <c:crosses val="autoZero"/>
        <c:auto val="1"/>
        <c:lblAlgn val="ctr"/>
        <c:lblOffset val="100"/>
      </c:catAx>
      <c:valAx>
        <c:axId val="74887552"/>
        <c:scaling>
          <c:orientation val="minMax"/>
        </c:scaling>
        <c:axPos val="l"/>
        <c:majorGridlines/>
        <c:numFmt formatCode="#,##0" sourceLinked="1"/>
        <c:tickLblPos val="nextTo"/>
        <c:crossAx val="74877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09577865266843"/>
          <c:y val="0.64776428988043167"/>
          <c:w val="0.26802865266841647"/>
          <c:h val="0.14428623505395161"/>
        </c:manualLayout>
      </c:layout>
      <c:spPr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c:spPr>
    </c:legend>
    <c:plotVisOnly val="1"/>
    <c:dispBlanksAs val="gap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NYCA Peak Forecast</a:t>
            </a:r>
            <a:r>
              <a:rPr lang="en-US" sz="1600" baseline="0"/>
              <a:t> </a:t>
            </a:r>
            <a:r>
              <a:rPr lang="en-US" sz="1600"/>
              <a:t>(MW)</a:t>
            </a:r>
          </a:p>
        </c:rich>
      </c:tx>
      <c:layout>
        <c:manualLayout>
          <c:xMode val="edge"/>
          <c:yMode val="edge"/>
          <c:x val="0.26361111111111113"/>
          <c:y val="2.777777777777779E-2"/>
        </c:manualLayout>
      </c:layout>
    </c:title>
    <c:plotArea>
      <c:layout>
        <c:manualLayout>
          <c:layoutTarget val="inner"/>
          <c:xMode val="edge"/>
          <c:yMode val="edge"/>
          <c:x val="0.14382174103237094"/>
          <c:y val="0.15325240594925638"/>
          <c:w val="0.78804024496937897"/>
          <c:h val="0.69338363954505688"/>
        </c:manualLayout>
      </c:layout>
      <c:lineChart>
        <c:grouping val="standard"/>
        <c:ser>
          <c:idx val="1"/>
          <c:order val="0"/>
          <c:tx>
            <c:v> 2014 Study</c:v>
          </c:tx>
          <c:cat>
            <c:numRef>
              <c:f>Load!$B$6:$B$16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Load!$N$23:$N$33</c:f>
              <c:numCache>
                <c:formatCode>#,##0</c:formatCode>
                <c:ptCount val="11"/>
                <c:pt idx="0">
                  <c:v>33279</c:v>
                </c:pt>
                <c:pt idx="1">
                  <c:v>33725</c:v>
                </c:pt>
                <c:pt idx="2">
                  <c:v>34138</c:v>
                </c:pt>
                <c:pt idx="3">
                  <c:v>34556</c:v>
                </c:pt>
                <c:pt idx="4">
                  <c:v>34818</c:v>
                </c:pt>
                <c:pt idx="5">
                  <c:v>35103</c:v>
                </c:pt>
                <c:pt idx="6">
                  <c:v>35415</c:v>
                </c:pt>
                <c:pt idx="7">
                  <c:v>35745</c:v>
                </c:pt>
                <c:pt idx="8">
                  <c:v>36068</c:v>
                </c:pt>
                <c:pt idx="9">
                  <c:v>36355</c:v>
                </c:pt>
                <c:pt idx="10">
                  <c:v>36613</c:v>
                </c:pt>
              </c:numCache>
            </c:numRef>
          </c:val>
        </c:ser>
        <c:ser>
          <c:idx val="0"/>
          <c:order val="1"/>
          <c:tx>
            <c:v> 2014 Study</c:v>
          </c:tx>
          <c:cat>
            <c:numRef>
              <c:f>Load!$B$6:$B$16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Load!$AC$24:$AC$34</c:f>
              <c:numCache>
                <c:formatCode>#,##0</c:formatCode>
                <c:ptCount val="11"/>
                <c:pt idx="0">
                  <c:v>33696</c:v>
                </c:pt>
                <c:pt idx="1">
                  <c:v>33914</c:v>
                </c:pt>
                <c:pt idx="2">
                  <c:v>34151</c:v>
                </c:pt>
                <c:pt idx="3">
                  <c:v>34345</c:v>
                </c:pt>
                <c:pt idx="4">
                  <c:v>34550</c:v>
                </c:pt>
                <c:pt idx="5">
                  <c:v>34868</c:v>
                </c:pt>
                <c:pt idx="6">
                  <c:v>35204</c:v>
                </c:pt>
                <c:pt idx="7">
                  <c:v>35526</c:v>
                </c:pt>
                <c:pt idx="8">
                  <c:v>35913</c:v>
                </c:pt>
                <c:pt idx="9">
                  <c:v>36230</c:v>
                </c:pt>
              </c:numCache>
            </c:numRef>
          </c:val>
        </c:ser>
        <c:dLbls/>
        <c:marker val="1"/>
        <c:axId val="74548736"/>
        <c:axId val="74550272"/>
      </c:lineChart>
      <c:catAx>
        <c:axId val="74548736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4550272"/>
        <c:crosses val="autoZero"/>
        <c:auto val="1"/>
        <c:lblAlgn val="ctr"/>
        <c:lblOffset val="100"/>
      </c:catAx>
      <c:valAx>
        <c:axId val="74550272"/>
        <c:scaling>
          <c:orientation val="minMax"/>
        </c:scaling>
        <c:axPos val="l"/>
        <c:majorGridlines/>
        <c:numFmt formatCode="#,##0" sourceLinked="1"/>
        <c:tickLblPos val="nextTo"/>
        <c:crossAx val="74548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2624453193351"/>
          <c:y val="0.64776428988043167"/>
          <c:w val="0.27636198600174983"/>
          <c:h val="0.14428623505395161"/>
        </c:manualLayout>
      </c:layout>
      <c:spPr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c:spPr>
    </c:legend>
    <c:plotVisOnly val="1"/>
    <c:dispBlanksAs val="gap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SO2 Allowances ($/ton, nominal)</a:t>
            </a:r>
          </a:p>
        </c:rich>
      </c:tx>
      <c:layout>
        <c:manualLayout>
          <c:xMode val="edge"/>
          <c:yMode val="edge"/>
          <c:x val="0.21638888888888891"/>
          <c:y val="2.777777777777779E-2"/>
        </c:manualLayout>
      </c:layout>
    </c:title>
    <c:plotArea>
      <c:layout>
        <c:manualLayout>
          <c:layoutTarget val="inner"/>
          <c:xMode val="edge"/>
          <c:yMode val="edge"/>
          <c:x val="0.12105796150481188"/>
          <c:y val="0.15325240594925638"/>
          <c:w val="0.79101093613298334"/>
          <c:h val="0.69338363954505688"/>
        </c:manualLayout>
      </c:layout>
      <c:lineChart>
        <c:grouping val="standard"/>
        <c:ser>
          <c:idx val="1"/>
          <c:order val="0"/>
          <c:tx>
            <c:v> 2014 Study</c:v>
          </c:tx>
          <c:cat>
            <c:numRef>
              <c:f>Emissions!$B$10:$B$19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Emissions!$C$10:$C$19</c:f>
              <c:numCache>
                <c:formatCode>#,##0.00_);\(#,##0.00\)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v> 2013 Study</c:v>
          </c:tx>
          <c:cat>
            <c:numRef>
              <c:f>Emissions!$B$10:$B$19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Emissions!$J$11:$J$20</c:f>
              <c:numCache>
                <c:formatCode>#,##0.00_);\(#,##0.00\)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/>
        <c:marker val="1"/>
        <c:axId val="74916608"/>
        <c:axId val="74918144"/>
      </c:lineChart>
      <c:catAx>
        <c:axId val="74916608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4918144"/>
        <c:crosses val="autoZero"/>
        <c:auto val="1"/>
        <c:lblAlgn val="ctr"/>
        <c:lblOffset val="100"/>
      </c:catAx>
      <c:valAx>
        <c:axId val="74918144"/>
        <c:scaling>
          <c:orientation val="minMax"/>
        </c:scaling>
        <c:axPos val="l"/>
        <c:majorGridlines/>
        <c:numFmt formatCode="#,##0.00_);\(#,##0.00\)" sourceLinked="1"/>
        <c:tickLblPos val="nextTo"/>
        <c:crossAx val="74916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318000874890636"/>
          <c:y val="0.20331984543598719"/>
          <c:w val="0.36247309711286102"/>
          <c:h val="0.14428623505395161"/>
        </c:manualLayout>
      </c:layout>
      <c:spPr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c:spPr>
    </c:legend>
    <c:plotVisOnly val="1"/>
    <c:dispBlanksAs val="gap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Annual NOx Allowances ($/ton, nominal)</a:t>
            </a:r>
          </a:p>
        </c:rich>
      </c:tx>
      <c:layout>
        <c:manualLayout>
          <c:xMode val="edge"/>
          <c:yMode val="edge"/>
          <c:x val="0.14694444444444452"/>
          <c:y val="2.777777777777779E-2"/>
        </c:manualLayout>
      </c:layout>
    </c:title>
    <c:plotArea>
      <c:layout>
        <c:manualLayout>
          <c:layoutTarget val="inner"/>
          <c:xMode val="edge"/>
          <c:yMode val="edge"/>
          <c:x val="0.12105796150481188"/>
          <c:y val="0.15325240594925638"/>
          <c:w val="0.79101093613298334"/>
          <c:h val="0.69338363954505688"/>
        </c:manualLayout>
      </c:layout>
      <c:lineChart>
        <c:grouping val="standard"/>
        <c:ser>
          <c:idx val="1"/>
          <c:order val="0"/>
          <c:tx>
            <c:v> 2014 Study</c:v>
          </c:tx>
          <c:cat>
            <c:numRef>
              <c:f>Emissions!$B$10:$B$19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Emissions!$D$10:$D$19</c:f>
              <c:numCache>
                <c:formatCode>#,##0.00_);\(#,##0.00\)</c:formatCode>
                <c:ptCount val="10"/>
                <c:pt idx="0">
                  <c:v>45</c:v>
                </c:pt>
                <c:pt idx="1">
                  <c:v>60</c:v>
                </c:pt>
                <c:pt idx="2">
                  <c:v>600</c:v>
                </c:pt>
                <c:pt idx="3">
                  <c:v>950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1500</c:v>
                </c:pt>
              </c:numCache>
            </c:numRef>
          </c:val>
        </c:ser>
        <c:ser>
          <c:idx val="0"/>
          <c:order val="1"/>
          <c:tx>
            <c:v> 2013 Study</c:v>
          </c:tx>
          <c:cat>
            <c:numRef>
              <c:f>Emissions!$B$10:$B$19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Emissions!$K$11:$K$20</c:f>
              <c:numCache>
                <c:formatCode>#,##0.00_);\(#,##0.00\)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600</c:v>
                </c:pt>
                <c:pt idx="3">
                  <c:v>650</c:v>
                </c:pt>
                <c:pt idx="4">
                  <c:v>800</c:v>
                </c:pt>
                <c:pt idx="5">
                  <c:v>900</c:v>
                </c:pt>
                <c:pt idx="6">
                  <c:v>1000</c:v>
                </c:pt>
                <c:pt idx="7">
                  <c:v>1050</c:v>
                </c:pt>
                <c:pt idx="8">
                  <c:v>1100</c:v>
                </c:pt>
              </c:numCache>
            </c:numRef>
          </c:val>
        </c:ser>
        <c:dLbls/>
        <c:marker val="1"/>
        <c:axId val="74947968"/>
        <c:axId val="74949760"/>
      </c:lineChart>
      <c:catAx>
        <c:axId val="74947968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4949760"/>
        <c:crosses val="autoZero"/>
        <c:auto val="1"/>
        <c:lblAlgn val="ctr"/>
        <c:lblOffset val="100"/>
      </c:catAx>
      <c:valAx>
        <c:axId val="74949760"/>
        <c:scaling>
          <c:orientation val="minMax"/>
        </c:scaling>
        <c:axPos val="l"/>
        <c:majorGridlines/>
        <c:numFmt formatCode="#,##0_);\(#,##0\)" sourceLinked="0"/>
        <c:tickLblPos val="nextTo"/>
        <c:crossAx val="74947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98466754155733"/>
          <c:y val="0.65239391951006132"/>
          <c:w val="0.36247309711286102"/>
          <c:h val="0.14428623505395161"/>
        </c:manualLayout>
      </c:layout>
      <c:spPr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c:spPr>
    </c:legend>
    <c:plotVisOnly val="1"/>
    <c:dispBlanksAs val="gap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Seas. NOx Allowances ($/ton, nominal)</a:t>
            </a:r>
          </a:p>
        </c:rich>
      </c:tx>
      <c:layout>
        <c:manualLayout>
          <c:xMode val="edge"/>
          <c:yMode val="edge"/>
          <c:x val="0.14694444444444452"/>
          <c:y val="2.777777777777779E-2"/>
        </c:manualLayout>
      </c:layout>
    </c:title>
    <c:plotArea>
      <c:layout>
        <c:manualLayout>
          <c:layoutTarget val="inner"/>
          <c:xMode val="edge"/>
          <c:yMode val="edge"/>
          <c:x val="0.12105796150481188"/>
          <c:y val="0.15325240594925638"/>
          <c:w val="0.79101093613298334"/>
          <c:h val="0.69338363954505688"/>
        </c:manualLayout>
      </c:layout>
      <c:lineChart>
        <c:grouping val="standard"/>
        <c:ser>
          <c:idx val="1"/>
          <c:order val="0"/>
          <c:tx>
            <c:v> 2014 Study</c:v>
          </c:tx>
          <c:cat>
            <c:numRef>
              <c:f>Emissions!$B$10:$B$19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Emissions!$E$10:$E$19</c:f>
              <c:numCache>
                <c:formatCode>#,##0.00_);\(#,##0.00\)</c:formatCode>
                <c:ptCount val="10"/>
                <c:pt idx="0">
                  <c:v>25</c:v>
                </c:pt>
                <c:pt idx="1">
                  <c:v>40</c:v>
                </c:pt>
                <c:pt idx="2">
                  <c:v>600</c:v>
                </c:pt>
                <c:pt idx="3">
                  <c:v>950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1500</c:v>
                </c:pt>
              </c:numCache>
            </c:numRef>
          </c:val>
        </c:ser>
        <c:ser>
          <c:idx val="0"/>
          <c:order val="1"/>
          <c:tx>
            <c:v> 2013 Study</c:v>
          </c:tx>
          <c:cat>
            <c:numRef>
              <c:f>Emissions!$B$10:$B$19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Emissions!$L$11:$L$20</c:f>
              <c:numCache>
                <c:formatCode>#,##0.00_);\(#,##0.00\)</c:formatCode>
                <c:ptCount val="10"/>
                <c:pt idx="0">
                  <c:v>75</c:v>
                </c:pt>
                <c:pt idx="1">
                  <c:v>100</c:v>
                </c:pt>
                <c:pt idx="2">
                  <c:v>900</c:v>
                </c:pt>
                <c:pt idx="3">
                  <c:v>950</c:v>
                </c:pt>
                <c:pt idx="4">
                  <c:v>1100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</c:numCache>
            </c:numRef>
          </c:val>
        </c:ser>
        <c:dLbls/>
        <c:marker val="1"/>
        <c:axId val="76756864"/>
        <c:axId val="76758400"/>
      </c:lineChart>
      <c:catAx>
        <c:axId val="76756864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6758400"/>
        <c:crosses val="autoZero"/>
        <c:auto val="1"/>
        <c:lblAlgn val="ctr"/>
        <c:lblOffset val="100"/>
      </c:catAx>
      <c:valAx>
        <c:axId val="76758400"/>
        <c:scaling>
          <c:orientation val="minMax"/>
        </c:scaling>
        <c:axPos val="l"/>
        <c:majorGridlines/>
        <c:numFmt formatCode="#,##0_);\(#,##0\)" sourceLinked="0"/>
        <c:tickLblPos val="nextTo"/>
        <c:crossAx val="7675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98466754155733"/>
          <c:y val="0.65239391951006132"/>
          <c:w val="0.36247309711286102"/>
          <c:h val="0.14428623505395161"/>
        </c:manualLayout>
      </c:layout>
      <c:spPr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c:spPr>
    </c:legend>
    <c:plotVisOnly val="1"/>
    <c:dispBlanksAs val="gap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RGGI CO2 Allowances ($/ton, nominal)</a:t>
            </a:r>
          </a:p>
        </c:rich>
      </c:tx>
      <c:layout>
        <c:manualLayout>
          <c:xMode val="edge"/>
          <c:yMode val="edge"/>
          <c:x val="0.14694444444444452"/>
          <c:y val="2.777777777777779E-2"/>
        </c:manualLayout>
      </c:layout>
    </c:title>
    <c:plotArea>
      <c:layout>
        <c:manualLayout>
          <c:layoutTarget val="inner"/>
          <c:xMode val="edge"/>
          <c:yMode val="edge"/>
          <c:x val="0.12105796150481188"/>
          <c:y val="0.15325240594925638"/>
          <c:w val="0.79101093613298334"/>
          <c:h val="0.69338363954505688"/>
        </c:manualLayout>
      </c:layout>
      <c:lineChart>
        <c:grouping val="standard"/>
        <c:ser>
          <c:idx val="1"/>
          <c:order val="0"/>
          <c:tx>
            <c:v> 2014 Study</c:v>
          </c:tx>
          <c:cat>
            <c:numRef>
              <c:f>Emissions!$B$10:$B$19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Emissions!$F$10:$F$19</c:f>
              <c:numCache>
                <c:formatCode>#,##0.00_);\(#,##0.00\)</c:formatCode>
                <c:ptCount val="10"/>
                <c:pt idx="0">
                  <c:v>3.5</c:v>
                </c:pt>
                <c:pt idx="1">
                  <c:v>3.85</c:v>
                </c:pt>
                <c:pt idx="2">
                  <c:v>4.25</c:v>
                </c:pt>
                <c:pt idx="3">
                  <c:v>5</c:v>
                </c:pt>
                <c:pt idx="4">
                  <c:v>6.1505304407499999</c:v>
                </c:pt>
                <c:pt idx="5">
                  <c:v>6.6733255282137494</c:v>
                </c:pt>
                <c:pt idx="6">
                  <c:v>7.240558198111918</c:v>
                </c:pt>
                <c:pt idx="7">
                  <c:v>7.8560056449514306</c:v>
                </c:pt>
                <c:pt idx="8">
                  <c:v>8.5237661247723011</c:v>
                </c:pt>
                <c:pt idx="9">
                  <c:v>9.2482862453779457</c:v>
                </c:pt>
              </c:numCache>
            </c:numRef>
          </c:val>
        </c:ser>
        <c:ser>
          <c:idx val="0"/>
          <c:order val="1"/>
          <c:tx>
            <c:v> 2013 Study</c:v>
          </c:tx>
          <c:cat>
            <c:numRef>
              <c:f>Emissions!$B$10:$B$19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Emissions!$M$11:$M$20</c:f>
              <c:numCache>
                <c:formatCode>#,##0.00_);\(#,##0.00\)</c:formatCode>
                <c:ptCount val="10"/>
                <c:pt idx="0">
                  <c:v>2.5</c:v>
                </c:pt>
                <c:pt idx="1">
                  <c:v>3.5</c:v>
                </c:pt>
                <c:pt idx="2">
                  <c:v>4.5</c:v>
                </c:pt>
                <c:pt idx="3">
                  <c:v>5</c:v>
                </c:pt>
                <c:pt idx="4">
                  <c:v>5.5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</c:ser>
        <c:dLbls/>
        <c:marker val="1"/>
        <c:axId val="76808960"/>
        <c:axId val="76810496"/>
      </c:lineChart>
      <c:catAx>
        <c:axId val="76808960"/>
        <c:scaling>
          <c:orientation val="minMax"/>
        </c:scaling>
        <c:axPos val="b"/>
        <c:numFmt formatCode="General" sourceLinked="1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76810496"/>
        <c:crosses val="autoZero"/>
        <c:auto val="1"/>
        <c:lblAlgn val="ctr"/>
        <c:lblOffset val="100"/>
      </c:catAx>
      <c:valAx>
        <c:axId val="76810496"/>
        <c:scaling>
          <c:orientation val="minMax"/>
        </c:scaling>
        <c:axPos val="l"/>
        <c:majorGridlines/>
        <c:numFmt formatCode="#,##0.00_);\(#,##0.00\)" sourceLinked="0"/>
        <c:tickLblPos val="nextTo"/>
        <c:crossAx val="76808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98466754155733"/>
          <c:y val="0.65239391951006132"/>
          <c:w val="0.36247309711286102"/>
          <c:h val="0.14428623505395161"/>
        </c:manualLayout>
      </c:layout>
      <c:spPr>
        <a:solidFill>
          <a:schemeClr val="accent3">
            <a:lumMod val="20000"/>
            <a:lumOff val="80000"/>
          </a:schemeClr>
        </a:solidFill>
        <a:ln>
          <a:solidFill>
            <a:schemeClr val="tx1"/>
          </a:solidFill>
        </a:ln>
      </c:spPr>
    </c:legend>
    <c:plotVisOnly val="1"/>
    <c:dispBlanksAs val="gap"/>
  </c:chart>
  <c:txPr>
    <a:bodyPr/>
    <a:lstStyle/>
    <a:p>
      <a:pPr>
        <a:defRPr b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20</xdr:row>
      <xdr:rowOff>57150</xdr:rowOff>
    </xdr:from>
    <xdr:to>
      <xdr:col>7</xdr:col>
      <xdr:colOff>647700</xdr:colOff>
      <xdr:row>34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276225</xdr:colOff>
      <xdr:row>20</xdr:row>
      <xdr:rowOff>76200</xdr:rowOff>
    </xdr:from>
    <xdr:to>
      <xdr:col>15</xdr:col>
      <xdr:colOff>428625</xdr:colOff>
      <xdr:row>34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9</xdr:col>
      <xdr:colOff>152400</xdr:colOff>
      <xdr:row>53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18</xdr:col>
      <xdr:colOff>38100</xdr:colOff>
      <xdr:row>53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21</xdr:row>
      <xdr:rowOff>142875</xdr:rowOff>
    </xdr:from>
    <xdr:to>
      <xdr:col>5</xdr:col>
      <xdr:colOff>447675</xdr:colOff>
      <xdr:row>36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762000</xdr:colOff>
      <xdr:row>21</xdr:row>
      <xdr:rowOff>161925</xdr:rowOff>
    </xdr:from>
    <xdr:to>
      <xdr:col>11</xdr:col>
      <xdr:colOff>0</xdr:colOff>
      <xdr:row>36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752475</xdr:colOff>
      <xdr:row>36</xdr:row>
      <xdr:rowOff>171450</xdr:rowOff>
    </xdr:from>
    <xdr:to>
      <xdr:col>11</xdr:col>
      <xdr:colOff>9525</xdr:colOff>
      <xdr:row>51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609600</xdr:colOff>
      <xdr:row>21</xdr:row>
      <xdr:rowOff>180975</xdr:rowOff>
    </xdr:from>
    <xdr:to>
      <xdr:col>18</xdr:col>
      <xdr:colOff>76200</xdr:colOff>
      <xdr:row>36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7"/>
  <sheetViews>
    <sheetView tabSelected="1" workbookViewId="0">
      <selection activeCell="B1" sqref="B1"/>
    </sheetView>
  </sheetViews>
  <sheetFormatPr defaultRowHeight="15"/>
  <cols>
    <col min="2" max="2" width="9.140625" style="45"/>
    <col min="3" max="3" width="10.28515625" style="45" customWidth="1"/>
    <col min="4" max="4" width="11.140625" style="45" customWidth="1"/>
    <col min="5" max="10" width="10.28515625" style="45" customWidth="1"/>
    <col min="11" max="11" width="9.140625" style="45"/>
    <col min="12" max="12" width="9.140625" style="44"/>
  </cols>
  <sheetData>
    <row r="1" spans="2:21">
      <c r="B1" s="44" t="s">
        <v>150</v>
      </c>
      <c r="M1" t="s">
        <v>149</v>
      </c>
    </row>
    <row r="3" spans="2:21">
      <c r="B3" s="100" t="s">
        <v>130</v>
      </c>
      <c r="C3" s="101"/>
      <c r="D3" s="101"/>
      <c r="E3" s="101"/>
      <c r="F3" s="101"/>
      <c r="G3" s="101"/>
      <c r="H3" s="101"/>
      <c r="I3" s="101"/>
      <c r="J3" s="102"/>
      <c r="M3" s="100" t="s">
        <v>0</v>
      </c>
      <c r="N3" s="101"/>
      <c r="O3" s="101"/>
      <c r="P3" s="101"/>
      <c r="Q3" s="101"/>
      <c r="R3" s="101"/>
      <c r="S3" s="101"/>
      <c r="T3" s="101"/>
      <c r="U3" s="102"/>
    </row>
    <row r="4" spans="2:21">
      <c r="B4" s="103"/>
      <c r="C4" s="104"/>
      <c r="D4" s="104"/>
      <c r="E4" s="104"/>
      <c r="F4" s="104"/>
      <c r="G4" s="104"/>
      <c r="H4" s="104"/>
      <c r="I4" s="104"/>
      <c r="J4" s="105"/>
      <c r="M4" s="103"/>
      <c r="N4" s="104"/>
      <c r="O4" s="104"/>
      <c r="P4" s="104"/>
      <c r="Q4" s="104"/>
      <c r="R4" s="104"/>
      <c r="S4" s="104"/>
      <c r="T4" s="104"/>
      <c r="U4" s="105"/>
    </row>
    <row r="5" spans="2:21" ht="45">
      <c r="B5" s="51"/>
      <c r="C5" s="1" t="s">
        <v>1</v>
      </c>
      <c r="D5" s="1" t="s">
        <v>2</v>
      </c>
      <c r="E5" s="1" t="s">
        <v>131</v>
      </c>
      <c r="F5" s="1" t="s">
        <v>132</v>
      </c>
      <c r="G5" s="1" t="s">
        <v>5</v>
      </c>
      <c r="H5" s="1" t="s">
        <v>8</v>
      </c>
      <c r="I5" s="1" t="s">
        <v>7</v>
      </c>
      <c r="J5" s="52" t="s">
        <v>6</v>
      </c>
      <c r="M5" s="51"/>
      <c r="N5" s="1" t="s">
        <v>1</v>
      </c>
      <c r="O5" s="1" t="s">
        <v>2</v>
      </c>
      <c r="P5" s="1" t="s">
        <v>3</v>
      </c>
      <c r="Q5" s="1" t="s">
        <v>4</v>
      </c>
      <c r="R5" s="1" t="s">
        <v>5</v>
      </c>
      <c r="S5" s="1" t="s">
        <v>6</v>
      </c>
      <c r="T5" s="1" t="s">
        <v>7</v>
      </c>
      <c r="U5" s="52" t="s">
        <v>8</v>
      </c>
    </row>
    <row r="6" spans="2:21" ht="15" hidden="1" customHeight="1">
      <c r="B6" s="53">
        <v>2014</v>
      </c>
      <c r="C6" s="2">
        <v>4.2179513888888884</v>
      </c>
      <c r="D6" s="2">
        <v>8.5235548611111103</v>
      </c>
      <c r="E6" s="2">
        <v>5.9718930555555545</v>
      </c>
      <c r="F6" s="2">
        <v>4.5340229166666672</v>
      </c>
      <c r="G6" s="2">
        <v>5.5877888888888885</v>
      </c>
      <c r="H6" s="2">
        <v>5.2297958333333341</v>
      </c>
      <c r="I6" s="2">
        <v>4.862916666666667</v>
      </c>
      <c r="J6" s="54">
        <v>3.8637256944444438</v>
      </c>
      <c r="M6" s="53">
        <v>2013</v>
      </c>
      <c r="N6" s="2">
        <v>3.6718888888888888</v>
      </c>
      <c r="O6" s="2">
        <v>5.0841111111111106</v>
      </c>
      <c r="P6" s="2">
        <v>3.9474444444444448</v>
      </c>
      <c r="Q6" s="2">
        <v>3.9521111111111105</v>
      </c>
      <c r="R6" s="2">
        <v>3.9304444444444449</v>
      </c>
      <c r="S6" s="2">
        <v>3.6072222222222226</v>
      </c>
      <c r="T6" s="2">
        <v>3.8152222222222227</v>
      </c>
      <c r="U6" s="54">
        <v>3.8380000000000001</v>
      </c>
    </row>
    <row r="7" spans="2:21" ht="15" hidden="1" customHeight="1">
      <c r="B7" s="55">
        <v>2015</v>
      </c>
      <c r="C7" s="3">
        <v>4.2189097222222216</v>
      </c>
      <c r="D7" s="3">
        <v>6.1213715277777778</v>
      </c>
      <c r="E7" s="3">
        <v>5.6490368055555562</v>
      </c>
      <c r="F7" s="3">
        <v>4.2716944444444449</v>
      </c>
      <c r="G7" s="3">
        <v>4.4750402777777776</v>
      </c>
      <c r="H7" s="3">
        <v>4.2496138888888888</v>
      </c>
      <c r="I7" s="3">
        <v>4.1542500000000002</v>
      </c>
      <c r="J7" s="56">
        <v>3.8543784722222223</v>
      </c>
      <c r="M7" s="55">
        <v>2014</v>
      </c>
      <c r="N7" s="3">
        <v>4.061583333333334</v>
      </c>
      <c r="O7" s="3">
        <v>6.0466666666666669</v>
      </c>
      <c r="P7" s="3">
        <v>4.3014999999999999</v>
      </c>
      <c r="Q7" s="3">
        <v>5.0740833333333324</v>
      </c>
      <c r="R7" s="3">
        <v>4.4605833333333331</v>
      </c>
      <c r="S7" s="3">
        <v>3.952833333333333</v>
      </c>
      <c r="T7" s="3">
        <v>4.2101666666666668</v>
      </c>
      <c r="U7" s="56">
        <v>4.2339166666666666</v>
      </c>
    </row>
    <row r="8" spans="2:21" ht="15" hidden="1" customHeight="1">
      <c r="B8" s="55">
        <v>2016</v>
      </c>
      <c r="C8" s="3">
        <v>4.3218263888888879</v>
      </c>
      <c r="D8" s="3">
        <v>6.0870576388888891</v>
      </c>
      <c r="E8" s="3">
        <v>5.6794437499999999</v>
      </c>
      <c r="F8" s="3">
        <v>4.3389194444444454</v>
      </c>
      <c r="G8" s="3">
        <v>4.5678458333333323</v>
      </c>
      <c r="H8" s="3">
        <v>4.3459472222222226</v>
      </c>
      <c r="I8" s="3">
        <v>4.2681951388888892</v>
      </c>
      <c r="J8" s="56">
        <v>3.9638347222222219</v>
      </c>
      <c r="M8" s="55">
        <v>2015</v>
      </c>
      <c r="N8" s="3">
        <v>4.2652500000000009</v>
      </c>
      <c r="O8" s="3">
        <v>6.0845833333333346</v>
      </c>
      <c r="P8" s="3">
        <v>4.4771666666666663</v>
      </c>
      <c r="Q8" s="3">
        <v>6.1375833333333327</v>
      </c>
      <c r="R8" s="3">
        <v>4.5870833333333332</v>
      </c>
      <c r="S8" s="3">
        <v>4.1146666666666674</v>
      </c>
      <c r="T8" s="3">
        <v>4.3663333333333325</v>
      </c>
      <c r="U8" s="56">
        <v>4.3813333333333331</v>
      </c>
    </row>
    <row r="9" spans="2:21" ht="15" hidden="1" customHeight="1">
      <c r="B9" s="55">
        <v>2017</v>
      </c>
      <c r="C9" s="3">
        <v>4.4517083333333334</v>
      </c>
      <c r="D9" s="3">
        <v>6.0588868055555567</v>
      </c>
      <c r="E9" s="3">
        <v>5.7395993055555552</v>
      </c>
      <c r="F9" s="3">
        <v>4.4874180555555556</v>
      </c>
      <c r="G9" s="3">
        <v>4.6861486111111113</v>
      </c>
      <c r="H9" s="3">
        <v>4.4875999999999996</v>
      </c>
      <c r="I9" s="3">
        <v>4.4106034722222214</v>
      </c>
      <c r="J9" s="56">
        <v>4.108761805555555</v>
      </c>
      <c r="M9" s="55">
        <v>2016</v>
      </c>
      <c r="N9" s="3">
        <v>4.4260000000000002</v>
      </c>
      <c r="O9" s="3">
        <v>6.2019166666666665</v>
      </c>
      <c r="P9" s="3">
        <v>4.5899166666666673</v>
      </c>
      <c r="Q9" s="3">
        <v>6.2562500000000014</v>
      </c>
      <c r="R9" s="3">
        <v>4.77325</v>
      </c>
      <c r="S9" s="3">
        <v>4.2588333333333344</v>
      </c>
      <c r="T9" s="3">
        <v>4.5200000000000005</v>
      </c>
      <c r="U9" s="56">
        <v>4.5350000000000001</v>
      </c>
    </row>
    <row r="10" spans="2:21">
      <c r="B10" s="55">
        <v>2018</v>
      </c>
      <c r="C10" s="3">
        <v>4.6236666666666659</v>
      </c>
      <c r="D10" s="3">
        <v>6.1567645833333335</v>
      </c>
      <c r="E10" s="3">
        <v>5.8456527777777767</v>
      </c>
      <c r="F10" s="3">
        <v>4.6718312500000003</v>
      </c>
      <c r="G10" s="3">
        <v>4.8518388888888895</v>
      </c>
      <c r="H10" s="3">
        <v>4.6584465277777776</v>
      </c>
      <c r="I10" s="3">
        <v>4.5831</v>
      </c>
      <c r="J10" s="56">
        <v>4.2989395833333326</v>
      </c>
      <c r="K10" s="91"/>
      <c r="L10" s="46"/>
      <c r="M10" s="55">
        <v>2017</v>
      </c>
      <c r="N10" s="3">
        <v>4.6027499999999995</v>
      </c>
      <c r="O10" s="3">
        <v>6.2904999999999989</v>
      </c>
      <c r="P10" s="3">
        <v>4.7629999999999999</v>
      </c>
      <c r="Q10" s="3">
        <v>6.3419999999999996</v>
      </c>
      <c r="R10" s="3">
        <v>4.9417499999999999</v>
      </c>
      <c r="S10" s="3">
        <v>4.4278333333333331</v>
      </c>
      <c r="T10" s="3">
        <v>4.6890833333333326</v>
      </c>
      <c r="U10" s="56">
        <v>4.7040833333333323</v>
      </c>
    </row>
    <row r="11" spans="2:21">
      <c r="B11" s="55">
        <v>2019</v>
      </c>
      <c r="C11" s="3">
        <v>4.863479166666667</v>
      </c>
      <c r="D11" s="3">
        <v>6.3293173611111095</v>
      </c>
      <c r="E11" s="3">
        <v>6.0230701388888903</v>
      </c>
      <c r="F11" s="3">
        <v>4.9707250000000007</v>
      </c>
      <c r="G11" s="3">
        <v>5.0821125</v>
      </c>
      <c r="H11" s="3">
        <v>4.9002229166666664</v>
      </c>
      <c r="I11" s="3">
        <v>4.8262604166666669</v>
      </c>
      <c r="J11" s="56">
        <v>4.551602083333333</v>
      </c>
      <c r="K11" s="91"/>
      <c r="L11" s="46"/>
      <c r="M11" s="55">
        <v>2018</v>
      </c>
      <c r="N11" s="3">
        <v>4.8208333333333337</v>
      </c>
      <c r="O11" s="3">
        <v>6.4243333333333332</v>
      </c>
      <c r="P11" s="3">
        <v>4.9854166666666675</v>
      </c>
      <c r="Q11" s="3">
        <v>6.4733333333333336</v>
      </c>
      <c r="R11" s="3">
        <v>5.1519166666666658</v>
      </c>
      <c r="S11" s="3">
        <v>4.6533333333333333</v>
      </c>
      <c r="T11" s="3">
        <v>4.9000000000000004</v>
      </c>
      <c r="U11" s="56">
        <v>4.915</v>
      </c>
    </row>
    <row r="12" spans="2:21">
      <c r="B12" s="55">
        <v>2020</v>
      </c>
      <c r="C12" s="3">
        <v>5.1422182171876578</v>
      </c>
      <c r="D12" s="3">
        <v>6.6920675346440435</v>
      </c>
      <c r="E12" s="3">
        <v>6.3682684617771299</v>
      </c>
      <c r="F12" s="3">
        <v>5.255610597207272</v>
      </c>
      <c r="G12" s="3">
        <v>5.3733820139314767</v>
      </c>
      <c r="H12" s="3">
        <v>5.1810678501649674</v>
      </c>
      <c r="I12" s="3">
        <v>5.1028663606848745</v>
      </c>
      <c r="J12" s="56">
        <v>4.8124666207519757</v>
      </c>
      <c r="K12" s="91"/>
      <c r="L12" s="46"/>
      <c r="M12" s="55">
        <v>2019</v>
      </c>
      <c r="N12" s="3">
        <v>5.0799166666666666</v>
      </c>
      <c r="O12" s="3">
        <v>6.6037500000000007</v>
      </c>
      <c r="P12" s="3">
        <v>5.2458333333333327</v>
      </c>
      <c r="Q12" s="3">
        <v>6.6502499999999998</v>
      </c>
      <c r="R12" s="3">
        <v>5.4035833333333345</v>
      </c>
      <c r="S12" s="3">
        <v>4.9197500000000005</v>
      </c>
      <c r="T12" s="3">
        <v>5.1523333333333339</v>
      </c>
      <c r="U12" s="56">
        <v>5.1673333333333327</v>
      </c>
    </row>
    <row r="13" spans="2:21">
      <c r="B13" s="55">
        <v>2021</v>
      </c>
      <c r="C13" s="3">
        <v>5.4354532000726188</v>
      </c>
      <c r="D13" s="3">
        <v>7.0736826715566083</v>
      </c>
      <c r="E13" s="3">
        <v>6.7314189572489767</v>
      </c>
      <c r="F13" s="3">
        <v>5.5553117803213867</v>
      </c>
      <c r="G13" s="3">
        <v>5.6797991118334998</v>
      </c>
      <c r="H13" s="3">
        <v>5.4765182332877309</v>
      </c>
      <c r="I13" s="3">
        <v>5.3938573040365618</v>
      </c>
      <c r="J13" s="56">
        <v>5.0868975195523856</v>
      </c>
      <c r="K13" s="91"/>
      <c r="L13" s="46"/>
      <c r="M13" s="55">
        <v>2020</v>
      </c>
      <c r="N13" s="3">
        <v>5.2455791666666665</v>
      </c>
      <c r="O13" s="3">
        <v>6.7394249999999998</v>
      </c>
      <c r="P13" s="3">
        <v>5.3993000000000002</v>
      </c>
      <c r="Q13" s="3">
        <v>6.7812395833333339</v>
      </c>
      <c r="R13" s="3">
        <v>5.5675499999999998</v>
      </c>
      <c r="S13" s="3">
        <v>5.0843687499999994</v>
      </c>
      <c r="T13" s="3">
        <v>5.3143937499999998</v>
      </c>
      <c r="U13" s="56">
        <v>5.3296749999999991</v>
      </c>
    </row>
    <row r="14" spans="2:21">
      <c r="B14" s="55">
        <v>2022</v>
      </c>
      <c r="C14" s="3">
        <v>5.7340485493137558</v>
      </c>
      <c r="D14" s="3">
        <v>7.4622737733448092</v>
      </c>
      <c r="E14" s="3">
        <v>7.1012078820071354</v>
      </c>
      <c r="F14" s="3">
        <v>5.8604915326125662</v>
      </c>
      <c r="G14" s="3">
        <v>5.9918175465418981</v>
      </c>
      <c r="H14" s="3">
        <v>5.7773694805162323</v>
      </c>
      <c r="I14" s="3">
        <v>5.6901675924655244</v>
      </c>
      <c r="J14" s="56">
        <v>5.3663450440723857</v>
      </c>
      <c r="K14" s="91"/>
      <c r="L14" s="46"/>
      <c r="M14" s="55">
        <v>2021</v>
      </c>
      <c r="N14" s="3">
        <v>5.3767186458333329</v>
      </c>
      <c r="O14" s="3">
        <v>6.9079106249999986</v>
      </c>
      <c r="P14" s="3">
        <v>5.5342824999999989</v>
      </c>
      <c r="Q14" s="3">
        <v>6.9507705729166647</v>
      </c>
      <c r="R14" s="3">
        <v>5.7067387499999995</v>
      </c>
      <c r="S14" s="3">
        <v>5.2114779687499988</v>
      </c>
      <c r="T14" s="3">
        <v>5.4472535937499993</v>
      </c>
      <c r="U14" s="56">
        <v>5.4629168749999977</v>
      </c>
    </row>
    <row r="15" spans="2:21">
      <c r="B15" s="55">
        <v>2023</v>
      </c>
      <c r="C15" s="3">
        <v>6.0571946148370914</v>
      </c>
      <c r="D15" s="3">
        <v>7.8828151044786301</v>
      </c>
      <c r="E15" s="3">
        <v>7.5014011081019092</v>
      </c>
      <c r="F15" s="3">
        <v>6.1907633753620006</v>
      </c>
      <c r="G15" s="3">
        <v>6.3294903529101729</v>
      </c>
      <c r="H15" s="3">
        <v>6.1029569255208367</v>
      </c>
      <c r="I15" s="3">
        <v>6.010840717895146</v>
      </c>
      <c r="J15" s="56">
        <v>5.6687689374731818</v>
      </c>
      <c r="K15" s="91"/>
      <c r="L15" s="46"/>
      <c r="M15" s="55">
        <v>2022</v>
      </c>
      <c r="N15" s="3">
        <v>5.5111366119791647</v>
      </c>
      <c r="O15" s="3">
        <v>7.0806083906249988</v>
      </c>
      <c r="P15" s="3">
        <v>5.6726395624999988</v>
      </c>
      <c r="Q15" s="3">
        <v>7.1245398372395821</v>
      </c>
      <c r="R15" s="3">
        <v>5.8494072187499988</v>
      </c>
      <c r="S15" s="3">
        <v>5.3417649179687494</v>
      </c>
      <c r="T15" s="3">
        <v>5.5834349335937477</v>
      </c>
      <c r="U15" s="56">
        <v>5.599489796874999</v>
      </c>
    </row>
    <row r="16" spans="2:21">
      <c r="B16" s="55">
        <v>2024</v>
      </c>
      <c r="C16" s="3">
        <v>6.2691964263563902</v>
      </c>
      <c r="D16" s="3">
        <v>8.1587136331353793</v>
      </c>
      <c r="E16" s="3">
        <v>7.763950146885473</v>
      </c>
      <c r="F16" s="3">
        <v>6.4074400934996705</v>
      </c>
      <c r="G16" s="3">
        <v>6.5510225152620292</v>
      </c>
      <c r="H16" s="3">
        <v>6.3165604179140651</v>
      </c>
      <c r="I16" s="3">
        <v>6.2212201430214753</v>
      </c>
      <c r="J16" s="56">
        <v>5.8671758502847426</v>
      </c>
      <c r="K16" s="91"/>
      <c r="L16" s="46"/>
      <c r="M16" s="55">
        <v>2023</v>
      </c>
      <c r="N16" s="3">
        <v>5.6489150272786439</v>
      </c>
      <c r="O16" s="3">
        <v>7.2576236003906223</v>
      </c>
      <c r="P16" s="3">
        <v>5.8144555515624994</v>
      </c>
      <c r="Q16" s="3">
        <v>7.3026533331705714</v>
      </c>
      <c r="R16" s="3">
        <v>5.995642399218748</v>
      </c>
      <c r="S16" s="3">
        <v>5.475309040917967</v>
      </c>
      <c r="T16" s="3">
        <v>5.7230208069335928</v>
      </c>
      <c r="U16" s="56">
        <v>5.7394770417968743</v>
      </c>
    </row>
    <row r="17" spans="2:21">
      <c r="B17" s="55">
        <v>2025</v>
      </c>
      <c r="C17" s="3">
        <v>6.4572723191470809</v>
      </c>
      <c r="D17" s="3">
        <v>8.4034750421294415</v>
      </c>
      <c r="E17" s="3">
        <v>7.9968686512920391</v>
      </c>
      <c r="F17" s="3">
        <v>6.5996632963046595</v>
      </c>
      <c r="G17" s="3">
        <v>6.7475531907198887</v>
      </c>
      <c r="H17" s="3">
        <v>6.5060572304514865</v>
      </c>
      <c r="I17" s="3">
        <v>6.4078567473121213</v>
      </c>
      <c r="J17" s="56">
        <v>6.0431911257932853</v>
      </c>
      <c r="K17" s="91"/>
      <c r="L17" s="46"/>
      <c r="M17" s="55">
        <v>2024</v>
      </c>
      <c r="N17" s="3">
        <v>5.790137902960609</v>
      </c>
      <c r="O17" s="3">
        <v>7.439064190400388</v>
      </c>
      <c r="P17" s="3">
        <v>5.9598169403515611</v>
      </c>
      <c r="Q17" s="3">
        <v>7.4852196664998338</v>
      </c>
      <c r="R17" s="3">
        <v>6.1455334591992168</v>
      </c>
      <c r="S17" s="3">
        <v>5.6121917669409163</v>
      </c>
      <c r="T17" s="3">
        <v>5.8660963271069333</v>
      </c>
      <c r="U17" s="56">
        <v>5.8829639678417953</v>
      </c>
    </row>
    <row r="18" spans="2:21">
      <c r="B18" s="55">
        <v>2026</v>
      </c>
      <c r="C18" s="3">
        <v>6.6509904887214946</v>
      </c>
      <c r="D18" s="3">
        <v>8.6555792933933251</v>
      </c>
      <c r="E18" s="3">
        <v>8.2367747108308009</v>
      </c>
      <c r="F18" s="3">
        <v>6.7976531951938002</v>
      </c>
      <c r="G18" s="3">
        <v>6.9499797864414878</v>
      </c>
      <c r="H18" s="3">
        <v>6.7012389473650336</v>
      </c>
      <c r="I18" s="3">
        <v>6.6000924497314841</v>
      </c>
      <c r="J18" s="56">
        <v>6.2244868595670839</v>
      </c>
      <c r="K18" s="91"/>
      <c r="L18" s="46"/>
      <c r="M18" s="55">
        <v>2025</v>
      </c>
      <c r="N18" s="3">
        <v>5.9348913505346239</v>
      </c>
      <c r="O18" s="3">
        <v>7.6250407951603991</v>
      </c>
      <c r="P18" s="3">
        <v>6.1088123638603475</v>
      </c>
      <c r="Q18" s="3">
        <v>7.6723501581623283</v>
      </c>
      <c r="R18" s="3">
        <v>6.2991717956791966</v>
      </c>
      <c r="S18" s="3">
        <v>5.7524965611144383</v>
      </c>
      <c r="T18" s="3">
        <v>6.0127487352846032</v>
      </c>
      <c r="U18" s="56">
        <v>6.0300380670378386</v>
      </c>
    </row>
    <row r="19" spans="2:21">
      <c r="B19" s="57">
        <v>2027</v>
      </c>
      <c r="C19" s="58">
        <v>6.8505202033831392</v>
      </c>
      <c r="D19" s="58">
        <v>8.9152466721951242</v>
      </c>
      <c r="E19" s="58">
        <v>8.4838779521557246</v>
      </c>
      <c r="F19" s="58">
        <v>7.0015827910496142</v>
      </c>
      <c r="G19" s="58">
        <v>7.1584791800347327</v>
      </c>
      <c r="H19" s="58">
        <v>6.9022761157859849</v>
      </c>
      <c r="I19" s="58">
        <v>6.7980952232234291</v>
      </c>
      <c r="J19" s="59">
        <v>6.4112214653540969</v>
      </c>
      <c r="K19" s="91"/>
      <c r="L19" s="46"/>
      <c r="M19" s="57">
        <v>2026</v>
      </c>
      <c r="N19" s="58">
        <v>6.0832636342979898</v>
      </c>
      <c r="O19" s="58">
        <v>7.8156668150394069</v>
      </c>
      <c r="P19" s="58">
        <v>6.2615326729568581</v>
      </c>
      <c r="Q19" s="58">
        <v>7.8641589121163875</v>
      </c>
      <c r="R19" s="58">
        <v>6.4566510905711754</v>
      </c>
      <c r="S19" s="58">
        <v>5.8963089751422997</v>
      </c>
      <c r="T19" s="58">
        <v>6.1630674536667192</v>
      </c>
      <c r="U19" s="59">
        <v>6.1807890187137842</v>
      </c>
    </row>
    <row r="20" spans="2:21">
      <c r="B20" s="47"/>
      <c r="C20" s="48"/>
      <c r="D20" s="48"/>
      <c r="E20" s="48"/>
      <c r="F20" s="48"/>
      <c r="G20" s="48"/>
      <c r="H20" s="48"/>
      <c r="I20" s="48"/>
      <c r="J20" s="48"/>
    </row>
    <row r="21" spans="2:21">
      <c r="B21" s="49"/>
      <c r="C21" s="50"/>
      <c r="D21" s="50"/>
      <c r="E21" s="50"/>
      <c r="F21" s="50"/>
      <c r="G21" s="50"/>
      <c r="H21" s="50"/>
      <c r="I21" s="50"/>
      <c r="J21" s="50"/>
    </row>
    <row r="22" spans="2:21">
      <c r="B22" s="49"/>
      <c r="C22" s="50"/>
      <c r="D22" s="50"/>
      <c r="E22" s="50"/>
      <c r="F22" s="50"/>
      <c r="G22" s="50"/>
      <c r="H22" s="50"/>
      <c r="I22" s="50"/>
      <c r="J22" s="50"/>
    </row>
    <row r="23" spans="2:21">
      <c r="B23" s="49"/>
      <c r="C23" s="50"/>
      <c r="D23" s="50"/>
      <c r="E23" s="50"/>
      <c r="F23" s="50"/>
      <c r="G23" s="50"/>
      <c r="H23" s="50"/>
      <c r="I23" s="50"/>
      <c r="J23" s="50"/>
    </row>
    <row r="24" spans="2:21">
      <c r="B24" s="49"/>
      <c r="C24" s="50"/>
      <c r="D24" s="50"/>
      <c r="E24" s="50"/>
      <c r="F24" s="50"/>
      <c r="G24" s="50"/>
      <c r="H24" s="50"/>
      <c r="I24" s="50"/>
      <c r="J24" s="50"/>
    </row>
    <row r="25" spans="2:21">
      <c r="B25" s="49"/>
      <c r="C25" s="50"/>
      <c r="D25" s="50"/>
      <c r="E25" s="50"/>
      <c r="F25" s="50"/>
      <c r="G25" s="50"/>
      <c r="H25" s="50"/>
      <c r="I25" s="50"/>
      <c r="J25" s="50"/>
    </row>
    <row r="26" spans="2:21">
      <c r="B26" s="49"/>
      <c r="C26" s="50"/>
      <c r="D26" s="50"/>
      <c r="E26" s="50"/>
      <c r="F26" s="50"/>
      <c r="G26" s="50"/>
      <c r="H26" s="50"/>
      <c r="I26" s="50"/>
      <c r="J26" s="50"/>
    </row>
    <row r="27" spans="2:21">
      <c r="B27" s="49"/>
      <c r="C27" s="50"/>
      <c r="D27" s="50"/>
      <c r="E27" s="50"/>
      <c r="F27" s="50"/>
      <c r="G27" s="50"/>
      <c r="H27" s="50"/>
      <c r="I27" s="50"/>
      <c r="J27" s="50"/>
    </row>
    <row r="28" spans="2:21">
      <c r="B28" s="49"/>
      <c r="C28" s="50"/>
      <c r="D28" s="50"/>
      <c r="E28" s="50"/>
      <c r="F28" s="50"/>
      <c r="G28" s="50"/>
      <c r="H28" s="50"/>
      <c r="I28" s="50"/>
      <c r="J28" s="50"/>
    </row>
    <row r="29" spans="2:21">
      <c r="B29" s="49"/>
      <c r="C29" s="50"/>
      <c r="D29" s="50"/>
      <c r="E29" s="50"/>
      <c r="F29" s="50"/>
      <c r="G29" s="50"/>
      <c r="H29" s="50"/>
      <c r="I29" s="50"/>
      <c r="J29" s="50"/>
    </row>
    <row r="30" spans="2:21">
      <c r="B30" s="49"/>
      <c r="C30" s="50"/>
      <c r="D30" s="50"/>
      <c r="E30" s="50"/>
      <c r="F30" s="50"/>
      <c r="G30" s="50"/>
      <c r="H30" s="50"/>
      <c r="I30" s="50"/>
      <c r="J30" s="50"/>
    </row>
    <row r="31" spans="2:21">
      <c r="B31" s="49"/>
      <c r="C31" s="50"/>
      <c r="D31" s="50"/>
      <c r="E31" s="50"/>
      <c r="F31" s="50"/>
      <c r="G31" s="50"/>
      <c r="H31" s="50"/>
      <c r="I31" s="50"/>
      <c r="J31" s="50"/>
    </row>
    <row r="32" spans="2:21">
      <c r="B32" s="49"/>
      <c r="C32" s="50"/>
      <c r="D32" s="50"/>
      <c r="E32" s="50"/>
      <c r="F32" s="50"/>
      <c r="G32" s="50"/>
      <c r="H32" s="50"/>
      <c r="I32" s="50"/>
      <c r="J32" s="50"/>
    </row>
    <row r="33" spans="2:10">
      <c r="B33" s="49"/>
      <c r="C33" s="50"/>
      <c r="D33" s="50"/>
      <c r="E33" s="50"/>
      <c r="F33" s="50"/>
      <c r="G33" s="50"/>
      <c r="H33" s="50"/>
      <c r="I33" s="50"/>
      <c r="J33" s="50"/>
    </row>
    <row r="34" spans="2:10">
      <c r="B34" s="49"/>
      <c r="C34" s="50"/>
      <c r="D34" s="50"/>
      <c r="E34" s="50"/>
      <c r="F34" s="50"/>
      <c r="G34" s="50"/>
      <c r="H34" s="50"/>
      <c r="I34" s="50"/>
      <c r="J34" s="50"/>
    </row>
    <row r="35" spans="2:10">
      <c r="B35" s="49"/>
      <c r="C35" s="50"/>
      <c r="D35" s="50"/>
      <c r="E35" s="50"/>
      <c r="F35" s="50"/>
      <c r="G35" s="50"/>
      <c r="H35" s="50"/>
      <c r="I35" s="50"/>
      <c r="J35" s="50"/>
    </row>
    <row r="36" spans="2:10">
      <c r="B36" s="49"/>
      <c r="C36" s="50"/>
      <c r="D36" s="50"/>
      <c r="E36" s="50"/>
      <c r="F36" s="50"/>
      <c r="G36" s="50"/>
      <c r="H36" s="50"/>
      <c r="I36" s="50"/>
      <c r="J36" s="50"/>
    </row>
    <row r="37" spans="2:10">
      <c r="B37" s="49"/>
      <c r="C37" s="50"/>
      <c r="D37" s="50"/>
      <c r="E37" s="50"/>
      <c r="F37" s="50"/>
      <c r="G37" s="50"/>
      <c r="H37" s="50"/>
      <c r="I37" s="50"/>
      <c r="J37" s="50"/>
    </row>
    <row r="38" spans="2:10">
      <c r="B38" s="49"/>
      <c r="C38" s="50"/>
      <c r="D38" s="50"/>
      <c r="E38" s="50"/>
      <c r="F38" s="50"/>
      <c r="G38" s="50"/>
      <c r="H38" s="50"/>
      <c r="I38" s="50"/>
      <c r="J38" s="50"/>
    </row>
    <row r="39" spans="2:10">
      <c r="B39" s="49"/>
      <c r="C39" s="50"/>
      <c r="D39" s="50"/>
      <c r="E39" s="50"/>
      <c r="F39" s="50"/>
      <c r="G39" s="50"/>
      <c r="H39" s="50"/>
      <c r="I39" s="50"/>
      <c r="J39" s="50"/>
    </row>
    <row r="40" spans="2:10">
      <c r="B40" s="49"/>
      <c r="C40" s="50"/>
      <c r="D40" s="50"/>
      <c r="E40" s="50"/>
      <c r="F40" s="50"/>
      <c r="G40" s="50"/>
      <c r="H40" s="50"/>
      <c r="I40" s="50"/>
      <c r="J40" s="50"/>
    </row>
    <row r="41" spans="2:10">
      <c r="B41" s="49"/>
      <c r="C41" s="50"/>
      <c r="D41" s="50"/>
      <c r="E41" s="50"/>
      <c r="F41" s="50"/>
      <c r="G41" s="50"/>
      <c r="H41" s="50"/>
      <c r="I41" s="50"/>
      <c r="J41" s="50"/>
    </row>
    <row r="42" spans="2:10">
      <c r="B42" s="49"/>
      <c r="C42" s="50"/>
      <c r="D42" s="50"/>
      <c r="E42" s="50"/>
      <c r="F42" s="50"/>
      <c r="G42" s="50"/>
      <c r="H42" s="50"/>
      <c r="I42" s="50"/>
      <c r="J42" s="50"/>
    </row>
    <row r="43" spans="2:10">
      <c r="B43" s="49"/>
      <c r="C43" s="50"/>
      <c r="D43" s="50"/>
      <c r="E43" s="50"/>
      <c r="F43" s="50"/>
      <c r="G43" s="50"/>
      <c r="H43" s="50"/>
      <c r="I43" s="50"/>
      <c r="J43" s="50"/>
    </row>
    <row r="44" spans="2:10">
      <c r="B44" s="49"/>
      <c r="C44" s="50"/>
      <c r="D44" s="50"/>
      <c r="E44" s="50"/>
      <c r="F44" s="50"/>
      <c r="G44" s="50"/>
      <c r="H44" s="50"/>
      <c r="I44" s="50"/>
      <c r="J44" s="50"/>
    </row>
    <row r="45" spans="2:10">
      <c r="B45" s="49"/>
      <c r="C45" s="50"/>
      <c r="D45" s="50"/>
      <c r="E45" s="50"/>
      <c r="F45" s="50"/>
      <c r="G45" s="50"/>
      <c r="H45" s="50"/>
      <c r="I45" s="50"/>
      <c r="J45" s="50"/>
    </row>
    <row r="46" spans="2:10">
      <c r="B46" s="49"/>
      <c r="C46" s="50"/>
      <c r="D46" s="50"/>
      <c r="E46" s="50"/>
      <c r="F46" s="50"/>
      <c r="G46" s="50"/>
      <c r="H46" s="50"/>
      <c r="I46" s="50"/>
      <c r="J46" s="50"/>
    </row>
    <row r="47" spans="2:10">
      <c r="B47" s="49"/>
      <c r="C47" s="50"/>
      <c r="D47" s="50"/>
      <c r="E47" s="50"/>
      <c r="F47" s="50"/>
      <c r="G47" s="50"/>
      <c r="H47" s="50"/>
      <c r="I47" s="50"/>
      <c r="J47" s="50"/>
    </row>
  </sheetData>
  <mergeCells count="2">
    <mergeCell ref="M3:U4"/>
    <mergeCell ref="B3: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X35"/>
  <sheetViews>
    <sheetView workbookViewId="0">
      <selection activeCell="B1" sqref="B1"/>
    </sheetView>
  </sheetViews>
  <sheetFormatPr defaultRowHeight="12.75"/>
  <cols>
    <col min="1" max="1" width="9.140625" style="15"/>
    <col min="2" max="14" width="8.28515625" style="15" customWidth="1"/>
    <col min="15" max="16" width="9.140625" style="15"/>
    <col min="17" max="29" width="8.28515625" style="15" customWidth="1"/>
    <col min="30" max="48" width="9.140625" style="15"/>
    <col min="49" max="50" width="10.140625" style="15" customWidth="1"/>
    <col min="51" max="16384" width="9.140625" style="15"/>
  </cols>
  <sheetData>
    <row r="1" spans="2:50">
      <c r="B1" s="15" t="s">
        <v>128</v>
      </c>
      <c r="Q1" s="15" t="s">
        <v>129</v>
      </c>
    </row>
    <row r="3" spans="2:50" ht="15">
      <c r="B3" s="106" t="s">
        <v>113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07"/>
      <c r="Q3" s="106" t="s">
        <v>112</v>
      </c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07"/>
      <c r="AE3" s="106">
        <v>2014</v>
      </c>
      <c r="AF3" s="110"/>
      <c r="AG3" s="106">
        <v>2013</v>
      </c>
      <c r="AH3" s="107"/>
      <c r="AI3" s="93"/>
      <c r="AJ3" s="93"/>
    </row>
    <row r="4" spans="2:50" ht="15">
      <c r="B4" s="108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09"/>
      <c r="Q4" s="108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09"/>
      <c r="AE4" s="108"/>
      <c r="AF4" s="111"/>
      <c r="AG4" s="108"/>
      <c r="AH4" s="109"/>
      <c r="AI4" s="93"/>
      <c r="AJ4" s="93"/>
    </row>
    <row r="5" spans="2:50" s="28" customFormat="1" ht="17.25" customHeight="1">
      <c r="B5" s="31" t="s">
        <v>114</v>
      </c>
      <c r="C5" s="30" t="s">
        <v>115</v>
      </c>
      <c r="D5" s="30" t="s">
        <v>116</v>
      </c>
      <c r="E5" s="30" t="s">
        <v>117</v>
      </c>
      <c r="F5" s="30" t="s">
        <v>118</v>
      </c>
      <c r="G5" s="30" t="s">
        <v>119</v>
      </c>
      <c r="H5" s="30" t="s">
        <v>120</v>
      </c>
      <c r="I5" s="30" t="s">
        <v>121</v>
      </c>
      <c r="J5" s="30" t="s">
        <v>122</v>
      </c>
      <c r="K5" s="30" t="s">
        <v>123</v>
      </c>
      <c r="L5" s="30" t="s">
        <v>124</v>
      </c>
      <c r="M5" s="30" t="s">
        <v>99</v>
      </c>
      <c r="N5" s="29" t="s">
        <v>125</v>
      </c>
      <c r="Q5" s="31" t="s">
        <v>110</v>
      </c>
      <c r="R5" s="30" t="s">
        <v>109</v>
      </c>
      <c r="S5" s="30" t="s">
        <v>108</v>
      </c>
      <c r="T5" s="30" t="s">
        <v>107</v>
      </c>
      <c r="U5" s="30" t="s">
        <v>106</v>
      </c>
      <c r="V5" s="30" t="s">
        <v>105</v>
      </c>
      <c r="W5" s="30" t="s">
        <v>104</v>
      </c>
      <c r="X5" s="30" t="s">
        <v>103</v>
      </c>
      <c r="Y5" s="30" t="s">
        <v>102</v>
      </c>
      <c r="Z5" s="30" t="s">
        <v>101</v>
      </c>
      <c r="AA5" s="30" t="s">
        <v>100</v>
      </c>
      <c r="AB5" s="30" t="s">
        <v>99</v>
      </c>
      <c r="AC5" s="29" t="s">
        <v>98</v>
      </c>
      <c r="AD5" s="28" t="s">
        <v>97</v>
      </c>
      <c r="AE5" s="28" t="s">
        <v>159</v>
      </c>
      <c r="AF5" s="28" t="s">
        <v>158</v>
      </c>
      <c r="AG5" s="28" t="s">
        <v>159</v>
      </c>
      <c r="AH5" s="28" t="s">
        <v>158</v>
      </c>
      <c r="AJ5" s="31" t="s">
        <v>114</v>
      </c>
      <c r="AK5" s="30" t="s">
        <v>109</v>
      </c>
      <c r="AL5" s="30" t="s">
        <v>108</v>
      </c>
      <c r="AM5" s="30" t="s">
        <v>107</v>
      </c>
      <c r="AN5" s="30" t="s">
        <v>106</v>
      </c>
      <c r="AO5" s="30" t="s">
        <v>105</v>
      </c>
      <c r="AP5" s="30" t="s">
        <v>104</v>
      </c>
      <c r="AQ5" s="30" t="s">
        <v>103</v>
      </c>
      <c r="AR5" s="30" t="s">
        <v>102</v>
      </c>
      <c r="AS5" s="30" t="s">
        <v>101</v>
      </c>
      <c r="AT5" s="30" t="s">
        <v>100</v>
      </c>
      <c r="AU5" s="30" t="s">
        <v>99</v>
      </c>
      <c r="AV5" s="29" t="s">
        <v>98</v>
      </c>
      <c r="AW5" s="30" t="s">
        <v>160</v>
      </c>
      <c r="AX5" s="29" t="s">
        <v>161</v>
      </c>
    </row>
    <row r="6" spans="2:50" s="16" customFormat="1" ht="17.25" customHeight="1">
      <c r="B6" s="27">
        <v>2013</v>
      </c>
      <c r="C6" s="25">
        <v>15788</v>
      </c>
      <c r="D6" s="25">
        <v>10071</v>
      </c>
      <c r="E6" s="25">
        <v>16152</v>
      </c>
      <c r="F6" s="25">
        <v>6701</v>
      </c>
      <c r="G6" s="25">
        <v>8036</v>
      </c>
      <c r="H6" s="25">
        <v>11712</v>
      </c>
      <c r="I6" s="25">
        <v>10054</v>
      </c>
      <c r="J6" s="25">
        <v>2922</v>
      </c>
      <c r="K6" s="25">
        <v>6086</v>
      </c>
      <c r="L6" s="25">
        <v>53762</v>
      </c>
      <c r="M6" s="25">
        <v>22572</v>
      </c>
      <c r="N6" s="24">
        <v>163856</v>
      </c>
      <c r="O6" s="36"/>
      <c r="P6" s="36"/>
      <c r="Q6" s="27">
        <v>2012</v>
      </c>
      <c r="R6" s="25">
        <v>15902</v>
      </c>
      <c r="S6" s="25">
        <v>10032</v>
      </c>
      <c r="T6" s="25">
        <v>16146</v>
      </c>
      <c r="U6" s="25">
        <v>6561</v>
      </c>
      <c r="V6" s="25">
        <v>7796</v>
      </c>
      <c r="W6" s="25">
        <v>11458</v>
      </c>
      <c r="X6" s="25">
        <v>10105</v>
      </c>
      <c r="Y6" s="25">
        <v>2917</v>
      </c>
      <c r="Z6" s="25">
        <v>6074</v>
      </c>
      <c r="AA6" s="25">
        <v>53663</v>
      </c>
      <c r="AB6" s="25">
        <v>23005</v>
      </c>
      <c r="AC6" s="24">
        <v>163659</v>
      </c>
      <c r="AD6" s="16" t="s">
        <v>97</v>
      </c>
      <c r="AE6" s="92">
        <f>SUM(C6:H6)</f>
        <v>68460</v>
      </c>
      <c r="AF6" s="92">
        <f>SUM(I6:M6)</f>
        <v>95396</v>
      </c>
      <c r="AJ6" s="27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96"/>
      <c r="AW6" s="22"/>
      <c r="AX6" s="96"/>
    </row>
    <row r="7" spans="2:50" s="16" customFormat="1">
      <c r="B7" s="23">
        <v>2014</v>
      </c>
      <c r="C7" s="21">
        <v>15835</v>
      </c>
      <c r="D7" s="21">
        <v>10073</v>
      </c>
      <c r="E7" s="21">
        <v>16196</v>
      </c>
      <c r="F7" s="21">
        <v>6789</v>
      </c>
      <c r="G7" s="21">
        <v>8048</v>
      </c>
      <c r="H7" s="21">
        <v>11716</v>
      </c>
      <c r="I7" s="21">
        <v>10106</v>
      </c>
      <c r="J7" s="21">
        <v>2938</v>
      </c>
      <c r="K7" s="21">
        <v>6114</v>
      </c>
      <c r="L7" s="21">
        <v>54016</v>
      </c>
      <c r="M7" s="21">
        <v>22821</v>
      </c>
      <c r="N7" s="20">
        <v>164652</v>
      </c>
      <c r="O7" s="36"/>
      <c r="P7" s="36"/>
      <c r="Q7" s="23">
        <v>2013</v>
      </c>
      <c r="R7" s="21">
        <v>15892</v>
      </c>
      <c r="S7" s="21">
        <v>10037</v>
      </c>
      <c r="T7" s="21">
        <v>16126</v>
      </c>
      <c r="U7" s="21">
        <v>6612</v>
      </c>
      <c r="V7" s="21">
        <v>7816</v>
      </c>
      <c r="W7" s="21">
        <v>11466</v>
      </c>
      <c r="X7" s="21">
        <v>10181</v>
      </c>
      <c r="Y7" s="21">
        <v>2941</v>
      </c>
      <c r="Z7" s="21">
        <v>6123</v>
      </c>
      <c r="AA7" s="21">
        <v>54094</v>
      </c>
      <c r="AB7" s="21">
        <v>23339</v>
      </c>
      <c r="AC7" s="20">
        <v>164627</v>
      </c>
      <c r="AD7" s="16" t="s">
        <v>97</v>
      </c>
      <c r="AE7" s="92">
        <f t="shared" ref="AE7:AE16" si="0">SUM(C7:H7)</f>
        <v>68657</v>
      </c>
      <c r="AF7" s="92">
        <f t="shared" ref="AF7:AF16" si="1">SUM(I7:M7)</f>
        <v>95995</v>
      </c>
      <c r="AG7" s="92">
        <f>SUM(R7:W7)</f>
        <v>67949</v>
      </c>
      <c r="AH7" s="92">
        <f>SUM(X7:AB7)</f>
        <v>96678</v>
      </c>
      <c r="AI7" s="92"/>
      <c r="AJ7" s="23">
        <v>2013</v>
      </c>
      <c r="AK7" s="94">
        <f>C6/R7-1</f>
        <v>-6.5441731688899996E-3</v>
      </c>
      <c r="AL7" s="94">
        <f t="shared" ref="AL7:AV16" si="2">D6/S7-1</f>
        <v>3.3874663744146716E-3</v>
      </c>
      <c r="AM7" s="94">
        <f t="shared" si="2"/>
        <v>1.6123031129853249E-3</v>
      </c>
      <c r="AN7" s="94">
        <f t="shared" si="2"/>
        <v>1.3460375075620146E-2</v>
      </c>
      <c r="AO7" s="94">
        <f t="shared" si="2"/>
        <v>2.8147389969293668E-2</v>
      </c>
      <c r="AP7" s="94">
        <f t="shared" si="2"/>
        <v>2.1454735740449982E-2</v>
      </c>
      <c r="AQ7" s="94">
        <f t="shared" si="2"/>
        <v>-1.2474216678125871E-2</v>
      </c>
      <c r="AR7" s="94">
        <f t="shared" si="2"/>
        <v>-6.460387623257402E-3</v>
      </c>
      <c r="AS7" s="94">
        <f t="shared" si="2"/>
        <v>-6.0427894822798756E-3</v>
      </c>
      <c r="AT7" s="94">
        <f t="shared" si="2"/>
        <v>-6.1374644137982548E-3</v>
      </c>
      <c r="AU7" s="94">
        <f t="shared" si="2"/>
        <v>-3.2863447448476801E-2</v>
      </c>
      <c r="AV7" s="97">
        <f t="shared" si="2"/>
        <v>-4.683314401647376E-3</v>
      </c>
      <c r="AW7" s="94">
        <f>AE6/AG7-1</f>
        <v>7.5203461419595108E-3</v>
      </c>
      <c r="AX7" s="97">
        <f>AF6/AH7-1</f>
        <v>-1.3260514284532121E-2</v>
      </c>
    </row>
    <row r="8" spans="2:50" s="16" customFormat="1">
      <c r="B8" s="23">
        <v>2015</v>
      </c>
      <c r="C8" s="21">
        <v>15922</v>
      </c>
      <c r="D8" s="21">
        <v>10076</v>
      </c>
      <c r="E8" s="21">
        <v>16269</v>
      </c>
      <c r="F8" s="21">
        <v>6835</v>
      </c>
      <c r="G8" s="21">
        <v>8122</v>
      </c>
      <c r="H8" s="21">
        <v>11803</v>
      </c>
      <c r="I8" s="21">
        <v>10152</v>
      </c>
      <c r="J8" s="21">
        <v>2951</v>
      </c>
      <c r="K8" s="21">
        <v>6148</v>
      </c>
      <c r="L8" s="21">
        <v>54310</v>
      </c>
      <c r="M8" s="21">
        <v>22983</v>
      </c>
      <c r="N8" s="20">
        <v>165571</v>
      </c>
      <c r="O8" s="36"/>
      <c r="P8" s="36"/>
      <c r="Q8" s="23">
        <v>2014</v>
      </c>
      <c r="R8" s="21">
        <v>15859</v>
      </c>
      <c r="S8" s="21">
        <v>9995</v>
      </c>
      <c r="T8" s="21">
        <v>16116</v>
      </c>
      <c r="U8" s="21">
        <v>6631</v>
      </c>
      <c r="V8" s="21">
        <v>7799</v>
      </c>
      <c r="W8" s="21">
        <v>11453</v>
      </c>
      <c r="X8" s="21">
        <v>10142</v>
      </c>
      <c r="Y8" s="21">
        <v>2975</v>
      </c>
      <c r="Z8" s="21">
        <v>6197</v>
      </c>
      <c r="AA8" s="21">
        <v>54753</v>
      </c>
      <c r="AB8" s="21">
        <v>23420</v>
      </c>
      <c r="AC8" s="20">
        <v>165340</v>
      </c>
      <c r="AD8" s="16" t="s">
        <v>97</v>
      </c>
      <c r="AE8" s="92">
        <f t="shared" si="0"/>
        <v>69027</v>
      </c>
      <c r="AF8" s="92">
        <f t="shared" si="1"/>
        <v>96544</v>
      </c>
      <c r="AG8" s="92">
        <f t="shared" ref="AG8:AG16" si="3">SUM(R8:W8)</f>
        <v>67853</v>
      </c>
      <c r="AH8" s="92">
        <f t="shared" ref="AH8:AH16" si="4">SUM(X8:AB8)</f>
        <v>97487</v>
      </c>
      <c r="AI8" s="92"/>
      <c r="AJ8" s="23">
        <v>2014</v>
      </c>
      <c r="AK8" s="94">
        <f t="shared" ref="AK8:AK16" si="5">C7/R8-1</f>
        <v>-1.5133362759316427E-3</v>
      </c>
      <c r="AL8" s="94">
        <f t="shared" si="2"/>
        <v>7.803901950975467E-3</v>
      </c>
      <c r="AM8" s="94">
        <f t="shared" si="2"/>
        <v>4.9640109208239913E-3</v>
      </c>
      <c r="AN8" s="94">
        <f t="shared" si="2"/>
        <v>2.3827477001960418E-2</v>
      </c>
      <c r="AO8" s="94">
        <f t="shared" si="2"/>
        <v>3.1927170150019224E-2</v>
      </c>
      <c r="AP8" s="94">
        <f t="shared" si="2"/>
        <v>2.2963415698943557E-2</v>
      </c>
      <c r="AQ8" s="94">
        <f t="shared" si="2"/>
        <v>-3.5495957404850786E-3</v>
      </c>
      <c r="AR8" s="94">
        <f t="shared" si="2"/>
        <v>-1.2436974789916011E-2</v>
      </c>
      <c r="AS8" s="94">
        <f t="shared" si="2"/>
        <v>-1.3393577537518131E-2</v>
      </c>
      <c r="AT8" s="94">
        <f t="shared" si="2"/>
        <v>-1.3460449655726681E-2</v>
      </c>
      <c r="AU8" s="94">
        <f t="shared" si="2"/>
        <v>-2.5576430401366368E-2</v>
      </c>
      <c r="AV8" s="97">
        <f t="shared" si="2"/>
        <v>-4.1611225353815895E-3</v>
      </c>
      <c r="AW8" s="94">
        <f t="shared" ref="AW8:AW16" si="6">AE7/AG8-1</f>
        <v>1.1849144474083584E-2</v>
      </c>
      <c r="AX8" s="97">
        <f t="shared" ref="AX8:AX16" si="7">AF7/AH8-1</f>
        <v>-1.5304604716526282E-2</v>
      </c>
    </row>
    <row r="9" spans="2:50" s="16" customFormat="1">
      <c r="B9" s="23">
        <v>2016</v>
      </c>
      <c r="C9" s="21">
        <v>15997</v>
      </c>
      <c r="D9" s="21">
        <v>10083</v>
      </c>
      <c r="E9" s="21">
        <v>16337</v>
      </c>
      <c r="F9" s="21">
        <v>6850</v>
      </c>
      <c r="G9" s="21">
        <v>8182</v>
      </c>
      <c r="H9" s="21">
        <v>11872</v>
      </c>
      <c r="I9" s="21">
        <v>10201</v>
      </c>
      <c r="J9" s="21">
        <v>2976</v>
      </c>
      <c r="K9" s="21">
        <v>6195</v>
      </c>
      <c r="L9" s="21">
        <v>54732</v>
      </c>
      <c r="M9" s="21">
        <v>23379</v>
      </c>
      <c r="N9" s="20">
        <v>166804</v>
      </c>
      <c r="O9" s="36"/>
      <c r="P9" s="36"/>
      <c r="Q9" s="23">
        <v>2015</v>
      </c>
      <c r="R9" s="21">
        <v>15815</v>
      </c>
      <c r="S9" s="21">
        <v>9949</v>
      </c>
      <c r="T9" s="21">
        <v>16114</v>
      </c>
      <c r="U9" s="21">
        <v>6667</v>
      </c>
      <c r="V9" s="21">
        <v>7779</v>
      </c>
      <c r="W9" s="21">
        <v>11456</v>
      </c>
      <c r="X9" s="21">
        <v>10143</v>
      </c>
      <c r="Y9" s="21">
        <v>2998</v>
      </c>
      <c r="Z9" s="21">
        <v>6253</v>
      </c>
      <c r="AA9" s="21">
        <v>55234</v>
      </c>
      <c r="AB9" s="21">
        <v>23622</v>
      </c>
      <c r="AC9" s="20">
        <v>166030</v>
      </c>
      <c r="AD9" s="16" t="s">
        <v>97</v>
      </c>
      <c r="AE9" s="92">
        <f t="shared" si="0"/>
        <v>69321</v>
      </c>
      <c r="AF9" s="92">
        <f t="shared" si="1"/>
        <v>97483</v>
      </c>
      <c r="AG9" s="92">
        <f t="shared" si="3"/>
        <v>67780</v>
      </c>
      <c r="AH9" s="92">
        <f t="shared" si="4"/>
        <v>98250</v>
      </c>
      <c r="AI9" s="92"/>
      <c r="AJ9" s="23">
        <v>2015</v>
      </c>
      <c r="AK9" s="94">
        <f t="shared" si="5"/>
        <v>6.7657287385394227E-3</v>
      </c>
      <c r="AL9" s="94">
        <f t="shared" si="2"/>
        <v>1.2765102020303454E-2</v>
      </c>
      <c r="AM9" s="94">
        <f t="shared" si="2"/>
        <v>9.6189648752638135E-3</v>
      </c>
      <c r="AN9" s="94">
        <f t="shared" si="2"/>
        <v>2.5198740062996938E-2</v>
      </c>
      <c r="AO9" s="94">
        <f t="shared" si="2"/>
        <v>4.4093071088828983E-2</v>
      </c>
      <c r="AP9" s="94">
        <f t="shared" si="2"/>
        <v>3.0289804469273651E-2</v>
      </c>
      <c r="AQ9" s="94">
        <f t="shared" si="2"/>
        <v>8.8731144631770675E-4</v>
      </c>
      <c r="AR9" s="94">
        <f t="shared" si="2"/>
        <v>-1.5677118078719188E-2</v>
      </c>
      <c r="AS9" s="94">
        <f t="shared" si="2"/>
        <v>-1.679193986886296E-2</v>
      </c>
      <c r="AT9" s="94">
        <f t="shared" si="2"/>
        <v>-1.6728826447477974E-2</v>
      </c>
      <c r="AU9" s="94">
        <f t="shared" si="2"/>
        <v>-2.7051054102108174E-2</v>
      </c>
      <c r="AV9" s="97">
        <f t="shared" si="2"/>
        <v>-2.7645606215743745E-3</v>
      </c>
      <c r="AW9" s="94">
        <f t="shared" si="6"/>
        <v>1.8397757450575369E-2</v>
      </c>
      <c r="AX9" s="97">
        <f t="shared" si="7"/>
        <v>-1.7363867684478396E-2</v>
      </c>
    </row>
    <row r="10" spans="2:50" s="16" customFormat="1">
      <c r="B10" s="23">
        <v>2017</v>
      </c>
      <c r="C10" s="21">
        <v>16010</v>
      </c>
      <c r="D10" s="21">
        <v>10080</v>
      </c>
      <c r="E10" s="21">
        <v>16383</v>
      </c>
      <c r="F10" s="21">
        <v>6866</v>
      </c>
      <c r="G10" s="21">
        <v>8188</v>
      </c>
      <c r="H10" s="21">
        <v>11926</v>
      </c>
      <c r="I10" s="21">
        <v>10238</v>
      </c>
      <c r="J10" s="21">
        <v>2976</v>
      </c>
      <c r="K10" s="21">
        <v>6199</v>
      </c>
      <c r="L10" s="21">
        <v>54762</v>
      </c>
      <c r="M10" s="21">
        <v>23426</v>
      </c>
      <c r="N10" s="20">
        <v>167054</v>
      </c>
      <c r="O10" s="36"/>
      <c r="P10" s="36"/>
      <c r="Q10" s="23">
        <v>2016</v>
      </c>
      <c r="R10" s="21">
        <v>15794</v>
      </c>
      <c r="S10" s="21">
        <v>9935</v>
      </c>
      <c r="T10" s="21">
        <v>16165</v>
      </c>
      <c r="U10" s="21">
        <v>6691</v>
      </c>
      <c r="V10" s="21">
        <v>7785</v>
      </c>
      <c r="W10" s="21">
        <v>11487</v>
      </c>
      <c r="X10" s="21">
        <v>10186</v>
      </c>
      <c r="Y10" s="21">
        <v>3031</v>
      </c>
      <c r="Z10" s="21">
        <v>6311</v>
      </c>
      <c r="AA10" s="21">
        <v>55756</v>
      </c>
      <c r="AB10" s="21">
        <v>23774</v>
      </c>
      <c r="AC10" s="20">
        <v>166915</v>
      </c>
      <c r="AD10" s="16" t="s">
        <v>97</v>
      </c>
      <c r="AE10" s="92">
        <f t="shared" si="0"/>
        <v>69453</v>
      </c>
      <c r="AF10" s="92">
        <f t="shared" si="1"/>
        <v>97601</v>
      </c>
      <c r="AG10" s="92">
        <f t="shared" si="3"/>
        <v>67857</v>
      </c>
      <c r="AH10" s="92">
        <f t="shared" si="4"/>
        <v>99058</v>
      </c>
      <c r="AI10" s="92"/>
      <c r="AJ10" s="23">
        <v>2016</v>
      </c>
      <c r="AK10" s="94">
        <f t="shared" si="5"/>
        <v>1.285298214511843E-2</v>
      </c>
      <c r="AL10" s="94">
        <f t="shared" si="2"/>
        <v>1.4896829391041866E-2</v>
      </c>
      <c r="AM10" s="94">
        <f t="shared" si="2"/>
        <v>1.064027219300967E-2</v>
      </c>
      <c r="AN10" s="94">
        <f t="shared" si="2"/>
        <v>2.3763264086085867E-2</v>
      </c>
      <c r="AO10" s="94">
        <f t="shared" si="2"/>
        <v>5.0995504174695006E-2</v>
      </c>
      <c r="AP10" s="94">
        <f t="shared" si="2"/>
        <v>3.3516148689823222E-2</v>
      </c>
      <c r="AQ10" s="94">
        <f t="shared" si="2"/>
        <v>1.4726094639700982E-3</v>
      </c>
      <c r="AR10" s="94">
        <f t="shared" si="2"/>
        <v>-1.8145826459914249E-2</v>
      </c>
      <c r="AS10" s="94">
        <f t="shared" si="2"/>
        <v>-1.8380605292346641E-2</v>
      </c>
      <c r="AT10" s="94">
        <f t="shared" si="2"/>
        <v>-1.836573642298589E-2</v>
      </c>
      <c r="AU10" s="94">
        <f t="shared" si="2"/>
        <v>-1.661478926558424E-2</v>
      </c>
      <c r="AV10" s="97">
        <f t="shared" si="2"/>
        <v>-6.6500913638678494E-4</v>
      </c>
      <c r="AW10" s="94">
        <f t="shared" si="6"/>
        <v>2.1574782262699488E-2</v>
      </c>
      <c r="AX10" s="97">
        <f t="shared" si="7"/>
        <v>-1.5899775888873147E-2</v>
      </c>
    </row>
    <row r="11" spans="2:50" s="16" customFormat="1">
      <c r="B11" s="23">
        <v>2018</v>
      </c>
      <c r="C11" s="21">
        <v>16012</v>
      </c>
      <c r="D11" s="21">
        <v>10080</v>
      </c>
      <c r="E11" s="21">
        <v>16426</v>
      </c>
      <c r="F11" s="21">
        <v>6874</v>
      </c>
      <c r="G11" s="21">
        <v>8184</v>
      </c>
      <c r="H11" s="21">
        <v>11978</v>
      </c>
      <c r="I11" s="21">
        <v>10263</v>
      </c>
      <c r="J11" s="21">
        <v>2993</v>
      </c>
      <c r="K11" s="21">
        <v>6229</v>
      </c>
      <c r="L11" s="21">
        <v>55032</v>
      </c>
      <c r="M11" s="21">
        <v>23632</v>
      </c>
      <c r="N11" s="20">
        <v>167703</v>
      </c>
      <c r="O11" s="36"/>
      <c r="P11" s="36"/>
      <c r="Q11" s="23">
        <v>2017</v>
      </c>
      <c r="R11" s="21">
        <v>15770</v>
      </c>
      <c r="S11" s="21">
        <v>9922</v>
      </c>
      <c r="T11" s="21">
        <v>16194</v>
      </c>
      <c r="U11" s="21">
        <v>6736</v>
      </c>
      <c r="V11" s="21">
        <v>7792</v>
      </c>
      <c r="W11" s="21">
        <v>11498</v>
      </c>
      <c r="X11" s="21">
        <v>10192</v>
      </c>
      <c r="Y11" s="21">
        <v>3027</v>
      </c>
      <c r="Z11" s="21">
        <v>6308</v>
      </c>
      <c r="AA11" s="21">
        <v>55725</v>
      </c>
      <c r="AB11" s="21">
        <v>23833</v>
      </c>
      <c r="AC11" s="20">
        <v>166997</v>
      </c>
      <c r="AD11" s="16" t="s">
        <v>97</v>
      </c>
      <c r="AE11" s="92">
        <f t="shared" si="0"/>
        <v>69554</v>
      </c>
      <c r="AF11" s="92">
        <f t="shared" si="1"/>
        <v>98149</v>
      </c>
      <c r="AG11" s="92">
        <f t="shared" si="3"/>
        <v>67912</v>
      </c>
      <c r="AH11" s="92">
        <f t="shared" si="4"/>
        <v>99085</v>
      </c>
      <c r="AI11" s="92"/>
      <c r="AJ11" s="23">
        <v>2017</v>
      </c>
      <c r="AK11" s="94">
        <f t="shared" si="5"/>
        <v>1.5218769816106592E-2</v>
      </c>
      <c r="AL11" s="94">
        <f t="shared" si="2"/>
        <v>1.5924208828865138E-2</v>
      </c>
      <c r="AM11" s="94">
        <f t="shared" si="2"/>
        <v>1.1670989255279762E-2</v>
      </c>
      <c r="AN11" s="94">
        <f t="shared" si="2"/>
        <v>1.9299287410926347E-2</v>
      </c>
      <c r="AO11" s="94">
        <f t="shared" si="2"/>
        <v>5.082135523613962E-2</v>
      </c>
      <c r="AP11" s="94">
        <f t="shared" si="2"/>
        <v>3.722386502000341E-2</v>
      </c>
      <c r="AQ11" s="94">
        <f t="shared" si="2"/>
        <v>4.5133437990581005E-3</v>
      </c>
      <c r="AR11" s="94">
        <f t="shared" si="2"/>
        <v>-1.6848364717542141E-2</v>
      </c>
      <c r="AS11" s="94">
        <f t="shared" si="2"/>
        <v>-1.7279644895370927E-2</v>
      </c>
      <c r="AT11" s="94">
        <f t="shared" si="2"/>
        <v>-1.7281292059219355E-2</v>
      </c>
      <c r="AU11" s="94">
        <f t="shared" si="2"/>
        <v>-1.7077161918348516E-2</v>
      </c>
      <c r="AV11" s="97">
        <f t="shared" si="2"/>
        <v>3.413234968292489E-4</v>
      </c>
      <c r="AW11" s="94">
        <f t="shared" si="6"/>
        <v>2.2691129697255175E-2</v>
      </c>
      <c r="AX11" s="97">
        <f t="shared" si="7"/>
        <v>-1.4977039915224255E-2</v>
      </c>
    </row>
    <row r="12" spans="2:50" s="16" customFormat="1">
      <c r="B12" s="23">
        <v>2019</v>
      </c>
      <c r="C12" s="21">
        <v>16019</v>
      </c>
      <c r="D12" s="21">
        <v>10080</v>
      </c>
      <c r="E12" s="21">
        <v>16475</v>
      </c>
      <c r="F12" s="21">
        <v>6868</v>
      </c>
      <c r="G12" s="21">
        <v>8188</v>
      </c>
      <c r="H12" s="21">
        <v>12028</v>
      </c>
      <c r="I12" s="21">
        <v>10306</v>
      </c>
      <c r="J12" s="21">
        <v>3007</v>
      </c>
      <c r="K12" s="21">
        <v>6261</v>
      </c>
      <c r="L12" s="21">
        <v>55309</v>
      </c>
      <c r="M12" s="21">
        <v>23931</v>
      </c>
      <c r="N12" s="20">
        <v>168472</v>
      </c>
      <c r="O12" s="36"/>
      <c r="P12" s="36"/>
      <c r="Q12" s="23">
        <v>2018</v>
      </c>
      <c r="R12" s="21">
        <v>15765</v>
      </c>
      <c r="S12" s="21">
        <v>9919</v>
      </c>
      <c r="T12" s="21">
        <v>16235</v>
      </c>
      <c r="U12" s="21">
        <v>6766</v>
      </c>
      <c r="V12" s="21">
        <v>7806</v>
      </c>
      <c r="W12" s="21">
        <v>11534</v>
      </c>
      <c r="X12" s="21">
        <v>10218</v>
      </c>
      <c r="Y12" s="21">
        <v>3060</v>
      </c>
      <c r="Z12" s="21">
        <v>6373</v>
      </c>
      <c r="AA12" s="21">
        <v>56306</v>
      </c>
      <c r="AB12" s="21">
        <v>24039</v>
      </c>
      <c r="AC12" s="20">
        <v>168021</v>
      </c>
      <c r="AD12" s="16" t="s">
        <v>97</v>
      </c>
      <c r="AE12" s="92">
        <f t="shared" si="0"/>
        <v>69658</v>
      </c>
      <c r="AF12" s="92">
        <f t="shared" si="1"/>
        <v>98814</v>
      </c>
      <c r="AG12" s="92">
        <f t="shared" si="3"/>
        <v>68025</v>
      </c>
      <c r="AH12" s="92">
        <f t="shared" si="4"/>
        <v>99996</v>
      </c>
      <c r="AI12" s="92"/>
      <c r="AJ12" s="23">
        <v>2018</v>
      </c>
      <c r="AK12" s="94">
        <f t="shared" si="5"/>
        <v>1.5667618141452566E-2</v>
      </c>
      <c r="AL12" s="94">
        <f t="shared" si="2"/>
        <v>1.6231474947071334E-2</v>
      </c>
      <c r="AM12" s="94">
        <f t="shared" si="2"/>
        <v>1.1764705882352899E-2</v>
      </c>
      <c r="AN12" s="94">
        <f t="shared" si="2"/>
        <v>1.5962163759976278E-2</v>
      </c>
      <c r="AO12" s="94">
        <f t="shared" si="2"/>
        <v>4.8424289008454968E-2</v>
      </c>
      <c r="AP12" s="94">
        <f t="shared" si="2"/>
        <v>3.8494884688746289E-2</v>
      </c>
      <c r="AQ12" s="94">
        <f t="shared" si="2"/>
        <v>4.4039929536112687E-3</v>
      </c>
      <c r="AR12" s="94">
        <f t="shared" si="2"/>
        <v>-2.189542483660134E-2</v>
      </c>
      <c r="AS12" s="94">
        <f t="shared" si="2"/>
        <v>-2.2595324023222951E-2</v>
      </c>
      <c r="AT12" s="94">
        <f t="shared" si="2"/>
        <v>-2.2626363087415169E-2</v>
      </c>
      <c r="AU12" s="94">
        <f t="shared" si="2"/>
        <v>-1.6930820749615161E-2</v>
      </c>
      <c r="AV12" s="97">
        <f t="shared" si="2"/>
        <v>-1.8926205652864958E-3</v>
      </c>
      <c r="AW12" s="94">
        <f t="shared" si="6"/>
        <v>2.2477030503491369E-2</v>
      </c>
      <c r="AX12" s="97">
        <f t="shared" si="7"/>
        <v>-1.847073882955319E-2</v>
      </c>
    </row>
    <row r="13" spans="2:50" s="16" customFormat="1">
      <c r="B13" s="23">
        <v>2020</v>
      </c>
      <c r="C13" s="21">
        <v>16033</v>
      </c>
      <c r="D13" s="21">
        <v>10085</v>
      </c>
      <c r="E13" s="21">
        <v>16525</v>
      </c>
      <c r="F13" s="21">
        <v>6871</v>
      </c>
      <c r="G13" s="21">
        <v>8192</v>
      </c>
      <c r="H13" s="21">
        <v>12077</v>
      </c>
      <c r="I13" s="21">
        <v>10333</v>
      </c>
      <c r="J13" s="21">
        <v>3029</v>
      </c>
      <c r="K13" s="21">
        <v>6308</v>
      </c>
      <c r="L13" s="21">
        <v>55727</v>
      </c>
      <c r="M13" s="21">
        <v>24319</v>
      </c>
      <c r="N13" s="20">
        <v>169499</v>
      </c>
      <c r="O13" s="36"/>
      <c r="P13" s="36"/>
      <c r="Q13" s="23">
        <v>2019</v>
      </c>
      <c r="R13" s="21">
        <v>15780</v>
      </c>
      <c r="S13" s="21">
        <v>9918</v>
      </c>
      <c r="T13" s="21">
        <v>16307</v>
      </c>
      <c r="U13" s="21">
        <v>6815</v>
      </c>
      <c r="V13" s="21">
        <v>7805</v>
      </c>
      <c r="W13" s="21">
        <v>11597</v>
      </c>
      <c r="X13" s="21">
        <v>10265</v>
      </c>
      <c r="Y13" s="21">
        <v>3102</v>
      </c>
      <c r="Z13" s="21">
        <v>6464</v>
      </c>
      <c r="AA13" s="21">
        <v>57096</v>
      </c>
      <c r="AB13" s="21">
        <v>24260</v>
      </c>
      <c r="AC13" s="20">
        <v>169409</v>
      </c>
      <c r="AD13" s="16" t="s">
        <v>97</v>
      </c>
      <c r="AE13" s="92">
        <f t="shared" si="0"/>
        <v>69783</v>
      </c>
      <c r="AF13" s="92">
        <f t="shared" si="1"/>
        <v>99716</v>
      </c>
      <c r="AG13" s="92">
        <f t="shared" si="3"/>
        <v>68222</v>
      </c>
      <c r="AH13" s="92">
        <f t="shared" si="4"/>
        <v>101187</v>
      </c>
      <c r="AI13" s="92"/>
      <c r="AJ13" s="23">
        <v>2019</v>
      </c>
      <c r="AK13" s="94">
        <f t="shared" si="5"/>
        <v>1.5145754119138211E-2</v>
      </c>
      <c r="AL13" s="94">
        <f t="shared" si="2"/>
        <v>1.6333938294010864E-2</v>
      </c>
      <c r="AM13" s="94">
        <f t="shared" si="2"/>
        <v>1.0302324155270659E-2</v>
      </c>
      <c r="AN13" s="94">
        <f t="shared" si="2"/>
        <v>7.7769625825385713E-3</v>
      </c>
      <c r="AO13" s="94">
        <f t="shared" si="2"/>
        <v>4.9071108263933461E-2</v>
      </c>
      <c r="AP13" s="94">
        <f t="shared" si="2"/>
        <v>3.7164783995861095E-2</v>
      </c>
      <c r="AQ13" s="94">
        <f t="shared" si="2"/>
        <v>3.9941548952751038E-3</v>
      </c>
      <c r="AR13" s="94">
        <f t="shared" si="2"/>
        <v>-3.0625402965828497E-2</v>
      </c>
      <c r="AS13" s="94">
        <f t="shared" si="2"/>
        <v>-3.1404702970297071E-2</v>
      </c>
      <c r="AT13" s="94">
        <f t="shared" si="2"/>
        <v>-3.1298164494885761E-2</v>
      </c>
      <c r="AU13" s="94">
        <f t="shared" si="2"/>
        <v>-1.3561417971970302E-2</v>
      </c>
      <c r="AV13" s="97">
        <f t="shared" si="2"/>
        <v>-5.5309930405114116E-3</v>
      </c>
      <c r="AW13" s="94">
        <f t="shared" si="6"/>
        <v>2.1048928498138331E-2</v>
      </c>
      <c r="AX13" s="97">
        <f t="shared" si="7"/>
        <v>-2.3451629161848841E-2</v>
      </c>
    </row>
    <row r="14" spans="2:50" s="16" customFormat="1">
      <c r="B14" s="23">
        <v>2021</v>
      </c>
      <c r="C14" s="21">
        <v>16033</v>
      </c>
      <c r="D14" s="21">
        <v>10081</v>
      </c>
      <c r="E14" s="21">
        <v>16576</v>
      </c>
      <c r="F14" s="21">
        <v>6889</v>
      </c>
      <c r="G14" s="21">
        <v>8199</v>
      </c>
      <c r="H14" s="21">
        <v>12126</v>
      </c>
      <c r="I14" s="21">
        <v>10351</v>
      </c>
      <c r="J14" s="21">
        <v>3038</v>
      </c>
      <c r="K14" s="21">
        <v>6325</v>
      </c>
      <c r="L14" s="21">
        <v>55878</v>
      </c>
      <c r="M14" s="21">
        <v>24581</v>
      </c>
      <c r="N14" s="20">
        <v>170077</v>
      </c>
      <c r="O14" s="36"/>
      <c r="P14" s="36"/>
      <c r="Q14" s="23">
        <v>2020</v>
      </c>
      <c r="R14" s="21">
        <v>15790</v>
      </c>
      <c r="S14" s="21">
        <v>9923</v>
      </c>
      <c r="T14" s="21">
        <v>16387</v>
      </c>
      <c r="U14" s="21">
        <v>6866</v>
      </c>
      <c r="V14" s="21">
        <v>7805</v>
      </c>
      <c r="W14" s="21">
        <v>11665</v>
      </c>
      <c r="X14" s="21">
        <v>10317</v>
      </c>
      <c r="Y14" s="21">
        <v>3154</v>
      </c>
      <c r="Z14" s="21">
        <v>6576</v>
      </c>
      <c r="AA14" s="21">
        <v>58086</v>
      </c>
      <c r="AB14" s="21">
        <v>24607</v>
      </c>
      <c r="AC14" s="20">
        <v>171176</v>
      </c>
      <c r="AD14" s="16" t="s">
        <v>97</v>
      </c>
      <c r="AE14" s="92">
        <f t="shared" si="0"/>
        <v>69904</v>
      </c>
      <c r="AF14" s="92">
        <f t="shared" si="1"/>
        <v>100173</v>
      </c>
      <c r="AG14" s="92">
        <f t="shared" si="3"/>
        <v>68436</v>
      </c>
      <c r="AH14" s="92">
        <f t="shared" si="4"/>
        <v>102740</v>
      </c>
      <c r="AI14" s="92"/>
      <c r="AJ14" s="23">
        <v>2020</v>
      </c>
      <c r="AK14" s="94">
        <f t="shared" si="5"/>
        <v>1.5389487017099412E-2</v>
      </c>
      <c r="AL14" s="94">
        <f t="shared" si="2"/>
        <v>1.6325707951224455E-2</v>
      </c>
      <c r="AM14" s="94">
        <f t="shared" si="2"/>
        <v>8.4213095746628053E-3</v>
      </c>
      <c r="AN14" s="94">
        <f t="shared" si="2"/>
        <v>7.2822604136324465E-4</v>
      </c>
      <c r="AO14" s="94">
        <f t="shared" si="2"/>
        <v>4.9583600256245974E-2</v>
      </c>
      <c r="AP14" s="94">
        <f t="shared" si="2"/>
        <v>3.5319331333047543E-2</v>
      </c>
      <c r="AQ14" s="94">
        <f t="shared" si="2"/>
        <v>1.5508384220219718E-3</v>
      </c>
      <c r="AR14" s="94">
        <f t="shared" si="2"/>
        <v>-3.9632213062777422E-2</v>
      </c>
      <c r="AS14" s="94">
        <f t="shared" si="2"/>
        <v>-4.0754257907542613E-2</v>
      </c>
      <c r="AT14" s="94">
        <f t="shared" si="2"/>
        <v>-4.0612195709809562E-2</v>
      </c>
      <c r="AU14" s="94">
        <f t="shared" si="2"/>
        <v>-1.1703986670459576E-2</v>
      </c>
      <c r="AV14" s="97">
        <f t="shared" si="2"/>
        <v>-9.7969341496471074E-3</v>
      </c>
      <c r="AW14" s="94">
        <f t="shared" si="6"/>
        <v>1.9682623180782066E-2</v>
      </c>
      <c r="AX14" s="97">
        <f t="shared" si="7"/>
        <v>-2.9433521510609295E-2</v>
      </c>
    </row>
    <row r="15" spans="2:50" s="16" customFormat="1">
      <c r="B15" s="23">
        <v>2022</v>
      </c>
      <c r="C15" s="21">
        <v>16038</v>
      </c>
      <c r="D15" s="21">
        <v>10081</v>
      </c>
      <c r="E15" s="21">
        <v>16626</v>
      </c>
      <c r="F15" s="21">
        <v>6895</v>
      </c>
      <c r="G15" s="21">
        <v>8203</v>
      </c>
      <c r="H15" s="21">
        <v>12173</v>
      </c>
      <c r="I15" s="21">
        <v>10370</v>
      </c>
      <c r="J15" s="21">
        <v>3053</v>
      </c>
      <c r="K15" s="21">
        <v>6358</v>
      </c>
      <c r="L15" s="21">
        <v>56172</v>
      </c>
      <c r="M15" s="21">
        <v>24946</v>
      </c>
      <c r="N15" s="20">
        <v>170915</v>
      </c>
      <c r="O15" s="36"/>
      <c r="P15" s="36"/>
      <c r="Q15" s="23">
        <v>2021</v>
      </c>
      <c r="R15" s="21">
        <v>15802</v>
      </c>
      <c r="S15" s="21">
        <v>9936</v>
      </c>
      <c r="T15" s="21">
        <v>16471</v>
      </c>
      <c r="U15" s="21">
        <v>6901</v>
      </c>
      <c r="V15" s="21">
        <v>7808</v>
      </c>
      <c r="W15" s="21">
        <v>11746</v>
      </c>
      <c r="X15" s="21">
        <v>10376</v>
      </c>
      <c r="Y15" s="21">
        <v>3193</v>
      </c>
      <c r="Z15" s="21">
        <v>6654</v>
      </c>
      <c r="AA15" s="21">
        <v>58772</v>
      </c>
      <c r="AB15" s="21">
        <v>24855</v>
      </c>
      <c r="AC15" s="20">
        <v>172514</v>
      </c>
      <c r="AD15" s="16" t="s">
        <v>97</v>
      </c>
      <c r="AE15" s="92">
        <f t="shared" si="0"/>
        <v>70016</v>
      </c>
      <c r="AF15" s="92">
        <f t="shared" si="1"/>
        <v>100899</v>
      </c>
      <c r="AG15" s="92">
        <f t="shared" si="3"/>
        <v>68664</v>
      </c>
      <c r="AH15" s="92">
        <f t="shared" si="4"/>
        <v>103850</v>
      </c>
      <c r="AI15" s="92"/>
      <c r="AJ15" s="23">
        <v>2021</v>
      </c>
      <c r="AK15" s="94">
        <f t="shared" si="5"/>
        <v>1.4618402733831193E-2</v>
      </c>
      <c r="AL15" s="94">
        <f t="shared" si="2"/>
        <v>1.4593397745571668E-2</v>
      </c>
      <c r="AM15" s="94">
        <f t="shared" si="2"/>
        <v>6.3748406289843018E-3</v>
      </c>
      <c r="AN15" s="94">
        <f t="shared" si="2"/>
        <v>-1.7388784234169119E-3</v>
      </c>
      <c r="AO15" s="94">
        <f t="shared" si="2"/>
        <v>5.0076844262294973E-2</v>
      </c>
      <c r="AP15" s="94">
        <f t="shared" si="2"/>
        <v>3.2351438787672437E-2</v>
      </c>
      <c r="AQ15" s="94">
        <f t="shared" si="2"/>
        <v>-2.4094063222821482E-3</v>
      </c>
      <c r="AR15" s="94">
        <f t="shared" si="2"/>
        <v>-4.8543689320388328E-2</v>
      </c>
      <c r="AS15" s="94">
        <f t="shared" si="2"/>
        <v>-4.9443943492636033E-2</v>
      </c>
      <c r="AT15" s="94">
        <f t="shared" si="2"/>
        <v>-4.9241135234465383E-2</v>
      </c>
      <c r="AU15" s="94">
        <f t="shared" si="2"/>
        <v>-1.1023938845302728E-2</v>
      </c>
      <c r="AV15" s="97">
        <f t="shared" si="2"/>
        <v>-1.4126389742281753E-2</v>
      </c>
      <c r="AW15" s="94">
        <f t="shared" si="6"/>
        <v>1.8058953745776485E-2</v>
      </c>
      <c r="AX15" s="97">
        <f t="shared" si="7"/>
        <v>-3.5406836783822837E-2</v>
      </c>
    </row>
    <row r="16" spans="2:50" s="16" customFormat="1">
      <c r="B16" s="23">
        <v>2023</v>
      </c>
      <c r="C16" s="21">
        <v>16040</v>
      </c>
      <c r="D16" s="21">
        <v>10082</v>
      </c>
      <c r="E16" s="21">
        <v>16674</v>
      </c>
      <c r="F16" s="21">
        <v>6888</v>
      </c>
      <c r="G16" s="21">
        <v>8204</v>
      </c>
      <c r="H16" s="21">
        <v>12220</v>
      </c>
      <c r="I16" s="21">
        <v>10385</v>
      </c>
      <c r="J16" s="21">
        <v>3071</v>
      </c>
      <c r="K16" s="21">
        <v>6392</v>
      </c>
      <c r="L16" s="21">
        <v>56471</v>
      </c>
      <c r="M16" s="21">
        <v>25339</v>
      </c>
      <c r="N16" s="20">
        <v>171766</v>
      </c>
      <c r="O16" s="36"/>
      <c r="Q16" s="23">
        <v>2022</v>
      </c>
      <c r="R16" s="21">
        <v>15809</v>
      </c>
      <c r="S16" s="21">
        <v>9954</v>
      </c>
      <c r="T16" s="21">
        <v>16548</v>
      </c>
      <c r="U16" s="21">
        <v>6936</v>
      </c>
      <c r="V16" s="21">
        <v>7812</v>
      </c>
      <c r="W16" s="21">
        <v>11834</v>
      </c>
      <c r="X16" s="21">
        <v>10436</v>
      </c>
      <c r="Y16" s="21">
        <v>3212</v>
      </c>
      <c r="Z16" s="21">
        <v>6693</v>
      </c>
      <c r="AA16" s="21">
        <v>59118</v>
      </c>
      <c r="AB16" s="21">
        <v>25217</v>
      </c>
      <c r="AC16" s="20">
        <v>173569</v>
      </c>
      <c r="AD16" s="16" t="s">
        <v>97</v>
      </c>
      <c r="AE16" s="92">
        <f t="shared" si="0"/>
        <v>70108</v>
      </c>
      <c r="AF16" s="92">
        <f t="shared" si="1"/>
        <v>101658</v>
      </c>
      <c r="AG16" s="92">
        <f t="shared" si="3"/>
        <v>68893</v>
      </c>
      <c r="AH16" s="92">
        <f t="shared" si="4"/>
        <v>104676</v>
      </c>
      <c r="AI16" s="92"/>
      <c r="AJ16" s="19">
        <v>2022</v>
      </c>
      <c r="AK16" s="95">
        <f t="shared" si="5"/>
        <v>1.44854196976405E-2</v>
      </c>
      <c r="AL16" s="95">
        <f t="shared" si="2"/>
        <v>1.2758689973879855E-2</v>
      </c>
      <c r="AM16" s="95">
        <f t="shared" si="2"/>
        <v>4.7135605511239298E-3</v>
      </c>
      <c r="AN16" s="95">
        <f t="shared" si="2"/>
        <v>-5.9111880046136545E-3</v>
      </c>
      <c r="AO16" s="95">
        <f t="shared" si="2"/>
        <v>5.0051203277009737E-2</v>
      </c>
      <c r="AP16" s="95">
        <f t="shared" si="2"/>
        <v>2.8646273449383086E-2</v>
      </c>
      <c r="AQ16" s="95">
        <f t="shared" si="2"/>
        <v>-6.3242621694136192E-3</v>
      </c>
      <c r="AR16" s="95">
        <f t="shared" si="2"/>
        <v>-4.9501867995018656E-2</v>
      </c>
      <c r="AS16" s="95">
        <f t="shared" si="2"/>
        <v>-5.0052293440908446E-2</v>
      </c>
      <c r="AT16" s="95">
        <f t="shared" si="2"/>
        <v>-4.9832538313204111E-2</v>
      </c>
      <c r="AU16" s="95">
        <f t="shared" si="2"/>
        <v>-1.0746718483562678E-2</v>
      </c>
      <c r="AV16" s="98">
        <f t="shared" si="2"/>
        <v>-1.5290748924059017E-2</v>
      </c>
      <c r="AW16" s="95">
        <f t="shared" si="6"/>
        <v>1.6300640123089405E-2</v>
      </c>
      <c r="AX16" s="98">
        <f t="shared" si="7"/>
        <v>-3.608276968932711E-2</v>
      </c>
    </row>
    <row r="17" spans="2:50" ht="5.25" customHeight="1"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2"/>
      <c r="Q17" s="34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2"/>
    </row>
    <row r="20" spans="2:50">
      <c r="B20" s="106" t="s">
        <v>126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07"/>
      <c r="Q20" s="106" t="s">
        <v>111</v>
      </c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07"/>
      <c r="AE20" s="106">
        <v>2014</v>
      </c>
      <c r="AF20" s="110"/>
      <c r="AG20" s="106">
        <v>2013</v>
      </c>
      <c r="AH20" s="107"/>
    </row>
    <row r="21" spans="2:50">
      <c r="B21" s="108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09"/>
      <c r="Q21" s="108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09"/>
      <c r="AE21" s="108"/>
      <c r="AF21" s="111"/>
      <c r="AG21" s="108"/>
      <c r="AH21" s="109"/>
    </row>
    <row r="22" spans="2:50" s="28" customFormat="1" ht="16.5" customHeight="1">
      <c r="B22" s="31" t="s">
        <v>114</v>
      </c>
      <c r="C22" s="30" t="s">
        <v>115</v>
      </c>
      <c r="D22" s="30" t="s">
        <v>116</v>
      </c>
      <c r="E22" s="30" t="s">
        <v>117</v>
      </c>
      <c r="F22" s="30" t="s">
        <v>118</v>
      </c>
      <c r="G22" s="30" t="s">
        <v>119</v>
      </c>
      <c r="H22" s="30" t="s">
        <v>120</v>
      </c>
      <c r="I22" s="30" t="s">
        <v>121</v>
      </c>
      <c r="J22" s="30" t="s">
        <v>122</v>
      </c>
      <c r="K22" s="30" t="s">
        <v>123</v>
      </c>
      <c r="L22" s="30" t="s">
        <v>124</v>
      </c>
      <c r="M22" s="30" t="s">
        <v>99</v>
      </c>
      <c r="N22" s="29" t="s">
        <v>125</v>
      </c>
      <c r="Q22" s="31" t="s">
        <v>110</v>
      </c>
      <c r="R22" s="30" t="s">
        <v>109</v>
      </c>
      <c r="S22" s="30" t="s">
        <v>108</v>
      </c>
      <c r="T22" s="30" t="s">
        <v>107</v>
      </c>
      <c r="U22" s="30" t="s">
        <v>106</v>
      </c>
      <c r="V22" s="30" t="s">
        <v>105</v>
      </c>
      <c r="W22" s="30" t="s">
        <v>104</v>
      </c>
      <c r="X22" s="30" t="s">
        <v>103</v>
      </c>
      <c r="Y22" s="30" t="s">
        <v>102</v>
      </c>
      <c r="Z22" s="30" t="s">
        <v>101</v>
      </c>
      <c r="AA22" s="30" t="s">
        <v>100</v>
      </c>
      <c r="AB22" s="30" t="s">
        <v>99</v>
      </c>
      <c r="AC22" s="29" t="s">
        <v>98</v>
      </c>
      <c r="AD22" s="28" t="s">
        <v>97</v>
      </c>
      <c r="AE22" s="28" t="s">
        <v>159</v>
      </c>
      <c r="AF22" s="28" t="s">
        <v>158</v>
      </c>
      <c r="AG22" s="28" t="s">
        <v>159</v>
      </c>
      <c r="AH22" s="28" t="s">
        <v>158</v>
      </c>
      <c r="AJ22" s="31" t="s">
        <v>114</v>
      </c>
      <c r="AK22" s="30" t="s">
        <v>109</v>
      </c>
      <c r="AL22" s="30" t="s">
        <v>108</v>
      </c>
      <c r="AM22" s="30" t="s">
        <v>107</v>
      </c>
      <c r="AN22" s="30" t="s">
        <v>106</v>
      </c>
      <c r="AO22" s="30" t="s">
        <v>105</v>
      </c>
      <c r="AP22" s="30" t="s">
        <v>104</v>
      </c>
      <c r="AQ22" s="30" t="s">
        <v>103</v>
      </c>
      <c r="AR22" s="30" t="s">
        <v>102</v>
      </c>
      <c r="AS22" s="30" t="s">
        <v>101</v>
      </c>
      <c r="AT22" s="30" t="s">
        <v>100</v>
      </c>
      <c r="AU22" s="30" t="s">
        <v>99</v>
      </c>
      <c r="AV22" s="29" t="s">
        <v>98</v>
      </c>
      <c r="AW22" s="30" t="s">
        <v>160</v>
      </c>
      <c r="AX22" s="29" t="s">
        <v>161</v>
      </c>
    </row>
    <row r="23" spans="2:50" s="16" customFormat="1" ht="17.25" customHeight="1">
      <c r="B23" s="27">
        <v>2013</v>
      </c>
      <c r="C23" s="25">
        <v>2615</v>
      </c>
      <c r="D23" s="25">
        <v>2040</v>
      </c>
      <c r="E23" s="25">
        <v>2868</v>
      </c>
      <c r="F23" s="26">
        <v>783</v>
      </c>
      <c r="G23" s="25">
        <v>1404</v>
      </c>
      <c r="H23" s="25">
        <v>2325</v>
      </c>
      <c r="I23" s="25">
        <v>2250</v>
      </c>
      <c r="J23" s="26">
        <v>678</v>
      </c>
      <c r="K23" s="25">
        <v>1410</v>
      </c>
      <c r="L23" s="25">
        <v>11485</v>
      </c>
      <c r="M23" s="25">
        <v>5421</v>
      </c>
      <c r="N23" s="24">
        <v>33279</v>
      </c>
      <c r="O23" s="36"/>
      <c r="Q23" s="27">
        <v>2012</v>
      </c>
      <c r="R23" s="25">
        <v>2691</v>
      </c>
      <c r="S23" s="25">
        <v>2003</v>
      </c>
      <c r="T23" s="25">
        <v>2853</v>
      </c>
      <c r="U23" s="26">
        <v>780</v>
      </c>
      <c r="V23" s="25">
        <v>1365</v>
      </c>
      <c r="W23" s="25">
        <v>2295</v>
      </c>
      <c r="X23" s="25">
        <v>2268</v>
      </c>
      <c r="Y23" s="26">
        <v>682</v>
      </c>
      <c r="Z23" s="25">
        <v>1418</v>
      </c>
      <c r="AA23" s="25">
        <v>11500</v>
      </c>
      <c r="AB23" s="25">
        <v>5440</v>
      </c>
      <c r="AC23" s="24">
        <v>33295</v>
      </c>
      <c r="AD23" s="16" t="s">
        <v>97</v>
      </c>
      <c r="AE23" s="92">
        <f>SUM(C23:H23)</f>
        <v>12035</v>
      </c>
      <c r="AF23" s="92">
        <f>SUM(I23:M23)</f>
        <v>21244</v>
      </c>
      <c r="AJ23" s="27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96"/>
      <c r="AW23" s="22"/>
      <c r="AX23" s="96"/>
    </row>
    <row r="24" spans="2:50" s="16" customFormat="1">
      <c r="B24" s="23">
        <v>2014</v>
      </c>
      <c r="C24" s="21">
        <v>2643</v>
      </c>
      <c r="D24" s="21">
        <v>2071</v>
      </c>
      <c r="E24" s="21">
        <v>2904</v>
      </c>
      <c r="F24" s="22">
        <v>799</v>
      </c>
      <c r="G24" s="21">
        <v>1418</v>
      </c>
      <c r="H24" s="21">
        <v>2351</v>
      </c>
      <c r="I24" s="21">
        <v>2288</v>
      </c>
      <c r="J24" s="22">
        <v>690</v>
      </c>
      <c r="K24" s="21">
        <v>1432</v>
      </c>
      <c r="L24" s="21">
        <v>11658</v>
      </c>
      <c r="M24" s="21">
        <v>5471</v>
      </c>
      <c r="N24" s="20">
        <v>33725</v>
      </c>
      <c r="O24" s="36"/>
      <c r="Q24" s="23">
        <v>2013</v>
      </c>
      <c r="R24" s="21">
        <v>2694</v>
      </c>
      <c r="S24" s="21">
        <v>2016</v>
      </c>
      <c r="T24" s="21">
        <v>2859</v>
      </c>
      <c r="U24" s="22">
        <v>788</v>
      </c>
      <c r="V24" s="21">
        <v>1371</v>
      </c>
      <c r="W24" s="21">
        <v>2308</v>
      </c>
      <c r="X24" s="21">
        <v>2301</v>
      </c>
      <c r="Y24" s="22">
        <v>689</v>
      </c>
      <c r="Z24" s="21">
        <v>1435</v>
      </c>
      <c r="AA24" s="21">
        <v>11680</v>
      </c>
      <c r="AB24" s="21">
        <v>5555</v>
      </c>
      <c r="AC24" s="20">
        <v>33696</v>
      </c>
      <c r="AD24" s="16" t="s">
        <v>97</v>
      </c>
      <c r="AE24" s="92">
        <f t="shared" ref="AE24:AE33" si="8">SUM(C24:H24)</f>
        <v>12186</v>
      </c>
      <c r="AF24" s="92">
        <f t="shared" ref="AF24:AF33" si="9">SUM(I24:M24)</f>
        <v>21539</v>
      </c>
      <c r="AG24" s="92">
        <f>SUM(R24:W24)</f>
        <v>12036</v>
      </c>
      <c r="AH24" s="92">
        <f>SUM(X24:AB24)</f>
        <v>21660</v>
      </c>
      <c r="AJ24" s="23">
        <v>2013</v>
      </c>
      <c r="AK24" s="94">
        <f>C23/R24-1</f>
        <v>-2.9324424647364511E-2</v>
      </c>
      <c r="AL24" s="94">
        <f t="shared" ref="AL24:AL33" si="10">D23/S24-1</f>
        <v>1.1904761904761862E-2</v>
      </c>
      <c r="AM24" s="94">
        <f t="shared" ref="AM24:AM33" si="11">E23/T24-1</f>
        <v>3.1479538300105414E-3</v>
      </c>
      <c r="AN24" s="94">
        <f t="shared" ref="AN24:AN33" si="12">F23/U24-1</f>
        <v>-6.3451776649746661E-3</v>
      </c>
      <c r="AO24" s="94">
        <f t="shared" ref="AO24:AO33" si="13">G23/V24-1</f>
        <v>2.4070021881838155E-2</v>
      </c>
      <c r="AP24" s="94">
        <f t="shared" ref="AP24:AP33" si="14">H23/W24-1</f>
        <v>7.3656845753899969E-3</v>
      </c>
      <c r="AQ24" s="94">
        <f t="shared" ref="AQ24:AQ33" si="15">I23/X24-1</f>
        <v>-2.2164276401564487E-2</v>
      </c>
      <c r="AR24" s="94">
        <f t="shared" ref="AR24:AR33" si="16">J23/Y24-1</f>
        <v>-1.5965166908563089E-2</v>
      </c>
      <c r="AS24" s="94">
        <f t="shared" ref="AS24:AS33" si="17">K23/Z24-1</f>
        <v>-1.7421602787456414E-2</v>
      </c>
      <c r="AT24" s="94">
        <f t="shared" ref="AT24:AT33" si="18">L23/AA24-1</f>
        <v>-1.6695205479452024E-2</v>
      </c>
      <c r="AU24" s="94">
        <f t="shared" ref="AU24:AU33" si="19">M23/AB24-1</f>
        <v>-2.4122412241224134E-2</v>
      </c>
      <c r="AV24" s="97">
        <f t="shared" ref="AV24:AV33" si="20">N23/AC24-1</f>
        <v>-1.2375356125356118E-2</v>
      </c>
      <c r="AW24" s="94">
        <f>AE23/AG24-1</f>
        <v>-8.3084081090034623E-5</v>
      </c>
      <c r="AX24" s="97">
        <f>AF23/AH24-1</f>
        <v>-1.9205909510618624E-2</v>
      </c>
    </row>
    <row r="25" spans="2:50" s="16" customFormat="1">
      <c r="B25" s="23">
        <v>2015</v>
      </c>
      <c r="C25" s="21">
        <v>2667</v>
      </c>
      <c r="D25" s="21">
        <v>2093</v>
      </c>
      <c r="E25" s="21">
        <v>2932</v>
      </c>
      <c r="F25" s="22">
        <v>807</v>
      </c>
      <c r="G25" s="21">
        <v>1437</v>
      </c>
      <c r="H25" s="21">
        <v>2386</v>
      </c>
      <c r="I25" s="21">
        <v>2319</v>
      </c>
      <c r="J25" s="22">
        <v>697</v>
      </c>
      <c r="K25" s="21">
        <v>1454</v>
      </c>
      <c r="L25" s="21">
        <v>11832</v>
      </c>
      <c r="M25" s="21">
        <v>5514</v>
      </c>
      <c r="N25" s="20">
        <v>34138</v>
      </c>
      <c r="O25" s="36"/>
      <c r="Q25" s="23">
        <v>2014</v>
      </c>
      <c r="R25" s="21">
        <v>2689</v>
      </c>
      <c r="S25" s="21">
        <v>2017</v>
      </c>
      <c r="T25" s="21">
        <v>2864</v>
      </c>
      <c r="U25" s="22">
        <v>791</v>
      </c>
      <c r="V25" s="21">
        <v>1369</v>
      </c>
      <c r="W25" s="21">
        <v>2314</v>
      </c>
      <c r="X25" s="21">
        <v>2306</v>
      </c>
      <c r="Y25" s="22">
        <v>700</v>
      </c>
      <c r="Z25" s="21">
        <v>1455</v>
      </c>
      <c r="AA25" s="21">
        <v>11830</v>
      </c>
      <c r="AB25" s="21">
        <v>5579</v>
      </c>
      <c r="AC25" s="20">
        <v>33914</v>
      </c>
      <c r="AD25" s="16" t="s">
        <v>97</v>
      </c>
      <c r="AE25" s="92">
        <f t="shared" si="8"/>
        <v>12322</v>
      </c>
      <c r="AF25" s="92">
        <f t="shared" si="9"/>
        <v>21816</v>
      </c>
      <c r="AG25" s="92">
        <f t="shared" ref="AG25:AG33" si="21">SUM(R25:W25)</f>
        <v>12044</v>
      </c>
      <c r="AH25" s="92">
        <f t="shared" ref="AH25:AH33" si="22">SUM(X25:AB25)</f>
        <v>21870</v>
      </c>
      <c r="AJ25" s="23">
        <v>2014</v>
      </c>
      <c r="AK25" s="94">
        <f t="shared" ref="AK25:AK33" si="23">C24/R25-1</f>
        <v>-1.7106731126812935E-2</v>
      </c>
      <c r="AL25" s="94">
        <f t="shared" si="10"/>
        <v>2.6772434308378834E-2</v>
      </c>
      <c r="AM25" s="94">
        <f t="shared" si="11"/>
        <v>1.3966480446927276E-2</v>
      </c>
      <c r="AN25" s="94">
        <f t="shared" si="12"/>
        <v>1.0113780025284402E-2</v>
      </c>
      <c r="AO25" s="94">
        <f t="shared" si="13"/>
        <v>3.5792549306062904E-2</v>
      </c>
      <c r="AP25" s="94">
        <f t="shared" si="14"/>
        <v>1.5989628349178941E-2</v>
      </c>
      <c r="AQ25" s="94">
        <f t="shared" si="15"/>
        <v>-7.8057241977450564E-3</v>
      </c>
      <c r="AR25" s="94">
        <f t="shared" si="16"/>
        <v>-1.4285714285714235E-2</v>
      </c>
      <c r="AS25" s="94">
        <f t="shared" si="17"/>
        <v>-1.58075601374571E-2</v>
      </c>
      <c r="AT25" s="94">
        <f t="shared" si="18"/>
        <v>-1.4539306846999112E-2</v>
      </c>
      <c r="AU25" s="94">
        <f t="shared" si="19"/>
        <v>-1.9358307940491093E-2</v>
      </c>
      <c r="AV25" s="97">
        <f t="shared" si="20"/>
        <v>-5.5729197381612083E-3</v>
      </c>
      <c r="AW25" s="94">
        <f t="shared" ref="AW25:AW33" si="24">AE24/AG25-1</f>
        <v>1.1790102955828718E-2</v>
      </c>
      <c r="AX25" s="97">
        <f t="shared" ref="AX25:AX33" si="25">AF24/AH25-1</f>
        <v>-1.5134887974394107E-2</v>
      </c>
    </row>
    <row r="26" spans="2:50" s="16" customFormat="1">
      <c r="B26" s="23">
        <v>2016</v>
      </c>
      <c r="C26" s="21">
        <v>2683</v>
      </c>
      <c r="D26" s="21">
        <v>2111</v>
      </c>
      <c r="E26" s="21">
        <v>2958</v>
      </c>
      <c r="F26" s="22">
        <v>811</v>
      </c>
      <c r="G26" s="21">
        <v>1451</v>
      </c>
      <c r="H26" s="21">
        <v>2413</v>
      </c>
      <c r="I26" s="21">
        <v>2347</v>
      </c>
      <c r="J26" s="22">
        <v>709</v>
      </c>
      <c r="K26" s="21">
        <v>1475</v>
      </c>
      <c r="L26" s="21">
        <v>12006</v>
      </c>
      <c r="M26" s="21">
        <v>5592</v>
      </c>
      <c r="N26" s="20">
        <v>34556</v>
      </c>
      <c r="O26" s="36"/>
      <c r="Q26" s="23">
        <v>2015</v>
      </c>
      <c r="R26" s="21">
        <v>2680</v>
      </c>
      <c r="S26" s="21">
        <v>2015</v>
      </c>
      <c r="T26" s="21">
        <v>2868</v>
      </c>
      <c r="U26" s="22">
        <v>794</v>
      </c>
      <c r="V26" s="21">
        <v>1366</v>
      </c>
      <c r="W26" s="21">
        <v>2323</v>
      </c>
      <c r="X26" s="21">
        <v>2319</v>
      </c>
      <c r="Y26" s="22">
        <v>707</v>
      </c>
      <c r="Z26" s="21">
        <v>1472</v>
      </c>
      <c r="AA26" s="21">
        <v>11985</v>
      </c>
      <c r="AB26" s="21">
        <v>5622</v>
      </c>
      <c r="AC26" s="20">
        <v>34151</v>
      </c>
      <c r="AD26" s="16" t="s">
        <v>97</v>
      </c>
      <c r="AE26" s="92">
        <f t="shared" si="8"/>
        <v>12427</v>
      </c>
      <c r="AF26" s="92">
        <f t="shared" si="9"/>
        <v>22129</v>
      </c>
      <c r="AG26" s="92">
        <f t="shared" si="21"/>
        <v>12046</v>
      </c>
      <c r="AH26" s="92">
        <f t="shared" si="22"/>
        <v>22105</v>
      </c>
      <c r="AJ26" s="23">
        <v>2015</v>
      </c>
      <c r="AK26" s="94">
        <f t="shared" si="23"/>
        <v>-4.8507462686566694E-3</v>
      </c>
      <c r="AL26" s="94">
        <f t="shared" si="10"/>
        <v>3.8709677419354938E-2</v>
      </c>
      <c r="AM26" s="94">
        <f t="shared" si="11"/>
        <v>2.2315202231520281E-2</v>
      </c>
      <c r="AN26" s="94">
        <f t="shared" si="12"/>
        <v>1.6372795969773257E-2</v>
      </c>
      <c r="AO26" s="94">
        <f t="shared" si="13"/>
        <v>5.1976573938506521E-2</v>
      </c>
      <c r="AP26" s="94">
        <f t="shared" si="14"/>
        <v>2.7120103314679289E-2</v>
      </c>
      <c r="AQ26" s="94">
        <f t="shared" si="15"/>
        <v>0</v>
      </c>
      <c r="AR26" s="94">
        <f t="shared" si="16"/>
        <v>-1.4144271570014189E-2</v>
      </c>
      <c r="AS26" s="94">
        <f t="shared" si="17"/>
        <v>-1.2228260869565188E-2</v>
      </c>
      <c r="AT26" s="94">
        <f t="shared" si="18"/>
        <v>-1.2765957446808529E-2</v>
      </c>
      <c r="AU26" s="94">
        <f t="shared" si="19"/>
        <v>-1.9210245464247544E-2</v>
      </c>
      <c r="AV26" s="97">
        <f t="shared" si="20"/>
        <v>-3.806623524933439E-4</v>
      </c>
      <c r="AW26" s="94">
        <f t="shared" si="24"/>
        <v>2.2912170014942612E-2</v>
      </c>
      <c r="AX26" s="97">
        <f t="shared" si="25"/>
        <v>-1.3073965166252033E-2</v>
      </c>
    </row>
    <row r="27" spans="2:50" s="16" customFormat="1">
      <c r="B27" s="23">
        <v>2017</v>
      </c>
      <c r="C27" s="21">
        <v>2689</v>
      </c>
      <c r="D27" s="21">
        <v>2124</v>
      </c>
      <c r="E27" s="21">
        <v>2974</v>
      </c>
      <c r="F27" s="22">
        <v>813</v>
      </c>
      <c r="G27" s="21">
        <v>1455</v>
      </c>
      <c r="H27" s="21">
        <v>2435</v>
      </c>
      <c r="I27" s="21">
        <v>2368</v>
      </c>
      <c r="J27" s="22">
        <v>716</v>
      </c>
      <c r="K27" s="21">
        <v>1491</v>
      </c>
      <c r="L27" s="21">
        <v>12137</v>
      </c>
      <c r="M27" s="21">
        <v>5616</v>
      </c>
      <c r="N27" s="20">
        <v>34818</v>
      </c>
      <c r="O27" s="36"/>
      <c r="Q27" s="23">
        <v>2016</v>
      </c>
      <c r="R27" s="21">
        <v>2677</v>
      </c>
      <c r="S27" s="21">
        <v>2018</v>
      </c>
      <c r="T27" s="21">
        <v>2883</v>
      </c>
      <c r="U27" s="22">
        <v>797</v>
      </c>
      <c r="V27" s="21">
        <v>1367</v>
      </c>
      <c r="W27" s="21">
        <v>2337</v>
      </c>
      <c r="X27" s="21">
        <v>2340</v>
      </c>
      <c r="Y27" s="22">
        <v>713</v>
      </c>
      <c r="Z27" s="21">
        <v>1484</v>
      </c>
      <c r="AA27" s="21">
        <v>12095</v>
      </c>
      <c r="AB27" s="21">
        <v>5634</v>
      </c>
      <c r="AC27" s="20">
        <v>34345</v>
      </c>
      <c r="AD27" s="16" t="s">
        <v>97</v>
      </c>
      <c r="AE27" s="92">
        <f t="shared" si="8"/>
        <v>12490</v>
      </c>
      <c r="AF27" s="92">
        <f t="shared" si="9"/>
        <v>22328</v>
      </c>
      <c r="AG27" s="92">
        <f t="shared" si="21"/>
        <v>12079</v>
      </c>
      <c r="AH27" s="92">
        <f t="shared" si="22"/>
        <v>22266</v>
      </c>
      <c r="AJ27" s="23">
        <v>2016</v>
      </c>
      <c r="AK27" s="94">
        <f t="shared" si="23"/>
        <v>2.2413149047442182E-3</v>
      </c>
      <c r="AL27" s="94">
        <f t="shared" si="10"/>
        <v>4.6085232903865236E-2</v>
      </c>
      <c r="AM27" s="94">
        <f t="shared" si="11"/>
        <v>2.6014568158168494E-2</v>
      </c>
      <c r="AN27" s="94">
        <f t="shared" si="12"/>
        <v>1.7565872020075313E-2</v>
      </c>
      <c r="AO27" s="94">
        <f t="shared" si="13"/>
        <v>6.1448427212874801E-2</v>
      </c>
      <c r="AP27" s="94">
        <f t="shared" si="14"/>
        <v>3.2520325203251987E-2</v>
      </c>
      <c r="AQ27" s="94">
        <f t="shared" si="15"/>
        <v>2.9914529914529808E-3</v>
      </c>
      <c r="AR27" s="94">
        <f t="shared" si="16"/>
        <v>-5.6100981767180924E-3</v>
      </c>
      <c r="AS27" s="94">
        <f t="shared" si="17"/>
        <v>-6.0646900269542003E-3</v>
      </c>
      <c r="AT27" s="94">
        <f t="shared" si="18"/>
        <v>-7.3584125671765088E-3</v>
      </c>
      <c r="AU27" s="94">
        <f t="shared" si="19"/>
        <v>-7.4547390841320782E-3</v>
      </c>
      <c r="AV27" s="97">
        <f t="shared" si="20"/>
        <v>6.1435434561072366E-3</v>
      </c>
      <c r="AW27" s="94">
        <f t="shared" si="24"/>
        <v>2.8810331981124371E-2</v>
      </c>
      <c r="AX27" s="97">
        <f t="shared" si="25"/>
        <v>-6.1528788287074088E-3</v>
      </c>
    </row>
    <row r="28" spans="2:50" s="16" customFormat="1">
      <c r="B28" s="23">
        <v>2018</v>
      </c>
      <c r="C28" s="21">
        <v>2693</v>
      </c>
      <c r="D28" s="21">
        <v>2139</v>
      </c>
      <c r="E28" s="21">
        <v>2993</v>
      </c>
      <c r="F28" s="22">
        <v>815</v>
      </c>
      <c r="G28" s="21">
        <v>1458</v>
      </c>
      <c r="H28" s="21">
        <v>2456</v>
      </c>
      <c r="I28" s="21">
        <v>2388</v>
      </c>
      <c r="J28" s="22">
        <v>725</v>
      </c>
      <c r="K28" s="21">
        <v>1507</v>
      </c>
      <c r="L28" s="21">
        <v>12266</v>
      </c>
      <c r="M28" s="21">
        <v>5663</v>
      </c>
      <c r="N28" s="20">
        <v>35103</v>
      </c>
      <c r="O28" s="36"/>
      <c r="Q28" s="23">
        <v>2017</v>
      </c>
      <c r="R28" s="21">
        <v>2674</v>
      </c>
      <c r="S28" s="21">
        <v>2022</v>
      </c>
      <c r="T28" s="21">
        <v>2894</v>
      </c>
      <c r="U28" s="22">
        <v>803</v>
      </c>
      <c r="V28" s="21">
        <v>1370</v>
      </c>
      <c r="W28" s="21">
        <v>2348</v>
      </c>
      <c r="X28" s="21">
        <v>2352</v>
      </c>
      <c r="Y28" s="22">
        <v>720</v>
      </c>
      <c r="Z28" s="21">
        <v>1501</v>
      </c>
      <c r="AA28" s="21">
        <v>12200</v>
      </c>
      <c r="AB28" s="21">
        <v>5666</v>
      </c>
      <c r="AC28" s="20">
        <v>34550</v>
      </c>
      <c r="AD28" s="16" t="s">
        <v>97</v>
      </c>
      <c r="AE28" s="92">
        <f t="shared" si="8"/>
        <v>12554</v>
      </c>
      <c r="AF28" s="92">
        <f t="shared" si="9"/>
        <v>22549</v>
      </c>
      <c r="AG28" s="92">
        <f t="shared" si="21"/>
        <v>12111</v>
      </c>
      <c r="AH28" s="92">
        <f t="shared" si="22"/>
        <v>22439</v>
      </c>
      <c r="AJ28" s="23">
        <v>2017</v>
      </c>
      <c r="AK28" s="94">
        <f t="shared" si="23"/>
        <v>5.6095736724008916E-3</v>
      </c>
      <c r="AL28" s="94">
        <f t="shared" si="10"/>
        <v>5.0445103857566842E-2</v>
      </c>
      <c r="AM28" s="94">
        <f t="shared" si="11"/>
        <v>2.7643400138217089E-2</v>
      </c>
      <c r="AN28" s="94">
        <f t="shared" si="12"/>
        <v>1.2453300124533051E-2</v>
      </c>
      <c r="AO28" s="94">
        <f t="shared" si="13"/>
        <v>6.2043795620438047E-2</v>
      </c>
      <c r="AP28" s="94">
        <f t="shared" si="14"/>
        <v>3.7052810902896027E-2</v>
      </c>
      <c r="AQ28" s="94">
        <f t="shared" si="15"/>
        <v>6.8027210884353817E-3</v>
      </c>
      <c r="AR28" s="94">
        <f t="shared" si="16"/>
        <v>-5.5555555555555358E-3</v>
      </c>
      <c r="AS28" s="94">
        <f t="shared" si="17"/>
        <v>-6.6622251832112456E-3</v>
      </c>
      <c r="AT28" s="94">
        <f t="shared" si="18"/>
        <v>-5.1639344262295328E-3</v>
      </c>
      <c r="AU28" s="94">
        <f t="shared" si="19"/>
        <v>-8.8245675961877712E-3</v>
      </c>
      <c r="AV28" s="97">
        <f t="shared" si="20"/>
        <v>7.7568740955138438E-3</v>
      </c>
      <c r="AW28" s="94">
        <f t="shared" si="24"/>
        <v>3.1293865081331029E-2</v>
      </c>
      <c r="AX28" s="97">
        <f t="shared" si="25"/>
        <v>-4.9467445073310135E-3</v>
      </c>
    </row>
    <row r="29" spans="2:50" s="16" customFormat="1">
      <c r="B29" s="23">
        <v>2019</v>
      </c>
      <c r="C29" s="21">
        <v>2697</v>
      </c>
      <c r="D29" s="21">
        <v>2150</v>
      </c>
      <c r="E29" s="21">
        <v>3006</v>
      </c>
      <c r="F29" s="22">
        <v>814</v>
      </c>
      <c r="G29" s="21">
        <v>1462</v>
      </c>
      <c r="H29" s="21">
        <v>2474</v>
      </c>
      <c r="I29" s="21">
        <v>2408</v>
      </c>
      <c r="J29" s="22">
        <v>733</v>
      </c>
      <c r="K29" s="21">
        <v>1523</v>
      </c>
      <c r="L29" s="21">
        <v>12419</v>
      </c>
      <c r="M29" s="21">
        <v>5729</v>
      </c>
      <c r="N29" s="20">
        <v>35415</v>
      </c>
      <c r="O29" s="36"/>
      <c r="Q29" s="23">
        <v>2018</v>
      </c>
      <c r="R29" s="21">
        <v>2674</v>
      </c>
      <c r="S29" s="21">
        <v>2027</v>
      </c>
      <c r="T29" s="21">
        <v>2906</v>
      </c>
      <c r="U29" s="22">
        <v>807</v>
      </c>
      <c r="V29" s="21">
        <v>1373</v>
      </c>
      <c r="W29" s="21">
        <v>2362</v>
      </c>
      <c r="X29" s="21">
        <v>2366</v>
      </c>
      <c r="Y29" s="22">
        <v>722</v>
      </c>
      <c r="Z29" s="21">
        <v>1525</v>
      </c>
      <c r="AA29" s="21">
        <v>12400</v>
      </c>
      <c r="AB29" s="21">
        <v>5706</v>
      </c>
      <c r="AC29" s="20">
        <v>34868</v>
      </c>
      <c r="AD29" s="16" t="s">
        <v>97</v>
      </c>
      <c r="AE29" s="92">
        <f t="shared" si="8"/>
        <v>12603</v>
      </c>
      <c r="AF29" s="92">
        <f t="shared" si="9"/>
        <v>22812</v>
      </c>
      <c r="AG29" s="92">
        <f t="shared" si="21"/>
        <v>12149</v>
      </c>
      <c r="AH29" s="92">
        <f t="shared" si="22"/>
        <v>22719</v>
      </c>
      <c r="AJ29" s="23">
        <v>2018</v>
      </c>
      <c r="AK29" s="94">
        <f t="shared" si="23"/>
        <v>7.1054599850410849E-3</v>
      </c>
      <c r="AL29" s="94">
        <f t="shared" si="10"/>
        <v>5.5254070054267412E-2</v>
      </c>
      <c r="AM29" s="94">
        <f t="shared" si="11"/>
        <v>2.9938059187887056E-2</v>
      </c>
      <c r="AN29" s="94">
        <f t="shared" si="12"/>
        <v>9.9132589838910601E-3</v>
      </c>
      <c r="AO29" s="94">
        <f t="shared" si="13"/>
        <v>6.1908230152949661E-2</v>
      </c>
      <c r="AP29" s="94">
        <f t="shared" si="14"/>
        <v>3.9796782387806928E-2</v>
      </c>
      <c r="AQ29" s="94">
        <f t="shared" si="15"/>
        <v>9.2983939137785132E-3</v>
      </c>
      <c r="AR29" s="94">
        <f t="shared" si="16"/>
        <v>4.1551246537396835E-3</v>
      </c>
      <c r="AS29" s="94">
        <f t="shared" si="17"/>
        <v>-1.1803278688524599E-2</v>
      </c>
      <c r="AT29" s="94">
        <f t="shared" si="18"/>
        <v>-1.0806451612903278E-2</v>
      </c>
      <c r="AU29" s="94">
        <f t="shared" si="19"/>
        <v>-7.5359270942867429E-3</v>
      </c>
      <c r="AV29" s="97">
        <f t="shared" si="20"/>
        <v>6.7397040266146124E-3</v>
      </c>
      <c r="AW29" s="94">
        <f t="shared" si="24"/>
        <v>3.3336077043378154E-2</v>
      </c>
      <c r="AX29" s="97">
        <f t="shared" si="25"/>
        <v>-7.4827237114309941E-3</v>
      </c>
    </row>
    <row r="30" spans="2:50" s="16" customFormat="1">
      <c r="B30" s="23">
        <v>2020</v>
      </c>
      <c r="C30" s="21">
        <v>2703</v>
      </c>
      <c r="D30" s="21">
        <v>2163</v>
      </c>
      <c r="E30" s="21">
        <v>3025</v>
      </c>
      <c r="F30" s="22">
        <v>815</v>
      </c>
      <c r="G30" s="21">
        <v>1466</v>
      </c>
      <c r="H30" s="21">
        <v>2493</v>
      </c>
      <c r="I30" s="21">
        <v>2425</v>
      </c>
      <c r="J30" s="22">
        <v>741</v>
      </c>
      <c r="K30" s="21">
        <v>1540</v>
      </c>
      <c r="L30" s="21">
        <v>12572</v>
      </c>
      <c r="M30" s="21">
        <v>5802</v>
      </c>
      <c r="N30" s="20">
        <v>35745</v>
      </c>
      <c r="O30" s="36"/>
      <c r="Q30" s="23">
        <v>2019</v>
      </c>
      <c r="R30" s="21">
        <v>2680</v>
      </c>
      <c r="S30" s="21">
        <v>2032</v>
      </c>
      <c r="T30" s="21">
        <v>2925</v>
      </c>
      <c r="U30" s="22">
        <v>813</v>
      </c>
      <c r="V30" s="21">
        <v>1375</v>
      </c>
      <c r="W30" s="21">
        <v>2383</v>
      </c>
      <c r="X30" s="21">
        <v>2386</v>
      </c>
      <c r="Y30" s="22">
        <v>742</v>
      </c>
      <c r="Z30" s="21">
        <v>1546</v>
      </c>
      <c r="AA30" s="21">
        <v>12570</v>
      </c>
      <c r="AB30" s="21">
        <v>5752</v>
      </c>
      <c r="AC30" s="20">
        <v>35204</v>
      </c>
      <c r="AD30" s="16" t="s">
        <v>97</v>
      </c>
      <c r="AE30" s="92">
        <f t="shared" si="8"/>
        <v>12665</v>
      </c>
      <c r="AF30" s="92">
        <f t="shared" si="9"/>
        <v>23080</v>
      </c>
      <c r="AG30" s="92">
        <f t="shared" si="21"/>
        <v>12208</v>
      </c>
      <c r="AH30" s="92">
        <f t="shared" si="22"/>
        <v>22996</v>
      </c>
      <c r="AJ30" s="23">
        <v>2019</v>
      </c>
      <c r="AK30" s="94">
        <f t="shared" si="23"/>
        <v>6.3432835820895761E-3</v>
      </c>
      <c r="AL30" s="94">
        <f t="shared" si="10"/>
        <v>5.807086614173218E-2</v>
      </c>
      <c r="AM30" s="94">
        <f t="shared" si="11"/>
        <v>2.7692307692307683E-2</v>
      </c>
      <c r="AN30" s="94">
        <f t="shared" si="12"/>
        <v>1.2300123001229846E-3</v>
      </c>
      <c r="AO30" s="94">
        <f t="shared" si="13"/>
        <v>6.3272727272727369E-2</v>
      </c>
      <c r="AP30" s="94">
        <f t="shared" si="14"/>
        <v>3.8187159043222785E-2</v>
      </c>
      <c r="AQ30" s="94">
        <f t="shared" si="15"/>
        <v>9.2204526404022769E-3</v>
      </c>
      <c r="AR30" s="94">
        <f t="shared" si="16"/>
        <v>-1.2129380053908401E-2</v>
      </c>
      <c r="AS30" s="94">
        <f t="shared" si="17"/>
        <v>-1.487710219922378E-2</v>
      </c>
      <c r="AT30" s="94">
        <f t="shared" si="18"/>
        <v>-1.2012728719172583E-2</v>
      </c>
      <c r="AU30" s="94">
        <f t="shared" si="19"/>
        <v>-3.9986091794158574E-3</v>
      </c>
      <c r="AV30" s="97">
        <f t="shared" si="20"/>
        <v>5.9936370866946476E-3</v>
      </c>
      <c r="AW30" s="94">
        <f t="shared" si="24"/>
        <v>3.2355832241153237E-2</v>
      </c>
      <c r="AX30" s="97">
        <f t="shared" si="25"/>
        <v>-8.0013915463559293E-3</v>
      </c>
    </row>
    <row r="31" spans="2:50" s="16" customFormat="1">
      <c r="B31" s="23">
        <v>2021</v>
      </c>
      <c r="C31" s="21">
        <v>2707</v>
      </c>
      <c r="D31" s="21">
        <v>2174</v>
      </c>
      <c r="E31" s="21">
        <v>3039</v>
      </c>
      <c r="F31" s="22">
        <v>817</v>
      </c>
      <c r="G31" s="21">
        <v>1472</v>
      </c>
      <c r="H31" s="21">
        <v>2511</v>
      </c>
      <c r="I31" s="21">
        <v>2440</v>
      </c>
      <c r="J31" s="22">
        <v>749</v>
      </c>
      <c r="K31" s="21">
        <v>1556</v>
      </c>
      <c r="L31" s="21">
        <v>12725</v>
      </c>
      <c r="M31" s="21">
        <v>5878</v>
      </c>
      <c r="N31" s="20">
        <v>36068</v>
      </c>
      <c r="O31" s="36"/>
      <c r="Q31" s="23">
        <v>2020</v>
      </c>
      <c r="R31" s="21">
        <v>2685</v>
      </c>
      <c r="S31" s="21">
        <v>2039</v>
      </c>
      <c r="T31" s="21">
        <v>2946</v>
      </c>
      <c r="U31" s="22">
        <v>819</v>
      </c>
      <c r="V31" s="21">
        <v>1377</v>
      </c>
      <c r="W31" s="21">
        <v>2406</v>
      </c>
      <c r="X31" s="21">
        <v>2408</v>
      </c>
      <c r="Y31" s="22">
        <v>751</v>
      </c>
      <c r="Z31" s="21">
        <v>1562</v>
      </c>
      <c r="AA31" s="21">
        <v>12725</v>
      </c>
      <c r="AB31" s="21">
        <v>5808</v>
      </c>
      <c r="AC31" s="20">
        <v>35526</v>
      </c>
      <c r="AD31" s="16" t="s">
        <v>97</v>
      </c>
      <c r="AE31" s="92">
        <f t="shared" si="8"/>
        <v>12720</v>
      </c>
      <c r="AF31" s="92">
        <f t="shared" si="9"/>
        <v>23348</v>
      </c>
      <c r="AG31" s="92">
        <f t="shared" si="21"/>
        <v>12272</v>
      </c>
      <c r="AH31" s="92">
        <f t="shared" si="22"/>
        <v>23254</v>
      </c>
      <c r="AJ31" s="23">
        <v>2020</v>
      </c>
      <c r="AK31" s="94">
        <f t="shared" si="23"/>
        <v>6.7039106145252436E-3</v>
      </c>
      <c r="AL31" s="94">
        <f t="shared" si="10"/>
        <v>6.0814124570867989E-2</v>
      </c>
      <c r="AM31" s="94">
        <f t="shared" si="11"/>
        <v>2.681602172437203E-2</v>
      </c>
      <c r="AN31" s="94">
        <f t="shared" si="12"/>
        <v>-4.8840048840048667E-3</v>
      </c>
      <c r="AO31" s="94">
        <f t="shared" si="13"/>
        <v>6.4633260711692175E-2</v>
      </c>
      <c r="AP31" s="94">
        <f t="shared" si="14"/>
        <v>3.6159600997506258E-2</v>
      </c>
      <c r="AQ31" s="94">
        <f t="shared" si="15"/>
        <v>7.0598006644517763E-3</v>
      </c>
      <c r="AR31" s="94">
        <f t="shared" si="16"/>
        <v>-1.3315579227696439E-2</v>
      </c>
      <c r="AS31" s="94">
        <f t="shared" si="17"/>
        <v>-1.4084507042253502E-2</v>
      </c>
      <c r="AT31" s="94">
        <f t="shared" si="18"/>
        <v>-1.2023575638506867E-2</v>
      </c>
      <c r="AU31" s="94">
        <f t="shared" si="19"/>
        <v>-1.0330578512396382E-3</v>
      </c>
      <c r="AV31" s="97">
        <f t="shared" si="20"/>
        <v>6.1644992399931819E-3</v>
      </c>
      <c r="AW31" s="94">
        <f t="shared" si="24"/>
        <v>3.2024119947848817E-2</v>
      </c>
      <c r="AX31" s="97">
        <f t="shared" si="25"/>
        <v>-7.4825836415239877E-3</v>
      </c>
    </row>
    <row r="32" spans="2:50" s="16" customFormat="1">
      <c r="B32" s="23">
        <v>2022</v>
      </c>
      <c r="C32" s="21">
        <v>2712</v>
      </c>
      <c r="D32" s="21">
        <v>2185</v>
      </c>
      <c r="E32" s="21">
        <v>3059</v>
      </c>
      <c r="F32" s="22">
        <v>818</v>
      </c>
      <c r="G32" s="21">
        <v>1477</v>
      </c>
      <c r="H32" s="21">
        <v>2530</v>
      </c>
      <c r="I32" s="21">
        <v>2456</v>
      </c>
      <c r="J32" s="22">
        <v>758</v>
      </c>
      <c r="K32" s="21">
        <v>1569</v>
      </c>
      <c r="L32" s="21">
        <v>12833</v>
      </c>
      <c r="M32" s="21">
        <v>5958</v>
      </c>
      <c r="N32" s="20">
        <v>36355</v>
      </c>
      <c r="O32" s="36"/>
      <c r="Q32" s="23">
        <v>2021</v>
      </c>
      <c r="R32" s="21">
        <v>2691</v>
      </c>
      <c r="S32" s="21">
        <v>2048</v>
      </c>
      <c r="T32" s="21">
        <v>2968</v>
      </c>
      <c r="U32" s="22">
        <v>824</v>
      </c>
      <c r="V32" s="21">
        <v>1379</v>
      </c>
      <c r="W32" s="21">
        <v>2431</v>
      </c>
      <c r="X32" s="21">
        <v>2431</v>
      </c>
      <c r="Y32" s="22">
        <v>762</v>
      </c>
      <c r="Z32" s="21">
        <v>1587</v>
      </c>
      <c r="AA32" s="21">
        <v>12920</v>
      </c>
      <c r="AB32" s="21">
        <v>5872</v>
      </c>
      <c r="AC32" s="20">
        <v>35913</v>
      </c>
      <c r="AD32" s="16" t="s">
        <v>97</v>
      </c>
      <c r="AE32" s="92">
        <f t="shared" si="8"/>
        <v>12781</v>
      </c>
      <c r="AF32" s="92">
        <f t="shared" si="9"/>
        <v>23574</v>
      </c>
      <c r="AG32" s="92">
        <f t="shared" si="21"/>
        <v>12341</v>
      </c>
      <c r="AH32" s="92">
        <f t="shared" si="22"/>
        <v>23572</v>
      </c>
      <c r="AJ32" s="23">
        <v>2021</v>
      </c>
      <c r="AK32" s="94">
        <f t="shared" si="23"/>
        <v>5.9457450761799535E-3</v>
      </c>
      <c r="AL32" s="94">
        <f t="shared" si="10"/>
        <v>6.15234375E-2</v>
      </c>
      <c r="AM32" s="94">
        <f t="shared" si="11"/>
        <v>2.3921832884097105E-2</v>
      </c>
      <c r="AN32" s="94">
        <f t="shared" si="12"/>
        <v>-8.4951456310680129E-3</v>
      </c>
      <c r="AO32" s="94">
        <f t="shared" si="13"/>
        <v>6.7440174039158807E-2</v>
      </c>
      <c r="AP32" s="94">
        <f t="shared" si="14"/>
        <v>3.2908268202385793E-2</v>
      </c>
      <c r="AQ32" s="94">
        <f t="shared" si="15"/>
        <v>3.7021801727683545E-3</v>
      </c>
      <c r="AR32" s="94">
        <f t="shared" si="16"/>
        <v>-1.7060367454068248E-2</v>
      </c>
      <c r="AS32" s="94">
        <f t="shared" si="17"/>
        <v>-1.953371140516702E-2</v>
      </c>
      <c r="AT32" s="94">
        <f t="shared" si="18"/>
        <v>-1.5092879256965896E-2</v>
      </c>
      <c r="AU32" s="94">
        <f t="shared" si="19"/>
        <v>1.021798365122617E-3</v>
      </c>
      <c r="AV32" s="97">
        <f t="shared" si="20"/>
        <v>4.315985854704385E-3</v>
      </c>
      <c r="AW32" s="94">
        <f t="shared" si="24"/>
        <v>3.0710639332306888E-2</v>
      </c>
      <c r="AX32" s="97">
        <f t="shared" si="25"/>
        <v>-9.5027999321228851E-3</v>
      </c>
    </row>
    <row r="33" spans="2:50" s="16" customFormat="1">
      <c r="B33" s="23">
        <v>2023</v>
      </c>
      <c r="C33" s="21">
        <v>2717</v>
      </c>
      <c r="D33" s="21">
        <v>2198</v>
      </c>
      <c r="E33" s="21">
        <v>3073</v>
      </c>
      <c r="F33" s="22">
        <v>817</v>
      </c>
      <c r="G33" s="21">
        <v>1482</v>
      </c>
      <c r="H33" s="21">
        <v>2550</v>
      </c>
      <c r="I33" s="21">
        <v>2472</v>
      </c>
      <c r="J33" s="22">
        <v>762</v>
      </c>
      <c r="K33" s="21">
        <v>1577</v>
      </c>
      <c r="L33" s="21">
        <v>12920</v>
      </c>
      <c r="M33" s="21">
        <v>6045</v>
      </c>
      <c r="N33" s="20">
        <v>36613</v>
      </c>
      <c r="Q33" s="23">
        <v>2022</v>
      </c>
      <c r="R33" s="21">
        <v>2696</v>
      </c>
      <c r="S33" s="21">
        <v>2057</v>
      </c>
      <c r="T33" s="21">
        <v>2988</v>
      </c>
      <c r="U33" s="22">
        <v>828</v>
      </c>
      <c r="V33" s="21">
        <v>1381</v>
      </c>
      <c r="W33" s="21">
        <v>2458</v>
      </c>
      <c r="X33" s="21">
        <v>2454</v>
      </c>
      <c r="Y33" s="22">
        <v>771</v>
      </c>
      <c r="Z33" s="21">
        <v>1603</v>
      </c>
      <c r="AA33" s="21">
        <v>13050</v>
      </c>
      <c r="AB33" s="21">
        <v>5944</v>
      </c>
      <c r="AC33" s="20">
        <v>36230</v>
      </c>
      <c r="AD33" s="16" t="s">
        <v>97</v>
      </c>
      <c r="AE33" s="92">
        <f t="shared" si="8"/>
        <v>12837</v>
      </c>
      <c r="AF33" s="92">
        <f t="shared" si="9"/>
        <v>23776</v>
      </c>
      <c r="AG33" s="92">
        <f t="shared" si="21"/>
        <v>12408</v>
      </c>
      <c r="AH33" s="92">
        <f t="shared" si="22"/>
        <v>23822</v>
      </c>
      <c r="AJ33" s="19">
        <v>2022</v>
      </c>
      <c r="AK33" s="95">
        <f t="shared" si="23"/>
        <v>5.9347181008901906E-3</v>
      </c>
      <c r="AL33" s="95">
        <f t="shared" si="10"/>
        <v>6.2226543509966037E-2</v>
      </c>
      <c r="AM33" s="95">
        <f t="shared" si="11"/>
        <v>2.3761713520749739E-2</v>
      </c>
      <c r="AN33" s="95">
        <f t="shared" si="12"/>
        <v>-1.2077294685990392E-2</v>
      </c>
      <c r="AO33" s="95">
        <f t="shared" si="13"/>
        <v>6.9514844315713198E-2</v>
      </c>
      <c r="AP33" s="95">
        <f t="shared" si="14"/>
        <v>2.9292107404393919E-2</v>
      </c>
      <c r="AQ33" s="95">
        <f t="shared" si="15"/>
        <v>8.1499592502032314E-4</v>
      </c>
      <c r="AR33" s="95">
        <f t="shared" si="16"/>
        <v>-1.6861219195849597E-2</v>
      </c>
      <c r="AS33" s="95">
        <f t="shared" si="17"/>
        <v>-2.1210230817217735E-2</v>
      </c>
      <c r="AT33" s="95">
        <f t="shared" si="18"/>
        <v>-1.6628352490421494E-2</v>
      </c>
      <c r="AU33" s="95">
        <f t="shared" si="19"/>
        <v>2.3553162853298115E-3</v>
      </c>
      <c r="AV33" s="98">
        <f t="shared" si="20"/>
        <v>3.4501794093293459E-3</v>
      </c>
      <c r="AW33" s="95">
        <f t="shared" si="24"/>
        <v>3.0061250805931694E-2</v>
      </c>
      <c r="AX33" s="98">
        <f t="shared" si="25"/>
        <v>-1.0410544874485783E-2</v>
      </c>
    </row>
    <row r="34" spans="2:50" s="16" customFormat="1" ht="5.25" customHeight="1"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7"/>
      <c r="Q34" s="19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7"/>
    </row>
    <row r="35" spans="2:50" s="16" customFormat="1"/>
  </sheetData>
  <mergeCells count="8">
    <mergeCell ref="B3:N4"/>
    <mergeCell ref="B20:N21"/>
    <mergeCell ref="AE3:AF4"/>
    <mergeCell ref="AG3:AH4"/>
    <mergeCell ref="AE20:AF21"/>
    <mergeCell ref="AG20:AH21"/>
    <mergeCell ref="Q3:AC4"/>
    <mergeCell ref="Q20:AC2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O72"/>
  <sheetViews>
    <sheetView workbookViewId="0">
      <selection activeCell="B1" sqref="B1"/>
    </sheetView>
  </sheetViews>
  <sheetFormatPr defaultRowHeight="15"/>
  <cols>
    <col min="2" max="2" width="34.140625" bestFit="1" customWidth="1"/>
    <col min="3" max="3" width="14.5703125" bestFit="1" customWidth="1"/>
    <col min="10" max="10" width="33" bestFit="1" customWidth="1"/>
    <col min="11" max="11" width="14.5703125" bestFit="1" customWidth="1"/>
  </cols>
  <sheetData>
    <row r="1" spans="2:15">
      <c r="B1" t="s">
        <v>127</v>
      </c>
      <c r="J1" t="s">
        <v>9</v>
      </c>
    </row>
    <row r="4" spans="2:15">
      <c r="B4" s="112" t="s">
        <v>133</v>
      </c>
      <c r="C4" s="113"/>
      <c r="D4" s="113"/>
      <c r="E4" s="113"/>
      <c r="F4" s="113"/>
      <c r="G4" s="114"/>
      <c r="J4" s="112" t="s">
        <v>17</v>
      </c>
      <c r="K4" s="113"/>
      <c r="L4" s="113"/>
      <c r="M4" s="113"/>
      <c r="N4" s="113"/>
      <c r="O4" s="114"/>
    </row>
    <row r="5" spans="2:15">
      <c r="B5" s="115"/>
      <c r="C5" s="116"/>
      <c r="D5" s="116"/>
      <c r="E5" s="116"/>
      <c r="F5" s="116"/>
      <c r="G5" s="117"/>
      <c r="J5" s="115"/>
      <c r="K5" s="116"/>
      <c r="L5" s="116"/>
      <c r="M5" s="116"/>
      <c r="N5" s="116"/>
      <c r="O5" s="117"/>
    </row>
    <row r="6" spans="2:15" ht="30">
      <c r="B6" s="69" t="s">
        <v>18</v>
      </c>
      <c r="C6" s="8" t="s">
        <v>19</v>
      </c>
      <c r="D6" s="43" t="s">
        <v>20</v>
      </c>
      <c r="E6" s="118" t="s">
        <v>21</v>
      </c>
      <c r="F6" s="119"/>
      <c r="G6" s="70" t="s">
        <v>22</v>
      </c>
      <c r="J6" s="69" t="s">
        <v>18</v>
      </c>
      <c r="K6" s="8" t="s">
        <v>19</v>
      </c>
      <c r="L6" s="43" t="s">
        <v>20</v>
      </c>
      <c r="M6" s="118" t="s">
        <v>21</v>
      </c>
      <c r="N6" s="119"/>
      <c r="O6" s="70" t="s">
        <v>22</v>
      </c>
    </row>
    <row r="7" spans="2:15">
      <c r="B7" s="71" t="s">
        <v>36</v>
      </c>
      <c r="C7" s="11">
        <v>82</v>
      </c>
      <c r="D7" s="12" t="s">
        <v>28</v>
      </c>
      <c r="E7" s="12" t="s">
        <v>26</v>
      </c>
      <c r="F7" s="12">
        <v>2011</v>
      </c>
      <c r="G7" s="72" t="s">
        <v>25</v>
      </c>
      <c r="J7" s="71" t="s">
        <v>36</v>
      </c>
      <c r="K7" s="11">
        <v>82</v>
      </c>
      <c r="L7" s="12" t="s">
        <v>28</v>
      </c>
      <c r="M7" s="12" t="s">
        <v>26</v>
      </c>
      <c r="N7" s="12">
        <v>2011</v>
      </c>
      <c r="O7" s="72" t="s">
        <v>25</v>
      </c>
    </row>
    <row r="8" spans="2:15">
      <c r="B8" s="73" t="s">
        <v>37</v>
      </c>
      <c r="C8" s="9">
        <v>108</v>
      </c>
      <c r="D8" s="10" t="s">
        <v>28</v>
      </c>
      <c r="E8" s="10" t="s">
        <v>26</v>
      </c>
      <c r="F8" s="10">
        <v>2011</v>
      </c>
      <c r="G8" s="74" t="s">
        <v>25</v>
      </c>
      <c r="J8" s="73" t="s">
        <v>37</v>
      </c>
      <c r="K8" s="9">
        <v>108</v>
      </c>
      <c r="L8" s="10" t="s">
        <v>28</v>
      </c>
      <c r="M8" s="10" t="s">
        <v>26</v>
      </c>
      <c r="N8" s="10">
        <v>2011</v>
      </c>
      <c r="O8" s="74" t="s">
        <v>25</v>
      </c>
    </row>
    <row r="9" spans="2:15">
      <c r="B9" s="73" t="s">
        <v>38</v>
      </c>
      <c r="C9" s="9">
        <v>42</v>
      </c>
      <c r="D9" s="10" t="s">
        <v>60</v>
      </c>
      <c r="E9" s="10" t="s">
        <v>40</v>
      </c>
      <c r="F9" s="10">
        <v>2011</v>
      </c>
      <c r="G9" s="74" t="s">
        <v>41</v>
      </c>
      <c r="J9" s="73" t="s">
        <v>38</v>
      </c>
      <c r="K9" s="9">
        <v>42</v>
      </c>
      <c r="L9" s="10" t="s">
        <v>39</v>
      </c>
      <c r="M9" s="10" t="s">
        <v>40</v>
      </c>
      <c r="N9" s="10">
        <v>2011</v>
      </c>
      <c r="O9" s="74" t="s">
        <v>41</v>
      </c>
    </row>
    <row r="10" spans="2:15">
      <c r="B10" s="73" t="s">
        <v>42</v>
      </c>
      <c r="C10" s="9">
        <v>18</v>
      </c>
      <c r="D10" s="10" t="s">
        <v>60</v>
      </c>
      <c r="E10" s="10" t="s">
        <v>43</v>
      </c>
      <c r="F10" s="10">
        <v>2011</v>
      </c>
      <c r="G10" s="74" t="s">
        <v>31</v>
      </c>
      <c r="J10" s="73" t="s">
        <v>42</v>
      </c>
      <c r="K10" s="9">
        <v>18</v>
      </c>
      <c r="L10" s="10" t="s">
        <v>39</v>
      </c>
      <c r="M10" s="10" t="s">
        <v>43</v>
      </c>
      <c r="N10" s="10">
        <v>2011</v>
      </c>
      <c r="O10" s="74" t="s">
        <v>31</v>
      </c>
    </row>
    <row r="11" spans="2:15">
      <c r="B11" s="73" t="s">
        <v>44</v>
      </c>
      <c r="C11" s="9">
        <v>74.5</v>
      </c>
      <c r="D11" s="10" t="s">
        <v>60</v>
      </c>
      <c r="E11" s="10" t="s">
        <v>45</v>
      </c>
      <c r="F11" s="10">
        <v>2011</v>
      </c>
      <c r="G11" s="74" t="s">
        <v>25</v>
      </c>
      <c r="J11" s="73" t="s">
        <v>44</v>
      </c>
      <c r="K11" s="9">
        <v>74.5</v>
      </c>
      <c r="L11" s="10" t="s">
        <v>39</v>
      </c>
      <c r="M11" s="10" t="s">
        <v>45</v>
      </c>
      <c r="N11" s="10">
        <v>2011</v>
      </c>
      <c r="O11" s="74" t="s">
        <v>25</v>
      </c>
    </row>
    <row r="12" spans="2:15">
      <c r="B12" s="73" t="s">
        <v>46</v>
      </c>
      <c r="C12" s="9">
        <v>18</v>
      </c>
      <c r="D12" s="10" t="s">
        <v>47</v>
      </c>
      <c r="E12" s="10" t="s">
        <v>48</v>
      </c>
      <c r="F12" s="10">
        <v>2012</v>
      </c>
      <c r="G12" s="74" t="s">
        <v>25</v>
      </c>
      <c r="J12" s="73" t="s">
        <v>46</v>
      </c>
      <c r="K12" s="9">
        <v>18</v>
      </c>
      <c r="L12" s="10" t="s">
        <v>47</v>
      </c>
      <c r="M12" s="10" t="s">
        <v>48</v>
      </c>
      <c r="N12" s="10">
        <v>2012</v>
      </c>
      <c r="O12" s="74" t="s">
        <v>25</v>
      </c>
    </row>
    <row r="13" spans="2:15">
      <c r="B13" s="73" t="s">
        <v>49</v>
      </c>
      <c r="C13" s="10">
        <v>47.7</v>
      </c>
      <c r="D13" s="10" t="s">
        <v>60</v>
      </c>
      <c r="E13" s="10" t="s">
        <v>48</v>
      </c>
      <c r="F13" s="10">
        <v>2012</v>
      </c>
      <c r="G13" s="74" t="s">
        <v>25</v>
      </c>
      <c r="J13" s="73" t="s">
        <v>49</v>
      </c>
      <c r="K13" s="10">
        <v>47.7</v>
      </c>
      <c r="L13" s="10" t="s">
        <v>39</v>
      </c>
      <c r="M13" s="10" t="s">
        <v>48</v>
      </c>
      <c r="N13" s="10">
        <v>2012</v>
      </c>
      <c r="O13" s="74" t="s">
        <v>25</v>
      </c>
    </row>
    <row r="14" spans="2:15">
      <c r="B14" s="73" t="s">
        <v>50</v>
      </c>
      <c r="C14" s="10">
        <v>180</v>
      </c>
      <c r="D14" s="13" t="s">
        <v>60</v>
      </c>
      <c r="E14" s="10" t="s">
        <v>34</v>
      </c>
      <c r="F14" s="10">
        <v>2012</v>
      </c>
      <c r="G14" s="74" t="s">
        <v>41</v>
      </c>
      <c r="J14" s="73" t="s">
        <v>50</v>
      </c>
      <c r="K14" s="10">
        <v>180</v>
      </c>
      <c r="L14" s="13" t="s">
        <v>39</v>
      </c>
      <c r="M14" s="10" t="s">
        <v>34</v>
      </c>
      <c r="N14" s="10">
        <v>2012</v>
      </c>
      <c r="O14" s="74" t="s">
        <v>41</v>
      </c>
    </row>
    <row r="15" spans="2:15">
      <c r="B15" s="75"/>
      <c r="C15" s="37"/>
      <c r="D15" s="38"/>
      <c r="E15" s="37"/>
      <c r="F15" s="37"/>
      <c r="G15" s="76"/>
      <c r="J15" s="75" t="s">
        <v>51</v>
      </c>
      <c r="K15" s="37">
        <v>31.8</v>
      </c>
      <c r="L15" s="37" t="s">
        <v>39</v>
      </c>
      <c r="M15" s="37" t="s">
        <v>27</v>
      </c>
      <c r="N15" s="37">
        <v>2012</v>
      </c>
      <c r="O15" s="76" t="s">
        <v>41</v>
      </c>
    </row>
    <row r="16" spans="2:15">
      <c r="B16" s="73" t="s">
        <v>52</v>
      </c>
      <c r="C16" s="10">
        <v>387</v>
      </c>
      <c r="D16" s="10" t="s">
        <v>53</v>
      </c>
      <c r="E16" s="10" t="s">
        <v>29</v>
      </c>
      <c r="F16" s="10">
        <v>2012</v>
      </c>
      <c r="G16" s="74" t="s">
        <v>41</v>
      </c>
      <c r="J16" s="73" t="s">
        <v>52</v>
      </c>
      <c r="K16" s="10">
        <v>387</v>
      </c>
      <c r="L16" s="10" t="s">
        <v>53</v>
      </c>
      <c r="M16" s="10" t="s">
        <v>29</v>
      </c>
      <c r="N16" s="10">
        <v>2012</v>
      </c>
      <c r="O16" s="74" t="s">
        <v>41</v>
      </c>
    </row>
    <row r="17" spans="2:15">
      <c r="B17" s="73" t="s">
        <v>54</v>
      </c>
      <c r="C17" s="10">
        <v>232.5</v>
      </c>
      <c r="D17" s="10" t="s">
        <v>60</v>
      </c>
      <c r="E17" s="10" t="s">
        <v>29</v>
      </c>
      <c r="F17" s="10">
        <v>2012</v>
      </c>
      <c r="G17" s="74" t="s">
        <v>31</v>
      </c>
      <c r="J17" s="73" t="s">
        <v>54</v>
      </c>
      <c r="K17" s="10">
        <v>232.5</v>
      </c>
      <c r="L17" s="13" t="s">
        <v>39</v>
      </c>
      <c r="M17" s="10" t="s">
        <v>29</v>
      </c>
      <c r="N17" s="10">
        <v>2012</v>
      </c>
      <c r="O17" s="74" t="s">
        <v>31</v>
      </c>
    </row>
    <row r="18" spans="2:15">
      <c r="B18" s="73" t="s">
        <v>55</v>
      </c>
      <c r="C18" s="10">
        <v>107.2</v>
      </c>
      <c r="D18" s="10" t="s">
        <v>60</v>
      </c>
      <c r="E18" s="10" t="s">
        <v>29</v>
      </c>
      <c r="F18" s="10">
        <v>2012</v>
      </c>
      <c r="G18" s="74" t="s">
        <v>31</v>
      </c>
      <c r="J18" s="73" t="s">
        <v>55</v>
      </c>
      <c r="K18" s="10">
        <v>107.2</v>
      </c>
      <c r="L18" s="13" t="s">
        <v>39</v>
      </c>
      <c r="M18" s="10" t="s">
        <v>29</v>
      </c>
      <c r="N18" s="10">
        <v>2012</v>
      </c>
      <c r="O18" s="74" t="s">
        <v>31</v>
      </c>
    </row>
    <row r="19" spans="2:15">
      <c r="B19" s="75"/>
      <c r="C19" s="37"/>
      <c r="D19" s="37"/>
      <c r="E19" s="37"/>
      <c r="F19" s="37"/>
      <c r="G19" s="76"/>
      <c r="J19" s="75" t="s">
        <v>56</v>
      </c>
      <c r="K19" s="37">
        <v>31.8</v>
      </c>
      <c r="L19" s="37" t="s">
        <v>39</v>
      </c>
      <c r="M19" s="37" t="s">
        <v>30</v>
      </c>
      <c r="N19" s="37">
        <v>2012</v>
      </c>
      <c r="O19" s="76" t="s">
        <v>41</v>
      </c>
    </row>
    <row r="20" spans="2:15">
      <c r="B20" s="73" t="s">
        <v>57</v>
      </c>
      <c r="C20" s="10">
        <v>436</v>
      </c>
      <c r="D20" s="10" t="s">
        <v>28</v>
      </c>
      <c r="E20" s="10" t="s">
        <v>40</v>
      </c>
      <c r="F20" s="10">
        <v>2012</v>
      </c>
      <c r="G20" s="74" t="s">
        <v>25</v>
      </c>
      <c r="J20" s="73" t="s">
        <v>57</v>
      </c>
      <c r="K20" s="10">
        <v>436</v>
      </c>
      <c r="L20" s="13" t="s">
        <v>28</v>
      </c>
      <c r="M20" s="10" t="s">
        <v>40</v>
      </c>
      <c r="N20" s="10">
        <v>2012</v>
      </c>
      <c r="O20" s="74" t="s">
        <v>25</v>
      </c>
    </row>
    <row r="21" spans="2:15">
      <c r="B21" s="73" t="s">
        <v>58</v>
      </c>
      <c r="C21" s="10">
        <v>145.5</v>
      </c>
      <c r="D21" s="10" t="s">
        <v>28</v>
      </c>
      <c r="E21" s="10" t="s">
        <v>24</v>
      </c>
      <c r="F21" s="10">
        <v>2013</v>
      </c>
      <c r="G21" s="74" t="s">
        <v>25</v>
      </c>
      <c r="J21" s="73" t="s">
        <v>58</v>
      </c>
      <c r="K21" s="10">
        <v>145.5</v>
      </c>
      <c r="L21" s="13" t="s">
        <v>28</v>
      </c>
      <c r="M21" s="10" t="s">
        <v>24</v>
      </c>
      <c r="N21" s="10">
        <v>2013</v>
      </c>
      <c r="O21" s="74" t="s">
        <v>25</v>
      </c>
    </row>
    <row r="22" spans="2:15">
      <c r="B22" s="73" t="s">
        <v>59</v>
      </c>
      <c r="C22" s="10">
        <v>386.5</v>
      </c>
      <c r="D22" s="10" t="s">
        <v>60</v>
      </c>
      <c r="E22" s="10" t="s">
        <v>24</v>
      </c>
      <c r="F22" s="10">
        <v>2013</v>
      </c>
      <c r="G22" s="74" t="s">
        <v>25</v>
      </c>
      <c r="J22" s="73" t="s">
        <v>59</v>
      </c>
      <c r="K22" s="10">
        <v>386.5</v>
      </c>
      <c r="L22" s="13" t="s">
        <v>60</v>
      </c>
      <c r="M22" s="10" t="s">
        <v>24</v>
      </c>
      <c r="N22" s="10">
        <v>2013</v>
      </c>
      <c r="O22" s="74" t="s">
        <v>25</v>
      </c>
    </row>
    <row r="23" spans="2:15">
      <c r="B23" s="73" t="s">
        <v>134</v>
      </c>
      <c r="C23" s="10">
        <v>5.4</v>
      </c>
      <c r="D23" s="10" t="s">
        <v>47</v>
      </c>
      <c r="E23" s="10" t="s">
        <v>24</v>
      </c>
      <c r="F23" s="10">
        <v>2013</v>
      </c>
      <c r="G23" s="74" t="s">
        <v>25</v>
      </c>
      <c r="J23" s="73" t="s">
        <v>61</v>
      </c>
      <c r="K23" s="10">
        <v>5.4</v>
      </c>
      <c r="L23" s="13" t="s">
        <v>47</v>
      </c>
      <c r="M23" s="10" t="s">
        <v>24</v>
      </c>
      <c r="N23" s="10">
        <v>2013</v>
      </c>
      <c r="O23" s="74" t="s">
        <v>25</v>
      </c>
    </row>
    <row r="24" spans="2:15">
      <c r="B24" s="75"/>
      <c r="C24" s="37"/>
      <c r="D24" s="37"/>
      <c r="E24" s="37"/>
      <c r="F24" s="37"/>
      <c r="G24" s="76"/>
      <c r="J24" s="75" t="s">
        <v>62</v>
      </c>
      <c r="K24" s="37">
        <v>51</v>
      </c>
      <c r="L24" s="38" t="s">
        <v>63</v>
      </c>
      <c r="M24" s="37" t="s">
        <v>27</v>
      </c>
      <c r="N24" s="37">
        <v>2013</v>
      </c>
      <c r="O24" s="76" t="s">
        <v>25</v>
      </c>
    </row>
    <row r="25" spans="2:15">
      <c r="B25" s="73" t="s">
        <v>64</v>
      </c>
      <c r="C25" s="10">
        <v>6</v>
      </c>
      <c r="D25" s="10" t="s">
        <v>47</v>
      </c>
      <c r="E25" s="10" t="s">
        <v>27</v>
      </c>
      <c r="F25" s="10">
        <v>2013</v>
      </c>
      <c r="G25" s="74" t="s">
        <v>31</v>
      </c>
      <c r="J25" s="73" t="s">
        <v>64</v>
      </c>
      <c r="K25" s="10">
        <v>6</v>
      </c>
      <c r="L25" s="13" t="s">
        <v>47</v>
      </c>
      <c r="M25" s="10" t="s">
        <v>27</v>
      </c>
      <c r="N25" s="10">
        <v>2013</v>
      </c>
      <c r="O25" s="74" t="s">
        <v>31</v>
      </c>
    </row>
    <row r="26" spans="2:15">
      <c r="B26" s="73" t="s">
        <v>135</v>
      </c>
      <c r="C26" s="10">
        <v>100</v>
      </c>
      <c r="D26" s="10" t="s">
        <v>28</v>
      </c>
      <c r="E26" s="10" t="s">
        <v>29</v>
      </c>
      <c r="F26" s="10">
        <v>2013</v>
      </c>
      <c r="G26" s="74" t="s">
        <v>25</v>
      </c>
      <c r="J26" s="73" t="s">
        <v>65</v>
      </c>
      <c r="K26" s="10">
        <v>200</v>
      </c>
      <c r="L26" s="13" t="s">
        <v>28</v>
      </c>
      <c r="M26" s="10" t="s">
        <v>27</v>
      </c>
      <c r="N26" s="10">
        <v>2015</v>
      </c>
      <c r="O26" s="74" t="s">
        <v>25</v>
      </c>
    </row>
    <row r="27" spans="2:15">
      <c r="B27" s="75" t="s">
        <v>136</v>
      </c>
      <c r="C27" s="37">
        <v>18</v>
      </c>
      <c r="D27" s="37" t="s">
        <v>63</v>
      </c>
      <c r="E27" s="37" t="s">
        <v>29</v>
      </c>
      <c r="F27" s="37">
        <v>2013</v>
      </c>
      <c r="G27" s="76" t="s">
        <v>25</v>
      </c>
      <c r="J27" s="73"/>
      <c r="K27" s="10"/>
      <c r="L27" s="13"/>
      <c r="M27" s="10"/>
      <c r="N27" s="10"/>
      <c r="O27" s="74"/>
    </row>
    <row r="28" spans="2:15">
      <c r="B28" s="75" t="s">
        <v>137</v>
      </c>
      <c r="C28" s="37">
        <v>1.5</v>
      </c>
      <c r="D28" s="37" t="s">
        <v>138</v>
      </c>
      <c r="E28" s="37" t="s">
        <v>29</v>
      </c>
      <c r="F28" s="37">
        <v>2013</v>
      </c>
      <c r="G28" s="76" t="s">
        <v>31</v>
      </c>
      <c r="J28" s="73"/>
      <c r="K28" s="10"/>
      <c r="L28" s="13"/>
      <c r="M28" s="10"/>
      <c r="N28" s="10"/>
      <c r="O28" s="74"/>
    </row>
    <row r="29" spans="2:15">
      <c r="B29" s="75" t="s">
        <v>139</v>
      </c>
      <c r="C29" s="37">
        <v>70</v>
      </c>
      <c r="D29" s="37" t="s">
        <v>28</v>
      </c>
      <c r="E29" s="37" t="s">
        <v>40</v>
      </c>
      <c r="F29" s="37">
        <v>2013</v>
      </c>
      <c r="G29" s="76" t="s">
        <v>25</v>
      </c>
      <c r="J29" s="73"/>
      <c r="K29" s="10"/>
      <c r="L29" s="13"/>
      <c r="M29" s="10"/>
      <c r="N29" s="10"/>
      <c r="O29" s="74"/>
    </row>
    <row r="30" spans="2:15">
      <c r="B30" s="75" t="s">
        <v>140</v>
      </c>
      <c r="C30" s="37">
        <v>22</v>
      </c>
      <c r="D30" s="38" t="s">
        <v>60</v>
      </c>
      <c r="E30" s="37" t="s">
        <v>26</v>
      </c>
      <c r="F30" s="37">
        <v>2014</v>
      </c>
      <c r="G30" s="76" t="s">
        <v>41</v>
      </c>
      <c r="J30" s="73"/>
      <c r="K30" s="10"/>
      <c r="L30" s="13"/>
      <c r="M30" s="10"/>
      <c r="N30" s="10"/>
      <c r="O30" s="74"/>
    </row>
    <row r="31" spans="2:15">
      <c r="B31" s="75" t="s">
        <v>141</v>
      </c>
      <c r="C31" s="37">
        <v>18</v>
      </c>
      <c r="D31" s="38" t="s">
        <v>60</v>
      </c>
      <c r="E31" s="37" t="s">
        <v>26</v>
      </c>
      <c r="F31" s="37">
        <v>2014</v>
      </c>
      <c r="G31" s="76" t="s">
        <v>25</v>
      </c>
      <c r="J31" s="73"/>
      <c r="K31" s="10"/>
      <c r="L31" s="13"/>
      <c r="M31" s="10"/>
      <c r="N31" s="10"/>
      <c r="O31" s="74"/>
    </row>
    <row r="32" spans="2:15">
      <c r="B32" s="75" t="s">
        <v>142</v>
      </c>
      <c r="C32" s="37">
        <v>345</v>
      </c>
      <c r="D32" s="37" t="s">
        <v>60</v>
      </c>
      <c r="E32" s="37" t="s">
        <v>40</v>
      </c>
      <c r="F32" s="37">
        <v>2014</v>
      </c>
      <c r="G32" s="76" t="s">
        <v>25</v>
      </c>
      <c r="J32" s="73"/>
      <c r="K32" s="10"/>
      <c r="L32" s="13"/>
      <c r="M32" s="10"/>
      <c r="N32" s="10"/>
      <c r="O32" s="74"/>
    </row>
    <row r="33" spans="2:15">
      <c r="B33" s="73" t="s">
        <v>143</v>
      </c>
      <c r="C33" s="10">
        <v>100</v>
      </c>
      <c r="D33" s="13" t="s">
        <v>28</v>
      </c>
      <c r="E33" s="10" t="s">
        <v>27</v>
      </c>
      <c r="F33" s="10">
        <v>2015</v>
      </c>
      <c r="G33" s="74" t="s">
        <v>25</v>
      </c>
      <c r="J33" s="73"/>
      <c r="K33" s="10"/>
      <c r="L33" s="13"/>
      <c r="M33" s="10"/>
      <c r="N33" s="10"/>
      <c r="O33" s="74"/>
    </row>
    <row r="34" spans="2:15">
      <c r="B34" s="73" t="s">
        <v>66</v>
      </c>
      <c r="C34" s="14">
        <v>313</v>
      </c>
      <c r="D34" s="13" t="s">
        <v>28</v>
      </c>
      <c r="E34" s="10" t="s">
        <v>29</v>
      </c>
      <c r="F34" s="10">
        <v>2017</v>
      </c>
      <c r="G34" s="74" t="s">
        <v>25</v>
      </c>
      <c r="J34" s="73" t="s">
        <v>66</v>
      </c>
      <c r="K34" s="10">
        <v>313</v>
      </c>
      <c r="L34" s="13" t="s">
        <v>28</v>
      </c>
      <c r="M34" s="10" t="s">
        <v>24</v>
      </c>
      <c r="N34" s="10">
        <v>2014</v>
      </c>
      <c r="O34" s="74" t="s">
        <v>25</v>
      </c>
    </row>
    <row r="35" spans="2:15">
      <c r="B35" s="75"/>
      <c r="C35" s="37"/>
      <c r="D35" s="38"/>
      <c r="E35" s="37"/>
      <c r="F35" s="37"/>
      <c r="G35" s="76"/>
      <c r="J35" s="75" t="s">
        <v>67</v>
      </c>
      <c r="K35" s="37">
        <v>45</v>
      </c>
      <c r="L35" s="38" t="s">
        <v>28</v>
      </c>
      <c r="M35" s="37" t="s">
        <v>35</v>
      </c>
      <c r="N35" s="37">
        <v>2014</v>
      </c>
      <c r="O35" s="76" t="s">
        <v>25</v>
      </c>
    </row>
    <row r="36" spans="2:15">
      <c r="B36" s="75"/>
      <c r="C36" s="37"/>
      <c r="D36" s="38"/>
      <c r="E36" s="37"/>
      <c r="F36" s="37"/>
      <c r="G36" s="76"/>
      <c r="J36" s="75" t="s">
        <v>68</v>
      </c>
      <c r="K36" s="39">
        <v>91</v>
      </c>
      <c r="L36" s="37" t="s">
        <v>39</v>
      </c>
      <c r="M36" s="37" t="s">
        <v>69</v>
      </c>
      <c r="N36" s="37">
        <v>2015</v>
      </c>
      <c r="O36" s="76" t="s">
        <v>41</v>
      </c>
    </row>
    <row r="37" spans="2:15">
      <c r="B37" s="77" t="s">
        <v>70</v>
      </c>
      <c r="C37" s="78">
        <f>SUM(C7:C34)</f>
        <v>3263.8</v>
      </c>
      <c r="D37" s="14"/>
      <c r="E37" s="14"/>
      <c r="F37" s="14"/>
      <c r="G37" s="79"/>
      <c r="J37" s="77" t="s">
        <v>70</v>
      </c>
      <c r="K37" s="78">
        <f>SUM(K7:K36)</f>
        <v>3039.9</v>
      </c>
      <c r="L37" s="14"/>
      <c r="M37" s="14"/>
      <c r="N37" s="14"/>
      <c r="O37" s="79"/>
    </row>
    <row r="38" spans="2:15" s="44" customFormat="1">
      <c r="B38" s="85"/>
      <c r="C38" s="85"/>
      <c r="D38" s="86"/>
      <c r="E38" s="87"/>
      <c r="F38" s="87"/>
      <c r="G38" s="88"/>
      <c r="J38" s="85"/>
      <c r="K38" s="85"/>
      <c r="L38" s="86"/>
      <c r="M38" s="87"/>
      <c r="N38" s="87"/>
      <c r="O38" s="88"/>
    </row>
    <row r="39" spans="2:15" s="44" customFormat="1">
      <c r="B39" s="85" t="s">
        <v>151</v>
      </c>
      <c r="C39" s="89">
        <f>SUM(C27:C32)</f>
        <v>474.5</v>
      </c>
      <c r="D39" s="86"/>
      <c r="E39" s="87"/>
      <c r="F39" s="87"/>
      <c r="G39" s="88"/>
      <c r="J39" s="44" t="s">
        <v>152</v>
      </c>
      <c r="K39" s="89">
        <f>SUM(K15,K19,K24,K35,K36)</f>
        <v>250.6</v>
      </c>
    </row>
    <row r="40" spans="2:15" s="44" customFormat="1">
      <c r="B40" s="44" t="s">
        <v>155</v>
      </c>
      <c r="C40" s="89">
        <f>C39-K39</f>
        <v>223.9</v>
      </c>
    </row>
    <row r="43" spans="2:15">
      <c r="B43" s="112" t="s">
        <v>144</v>
      </c>
      <c r="C43" s="113"/>
      <c r="D43" s="113"/>
      <c r="E43" s="113"/>
      <c r="F43" s="113"/>
      <c r="G43" s="114"/>
      <c r="J43" s="112" t="s">
        <v>71</v>
      </c>
      <c r="K43" s="113"/>
      <c r="L43" s="113"/>
      <c r="M43" s="113"/>
      <c r="N43" s="113"/>
      <c r="O43" s="114"/>
    </row>
    <row r="44" spans="2:15">
      <c r="B44" s="115"/>
      <c r="C44" s="116"/>
      <c r="D44" s="116"/>
      <c r="E44" s="116"/>
      <c r="F44" s="116"/>
      <c r="G44" s="117"/>
      <c r="J44" s="115"/>
      <c r="K44" s="116"/>
      <c r="L44" s="116"/>
      <c r="M44" s="116"/>
      <c r="N44" s="116"/>
      <c r="O44" s="117"/>
    </row>
    <row r="45" spans="2:15" ht="30">
      <c r="B45" s="69" t="s">
        <v>18</v>
      </c>
      <c r="C45" s="8" t="s">
        <v>19</v>
      </c>
      <c r="D45" s="43" t="s">
        <v>20</v>
      </c>
      <c r="E45" s="118" t="s">
        <v>72</v>
      </c>
      <c r="F45" s="119"/>
      <c r="G45" s="70" t="s">
        <v>22</v>
      </c>
      <c r="J45" s="69" t="s">
        <v>18</v>
      </c>
      <c r="K45" s="8" t="s">
        <v>19</v>
      </c>
      <c r="L45" s="43" t="s">
        <v>20</v>
      </c>
      <c r="M45" s="118" t="s">
        <v>72</v>
      </c>
      <c r="N45" s="119"/>
      <c r="O45" s="70" t="s">
        <v>22</v>
      </c>
    </row>
    <row r="46" spans="2:15">
      <c r="B46" s="73" t="s">
        <v>73</v>
      </c>
      <c r="C46" s="9">
        <v>74</v>
      </c>
      <c r="D46" s="10" t="s">
        <v>23</v>
      </c>
      <c r="E46" s="10" t="s">
        <v>34</v>
      </c>
      <c r="F46" s="10">
        <v>2011</v>
      </c>
      <c r="G46" s="74" t="s">
        <v>25</v>
      </c>
      <c r="J46" s="73" t="s">
        <v>73</v>
      </c>
      <c r="K46" s="9">
        <v>74</v>
      </c>
      <c r="L46" s="10" t="s">
        <v>23</v>
      </c>
      <c r="M46" s="10" t="s">
        <v>34</v>
      </c>
      <c r="N46" s="10">
        <v>2011</v>
      </c>
      <c r="O46" s="74" t="s">
        <v>25</v>
      </c>
    </row>
    <row r="47" spans="2:15">
      <c r="B47" s="73" t="s">
        <v>74</v>
      </c>
      <c r="C47" s="9">
        <v>545</v>
      </c>
      <c r="D47" s="10" t="s">
        <v>75</v>
      </c>
      <c r="E47" s="10" t="s">
        <v>30</v>
      </c>
      <c r="F47" s="10">
        <v>2011</v>
      </c>
      <c r="G47" s="74" t="s">
        <v>41</v>
      </c>
      <c r="J47" s="73" t="s">
        <v>74</v>
      </c>
      <c r="K47" s="9">
        <v>545</v>
      </c>
      <c r="L47" s="10" t="s">
        <v>75</v>
      </c>
      <c r="M47" s="10" t="s">
        <v>30</v>
      </c>
      <c r="N47" s="10">
        <v>2011</v>
      </c>
      <c r="O47" s="74" t="s">
        <v>41</v>
      </c>
    </row>
    <row r="48" spans="2:15">
      <c r="B48" s="73" t="s">
        <v>76</v>
      </c>
      <c r="C48" s="9">
        <v>37</v>
      </c>
      <c r="D48" s="10" t="s">
        <v>77</v>
      </c>
      <c r="E48" s="10" t="s">
        <v>45</v>
      </c>
      <c r="F48" s="10">
        <v>2011</v>
      </c>
      <c r="G48" s="74" t="s">
        <v>31</v>
      </c>
      <c r="J48" s="73" t="s">
        <v>76</v>
      </c>
      <c r="K48" s="9">
        <v>37</v>
      </c>
      <c r="L48" s="10" t="s">
        <v>77</v>
      </c>
      <c r="M48" s="10" t="s">
        <v>45</v>
      </c>
      <c r="N48" s="10">
        <v>2011</v>
      </c>
      <c r="O48" s="74" t="s">
        <v>31</v>
      </c>
    </row>
    <row r="49" spans="2:15">
      <c r="B49" s="73" t="s">
        <v>78</v>
      </c>
      <c r="C49" s="9">
        <v>62</v>
      </c>
      <c r="D49" s="10" t="s">
        <v>23</v>
      </c>
      <c r="E49" s="10" t="s">
        <v>35</v>
      </c>
      <c r="F49" s="10">
        <v>2011</v>
      </c>
      <c r="G49" s="74" t="s">
        <v>25</v>
      </c>
      <c r="J49" s="73" t="s">
        <v>78</v>
      </c>
      <c r="K49" s="9">
        <v>62</v>
      </c>
      <c r="L49" s="10" t="s">
        <v>23</v>
      </c>
      <c r="M49" s="10" t="s">
        <v>35</v>
      </c>
      <c r="N49" s="10">
        <v>2011</v>
      </c>
      <c r="O49" s="74" t="s">
        <v>25</v>
      </c>
    </row>
    <row r="50" spans="2:15">
      <c r="B50" s="73" t="s">
        <v>79</v>
      </c>
      <c r="C50" s="9">
        <v>4.5</v>
      </c>
      <c r="D50" s="10" t="s">
        <v>32</v>
      </c>
      <c r="E50" s="10" t="s">
        <v>35</v>
      </c>
      <c r="F50" s="10">
        <v>2011</v>
      </c>
      <c r="G50" s="74" t="s">
        <v>25</v>
      </c>
      <c r="J50" s="73" t="s">
        <v>79</v>
      </c>
      <c r="K50" s="9">
        <v>4.5</v>
      </c>
      <c r="L50" s="10" t="s">
        <v>32</v>
      </c>
      <c r="M50" s="10" t="s">
        <v>35</v>
      </c>
      <c r="N50" s="10">
        <v>2011</v>
      </c>
      <c r="O50" s="74" t="s">
        <v>25</v>
      </c>
    </row>
    <row r="51" spans="2:15">
      <c r="B51" s="73" t="s">
        <v>80</v>
      </c>
      <c r="C51" s="9">
        <v>6</v>
      </c>
      <c r="D51" s="10" t="s">
        <v>32</v>
      </c>
      <c r="E51" s="10" t="s">
        <v>35</v>
      </c>
      <c r="F51" s="10">
        <v>2011</v>
      </c>
      <c r="G51" s="74" t="s">
        <v>25</v>
      </c>
      <c r="J51" s="73" t="s">
        <v>80</v>
      </c>
      <c r="K51" s="9">
        <v>6</v>
      </c>
      <c r="L51" s="10" t="s">
        <v>32</v>
      </c>
      <c r="M51" s="10" t="s">
        <v>35</v>
      </c>
      <c r="N51" s="10">
        <v>2011</v>
      </c>
      <c r="O51" s="74" t="s">
        <v>25</v>
      </c>
    </row>
    <row r="52" spans="2:15">
      <c r="B52" s="73" t="s">
        <v>81</v>
      </c>
      <c r="C52" s="9">
        <v>15</v>
      </c>
      <c r="D52" s="10" t="s">
        <v>23</v>
      </c>
      <c r="E52" s="10" t="s">
        <v>24</v>
      </c>
      <c r="F52" s="10">
        <v>2012</v>
      </c>
      <c r="G52" s="74" t="s">
        <v>25</v>
      </c>
      <c r="J52" s="73" t="s">
        <v>81</v>
      </c>
      <c r="K52" s="9">
        <v>15</v>
      </c>
      <c r="L52" s="10" t="s">
        <v>23</v>
      </c>
      <c r="M52" s="10" t="s">
        <v>24</v>
      </c>
      <c r="N52" s="10">
        <v>2012</v>
      </c>
      <c r="O52" s="74" t="s">
        <v>25</v>
      </c>
    </row>
    <row r="53" spans="2:15">
      <c r="B53" s="73" t="s">
        <v>82</v>
      </c>
      <c r="C53" s="9">
        <v>5</v>
      </c>
      <c r="D53" s="10" t="s">
        <v>83</v>
      </c>
      <c r="E53" s="10" t="s">
        <v>27</v>
      </c>
      <c r="F53" s="10">
        <v>2012</v>
      </c>
      <c r="G53" s="74" t="s">
        <v>25</v>
      </c>
      <c r="J53" s="73" t="s">
        <v>82</v>
      </c>
      <c r="K53" s="9">
        <v>5</v>
      </c>
      <c r="L53" s="10" t="s">
        <v>83</v>
      </c>
      <c r="M53" s="10" t="s">
        <v>27</v>
      </c>
      <c r="N53" s="10">
        <v>2012</v>
      </c>
      <c r="O53" s="74" t="s">
        <v>25</v>
      </c>
    </row>
    <row r="54" spans="2:15">
      <c r="B54" s="73" t="s">
        <v>84</v>
      </c>
      <c r="C54" s="9">
        <v>512</v>
      </c>
      <c r="D54" s="10" t="s">
        <v>85</v>
      </c>
      <c r="E54" s="10" t="s">
        <v>29</v>
      </c>
      <c r="F54" s="10">
        <v>2012</v>
      </c>
      <c r="G54" s="74" t="s">
        <v>41</v>
      </c>
      <c r="J54" s="73" t="s">
        <v>84</v>
      </c>
      <c r="K54" s="9">
        <v>512</v>
      </c>
      <c r="L54" s="10" t="s">
        <v>85</v>
      </c>
      <c r="M54" s="10" t="s">
        <v>29</v>
      </c>
      <c r="N54" s="10">
        <v>2012</v>
      </c>
      <c r="O54" s="74" t="s">
        <v>41</v>
      </c>
    </row>
    <row r="55" spans="2:15">
      <c r="B55" s="73" t="s">
        <v>86</v>
      </c>
      <c r="C55" s="9">
        <v>168</v>
      </c>
      <c r="D55" s="10" t="s">
        <v>87</v>
      </c>
      <c r="E55" s="10" t="s">
        <v>29</v>
      </c>
      <c r="F55" s="10">
        <v>2012</v>
      </c>
      <c r="G55" s="74" t="s">
        <v>25</v>
      </c>
      <c r="J55" s="73" t="s">
        <v>86</v>
      </c>
      <c r="K55" s="9">
        <v>168</v>
      </c>
      <c r="L55" s="10" t="s">
        <v>87</v>
      </c>
      <c r="M55" s="10" t="s">
        <v>29</v>
      </c>
      <c r="N55" s="10">
        <v>2012</v>
      </c>
      <c r="O55" s="74" t="s">
        <v>25</v>
      </c>
    </row>
    <row r="56" spans="2:15">
      <c r="B56" s="73" t="s">
        <v>88</v>
      </c>
      <c r="C56" s="9">
        <v>218</v>
      </c>
      <c r="D56" s="10" t="s">
        <v>23</v>
      </c>
      <c r="E56" s="10" t="s">
        <v>45</v>
      </c>
      <c r="F56" s="10">
        <v>2012</v>
      </c>
      <c r="G56" s="74" t="s">
        <v>25</v>
      </c>
      <c r="J56" s="73" t="s">
        <v>88</v>
      </c>
      <c r="K56" s="9">
        <v>218</v>
      </c>
      <c r="L56" s="10" t="s">
        <v>23</v>
      </c>
      <c r="M56" s="10" t="s">
        <v>45</v>
      </c>
      <c r="N56" s="10">
        <v>2012</v>
      </c>
      <c r="O56" s="74" t="s">
        <v>25</v>
      </c>
    </row>
    <row r="57" spans="2:15">
      <c r="B57" s="73" t="s">
        <v>89</v>
      </c>
      <c r="C57" s="9">
        <v>4.0999999999999996</v>
      </c>
      <c r="D57" s="10" t="s">
        <v>23</v>
      </c>
      <c r="E57" s="10" t="s">
        <v>35</v>
      </c>
      <c r="F57" s="10">
        <v>2012</v>
      </c>
      <c r="G57" s="74" t="s">
        <v>25</v>
      </c>
      <c r="J57" s="73" t="s">
        <v>89</v>
      </c>
      <c r="K57" s="9">
        <v>4.0999999999999996</v>
      </c>
      <c r="L57" s="10" t="s">
        <v>23</v>
      </c>
      <c r="M57" s="10" t="s">
        <v>35</v>
      </c>
      <c r="N57" s="10">
        <v>2012</v>
      </c>
      <c r="O57" s="74" t="s">
        <v>25</v>
      </c>
    </row>
    <row r="58" spans="2:15">
      <c r="B58" s="73" t="s">
        <v>90</v>
      </c>
      <c r="C58" s="9">
        <v>56</v>
      </c>
      <c r="D58" s="10" t="s">
        <v>63</v>
      </c>
      <c r="E58" s="10" t="s">
        <v>27</v>
      </c>
      <c r="F58" s="10">
        <v>2013</v>
      </c>
      <c r="G58" s="74" t="s">
        <v>25</v>
      </c>
      <c r="J58" s="73" t="s">
        <v>90</v>
      </c>
      <c r="K58" s="9">
        <v>56</v>
      </c>
      <c r="L58" s="10" t="s">
        <v>63</v>
      </c>
      <c r="M58" s="10"/>
      <c r="N58" s="10">
        <v>2013</v>
      </c>
      <c r="O58" s="74" t="s">
        <v>25</v>
      </c>
    </row>
    <row r="59" spans="2:15">
      <c r="B59" s="73"/>
      <c r="C59" s="9"/>
      <c r="D59" s="10"/>
      <c r="E59" s="10"/>
      <c r="F59" s="10"/>
      <c r="G59" s="74"/>
      <c r="J59" s="83" t="s">
        <v>91</v>
      </c>
      <c r="K59" s="41"/>
      <c r="L59" s="42" t="s">
        <v>92</v>
      </c>
      <c r="M59" s="42" t="s">
        <v>29</v>
      </c>
      <c r="N59" s="42">
        <v>2013</v>
      </c>
      <c r="O59" s="84" t="s">
        <v>41</v>
      </c>
    </row>
    <row r="60" spans="2:15">
      <c r="B60" s="73"/>
      <c r="C60" s="9"/>
      <c r="D60" s="10"/>
      <c r="E60" s="10"/>
      <c r="F60" s="10"/>
      <c r="G60" s="74"/>
      <c r="J60" s="75" t="s">
        <v>93</v>
      </c>
      <c r="K60" s="40">
        <v>88</v>
      </c>
      <c r="L60" s="37" t="s">
        <v>23</v>
      </c>
      <c r="M60" s="37" t="s">
        <v>40</v>
      </c>
      <c r="N60" s="37">
        <v>2013</v>
      </c>
      <c r="O60" s="76" t="s">
        <v>25</v>
      </c>
    </row>
    <row r="61" spans="2:15">
      <c r="B61" s="73"/>
      <c r="C61" s="9"/>
      <c r="D61" s="10"/>
      <c r="E61" s="10"/>
      <c r="F61" s="10"/>
      <c r="G61" s="74"/>
      <c r="J61" s="75" t="s">
        <v>94</v>
      </c>
      <c r="K61" s="40">
        <v>72</v>
      </c>
      <c r="L61" s="37" t="s">
        <v>23</v>
      </c>
      <c r="M61" s="37" t="s">
        <v>35</v>
      </c>
      <c r="N61" s="37">
        <v>2013</v>
      </c>
      <c r="O61" s="76" t="s">
        <v>25</v>
      </c>
    </row>
    <row r="62" spans="2:15">
      <c r="B62" s="75" t="s">
        <v>145</v>
      </c>
      <c r="C62" s="40">
        <v>94</v>
      </c>
      <c r="D62" s="37" t="s">
        <v>23</v>
      </c>
      <c r="E62" s="37" t="s">
        <v>35</v>
      </c>
      <c r="F62" s="37">
        <v>2013</v>
      </c>
      <c r="G62" s="76" t="s">
        <v>25</v>
      </c>
      <c r="J62" s="73"/>
      <c r="K62" s="9"/>
      <c r="L62" s="10"/>
      <c r="M62" s="10"/>
      <c r="N62" s="10"/>
      <c r="O62" s="74"/>
    </row>
    <row r="63" spans="2:15">
      <c r="B63" s="73" t="s">
        <v>95</v>
      </c>
      <c r="C63" s="9">
        <v>21</v>
      </c>
      <c r="D63" s="10" t="s">
        <v>63</v>
      </c>
      <c r="E63" s="10" t="s">
        <v>35</v>
      </c>
      <c r="F63" s="10">
        <v>2015</v>
      </c>
      <c r="G63" s="74" t="s">
        <v>25</v>
      </c>
      <c r="J63" s="73" t="s">
        <v>95</v>
      </c>
      <c r="K63" s="9">
        <v>21</v>
      </c>
      <c r="L63" s="10" t="s">
        <v>63</v>
      </c>
      <c r="M63" s="10" t="s">
        <v>35</v>
      </c>
      <c r="N63" s="10">
        <v>2013</v>
      </c>
      <c r="O63" s="74" t="s">
        <v>25</v>
      </c>
    </row>
    <row r="64" spans="2:15">
      <c r="B64" s="75" t="s">
        <v>146</v>
      </c>
      <c r="C64" s="40">
        <v>422</v>
      </c>
      <c r="D64" s="37" t="s">
        <v>39</v>
      </c>
      <c r="E64" s="37" t="s">
        <v>33</v>
      </c>
      <c r="F64" s="37">
        <v>2015</v>
      </c>
      <c r="G64" s="76" t="s">
        <v>25</v>
      </c>
      <c r="J64" s="73"/>
      <c r="K64" s="9"/>
      <c r="L64" s="10"/>
      <c r="M64" s="10"/>
      <c r="N64" s="10"/>
      <c r="O64" s="74"/>
    </row>
    <row r="65" spans="2:15">
      <c r="B65" s="73" t="s">
        <v>96</v>
      </c>
      <c r="C65" s="9">
        <v>10</v>
      </c>
      <c r="D65" s="10" t="s">
        <v>32</v>
      </c>
      <c r="E65" s="10"/>
      <c r="F65" s="10">
        <v>2017</v>
      </c>
      <c r="G65" s="74" t="s">
        <v>25</v>
      </c>
      <c r="J65" s="73" t="s">
        <v>96</v>
      </c>
      <c r="K65" s="9">
        <v>10</v>
      </c>
      <c r="L65" s="10" t="s">
        <v>32</v>
      </c>
      <c r="M65" s="10"/>
      <c r="N65" s="10">
        <v>2017</v>
      </c>
      <c r="O65" s="74" t="s">
        <v>25</v>
      </c>
    </row>
    <row r="66" spans="2:15">
      <c r="B66" s="75" t="s">
        <v>147</v>
      </c>
      <c r="C66" s="40">
        <v>706</v>
      </c>
      <c r="D66" s="37" t="s">
        <v>39</v>
      </c>
      <c r="E66" s="37"/>
      <c r="F66" s="37">
        <v>2018</v>
      </c>
      <c r="G66" s="76" t="s">
        <v>31</v>
      </c>
      <c r="J66" s="73"/>
      <c r="K66" s="9"/>
      <c r="L66" s="10"/>
      <c r="M66" s="10"/>
      <c r="N66" s="10"/>
      <c r="O66" s="74"/>
    </row>
    <row r="67" spans="2:15">
      <c r="B67" s="80" t="s">
        <v>70</v>
      </c>
      <c r="C67" s="78">
        <f>SUM(C46:C66)</f>
        <v>2959.6</v>
      </c>
      <c r="D67" s="81"/>
      <c r="E67" s="82"/>
      <c r="F67" s="82"/>
      <c r="G67" s="79"/>
      <c r="J67" s="80" t="s">
        <v>70</v>
      </c>
      <c r="K67" s="78">
        <f>SUM(K46:K66)</f>
        <v>1897.6</v>
      </c>
      <c r="L67" s="81"/>
      <c r="M67" s="82"/>
      <c r="N67" s="82"/>
      <c r="O67" s="79"/>
    </row>
    <row r="68" spans="2:15" s="44" customFormat="1">
      <c r="B68" s="90"/>
      <c r="C68" s="89"/>
      <c r="D68" s="86"/>
      <c r="E68" s="87"/>
      <c r="F68" s="87"/>
      <c r="G68" s="87"/>
      <c r="J68" s="90"/>
      <c r="K68" s="89"/>
      <c r="L68" s="86"/>
      <c r="M68" s="87"/>
      <c r="N68" s="87"/>
      <c r="O68" s="87"/>
    </row>
    <row r="69" spans="2:15" s="44" customFormat="1">
      <c r="B69" s="85" t="s">
        <v>153</v>
      </c>
      <c r="C69" s="89">
        <f>SUM(C62,C64,C66)</f>
        <v>1222</v>
      </c>
      <c r="D69" s="86"/>
      <c r="E69" s="87"/>
      <c r="F69" s="87"/>
      <c r="G69" s="88"/>
      <c r="J69" s="44" t="s">
        <v>154</v>
      </c>
      <c r="K69" s="89">
        <f>SUM(K60:K61)</f>
        <v>160</v>
      </c>
    </row>
    <row r="70" spans="2:15" s="44" customFormat="1">
      <c r="B70" s="44" t="s">
        <v>157</v>
      </c>
      <c r="C70" s="89">
        <f>C69-K69</f>
        <v>1062</v>
      </c>
    </row>
    <row r="72" spans="2:15">
      <c r="B72" t="s">
        <v>156</v>
      </c>
      <c r="C72" s="89">
        <f>C70-C40</f>
        <v>838.1</v>
      </c>
    </row>
  </sheetData>
  <mergeCells count="8">
    <mergeCell ref="J4:O5"/>
    <mergeCell ref="M6:N6"/>
    <mergeCell ref="J43:O44"/>
    <mergeCell ref="M45:N45"/>
    <mergeCell ref="B4:G5"/>
    <mergeCell ref="E6:F6"/>
    <mergeCell ref="B43:G44"/>
    <mergeCell ref="E45:F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0"/>
  <sheetViews>
    <sheetView workbookViewId="0">
      <selection activeCell="B1" sqref="B1"/>
    </sheetView>
  </sheetViews>
  <sheetFormatPr defaultRowHeight="15"/>
  <cols>
    <col min="2" max="6" width="15.42578125" customWidth="1"/>
    <col min="9" max="13" width="15.42578125" customWidth="1"/>
  </cols>
  <sheetData>
    <row r="1" spans="2:16">
      <c r="B1" t="s">
        <v>127</v>
      </c>
      <c r="I1" t="s">
        <v>9</v>
      </c>
    </row>
    <row r="3" spans="2:16" ht="15.75">
      <c r="B3" s="120" t="s">
        <v>148</v>
      </c>
      <c r="C3" s="121"/>
      <c r="D3" s="121"/>
      <c r="E3" s="121"/>
      <c r="F3" s="122"/>
      <c r="I3" s="120" t="s">
        <v>10</v>
      </c>
      <c r="J3" s="121"/>
      <c r="K3" s="121"/>
      <c r="L3" s="121"/>
      <c r="M3" s="122"/>
    </row>
    <row r="4" spans="2:16" ht="18">
      <c r="B4" s="123" t="s">
        <v>11</v>
      </c>
      <c r="C4" s="124"/>
      <c r="D4" s="124"/>
      <c r="E4" s="124"/>
      <c r="F4" s="125"/>
      <c r="I4" s="123" t="s">
        <v>11</v>
      </c>
      <c r="J4" s="124"/>
      <c r="K4" s="124"/>
      <c r="L4" s="124"/>
      <c r="M4" s="125"/>
    </row>
    <row r="5" spans="2:16">
      <c r="B5" s="115" t="s">
        <v>12</v>
      </c>
      <c r="C5" s="116"/>
      <c r="D5" s="116"/>
      <c r="E5" s="116"/>
      <c r="F5" s="126"/>
      <c r="I5" s="115" t="s">
        <v>12</v>
      </c>
      <c r="J5" s="116"/>
      <c r="K5" s="116"/>
      <c r="L5" s="116"/>
      <c r="M5" s="126"/>
    </row>
    <row r="6" spans="2:16">
      <c r="B6" s="60"/>
      <c r="C6" s="4"/>
      <c r="D6" s="4"/>
      <c r="E6" s="4"/>
      <c r="F6" s="61"/>
      <c r="I6" s="60"/>
      <c r="J6" s="4"/>
      <c r="K6" s="4"/>
      <c r="L6" s="4"/>
      <c r="M6" s="61"/>
    </row>
    <row r="7" spans="2:16">
      <c r="B7" s="60"/>
      <c r="C7" s="4"/>
      <c r="D7" s="4"/>
      <c r="E7" s="4"/>
      <c r="F7" s="61"/>
      <c r="I7" s="60"/>
      <c r="J7" s="4"/>
      <c r="K7" s="4"/>
      <c r="L7" s="4"/>
      <c r="M7" s="61"/>
    </row>
    <row r="8" spans="2:16" ht="15.75">
      <c r="B8" s="60"/>
      <c r="C8" s="5" t="s">
        <v>13</v>
      </c>
      <c r="D8" s="5" t="s">
        <v>14</v>
      </c>
      <c r="E8" s="5" t="s">
        <v>15</v>
      </c>
      <c r="F8" s="62" t="s">
        <v>16</v>
      </c>
      <c r="I8" s="60"/>
      <c r="J8" s="5" t="s">
        <v>13</v>
      </c>
      <c r="K8" s="5" t="s">
        <v>14</v>
      </c>
      <c r="L8" s="5" t="s">
        <v>15</v>
      </c>
      <c r="M8" s="62" t="s">
        <v>16</v>
      </c>
    </row>
    <row r="9" spans="2:16">
      <c r="B9" s="60"/>
      <c r="C9" s="6"/>
      <c r="D9" s="6"/>
      <c r="E9" s="6"/>
      <c r="F9" s="63"/>
      <c r="I9" s="60"/>
      <c r="J9" s="6"/>
      <c r="K9" s="6"/>
      <c r="L9" s="6"/>
      <c r="M9" s="63"/>
    </row>
    <row r="10" spans="2:16">
      <c r="B10" s="64">
        <v>2014</v>
      </c>
      <c r="C10" s="7">
        <v>1</v>
      </c>
      <c r="D10" s="7">
        <v>45</v>
      </c>
      <c r="E10" s="7">
        <v>25</v>
      </c>
      <c r="F10" s="65">
        <v>3.5</v>
      </c>
      <c r="I10" s="64">
        <v>2013</v>
      </c>
      <c r="J10" s="7">
        <v>5</v>
      </c>
      <c r="K10" s="7">
        <v>75</v>
      </c>
      <c r="L10" s="7">
        <v>50</v>
      </c>
      <c r="M10" s="65">
        <v>1.93</v>
      </c>
    </row>
    <row r="11" spans="2:16">
      <c r="B11" s="64">
        <v>2015</v>
      </c>
      <c r="C11" s="7">
        <v>1</v>
      </c>
      <c r="D11" s="7">
        <v>60</v>
      </c>
      <c r="E11" s="7">
        <v>40</v>
      </c>
      <c r="F11" s="65">
        <v>3.85</v>
      </c>
      <c r="I11" s="64">
        <v>2014</v>
      </c>
      <c r="J11" s="7">
        <v>10</v>
      </c>
      <c r="K11" s="7">
        <v>100</v>
      </c>
      <c r="L11" s="7">
        <v>75</v>
      </c>
      <c r="M11" s="65">
        <v>2.5</v>
      </c>
    </row>
    <row r="12" spans="2:16">
      <c r="B12" s="64">
        <v>2016</v>
      </c>
      <c r="C12" s="7">
        <v>0</v>
      </c>
      <c r="D12" s="7">
        <v>600</v>
      </c>
      <c r="E12" s="7">
        <v>600</v>
      </c>
      <c r="F12" s="65">
        <v>4.25</v>
      </c>
      <c r="I12" s="64">
        <v>2015</v>
      </c>
      <c r="J12" s="7">
        <v>20</v>
      </c>
      <c r="K12" s="7">
        <v>200</v>
      </c>
      <c r="L12" s="7">
        <v>100</v>
      </c>
      <c r="M12" s="65">
        <v>3.5</v>
      </c>
    </row>
    <row r="13" spans="2:16">
      <c r="B13" s="64">
        <v>2017</v>
      </c>
      <c r="C13" s="7">
        <v>0</v>
      </c>
      <c r="D13" s="7">
        <v>950</v>
      </c>
      <c r="E13" s="7">
        <v>950</v>
      </c>
      <c r="F13" s="65">
        <v>5</v>
      </c>
      <c r="I13" s="64">
        <v>2016</v>
      </c>
      <c r="J13" s="7">
        <v>0</v>
      </c>
      <c r="K13" s="7">
        <v>600</v>
      </c>
      <c r="L13" s="7">
        <v>900</v>
      </c>
      <c r="M13" s="65">
        <v>4.5</v>
      </c>
      <c r="O13" s="99"/>
      <c r="P13" s="35"/>
    </row>
    <row r="14" spans="2:16">
      <c r="B14" s="64">
        <v>2018</v>
      </c>
      <c r="C14" s="7">
        <v>0</v>
      </c>
      <c r="D14" s="7">
        <v>1100</v>
      </c>
      <c r="E14" s="7">
        <v>1100</v>
      </c>
      <c r="F14" s="65">
        <v>6.1505304407499999</v>
      </c>
      <c r="I14" s="64">
        <v>2017</v>
      </c>
      <c r="J14" s="7">
        <v>0</v>
      </c>
      <c r="K14" s="7">
        <v>650</v>
      </c>
      <c r="L14" s="7">
        <v>950</v>
      </c>
      <c r="M14" s="65">
        <v>5</v>
      </c>
      <c r="O14" s="99"/>
      <c r="P14" s="35"/>
    </row>
    <row r="15" spans="2:16">
      <c r="B15" s="64">
        <v>2019</v>
      </c>
      <c r="C15" s="7">
        <v>0</v>
      </c>
      <c r="D15" s="7">
        <v>1200</v>
      </c>
      <c r="E15" s="7">
        <v>1200</v>
      </c>
      <c r="F15" s="65">
        <v>6.6733255282137494</v>
      </c>
      <c r="I15" s="64">
        <v>2018</v>
      </c>
      <c r="J15" s="7">
        <v>0</v>
      </c>
      <c r="K15" s="7">
        <v>800</v>
      </c>
      <c r="L15" s="7">
        <v>1100</v>
      </c>
      <c r="M15" s="65">
        <v>5.5</v>
      </c>
      <c r="O15" s="99"/>
      <c r="P15" s="35"/>
    </row>
    <row r="16" spans="2:16">
      <c r="B16" s="64">
        <v>2020</v>
      </c>
      <c r="C16" s="7">
        <v>0</v>
      </c>
      <c r="D16" s="7">
        <v>1300</v>
      </c>
      <c r="E16" s="7">
        <v>1300</v>
      </c>
      <c r="F16" s="65">
        <v>7.240558198111918</v>
      </c>
      <c r="I16" s="64">
        <v>2019</v>
      </c>
      <c r="J16" s="7">
        <v>0</v>
      </c>
      <c r="K16" s="7">
        <v>900</v>
      </c>
      <c r="L16" s="7">
        <v>1200</v>
      </c>
      <c r="M16" s="65">
        <v>7</v>
      </c>
      <c r="O16" s="99"/>
      <c r="P16" s="35"/>
    </row>
    <row r="17" spans="2:16">
      <c r="B17" s="64">
        <v>2021</v>
      </c>
      <c r="C17" s="7">
        <v>0</v>
      </c>
      <c r="D17" s="7">
        <v>1400</v>
      </c>
      <c r="E17" s="7">
        <v>1400</v>
      </c>
      <c r="F17" s="65">
        <v>7.8560056449514306</v>
      </c>
      <c r="I17" s="64">
        <v>2020</v>
      </c>
      <c r="J17" s="7">
        <v>0</v>
      </c>
      <c r="K17" s="7">
        <v>1000</v>
      </c>
      <c r="L17" s="7">
        <v>1300</v>
      </c>
      <c r="M17" s="65">
        <v>7</v>
      </c>
      <c r="O17" s="99"/>
      <c r="P17" s="35"/>
    </row>
    <row r="18" spans="2:16">
      <c r="B18" s="64">
        <v>2022</v>
      </c>
      <c r="C18" s="7">
        <v>0</v>
      </c>
      <c r="D18" s="7">
        <v>1500</v>
      </c>
      <c r="E18" s="7">
        <v>1500</v>
      </c>
      <c r="F18" s="65">
        <v>8.5237661247723011</v>
      </c>
      <c r="I18" s="64">
        <v>2021</v>
      </c>
      <c r="J18" s="7">
        <v>0</v>
      </c>
      <c r="K18" s="7">
        <v>1050</v>
      </c>
      <c r="L18" s="7">
        <v>1400</v>
      </c>
      <c r="M18" s="65">
        <v>7</v>
      </c>
      <c r="O18" s="99"/>
      <c r="P18" s="35"/>
    </row>
    <row r="19" spans="2:16">
      <c r="B19" s="64">
        <v>2023</v>
      </c>
      <c r="C19" s="7">
        <v>0</v>
      </c>
      <c r="D19" s="7">
        <v>1500</v>
      </c>
      <c r="E19" s="7">
        <v>1500</v>
      </c>
      <c r="F19" s="65">
        <v>9.2482862453779457</v>
      </c>
      <c r="I19" s="64">
        <v>2022</v>
      </c>
      <c r="J19" s="7">
        <v>0</v>
      </c>
      <c r="K19" s="7">
        <v>1100</v>
      </c>
      <c r="L19" s="7">
        <v>1500</v>
      </c>
      <c r="M19" s="65">
        <v>7</v>
      </c>
      <c r="O19" s="99"/>
    </row>
    <row r="20" spans="2:16">
      <c r="B20" s="66"/>
      <c r="C20" s="67"/>
      <c r="D20" s="67"/>
      <c r="E20" s="67"/>
      <c r="F20" s="68"/>
      <c r="I20" s="66"/>
      <c r="J20" s="67"/>
      <c r="K20" s="67"/>
      <c r="L20" s="67"/>
      <c r="M20" s="68"/>
    </row>
  </sheetData>
  <mergeCells count="6">
    <mergeCell ref="I3:M3"/>
    <mergeCell ref="I4:M4"/>
    <mergeCell ref="I5:M5"/>
    <mergeCell ref="B3:F3"/>
    <mergeCell ref="B4:F4"/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Natural Gas</vt:lpstr>
      <vt:lpstr>Load</vt:lpstr>
      <vt:lpstr>Planned Capacity Changes</vt:lpstr>
      <vt:lpstr>Emissions</vt:lpstr>
    </vt:vector>
  </TitlesOfParts>
  <Company>ESAI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Kleinbub</dc:creator>
  <cp:lastModifiedBy>x371uw</cp:lastModifiedBy>
  <dcterms:created xsi:type="dcterms:W3CDTF">2014-05-28T20:57:35Z</dcterms:created>
  <dcterms:modified xsi:type="dcterms:W3CDTF">2014-08-15T16:04:19Z</dcterms:modified>
</cp:coreProperties>
</file>