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15" windowWidth="12600" windowHeight="12405" tabRatio="791"/>
  </bookViews>
  <sheets>
    <sheet name="Read Me First" sheetId="1" r:id="rId1"/>
    <sheet name="Sheet1" sheetId="42" r:id="rId2"/>
    <sheet name="001cover" sheetId="2" r:id="rId3"/>
    <sheet name="Blank" sheetId="3" r:id="rId4"/>
    <sheet name="002GInst" sheetId="4" r:id="rId5"/>
    <sheet name="004table" sheetId="5" r:id="rId6"/>
    <sheet name="101" sheetId="6" r:id="rId7"/>
    <sheet name="102" sheetId="7" r:id="rId8"/>
    <sheet name="103" sheetId="8" r:id="rId9"/>
    <sheet name="Blank Page" sheetId="9" r:id="rId10"/>
    <sheet name="104105" sheetId="10" r:id="rId11"/>
    <sheet name="106" sheetId="11" r:id="rId12"/>
    <sheet name="107" sheetId="12" r:id="rId13"/>
    <sheet name="200201" sheetId="13" r:id="rId14"/>
    <sheet name="202" sheetId="14" r:id="rId15"/>
    <sheet name="203" sheetId="15" r:id="rId16"/>
    <sheet name="204" sheetId="16" r:id="rId17"/>
    <sheet name="205" sheetId="17" r:id="rId18"/>
    <sheet name="BlankPg" sheetId="18" r:id="rId19"/>
    <sheet name="250" sheetId="19" r:id="rId20"/>
    <sheet name="251252" sheetId="20" r:id="rId21"/>
    <sheet name="253" sheetId="21" r:id="rId22"/>
    <sheet name="300" sheetId="22" r:id="rId23"/>
    <sheet name="301303" sheetId="23" r:id="rId24"/>
    <sheet name="304" sheetId="24" r:id="rId25"/>
    <sheet name="305" sheetId="25" r:id="rId26"/>
    <sheet name="Blank Pg" sheetId="26" r:id="rId27"/>
    <sheet name="306307" sheetId="27" r:id="rId28"/>
    <sheet name="308" sheetId="28" r:id="rId29"/>
    <sheet name="309" sheetId="29" r:id="rId30"/>
    <sheet name="350" sheetId="30" r:id="rId31"/>
    <sheet name="400" sheetId="31" r:id="rId32"/>
    <sheet name="401402" sheetId="32" r:id="rId33"/>
    <sheet name="403" sheetId="33" r:id="rId34"/>
    <sheet name="404" sheetId="34" r:id="rId35"/>
    <sheet name="405" sheetId="35" r:id="rId36"/>
    <sheet name="Verification" sheetId="36" r:id="rId37"/>
    <sheet name="Index" sheetId="37" r:id="rId38"/>
    <sheet name="ROR" sheetId="38" r:id="rId39"/>
    <sheet name="Income" sheetId="39" r:id="rId40"/>
    <sheet name="RB" sheetId="40" r:id="rId41"/>
    <sheet name="Capital" sheetId="41" r:id="rId42"/>
    <sheet name="Sheet2" sheetId="45" r:id="rId43"/>
  </sheets>
  <definedNames>
    <definedName name="_000READMEFIRST">'Read Me First'!$A$1</definedName>
    <definedName name="_001COVER">'001cover'!$A$1</definedName>
    <definedName name="_002GINST">'002GInst'!$A$1</definedName>
    <definedName name="_004TABLE">'004table'!$A$1</definedName>
    <definedName name="_101">'101'!$A$1</definedName>
    <definedName name="_102">'102'!$A$1</definedName>
    <definedName name="_103">'103'!$A$1</definedName>
    <definedName name="_104105">'104105'!$A$1</definedName>
    <definedName name="_106">'106'!$A$1</definedName>
    <definedName name="_107">'107'!$A$1</definedName>
    <definedName name="_200201">'200201'!$A$1</definedName>
    <definedName name="_202">'202'!$A$1</definedName>
    <definedName name="_203">'203'!$A$1</definedName>
    <definedName name="_204">'204'!$A$1</definedName>
    <definedName name="_205">'205'!$A$1</definedName>
    <definedName name="_250">'250'!$A$1</definedName>
    <definedName name="_251252">'251252'!$A$1</definedName>
    <definedName name="_253">'253'!$A$1</definedName>
    <definedName name="_300">'300'!$A$1</definedName>
    <definedName name="_301303">'301303'!$A$1</definedName>
    <definedName name="_304">'304'!$A$1</definedName>
    <definedName name="_305">'305'!$A$1</definedName>
    <definedName name="_306307">'306307'!$A$1</definedName>
    <definedName name="_308">'308'!$A$1</definedName>
    <definedName name="_309">'309'!$A$1</definedName>
    <definedName name="_350">'350'!$A$1</definedName>
    <definedName name="_352">'350'!$A$1</definedName>
    <definedName name="_400">'400'!$A$1</definedName>
    <definedName name="_401402">'401402'!$A$1</definedName>
    <definedName name="_403">'403'!$A$1</definedName>
    <definedName name="_404">'404'!$A$1</definedName>
    <definedName name="_405">'405'!$A$1</definedName>
    <definedName name="_Fill" localSheetId="24" hidden="1">'304'!$A$56:$A$78</definedName>
    <definedName name="BLANK">Blank!$A$1</definedName>
    <definedName name="CAPITAL">Capital!$A$1</definedName>
    <definedName name="INCOME">Income!$A$1</definedName>
    <definedName name="PM">'309'!$B$56:$B$64</definedName>
    <definedName name="_xlnm.Print_Area" localSheetId="2">'001cover'!$A$1:$J$42</definedName>
    <definedName name="_xlnm.Print_Area" localSheetId="4">'002GInst'!$A$1:$D$60</definedName>
    <definedName name="_xlnm.Print_Area" localSheetId="5">'004table'!$A$1:$H$107</definedName>
    <definedName name="_xlnm.Print_Area" localSheetId="8">'103'!$A$1:$H$57</definedName>
    <definedName name="_xlnm.Print_Area" localSheetId="10">'104105'!$A$1:$M$57</definedName>
    <definedName name="_xlnm.Print_Area" localSheetId="23">'301303'!$A$1:$Q$219</definedName>
    <definedName name="_xlnm.Print_Area" localSheetId="28">'308'!$A$1:$J$41</definedName>
    <definedName name="_xlnm.Print_Area" localSheetId="29">'309'!$A$1:$H$47</definedName>
    <definedName name="_xlnm.Print_Area" localSheetId="32">'401402'!$A$1:$P$64</definedName>
    <definedName name="_xlnm.Print_Area" localSheetId="41">Capital!$A$1:$L$50</definedName>
    <definedName name="_xlnm.Print_Area" localSheetId="39">Income!$A$1:$D$199</definedName>
    <definedName name="_xlnm.Print_Area" localSheetId="37">Index!$A$1:$H$48</definedName>
    <definedName name="_xlnm.Print_Area" localSheetId="0">'Read Me First'!$1:$1048576</definedName>
    <definedName name="_xlnm.Print_Area" localSheetId="38">ROR!$A$1:$L$192</definedName>
    <definedName name="_xlnm.Print_Area" localSheetId="36">Verification!$A$1:$C$65</definedName>
    <definedName name="RB">RB!$A$1</definedName>
    <definedName name="ROR">ROR!$A$1</definedName>
    <definedName name="VERIFICATION">Verification!$A$1</definedName>
    <definedName name="Z002PM">'002GInst'!$C$65:$C$73</definedName>
    <definedName name="Z004PM">'004table'!$B$117:$B$125</definedName>
    <definedName name="Z101PM">'101'!$B$66:$B$74</definedName>
    <definedName name="Z102PM">'102'!$B$67:$B$75</definedName>
    <definedName name="Z103PM">'103'!$B$60:$B$68</definedName>
    <definedName name="Z104PM">'104105'!$B$64:$B$74</definedName>
    <definedName name="Z106PM">'106'!$C$73:$C$81</definedName>
    <definedName name="Z107PM">'107'!$B$70:$B$78</definedName>
    <definedName name="Z200PM">'200201'!$B$75:$B$85</definedName>
    <definedName name="Z202PM">'202'!$B$73:$B$81</definedName>
    <definedName name="Z203PM">'203'!$B$62:$B$70</definedName>
    <definedName name="Z204PM">'204'!$B$74:$B$82</definedName>
    <definedName name="Z205PM">'205'!$B$71:$B$79</definedName>
    <definedName name="Z250PM">'250'!$B$69:$B$77</definedName>
    <definedName name="Z251PM">'251252'!$B$71:$B$81</definedName>
    <definedName name="Z253PM">'253'!$B$77:$B$85</definedName>
    <definedName name="Z300PM">'300'!$C$60:$C$68</definedName>
    <definedName name="Z301PM">'301303'!#REF!</definedName>
    <definedName name="Z304PM">'304'!$C$91:$C$101</definedName>
    <definedName name="Z305PM">'305'!$B$67:$B$75</definedName>
    <definedName name="Z306PM">'306307'!$B$172:$B$180</definedName>
    <definedName name="Z308PM">'308'!$B$49:$B$57</definedName>
    <definedName name="Z309PM">'309'!$B$56:$B$64</definedName>
    <definedName name="Z350PM">'350'!$B$88:$B$96</definedName>
    <definedName name="Z400PM">'400'!$B$75:$B$83</definedName>
    <definedName name="Z401PM">'401402'!$B$74:$B$84</definedName>
    <definedName name="Z403PM">'403'!$B$88:$B$96</definedName>
    <definedName name="Z404PM">'404'!$B$57:$B$65</definedName>
    <definedName name="Z405PM">'405'!$B$84:$B$92</definedName>
    <definedName name="ZBLANKPAGEPM">'Blank Page'!$B$51:$B$59</definedName>
    <definedName name="ZBLANKPGPM">BlankPg!$B$51:$B$59</definedName>
    <definedName name="ZBLANKPM">Blank!$B$51:$B$59</definedName>
    <definedName name="ZCOVER">'001cover'!$B$53:$B$61</definedName>
    <definedName name="ZINDEX">Index!$B$57:$B$65</definedName>
    <definedName name="ZPAGEPM">'Blank Pg'!$G$48</definedName>
    <definedName name="ZV">Verification!$B$72:$B$80</definedName>
  </definedNames>
  <calcPr calcId="125725" fullCalcOnLoad="1"/>
</workbook>
</file>

<file path=xl/calcChain.xml><?xml version="1.0" encoding="utf-8"?>
<calcChain xmlns="http://schemas.openxmlformats.org/spreadsheetml/2006/main">
  <c r="G25" i="19"/>
  <c r="F22" i="35"/>
  <c r="F25"/>
  <c r="F31"/>
  <c r="F21"/>
  <c r="G30" i="24"/>
  <c r="G25"/>
  <c r="G24"/>
  <c r="G23"/>
  <c r="G22"/>
  <c r="G21"/>
  <c r="J40" i="10"/>
  <c r="D31" i="16"/>
  <c r="K23" i="10"/>
  <c r="G138" i="27"/>
  <c r="E43" i="12"/>
  <c r="E40" i="23"/>
  <c r="K37" i="10"/>
  <c r="E40"/>
  <c r="E21"/>
  <c r="E14"/>
  <c r="E45"/>
  <c r="G151" i="27"/>
  <c r="D124" i="39"/>
  <c r="D138"/>
  <c r="D24" i="38"/>
  <c r="C22" i="28"/>
  <c r="C36" i="23"/>
  <c r="H23" i="31"/>
  <c r="G21"/>
  <c r="H38" i="35"/>
  <c r="G38"/>
  <c r="J60" i="13"/>
  <c r="J59"/>
  <c r="J58"/>
  <c r="J57"/>
  <c r="J55"/>
  <c r="J54"/>
  <c r="J53"/>
  <c r="J52"/>
  <c r="J51"/>
  <c r="J50"/>
  <c r="J49"/>
  <c r="J48"/>
  <c r="J47"/>
  <c r="J46"/>
  <c r="J45"/>
  <c r="J43"/>
  <c r="J42"/>
  <c r="J41"/>
  <c r="J38"/>
  <c r="E47" i="12"/>
  <c r="D30" i="38"/>
  <c r="C20" i="28"/>
  <c r="F20"/>
  <c r="I53" i="17"/>
  <c r="I62"/>
  <c r="G53"/>
  <c r="G62"/>
  <c r="L23" i="10"/>
  <c r="L22"/>
  <c r="L20"/>
  <c r="F33" i="40"/>
  <c r="F28" i="10"/>
  <c r="L31"/>
  <c r="L14"/>
  <c r="F44" i="7"/>
  <c r="E48" i="11"/>
  <c r="F48"/>
  <c r="C40" i="23"/>
  <c r="O47" i="20"/>
  <c r="P47"/>
  <c r="P22" i="23"/>
  <c r="H46"/>
  <c r="H44"/>
  <c r="H37"/>
  <c r="C44"/>
  <c r="C43"/>
  <c r="C42"/>
  <c r="C41"/>
  <c r="C39"/>
  <c r="C38"/>
  <c r="C37"/>
  <c r="C35"/>
  <c r="C34"/>
  <c r="P65"/>
  <c r="H95"/>
  <c r="H48"/>
  <c r="H34"/>
  <c r="H33"/>
  <c r="D44"/>
  <c r="F114"/>
  <c r="F115"/>
  <c r="F113"/>
  <c r="F186"/>
  <c r="F179"/>
  <c r="N106"/>
  <c r="N85"/>
  <c r="F178"/>
  <c r="F157"/>
  <c r="F89"/>
  <c r="F13" i="11"/>
  <c r="F20"/>
  <c r="F30"/>
  <c r="H66" i="35"/>
  <c r="G66"/>
  <c r="F66"/>
  <c r="E66"/>
  <c r="I45" i="30"/>
  <c r="G45"/>
  <c r="E45"/>
  <c r="R42" i="24"/>
  <c r="K22" i="23"/>
  <c r="C46"/>
  <c r="L23" i="22"/>
  <c r="K43" i="23"/>
  <c r="K65"/>
  <c r="C47"/>
  <c r="L24" i="22"/>
  <c r="C95" i="23"/>
  <c r="C48"/>
  <c r="C116"/>
  <c r="C49"/>
  <c r="L26" i="22"/>
  <c r="C138" i="23"/>
  <c r="K95"/>
  <c r="C50"/>
  <c r="L27" i="22"/>
  <c r="K116" i="23"/>
  <c r="K138"/>
  <c r="C190"/>
  <c r="C55"/>
  <c r="L32" i="22"/>
  <c r="G27" i="17"/>
  <c r="G40" i="11"/>
  <c r="G41"/>
  <c r="G44"/>
  <c r="G46"/>
  <c r="G55"/>
  <c r="F36" i="22"/>
  <c r="F37"/>
  <c r="F27" i="7"/>
  <c r="F28"/>
  <c r="F32"/>
  <c r="F33"/>
  <c r="F34"/>
  <c r="F35"/>
  <c r="F36"/>
  <c r="F37"/>
  <c r="F26"/>
  <c r="F24"/>
  <c r="F23"/>
  <c r="F22"/>
  <c r="F25"/>
  <c r="F41"/>
  <c r="F42"/>
  <c r="F39"/>
  <c r="F40"/>
  <c r="F38"/>
  <c r="N21" i="23"/>
  <c r="N20"/>
  <c r="N19"/>
  <c r="N18"/>
  <c r="N17"/>
  <c r="N16"/>
  <c r="N15"/>
  <c r="N14"/>
  <c r="N13"/>
  <c r="N12"/>
  <c r="N11"/>
  <c r="N10"/>
  <c r="N42"/>
  <c r="N41"/>
  <c r="N40"/>
  <c r="N39"/>
  <c r="N38"/>
  <c r="N37"/>
  <c r="N36"/>
  <c r="N35"/>
  <c r="N34"/>
  <c r="N33"/>
  <c r="N32"/>
  <c r="N31"/>
  <c r="N64"/>
  <c r="N63"/>
  <c r="N62"/>
  <c r="N61"/>
  <c r="N60"/>
  <c r="N59"/>
  <c r="N58"/>
  <c r="N57"/>
  <c r="N56"/>
  <c r="N55"/>
  <c r="N54"/>
  <c r="N53"/>
  <c r="N94"/>
  <c r="N93"/>
  <c r="N92"/>
  <c r="N91"/>
  <c r="N90"/>
  <c r="N89"/>
  <c r="N88"/>
  <c r="N87"/>
  <c r="N86"/>
  <c r="N84"/>
  <c r="N83"/>
  <c r="N115"/>
  <c r="N114"/>
  <c r="N113"/>
  <c r="N112"/>
  <c r="N111"/>
  <c r="N110"/>
  <c r="N109"/>
  <c r="N108"/>
  <c r="N107"/>
  <c r="N105"/>
  <c r="N104"/>
  <c r="N137"/>
  <c r="N136"/>
  <c r="N135"/>
  <c r="N134"/>
  <c r="N133"/>
  <c r="N132"/>
  <c r="N131"/>
  <c r="N130"/>
  <c r="N129"/>
  <c r="N128"/>
  <c r="N127"/>
  <c r="N126"/>
  <c r="F189"/>
  <c r="F188"/>
  <c r="F187"/>
  <c r="F185"/>
  <c r="F184"/>
  <c r="F183"/>
  <c r="F182"/>
  <c r="F181"/>
  <c r="F180"/>
  <c r="F168"/>
  <c r="F167"/>
  <c r="F166"/>
  <c r="F165"/>
  <c r="F164"/>
  <c r="F163"/>
  <c r="F162"/>
  <c r="F161"/>
  <c r="F160"/>
  <c r="F159"/>
  <c r="F158"/>
  <c r="F137"/>
  <c r="F136"/>
  <c r="F135"/>
  <c r="F134"/>
  <c r="F133"/>
  <c r="F132"/>
  <c r="F131"/>
  <c r="F130"/>
  <c r="F129"/>
  <c r="F128"/>
  <c r="F127"/>
  <c r="F126"/>
  <c r="F112"/>
  <c r="F111"/>
  <c r="F110"/>
  <c r="F109"/>
  <c r="F108"/>
  <c r="F107"/>
  <c r="F106"/>
  <c r="F105"/>
  <c r="F104"/>
  <c r="F94"/>
  <c r="F93"/>
  <c r="F92"/>
  <c r="F91"/>
  <c r="F90"/>
  <c r="F88"/>
  <c r="F87"/>
  <c r="F86"/>
  <c r="F85"/>
  <c r="F84"/>
  <c r="F83"/>
  <c r="G189"/>
  <c r="G188"/>
  <c r="G190"/>
  <c r="G55"/>
  <c r="G187"/>
  <c r="G186"/>
  <c r="G185"/>
  <c r="G184"/>
  <c r="G183"/>
  <c r="G182"/>
  <c r="G181"/>
  <c r="G180"/>
  <c r="G179"/>
  <c r="G178"/>
  <c r="O137"/>
  <c r="O138"/>
  <c r="O136"/>
  <c r="O135"/>
  <c r="O134"/>
  <c r="O133"/>
  <c r="O132"/>
  <c r="O131"/>
  <c r="O130"/>
  <c r="O129"/>
  <c r="O128"/>
  <c r="O127"/>
  <c r="O126"/>
  <c r="G168"/>
  <c r="G167"/>
  <c r="G166"/>
  <c r="G169"/>
  <c r="G165"/>
  <c r="G164"/>
  <c r="G163"/>
  <c r="G162"/>
  <c r="G161"/>
  <c r="G160"/>
  <c r="G159"/>
  <c r="G158"/>
  <c r="G157"/>
  <c r="O115"/>
  <c r="O114"/>
  <c r="O116"/>
  <c r="O113"/>
  <c r="O112"/>
  <c r="O111"/>
  <c r="O110"/>
  <c r="O109"/>
  <c r="O108"/>
  <c r="O107"/>
  <c r="O106"/>
  <c r="O105"/>
  <c r="O104"/>
  <c r="O94"/>
  <c r="O93"/>
  <c r="O92"/>
  <c r="O91"/>
  <c r="O95"/>
  <c r="O90"/>
  <c r="O89"/>
  <c r="O88"/>
  <c r="O87"/>
  <c r="O86"/>
  <c r="O85"/>
  <c r="O84"/>
  <c r="O83"/>
  <c r="J94"/>
  <c r="J93"/>
  <c r="J92"/>
  <c r="J91"/>
  <c r="J90"/>
  <c r="J89"/>
  <c r="J88"/>
  <c r="J87"/>
  <c r="J86"/>
  <c r="J85"/>
  <c r="J84"/>
  <c r="J83"/>
  <c r="G137"/>
  <c r="G136"/>
  <c r="G138"/>
  <c r="G135"/>
  <c r="G134"/>
  <c r="G133"/>
  <c r="G132"/>
  <c r="G131"/>
  <c r="G130"/>
  <c r="G129"/>
  <c r="G128"/>
  <c r="G127"/>
  <c r="G126"/>
  <c r="G115"/>
  <c r="G116"/>
  <c r="G49"/>
  <c r="G114"/>
  <c r="G113"/>
  <c r="G112"/>
  <c r="G111"/>
  <c r="G110"/>
  <c r="G109"/>
  <c r="G108"/>
  <c r="G107"/>
  <c r="G106"/>
  <c r="G105"/>
  <c r="G104"/>
  <c r="G87"/>
  <c r="G94"/>
  <c r="G95"/>
  <c r="G48"/>
  <c r="G93"/>
  <c r="G92"/>
  <c r="G91"/>
  <c r="G90"/>
  <c r="G89"/>
  <c r="G88"/>
  <c r="G86"/>
  <c r="G85"/>
  <c r="G35"/>
  <c r="G84"/>
  <c r="G83"/>
  <c r="O64"/>
  <c r="O65"/>
  <c r="G47"/>
  <c r="O63"/>
  <c r="O62"/>
  <c r="O61"/>
  <c r="O60"/>
  <c r="O59"/>
  <c r="O58"/>
  <c r="O57"/>
  <c r="O56"/>
  <c r="O55"/>
  <c r="O54"/>
  <c r="O53"/>
  <c r="O42"/>
  <c r="O41"/>
  <c r="O40"/>
  <c r="O39"/>
  <c r="O43"/>
  <c r="O38"/>
  <c r="O37"/>
  <c r="O36"/>
  <c r="O35"/>
  <c r="O34"/>
  <c r="O33"/>
  <c r="O32"/>
  <c r="O31"/>
  <c r="O21"/>
  <c r="O20"/>
  <c r="O22"/>
  <c r="G46"/>
  <c r="O19"/>
  <c r="O18"/>
  <c r="O17"/>
  <c r="O16"/>
  <c r="O15"/>
  <c r="O14"/>
  <c r="O13"/>
  <c r="O12"/>
  <c r="O11"/>
  <c r="O10"/>
  <c r="B137"/>
  <c r="B136"/>
  <c r="B135"/>
  <c r="B134"/>
  <c r="B133"/>
  <c r="B132"/>
  <c r="B131"/>
  <c r="B130"/>
  <c r="B129"/>
  <c r="B128"/>
  <c r="B127"/>
  <c r="B126"/>
  <c r="B115"/>
  <c r="B114"/>
  <c r="B113"/>
  <c r="B112"/>
  <c r="B111"/>
  <c r="B110"/>
  <c r="B109"/>
  <c r="B108"/>
  <c r="B107"/>
  <c r="B106"/>
  <c r="B105"/>
  <c r="B104"/>
  <c r="B94"/>
  <c r="B93"/>
  <c r="B92"/>
  <c r="B91"/>
  <c r="B90"/>
  <c r="B89"/>
  <c r="B88"/>
  <c r="B87"/>
  <c r="B86"/>
  <c r="B85"/>
  <c r="B84"/>
  <c r="J126"/>
  <c r="E37" i="11"/>
  <c r="F37"/>
  <c r="F12" i="40"/>
  <c r="F15"/>
  <c r="D12"/>
  <c r="D13"/>
  <c r="F13"/>
  <c r="D14"/>
  <c r="F14"/>
  <c r="H14"/>
  <c r="K78" i="30"/>
  <c r="G38" i="25"/>
  <c r="G37"/>
  <c r="G36"/>
  <c r="G35"/>
  <c r="G33"/>
  <c r="G32"/>
  <c r="G30"/>
  <c r="D39"/>
  <c r="G31"/>
  <c r="L21" i="10"/>
  <c r="L15"/>
  <c r="L24"/>
  <c r="L17"/>
  <c r="P40" i="24"/>
  <c r="D190" i="23"/>
  <c r="D55"/>
  <c r="J32" i="22"/>
  <c r="L116" i="23"/>
  <c r="L138"/>
  <c r="D51"/>
  <c r="J28" i="22"/>
  <c r="D169" i="23"/>
  <c r="D138"/>
  <c r="L95"/>
  <c r="D50"/>
  <c r="J27" i="22"/>
  <c r="D116" i="23"/>
  <c r="D49"/>
  <c r="J26" i="22"/>
  <c r="D95" i="23"/>
  <c r="D48"/>
  <c r="L43"/>
  <c r="L65"/>
  <c r="D47"/>
  <c r="J24" i="22"/>
  <c r="L22" i="23"/>
  <c r="D46"/>
  <c r="J23" i="22"/>
  <c r="E190" i="23"/>
  <c r="E55"/>
  <c r="D32" i="22"/>
  <c r="H190" i="23"/>
  <c r="H55"/>
  <c r="M116"/>
  <c r="M138"/>
  <c r="E169"/>
  <c r="P116"/>
  <c r="P138"/>
  <c r="H169"/>
  <c r="E138"/>
  <c r="M95"/>
  <c r="E50"/>
  <c r="D27" i="22"/>
  <c r="H138" i="23"/>
  <c r="P95"/>
  <c r="E116"/>
  <c r="E49"/>
  <c r="D26" i="22"/>
  <c r="H116" i="23"/>
  <c r="H49"/>
  <c r="E95"/>
  <c r="E48"/>
  <c r="D25" i="22"/>
  <c r="M43" i="23"/>
  <c r="M65"/>
  <c r="E47"/>
  <c r="D24" i="22"/>
  <c r="P43" i="23"/>
  <c r="M22"/>
  <c r="E46"/>
  <c r="D23" i="22"/>
  <c r="F19" i="11"/>
  <c r="F25"/>
  <c r="F29"/>
  <c r="F9" i="10"/>
  <c r="F14"/>
  <c r="F45"/>
  <c r="A13" i="2"/>
  <c r="A25"/>
  <c r="B1" i="5"/>
  <c r="F1"/>
  <c r="B1" i="6"/>
  <c r="G1"/>
  <c r="B1" i="7"/>
  <c r="D1"/>
  <c r="B1" i="8"/>
  <c r="F1"/>
  <c r="B1" i="10"/>
  <c r="D1"/>
  <c r="H1"/>
  <c r="J1"/>
  <c r="L9"/>
  <c r="F10"/>
  <c r="L10"/>
  <c r="F11"/>
  <c r="L11"/>
  <c r="L12"/>
  <c r="F12"/>
  <c r="J12"/>
  <c r="K12"/>
  <c r="F13"/>
  <c r="D14"/>
  <c r="F16"/>
  <c r="F17"/>
  <c r="F18"/>
  <c r="L18"/>
  <c r="F19"/>
  <c r="F20"/>
  <c r="D21"/>
  <c r="F23"/>
  <c r="F24"/>
  <c r="J24"/>
  <c r="F25"/>
  <c r="F26"/>
  <c r="L26"/>
  <c r="F27"/>
  <c r="L27"/>
  <c r="L28"/>
  <c r="F29"/>
  <c r="L29"/>
  <c r="F30"/>
  <c r="L30"/>
  <c r="F31"/>
  <c r="F32"/>
  <c r="L32"/>
  <c r="D33"/>
  <c r="J33"/>
  <c r="K33"/>
  <c r="F35"/>
  <c r="L35"/>
  <c r="L37"/>
  <c r="F36"/>
  <c r="L36"/>
  <c r="F37"/>
  <c r="J37"/>
  <c r="F38"/>
  <c r="F40"/>
  <c r="F39"/>
  <c r="L39"/>
  <c r="D40"/>
  <c r="J41"/>
  <c r="F42"/>
  <c r="F44"/>
  <c r="B1" i="11"/>
  <c r="E1"/>
  <c r="G11"/>
  <c r="G12"/>
  <c r="G15"/>
  <c r="G16"/>
  <c r="G19"/>
  <c r="G17"/>
  <c r="G18"/>
  <c r="E19"/>
  <c r="G22"/>
  <c r="G25"/>
  <c r="G23"/>
  <c r="G24"/>
  <c r="E25"/>
  <c r="G26"/>
  <c r="G27"/>
  <c r="G28"/>
  <c r="E29"/>
  <c r="G32"/>
  <c r="G33"/>
  <c r="G37"/>
  <c r="G34"/>
  <c r="G35"/>
  <c r="G36"/>
  <c r="G42"/>
  <c r="G43"/>
  <c r="G45"/>
  <c r="G47"/>
  <c r="G56"/>
  <c r="G57"/>
  <c r="G58"/>
  <c r="G59"/>
  <c r="G60"/>
  <c r="G61"/>
  <c r="B1" i="12"/>
  <c r="D1"/>
  <c r="B1" i="13"/>
  <c r="D1"/>
  <c r="H1"/>
  <c r="L1"/>
  <c r="J19"/>
  <c r="J22"/>
  <c r="J23"/>
  <c r="J39"/>
  <c r="D65"/>
  <c r="E65"/>
  <c r="J65"/>
  <c r="F65"/>
  <c r="H65"/>
  <c r="I65"/>
  <c r="M65"/>
  <c r="J67"/>
  <c r="E63" i="14"/>
  <c r="B1"/>
  <c r="D1"/>
  <c r="E32"/>
  <c r="E53"/>
  <c r="B1" i="15"/>
  <c r="H1"/>
  <c r="E27"/>
  <c r="F27"/>
  <c r="G27"/>
  <c r="H27"/>
  <c r="I27"/>
  <c r="E34"/>
  <c r="F34"/>
  <c r="G34"/>
  <c r="H34"/>
  <c r="I34"/>
  <c r="E41"/>
  <c r="F41"/>
  <c r="G41"/>
  <c r="H41"/>
  <c r="I41"/>
  <c r="E48"/>
  <c r="F48"/>
  <c r="G48"/>
  <c r="H48"/>
  <c r="I48"/>
  <c r="B1" i="16"/>
  <c r="C1"/>
  <c r="C31"/>
  <c r="D52"/>
  <c r="D59"/>
  <c r="D66"/>
  <c r="B1" i="17"/>
  <c r="G1"/>
  <c r="G21"/>
  <c r="G22"/>
  <c r="G24"/>
  <c r="G25"/>
  <c r="G28"/>
  <c r="G29"/>
  <c r="C30"/>
  <c r="E30"/>
  <c r="F30"/>
  <c r="H30"/>
  <c r="I30"/>
  <c r="G32"/>
  <c r="G33"/>
  <c r="G34"/>
  <c r="G35"/>
  <c r="G36"/>
  <c r="G37"/>
  <c r="G38"/>
  <c r="G39"/>
  <c r="G40"/>
  <c r="C41"/>
  <c r="E41"/>
  <c r="F41"/>
  <c r="H41"/>
  <c r="I41"/>
  <c r="B1" i="19"/>
  <c r="G1"/>
  <c r="G19"/>
  <c r="G20"/>
  <c r="G21"/>
  <c r="G23"/>
  <c r="G24"/>
  <c r="G26"/>
  <c r="G27"/>
  <c r="C28"/>
  <c r="E28"/>
  <c r="F28"/>
  <c r="H28"/>
  <c r="I28"/>
  <c r="G30"/>
  <c r="G31"/>
  <c r="G39"/>
  <c r="G32"/>
  <c r="G33"/>
  <c r="G34"/>
  <c r="G35"/>
  <c r="G36"/>
  <c r="G37"/>
  <c r="G38"/>
  <c r="C39"/>
  <c r="E39"/>
  <c r="F39"/>
  <c r="H39"/>
  <c r="J39" i="41"/>
  <c r="I39" i="19"/>
  <c r="I51"/>
  <c r="A52"/>
  <c r="A53"/>
  <c r="A54"/>
  <c r="A55"/>
  <c r="A56"/>
  <c r="A57"/>
  <c r="I52"/>
  <c r="I53"/>
  <c r="I54"/>
  <c r="I55"/>
  <c r="I56"/>
  <c r="E57"/>
  <c r="F57"/>
  <c r="G57"/>
  <c r="H57"/>
  <c r="B1" i="20"/>
  <c r="E1"/>
  <c r="H1"/>
  <c r="O1"/>
  <c r="E47"/>
  <c r="F47"/>
  <c r="K47"/>
  <c r="L47"/>
  <c r="M47"/>
  <c r="J36" i="41"/>
  <c r="J46"/>
  <c r="J19"/>
  <c r="L19"/>
  <c r="N47" i="20"/>
  <c r="E54"/>
  <c r="F54"/>
  <c r="K54"/>
  <c r="L54"/>
  <c r="M54"/>
  <c r="J37" i="41"/>
  <c r="N54" i="20"/>
  <c r="O54"/>
  <c r="P54"/>
  <c r="E61"/>
  <c r="F61"/>
  <c r="K61"/>
  <c r="L61"/>
  <c r="M61"/>
  <c r="J38" i="41"/>
  <c r="N61" i="20"/>
  <c r="O61"/>
  <c r="P61"/>
  <c r="B1" i="21"/>
  <c r="F1"/>
  <c r="H16"/>
  <c r="H17"/>
  <c r="H19"/>
  <c r="H18"/>
  <c r="C19"/>
  <c r="E19"/>
  <c r="G19"/>
  <c r="H21"/>
  <c r="H22"/>
  <c r="H24"/>
  <c r="H23"/>
  <c r="C24"/>
  <c r="E24"/>
  <c r="G24"/>
  <c r="H26"/>
  <c r="H27"/>
  <c r="H28"/>
  <c r="H29"/>
  <c r="C29"/>
  <c r="E29"/>
  <c r="G29"/>
  <c r="H31"/>
  <c r="H34"/>
  <c r="H32"/>
  <c r="H33"/>
  <c r="C34"/>
  <c r="E34"/>
  <c r="G34"/>
  <c r="H67"/>
  <c r="B1" i="22"/>
  <c r="J1"/>
  <c r="E33"/>
  <c r="D19" i="39"/>
  <c r="G33" i="22"/>
  <c r="G42"/>
  <c r="H33"/>
  <c r="I33"/>
  <c r="K33"/>
  <c r="M33"/>
  <c r="I36"/>
  <c r="I41"/>
  <c r="I37"/>
  <c r="F38"/>
  <c r="I38"/>
  <c r="F39"/>
  <c r="I39"/>
  <c r="F40"/>
  <c r="I40"/>
  <c r="D41"/>
  <c r="E41"/>
  <c r="G41"/>
  <c r="H41"/>
  <c r="B1" i="23"/>
  <c r="G1"/>
  <c r="K1"/>
  <c r="N1"/>
  <c r="J10"/>
  <c r="J11"/>
  <c r="J12"/>
  <c r="J13"/>
  <c r="J14"/>
  <c r="J15"/>
  <c r="J16"/>
  <c r="J17"/>
  <c r="J18"/>
  <c r="J19"/>
  <c r="J20"/>
  <c r="J21"/>
  <c r="J31"/>
  <c r="J32"/>
  <c r="C33"/>
  <c r="D33"/>
  <c r="E33"/>
  <c r="J33"/>
  <c r="D34"/>
  <c r="E34"/>
  <c r="J34"/>
  <c r="D35"/>
  <c r="E35"/>
  <c r="H35"/>
  <c r="J35"/>
  <c r="D36"/>
  <c r="E36"/>
  <c r="H36"/>
  <c r="J36"/>
  <c r="D37"/>
  <c r="E37"/>
  <c r="J37"/>
  <c r="D38"/>
  <c r="E38"/>
  <c r="H38"/>
  <c r="J38"/>
  <c r="D39"/>
  <c r="E39"/>
  <c r="H39"/>
  <c r="J39"/>
  <c r="D40"/>
  <c r="H40"/>
  <c r="J40"/>
  <c r="D41"/>
  <c r="E41"/>
  <c r="H41"/>
  <c r="J41"/>
  <c r="D42"/>
  <c r="E42"/>
  <c r="H42"/>
  <c r="J42"/>
  <c r="D43"/>
  <c r="E43"/>
  <c r="H43"/>
  <c r="E44"/>
  <c r="J53"/>
  <c r="J54"/>
  <c r="J55"/>
  <c r="J56"/>
  <c r="J57"/>
  <c r="J58"/>
  <c r="J59"/>
  <c r="J60"/>
  <c r="J61"/>
  <c r="J62"/>
  <c r="J63"/>
  <c r="J64"/>
  <c r="B74"/>
  <c r="F74"/>
  <c r="K74"/>
  <c r="O74"/>
  <c r="J104"/>
  <c r="J105"/>
  <c r="J106"/>
  <c r="J107"/>
  <c r="J108"/>
  <c r="J109"/>
  <c r="J110"/>
  <c r="J111"/>
  <c r="J112"/>
  <c r="J113"/>
  <c r="J114"/>
  <c r="J115"/>
  <c r="J127"/>
  <c r="J128"/>
  <c r="J129"/>
  <c r="J130"/>
  <c r="J131"/>
  <c r="J132"/>
  <c r="J133"/>
  <c r="J134"/>
  <c r="J135"/>
  <c r="J136"/>
  <c r="J137"/>
  <c r="B157"/>
  <c r="J157"/>
  <c r="B158"/>
  <c r="J158"/>
  <c r="B159"/>
  <c r="J159"/>
  <c r="B160"/>
  <c r="J160"/>
  <c r="B161"/>
  <c r="J161"/>
  <c r="B162"/>
  <c r="J162"/>
  <c r="B163"/>
  <c r="J163"/>
  <c r="B164"/>
  <c r="J164"/>
  <c r="B165"/>
  <c r="J165"/>
  <c r="B166"/>
  <c r="J166"/>
  <c r="B167"/>
  <c r="J167"/>
  <c r="B168"/>
  <c r="J168"/>
  <c r="C169"/>
  <c r="K169"/>
  <c r="L169"/>
  <c r="M169"/>
  <c r="O169"/>
  <c r="P169"/>
  <c r="B178"/>
  <c r="J178"/>
  <c r="B179"/>
  <c r="J179"/>
  <c r="B180"/>
  <c r="J180"/>
  <c r="B181"/>
  <c r="J181"/>
  <c r="B182"/>
  <c r="J182"/>
  <c r="B183"/>
  <c r="J183"/>
  <c r="B184"/>
  <c r="J184"/>
  <c r="B185"/>
  <c r="J185"/>
  <c r="B186"/>
  <c r="J186"/>
  <c r="B187"/>
  <c r="J187"/>
  <c r="B188"/>
  <c r="J188"/>
  <c r="B189"/>
  <c r="J189"/>
  <c r="K190"/>
  <c r="L190"/>
  <c r="M190"/>
  <c r="O190"/>
  <c r="P190"/>
  <c r="B200"/>
  <c r="J200"/>
  <c r="B201"/>
  <c r="J201"/>
  <c r="B202"/>
  <c r="J202"/>
  <c r="B203"/>
  <c r="J203"/>
  <c r="B204"/>
  <c r="J204"/>
  <c r="B205"/>
  <c r="J205"/>
  <c r="B206"/>
  <c r="J206"/>
  <c r="B207"/>
  <c r="J207"/>
  <c r="B208"/>
  <c r="J208"/>
  <c r="B209"/>
  <c r="J209"/>
  <c r="B210"/>
  <c r="J210"/>
  <c r="B211"/>
  <c r="J211"/>
  <c r="C212"/>
  <c r="D212"/>
  <c r="E212"/>
  <c r="G212"/>
  <c r="H212"/>
  <c r="K212"/>
  <c r="L212"/>
  <c r="M212"/>
  <c r="O212"/>
  <c r="P212"/>
  <c r="B1" i="24"/>
  <c r="G1"/>
  <c r="L1"/>
  <c r="Q1"/>
  <c r="M23"/>
  <c r="N23"/>
  <c r="O23"/>
  <c r="P23"/>
  <c r="Q23"/>
  <c r="R23"/>
  <c r="D31"/>
  <c r="E31"/>
  <c r="F31"/>
  <c r="G31"/>
  <c r="H31"/>
  <c r="I31"/>
  <c r="M37"/>
  <c r="N37"/>
  <c r="O37"/>
  <c r="P37"/>
  <c r="Q37"/>
  <c r="R37"/>
  <c r="Q40"/>
  <c r="R40"/>
  <c r="P41"/>
  <c r="Q41"/>
  <c r="R41"/>
  <c r="P42"/>
  <c r="Q42"/>
  <c r="P43"/>
  <c r="Q43"/>
  <c r="R43"/>
  <c r="P44"/>
  <c r="Q44"/>
  <c r="R44"/>
  <c r="D45"/>
  <c r="E45"/>
  <c r="F45"/>
  <c r="G45"/>
  <c r="H45"/>
  <c r="I45"/>
  <c r="P45"/>
  <c r="Q45"/>
  <c r="R45"/>
  <c r="P46"/>
  <c r="Q46"/>
  <c r="R46"/>
  <c r="P47"/>
  <c r="Q47"/>
  <c r="R47"/>
  <c r="P48"/>
  <c r="Q48"/>
  <c r="R48"/>
  <c r="P49"/>
  <c r="Q49"/>
  <c r="R49"/>
  <c r="M50"/>
  <c r="N50"/>
  <c r="O50"/>
  <c r="D58"/>
  <c r="E58"/>
  <c r="F58"/>
  <c r="G58"/>
  <c r="H58"/>
  <c r="I58"/>
  <c r="B1" i="25"/>
  <c r="E1"/>
  <c r="G21"/>
  <c r="G22"/>
  <c r="G23"/>
  <c r="G24"/>
  <c r="G25"/>
  <c r="G26"/>
  <c r="G27"/>
  <c r="D28"/>
  <c r="E28"/>
  <c r="G28"/>
  <c r="B1" i="27"/>
  <c r="F1"/>
  <c r="G24"/>
  <c r="H24"/>
  <c r="G34"/>
  <c r="H34"/>
  <c r="G47"/>
  <c r="H47"/>
  <c r="G55"/>
  <c r="G57"/>
  <c r="H55"/>
  <c r="H57"/>
  <c r="G67"/>
  <c r="D44" i="39"/>
  <c r="D52"/>
  <c r="D18" i="38"/>
  <c r="H18"/>
  <c r="L18"/>
  <c r="H67" i="27"/>
  <c r="G73"/>
  <c r="D55" i="39"/>
  <c r="D63"/>
  <c r="D19" i="38"/>
  <c r="H19"/>
  <c r="L19"/>
  <c r="H73" i="27"/>
  <c r="B81"/>
  <c r="F81"/>
  <c r="G110"/>
  <c r="D74" i="39"/>
  <c r="D82"/>
  <c r="D20" i="38"/>
  <c r="H20"/>
  <c r="L20"/>
  <c r="H110" i="27"/>
  <c r="G119"/>
  <c r="D85" i="39"/>
  <c r="D93"/>
  <c r="D21" i="38"/>
  <c r="H21"/>
  <c r="L21"/>
  <c r="H119" i="27"/>
  <c r="G125"/>
  <c r="D96" i="39"/>
  <c r="H125" i="27"/>
  <c r="G131"/>
  <c r="D114" i="39"/>
  <c r="H131" i="27"/>
  <c r="H151"/>
  <c r="B1" i="28"/>
  <c r="H1"/>
  <c r="F18"/>
  <c r="J18"/>
  <c r="J20"/>
  <c r="F21"/>
  <c r="J21"/>
  <c r="F22"/>
  <c r="J22"/>
  <c r="F23"/>
  <c r="J23"/>
  <c r="F24"/>
  <c r="J24"/>
  <c r="F25"/>
  <c r="J25"/>
  <c r="F26"/>
  <c r="J26"/>
  <c r="F27"/>
  <c r="J27"/>
  <c r="F28"/>
  <c r="J28"/>
  <c r="C29"/>
  <c r="D29"/>
  <c r="E29"/>
  <c r="G29"/>
  <c r="H29"/>
  <c r="I29"/>
  <c r="F32"/>
  <c r="J32"/>
  <c r="F33"/>
  <c r="J33"/>
  <c r="J34"/>
  <c r="D35"/>
  <c r="D38"/>
  <c r="E35"/>
  <c r="E38"/>
  <c r="G35"/>
  <c r="G38"/>
  <c r="H35"/>
  <c r="I35"/>
  <c r="I38"/>
  <c r="F36"/>
  <c r="J36"/>
  <c r="F37"/>
  <c r="J37"/>
  <c r="B1" i="29"/>
  <c r="E1"/>
  <c r="H20"/>
  <c r="J49" i="41"/>
  <c r="J22"/>
  <c r="L22"/>
  <c r="D43" i="29"/>
  <c r="F43"/>
  <c r="H43"/>
  <c r="B1" i="30"/>
  <c r="H1"/>
  <c r="K45"/>
  <c r="B1" i="31"/>
  <c r="G1"/>
  <c r="D20"/>
  <c r="D25"/>
  <c r="D30"/>
  <c r="C62"/>
  <c r="D62"/>
  <c r="B1" i="32"/>
  <c r="G1"/>
  <c r="J1"/>
  <c r="N1"/>
  <c r="B1" i="33"/>
  <c r="H1"/>
  <c r="G41"/>
  <c r="H41"/>
  <c r="B1" i="34"/>
  <c r="J1"/>
  <c r="D49"/>
  <c r="E49"/>
  <c r="F49"/>
  <c r="G49"/>
  <c r="H49"/>
  <c r="I49"/>
  <c r="J49"/>
  <c r="K49"/>
  <c r="L49"/>
  <c r="B1" i="35"/>
  <c r="G1"/>
  <c r="G25"/>
  <c r="H25"/>
  <c r="F30"/>
  <c r="G30"/>
  <c r="G31"/>
  <c r="H30"/>
  <c r="F38"/>
  <c r="D28" i="41"/>
  <c r="F28"/>
  <c r="B2"/>
  <c r="D10"/>
  <c r="F10"/>
  <c r="H10"/>
  <c r="D11"/>
  <c r="F11"/>
  <c r="D12"/>
  <c r="F12"/>
  <c r="H12"/>
  <c r="D13"/>
  <c r="F13"/>
  <c r="H13"/>
  <c r="D14"/>
  <c r="F14"/>
  <c r="D15"/>
  <c r="F15"/>
  <c r="H15"/>
  <c r="D16"/>
  <c r="H16"/>
  <c r="F16"/>
  <c r="H17"/>
  <c r="H18"/>
  <c r="J41"/>
  <c r="J42"/>
  <c r="D22"/>
  <c r="F22"/>
  <c r="D26"/>
  <c r="F26"/>
  <c r="D27"/>
  <c r="H29"/>
  <c r="H30"/>
  <c r="D31" i="39"/>
  <c r="D32"/>
  <c r="D33"/>
  <c r="D149"/>
  <c r="D23"/>
  <c r="D24"/>
  <c r="D25"/>
  <c r="D15" i="38"/>
  <c r="H15"/>
  <c r="L15"/>
  <c r="D39" i="39"/>
  <c r="D191"/>
  <c r="B1"/>
  <c r="B140"/>
  <c r="A11"/>
  <c r="D16"/>
  <c r="D17"/>
  <c r="D45"/>
  <c r="D150"/>
  <c r="D50"/>
  <c r="D192"/>
  <c r="D56"/>
  <c r="D151"/>
  <c r="D75"/>
  <c r="D152"/>
  <c r="D80"/>
  <c r="D193"/>
  <c r="D86"/>
  <c r="D153"/>
  <c r="D91"/>
  <c r="D194"/>
  <c r="D101"/>
  <c r="D195"/>
  <c r="D119"/>
  <c r="D196"/>
  <c r="D125"/>
  <c r="D154"/>
  <c r="D155"/>
  <c r="D25" i="38"/>
  <c r="D126" i="39"/>
  <c r="D127"/>
  <c r="D132"/>
  <c r="D197"/>
  <c r="D136"/>
  <c r="D158"/>
  <c r="D159"/>
  <c r="D160"/>
  <c r="D161"/>
  <c r="D162"/>
  <c r="D163"/>
  <c r="D164"/>
  <c r="D165"/>
  <c r="D169"/>
  <c r="D170"/>
  <c r="D171"/>
  <c r="D172"/>
  <c r="D173"/>
  <c r="D174"/>
  <c r="D175"/>
  <c r="D176"/>
  <c r="D180"/>
  <c r="D188"/>
  <c r="D181"/>
  <c r="D182"/>
  <c r="D183"/>
  <c r="D184"/>
  <c r="D185"/>
  <c r="D186"/>
  <c r="D187"/>
  <c r="B2" i="40"/>
  <c r="D18"/>
  <c r="F18"/>
  <c r="H18"/>
  <c r="D60" i="38"/>
  <c r="H60"/>
  <c r="L60"/>
  <c r="D22" i="40"/>
  <c r="D24"/>
  <c r="F22"/>
  <c r="D23"/>
  <c r="F23"/>
  <c r="H23"/>
  <c r="D27"/>
  <c r="F27"/>
  <c r="H27"/>
  <c r="D65" i="38"/>
  <c r="H65"/>
  <c r="L65"/>
  <c r="D30" i="40"/>
  <c r="F30"/>
  <c r="H30"/>
  <c r="D69" i="38"/>
  <c r="H69"/>
  <c r="L69"/>
  <c r="D33" i="40"/>
  <c r="H33"/>
  <c r="D71" i="38"/>
  <c r="H71"/>
  <c r="L71"/>
  <c r="D11"/>
  <c r="H11"/>
  <c r="L11"/>
  <c r="D27"/>
  <c r="H27"/>
  <c r="D28"/>
  <c r="H28"/>
  <c r="H29"/>
  <c r="L29"/>
  <c r="H31"/>
  <c r="L31"/>
  <c r="H76"/>
  <c r="L76"/>
  <c r="H77"/>
  <c r="L77"/>
  <c r="H78"/>
  <c r="L78"/>
  <c r="B1"/>
  <c r="B48"/>
  <c r="F13"/>
  <c r="F32"/>
  <c r="F93"/>
  <c r="F103"/>
  <c r="F105"/>
  <c r="F61"/>
  <c r="F67"/>
  <c r="F96"/>
  <c r="F97"/>
  <c r="F107"/>
  <c r="F98"/>
  <c r="F99"/>
  <c r="F100"/>
  <c r="J61"/>
  <c r="J67"/>
  <c r="J80"/>
  <c r="J40"/>
  <c r="J73"/>
  <c r="L101"/>
  <c r="A102"/>
  <c r="A103"/>
  <c r="A104"/>
  <c r="A105"/>
  <c r="A106"/>
  <c r="A107"/>
  <c r="A108"/>
  <c r="A109"/>
  <c r="L102"/>
  <c r="A123"/>
  <c r="A124"/>
  <c r="A125"/>
  <c r="A126"/>
  <c r="A127"/>
  <c r="A128"/>
  <c r="A129"/>
  <c r="A130"/>
  <c r="A131"/>
  <c r="A132"/>
  <c r="A133"/>
  <c r="A134"/>
  <c r="A135"/>
  <c r="A136"/>
  <c r="A137"/>
  <c r="A138"/>
  <c r="A139"/>
  <c r="A140"/>
  <c r="A141"/>
  <c r="A142"/>
  <c r="A143"/>
  <c r="A144"/>
  <c r="A145"/>
  <c r="A146"/>
  <c r="A147"/>
  <c r="A148"/>
  <c r="A149"/>
  <c r="A150"/>
  <c r="A151"/>
  <c r="A152"/>
  <c r="A165"/>
  <c r="J35" i="28"/>
  <c r="G29" i="11"/>
  <c r="B113" i="38"/>
  <c r="B155"/>
  <c r="B83"/>
  <c r="B105" i="39"/>
  <c r="G41" i="17"/>
  <c r="D166" i="39"/>
  <c r="H96" i="38"/>
  <c r="L96"/>
  <c r="D15" i="40"/>
  <c r="F24"/>
  <c r="H13"/>
  <c r="K24" i="10"/>
  <c r="F19" i="41"/>
  <c r="E33" i="10"/>
  <c r="H14" i="41"/>
  <c r="H28"/>
  <c r="H30" i="38"/>
  <c r="L30"/>
  <c r="E26" i="12"/>
  <c r="E62"/>
  <c r="E17"/>
  <c r="E37"/>
  <c r="E45"/>
  <c r="E49"/>
  <c r="L33" i="10"/>
  <c r="H26" i="41"/>
  <c r="D31"/>
  <c r="F109" i="38"/>
  <c r="F73"/>
  <c r="F80"/>
  <c r="F40"/>
  <c r="H38" i="28"/>
  <c r="J29"/>
  <c r="J38"/>
  <c r="D19" i="41"/>
  <c r="D121" i="39"/>
  <c r="D23" i="38"/>
  <c r="H23"/>
  <c r="L23"/>
  <c r="C35" i="28"/>
  <c r="C38"/>
  <c r="F34"/>
  <c r="D177" i="39"/>
  <c r="B65"/>
  <c r="D33" i="31"/>
  <c r="D36" i="38"/>
  <c r="H36"/>
  <c r="L36"/>
  <c r="J42" i="10"/>
  <c r="D96" i="38"/>
  <c r="F34"/>
  <c r="F38"/>
  <c r="H22" i="41"/>
  <c r="H11"/>
  <c r="F39" i="25"/>
  <c r="D26" i="39"/>
  <c r="G34" i="25"/>
  <c r="I57" i="19"/>
  <c r="D45" i="10"/>
  <c r="F41" i="22"/>
  <c r="D12" i="38"/>
  <c r="F21" i="10"/>
  <c r="G48" i="11"/>
  <c r="H42" i="22"/>
  <c r="H22" i="40"/>
  <c r="H24"/>
  <c r="D63" i="38"/>
  <c r="D124"/>
  <c r="F33" i="10"/>
  <c r="H12" i="40"/>
  <c r="H15"/>
  <c r="D59" i="38"/>
  <c r="G34" i="23"/>
  <c r="G33"/>
  <c r="G36"/>
  <c r="G40"/>
  <c r="G38"/>
  <c r="G39"/>
  <c r="G37"/>
  <c r="C51"/>
  <c r="L28" i="22"/>
  <c r="G41" i="23"/>
  <c r="J25" i="22"/>
  <c r="G42" i="23"/>
  <c r="L25" i="22"/>
  <c r="H51" i="23"/>
  <c r="H50"/>
  <c r="G43"/>
  <c r="H75" i="27"/>
  <c r="H88"/>
  <c r="H153"/>
  <c r="G28" i="19"/>
  <c r="G51" i="23"/>
  <c r="G50"/>
  <c r="H47"/>
  <c r="C45"/>
  <c r="D56"/>
  <c r="J33" i="22"/>
  <c r="G44" i="23"/>
  <c r="L33" i="22"/>
  <c r="C56" i="23"/>
  <c r="D45"/>
  <c r="H45"/>
  <c r="G56"/>
  <c r="G45"/>
  <c r="H56"/>
  <c r="F46" i="7"/>
  <c r="D198" i="39"/>
  <c r="D26" i="38"/>
  <c r="H26"/>
  <c r="D103" i="39"/>
  <c r="D22" i="38"/>
  <c r="H22"/>
  <c r="L22"/>
  <c r="H31" i="35"/>
  <c r="E42" i="22"/>
  <c r="H12" i="38"/>
  <c r="H100"/>
  <c r="L100"/>
  <c r="D100"/>
  <c r="D99"/>
  <c r="F38" i="11"/>
  <c r="F49"/>
  <c r="F54"/>
  <c r="F62"/>
  <c r="E53"/>
  <c r="D136" i="38"/>
  <c r="D148"/>
  <c r="H19" i="41"/>
  <c r="D146" i="38"/>
  <c r="L12"/>
  <c r="G53" i="11"/>
  <c r="D122" i="38"/>
  <c r="D134"/>
  <c r="F26" i="22"/>
  <c r="D13" i="39"/>
  <c r="L27" i="38"/>
  <c r="H99"/>
  <c r="L99"/>
  <c r="G75" i="27"/>
  <c r="G88"/>
  <c r="G153"/>
  <c r="E10" i="11"/>
  <c r="D30" i="39"/>
  <c r="D12"/>
  <c r="F25" i="22"/>
  <c r="F24"/>
  <c r="D11" i="39"/>
  <c r="E51" i="23"/>
  <c r="D28" i="22"/>
  <c r="F27"/>
  <c r="D14" i="39"/>
  <c r="F23" i="22"/>
  <c r="D10" i="39"/>
  <c r="D18"/>
  <c r="F32" i="22"/>
  <c r="E45" i="23"/>
  <c r="E56"/>
  <c r="F28" i="22"/>
  <c r="F33"/>
  <c r="D33"/>
  <c r="D42"/>
  <c r="F42"/>
  <c r="E9" i="11"/>
  <c r="D15" i="39"/>
  <c r="D20"/>
  <c r="D10" i="38"/>
  <c r="H10"/>
  <c r="D13"/>
  <c r="G9" i="11"/>
  <c r="D183" i="38"/>
  <c r="D186"/>
  <c r="D190"/>
  <c r="D174"/>
  <c r="H13"/>
  <c r="E46" i="7"/>
  <c r="G30" i="17"/>
  <c r="H25" i="38"/>
  <c r="D98"/>
  <c r="F29" i="28"/>
  <c r="H98" i="38"/>
  <c r="L98"/>
  <c r="L25"/>
  <c r="D27" i="39"/>
  <c r="D34"/>
  <c r="D41"/>
  <c r="D17" i="38"/>
  <c r="H17"/>
  <c r="L17"/>
  <c r="D16"/>
  <c r="G39" i="25"/>
  <c r="H124" i="38"/>
  <c r="H136"/>
  <c r="H148"/>
  <c r="H16"/>
  <c r="D97"/>
  <c r="D107"/>
  <c r="H97"/>
  <c r="L16"/>
  <c r="L97"/>
  <c r="H107"/>
  <c r="L107"/>
  <c r="E13" i="11"/>
  <c r="E20"/>
  <c r="E30"/>
  <c r="E38"/>
  <c r="E49"/>
  <c r="E54"/>
  <c r="G10"/>
  <c r="G13"/>
  <c r="G20"/>
  <c r="G30"/>
  <c r="G38"/>
  <c r="G49"/>
  <c r="D32" i="38"/>
  <c r="H24"/>
  <c r="G54" i="11"/>
  <c r="G62"/>
  <c r="E62"/>
  <c r="K40" i="10"/>
  <c r="L24" i="38"/>
  <c r="H32"/>
  <c r="D34"/>
  <c r="D38"/>
  <c r="D93"/>
  <c r="D103"/>
  <c r="D105"/>
  <c r="D109"/>
  <c r="D73"/>
  <c r="H93"/>
  <c r="H103"/>
  <c r="H105"/>
  <c r="H34"/>
  <c r="H38"/>
  <c r="F27" i="41"/>
  <c r="K41" i="10"/>
  <c r="K42"/>
  <c r="L40"/>
  <c r="L41"/>
  <c r="L42"/>
  <c r="D170" i="38"/>
  <c r="F31" i="41"/>
  <c r="H27"/>
  <c r="H31"/>
  <c r="L105" i="38"/>
  <c r="H109"/>
  <c r="L109"/>
  <c r="L73"/>
  <c r="H73"/>
  <c r="Q50" i="24"/>
  <c r="R50"/>
  <c r="I42" i="22"/>
  <c r="D126" i="38"/>
  <c r="D150"/>
  <c r="D138"/>
  <c r="D140"/>
  <c r="F150"/>
  <c r="D152"/>
  <c r="D128"/>
  <c r="F122"/>
  <c r="F148"/>
  <c r="J148"/>
  <c r="F124"/>
  <c r="J124"/>
  <c r="F146"/>
  <c r="F134"/>
  <c r="F136"/>
  <c r="J136"/>
  <c r="F126"/>
  <c r="F138"/>
  <c r="F152"/>
  <c r="F140"/>
  <c r="F128"/>
  <c r="P50" i="24"/>
  <c r="H59" i="38"/>
  <c r="D61"/>
  <c r="D67"/>
  <c r="D80"/>
  <c r="D40"/>
  <c r="D42"/>
  <c r="J128"/>
  <c r="H63"/>
  <c r="F35" i="28"/>
  <c r="F38"/>
  <c r="L59" i="38"/>
  <c r="L61"/>
  <c r="H61"/>
  <c r="L63"/>
  <c r="H67"/>
  <c r="H80"/>
  <c r="H40"/>
  <c r="H42"/>
  <c r="J140"/>
  <c r="L67"/>
  <c r="L80"/>
  <c r="L40"/>
  <c r="D164"/>
  <c r="D168"/>
  <c r="D172"/>
  <c r="D176"/>
  <c r="F181"/>
  <c r="F183"/>
  <c r="J28"/>
  <c r="J10"/>
  <c r="J13"/>
  <c r="L28"/>
  <c r="L32"/>
  <c r="L93"/>
  <c r="L103"/>
  <c r="J32"/>
  <c r="J93"/>
  <c r="J103"/>
  <c r="F186"/>
  <c r="F190"/>
  <c r="L10"/>
  <c r="L13"/>
  <c r="L34"/>
  <c r="L38"/>
  <c r="J34"/>
  <c r="J38"/>
  <c r="H122"/>
  <c r="J122"/>
  <c r="J126"/>
  <c r="H126"/>
  <c r="D44"/>
  <c r="H146"/>
  <c r="J146"/>
  <c r="J150"/>
  <c r="H150"/>
  <c r="L44"/>
  <c r="H134"/>
  <c r="J134"/>
  <c r="J138"/>
  <c r="H138"/>
  <c r="H44"/>
</calcChain>
</file>

<file path=xl/sharedStrings.xml><?xml version="1.0" encoding="utf-8"?>
<sst xmlns="http://schemas.openxmlformats.org/spreadsheetml/2006/main" count="4512" uniqueCount="2254">
  <si>
    <t>4. For any securities, notes, or accounts that were pledged, designate such securities, notes or accounts and in a footnote state the name of the pledgee and purpose</t>
  </si>
  <si>
    <t xml:space="preserve">    of the pledge.</t>
  </si>
  <si>
    <t xml:space="preserve">Principal </t>
  </si>
  <si>
    <t>Revenues During the Year</t>
  </si>
  <si>
    <t>Gain or</t>
  </si>
  <si>
    <t>Description of Investment</t>
  </si>
  <si>
    <t xml:space="preserve">Date </t>
  </si>
  <si>
    <t>Date of</t>
  </si>
  <si>
    <t>Amount or No.</t>
  </si>
  <si>
    <t>Book Costs *</t>
  </si>
  <si>
    <t>Loss From</t>
  </si>
  <si>
    <t>Acquired</t>
  </si>
  <si>
    <t>Maturity</t>
  </si>
  <si>
    <t>Of Shares</t>
  </si>
  <si>
    <t>End</t>
  </si>
  <si>
    <t>Accrued</t>
  </si>
  <si>
    <t>Received</t>
  </si>
  <si>
    <t>Investment</t>
  </si>
  <si>
    <t>Of Year</t>
  </si>
  <si>
    <t>Disposed of</t>
  </si>
  <si>
    <t>Loans to Operating Municipality</t>
  </si>
  <si>
    <t>Totals (Account 113)</t>
  </si>
  <si>
    <t>Miscellaneous Investments</t>
  </si>
  <si>
    <t>Totals (Account 114)</t>
  </si>
  <si>
    <t>Sinking Fund</t>
  </si>
  <si>
    <t>772.</t>
  </si>
  <si>
    <t>Appliance Selling and Jobbing</t>
  </si>
  <si>
    <t>774.</t>
  </si>
  <si>
    <t>Sales Department Rents</t>
  </si>
  <si>
    <t>Total Sales Expense</t>
  </si>
  <si>
    <t>781.</t>
  </si>
  <si>
    <t>General Office Salaries and Expense</t>
  </si>
  <si>
    <t>782.</t>
  </si>
  <si>
    <t>Management Service</t>
  </si>
  <si>
    <t>783.</t>
  </si>
  <si>
    <t>Insurance, Injuries and Damages</t>
  </si>
  <si>
    <t>784.</t>
  </si>
  <si>
    <t>and includible in account 280. In columns ( f) to (i) show for</t>
  </si>
  <si>
    <t xml:space="preserve">     a. Contributions of cash, material and supplies, equipment or real</t>
  </si>
  <si>
    <t xml:space="preserve">each charge the distribution of credits to accounts of the </t>
  </si>
  <si>
    <t xml:space="preserve">          property , subdivided according to the nature of the items. </t>
  </si>
  <si>
    <t>electric department.</t>
  </si>
  <si>
    <t xml:space="preserve">     b.  Salaries of executives, subdivided by title of positions.</t>
  </si>
  <si>
    <t xml:space="preserve">     c.  Wages, subdivided by class of labor. </t>
  </si>
  <si>
    <t xml:space="preserve">4.  Payroll charges which are distributed to other </t>
  </si>
  <si>
    <t>Statement of Cash Flows</t>
  </si>
  <si>
    <t>107</t>
  </si>
  <si>
    <t>---</t>
  </si>
  <si>
    <t>Balance Sheet Supporting Schedules (Assets</t>
  </si>
  <si>
    <t>and Other Debits)</t>
  </si>
  <si>
    <t>Operating Property - Electric</t>
  </si>
  <si>
    <t>200-201</t>
  </si>
  <si>
    <t>4-102</t>
  </si>
  <si>
    <t>Operating Property - Other Departments</t>
  </si>
  <si>
    <t>Depreciation Rates and Reserve Balances</t>
  </si>
  <si>
    <t>Construction Work in Progress</t>
  </si>
  <si>
    <t>202</t>
  </si>
  <si>
    <t>Other Property</t>
  </si>
  <si>
    <t>Investments</t>
  </si>
  <si>
    <t>203</t>
  </si>
  <si>
    <t>5-103</t>
  </si>
  <si>
    <t>Depreciation Funds</t>
  </si>
  <si>
    <t>204</t>
  </si>
  <si>
    <t>5-104</t>
  </si>
  <si>
    <t>Miscellaneous Balance sheet Items - Debits</t>
  </si>
  <si>
    <t>Receivables from Operating Municipality</t>
  </si>
  <si>
    <t>205</t>
  </si>
  <si>
    <t>7-107</t>
  </si>
  <si>
    <t>Notes Receivable</t>
  </si>
  <si>
    <t>Accounts Receivable</t>
  </si>
  <si>
    <t>Balance Sheet Supporting Schedules (Liabilities</t>
  </si>
  <si>
    <t>Other Credits)</t>
  </si>
  <si>
    <t>Notes Payable</t>
  </si>
  <si>
    <t>6-105A</t>
  </si>
  <si>
    <t>Payables to Operating Municipality</t>
  </si>
  <si>
    <t>Reserve for Uncollectible Accounts</t>
  </si>
  <si>
    <t>Long Term Debt</t>
  </si>
  <si>
    <t>251-252</t>
  </si>
  <si>
    <t>6-105</t>
  </si>
  <si>
    <t>Miscellaneous Reserves and Unadjusted Credits</t>
  </si>
  <si>
    <t>253</t>
  </si>
  <si>
    <t>8-109</t>
  </si>
  <si>
    <t>Contributions - Operating Municipality</t>
  </si>
  <si>
    <t>8-110</t>
  </si>
  <si>
    <t>Income Account Supporting Schedules</t>
  </si>
  <si>
    <t>Interest on Customer / Consumers' Deposits</t>
  </si>
  <si>
    <t>I. E. Energy Efficiency Program Expenses</t>
  </si>
  <si>
    <t>(335)</t>
  </si>
  <si>
    <t>(342) Engine Dr. Gen. Units - Internal Combust.</t>
  </si>
  <si>
    <t>(342)</t>
  </si>
  <si>
    <t>(344) Accessory El. Eq. - Internal Combust.</t>
  </si>
  <si>
    <t>(344)</t>
  </si>
  <si>
    <t>(345) Misc. Pr. Plant Equip. - Internal Combust.</t>
  </si>
  <si>
    <t>(345)</t>
  </si>
  <si>
    <t>(351) Transmission Roads and Trails</t>
  </si>
  <si>
    <t>(351)</t>
  </si>
  <si>
    <t>(352) Transmission Substation Equipment</t>
  </si>
  <si>
    <t>(352)</t>
  </si>
  <si>
    <t>(353) Transmission Overhead Conductors</t>
  </si>
  <si>
    <t>(353)</t>
  </si>
  <si>
    <t>(354) Transmission Underground Conductors</t>
  </si>
  <si>
    <t>(354)</t>
  </si>
  <si>
    <t>(358) Poles, Towers and Fixtures</t>
  </si>
  <si>
    <t>(358)</t>
  </si>
  <si>
    <t>(359) Underground Conduits</t>
  </si>
  <si>
    <t>(359)</t>
  </si>
  <si>
    <t>(361) Distribution Substation Equipment</t>
  </si>
  <si>
    <t>(361)</t>
  </si>
  <si>
    <t>(362) Storage Battery Equipment</t>
  </si>
  <si>
    <t>(362)</t>
  </si>
  <si>
    <t>(363) Distribution Overhead Conductors</t>
  </si>
  <si>
    <t>(363)</t>
  </si>
  <si>
    <t>(364) Distribution Underground Conductors</t>
  </si>
  <si>
    <t>(364)</t>
  </si>
  <si>
    <t>(365) Line Transformers</t>
  </si>
  <si>
    <t>(365)</t>
  </si>
  <si>
    <t>(366) Overhead Services</t>
  </si>
  <si>
    <t>(366)</t>
  </si>
  <si>
    <t>(367) Underground Services</t>
  </si>
  <si>
    <t>(367)</t>
  </si>
  <si>
    <t>(368) Consumers' Meters</t>
  </si>
  <si>
    <t>(368)</t>
  </si>
  <si>
    <t>(369) Consumers' Meter Installation</t>
  </si>
  <si>
    <t>(369)</t>
  </si>
  <si>
    <t>Town of Perinton</t>
  </si>
  <si>
    <t>and annual rent.  If 500 or more meters or line transformers</t>
  </si>
  <si>
    <t xml:space="preserve">  2.  Include watt-hour demand distribution meters, but not</t>
  </si>
  <si>
    <t>are held other than by reason of sole ownership or lease,</t>
  </si>
  <si>
    <t xml:space="preserve">  external demand meters.</t>
  </si>
  <si>
    <t xml:space="preserve">give name of co-owner or other parties, explain basis of </t>
  </si>
  <si>
    <t xml:space="preserve">  3.  Show in a footnote the number of distribution watt-hour</t>
  </si>
  <si>
    <t xml:space="preserve">accounting for expenses between the parties, and state </t>
  </si>
  <si>
    <t xml:space="preserve">  meters or line transformers held by the respondent under</t>
  </si>
  <si>
    <t xml:space="preserve">amounts and accounts affected in respondent's books </t>
  </si>
  <si>
    <t xml:space="preserve">  lease from others, jointly owned with others, or held</t>
  </si>
  <si>
    <t>of account.</t>
  </si>
  <si>
    <t xml:space="preserve">  otherwise than by reason of sole ownership by the respon-</t>
  </si>
  <si>
    <t xml:space="preserve">  dent.  If 500 or more meters or line transformers are held</t>
  </si>
  <si>
    <t>LINE TRANSFORMERS</t>
  </si>
  <si>
    <t>Watt-Hour</t>
  </si>
  <si>
    <t>Total Capacity (In MVa)</t>
  </si>
  <si>
    <t xml:space="preserve">  Number at Beginning of Year</t>
  </si>
  <si>
    <t xml:space="preserve">  Additions During Year</t>
  </si>
  <si>
    <t xml:space="preserve">   Purchases</t>
  </si>
  <si>
    <t>Regulatory Commission Expense</t>
  </si>
  <si>
    <t>785.</t>
  </si>
  <si>
    <t>Other General Expense</t>
  </si>
  <si>
    <t>786.</t>
  </si>
  <si>
    <t>General Rents</t>
  </si>
  <si>
    <t>787.</t>
  </si>
  <si>
    <t>5. Does the electric utility use any property jointly owned with any other operating municipality?</t>
  </si>
  <si>
    <t>If so, describe the property so used naming the departments involved and explain the arrangement</t>
  </si>
  <si>
    <t>for the allocation of the expenses connected therein.</t>
  </si>
  <si>
    <t>6. State whether the power plant of the respondent is used for any purpose other than generating</t>
  </si>
  <si>
    <t>electricity, and if so, give full particulars.</t>
  </si>
  <si>
    <t>7. State the character of motive power used in the generation of electricity.  If energy is purchased, so state.</t>
  </si>
  <si>
    <t>8. Does respondent distribute any electricity outside the limits of the reporting municipality?</t>
  </si>
  <si>
    <t>9. Give the name of village or city clerk at date of verifying report.</t>
  </si>
  <si>
    <t>Page 101</t>
  </si>
  <si>
    <t>COMMISSIONERS , OFFICERS, AND EMPLOYEES (Including Compensation)</t>
  </si>
  <si>
    <t xml:space="preserve">As stated above, the name of the file is muniar.xls.  It is recommended that you call up </t>
  </si>
  <si>
    <t xml:space="preserve">company.  You should maintain the original file (muniar.xls) on a disk for use next year. </t>
  </si>
  <si>
    <t xml:space="preserve">                       (Here insert the official title of the deponent)       (Here insert exact name of the reporting company)</t>
  </si>
  <si>
    <t xml:space="preserve">     Operating Expenses (except account 790)</t>
  </si>
  <si>
    <t xml:space="preserve">     Amortization of tangible Property (790)</t>
  </si>
  <si>
    <t xml:space="preserve">     Clearing Accounts</t>
  </si>
  <si>
    <t xml:space="preserve">     Deductions from Rent Rev. ( 432 and 435)</t>
  </si>
  <si>
    <t xml:space="preserve">     Miscellaneous Debits to Surplus (934)</t>
  </si>
  <si>
    <t xml:space="preserve">     Other Accounts (specify)</t>
  </si>
  <si>
    <t>Total accruals</t>
  </si>
  <si>
    <t>Net Charges for Property retired</t>
  </si>
  <si>
    <t xml:space="preserve">     Book cost of Retirements</t>
  </si>
  <si>
    <t xml:space="preserve">     Cost of Removal</t>
  </si>
  <si>
    <t xml:space="preserve">     Salvage, Insurance etc., recovered</t>
  </si>
  <si>
    <t xml:space="preserve">          Net </t>
  </si>
  <si>
    <t>Other Credits</t>
  </si>
  <si>
    <t>Other Debits</t>
  </si>
  <si>
    <t>Balance at End of Year</t>
  </si>
  <si>
    <t>Page 308</t>
  </si>
  <si>
    <t>MISCELLANEOUS INTEREST DEDUCTIONS (Account 452)</t>
  </si>
  <si>
    <t xml:space="preserve">   Retirements</t>
  </si>
  <si>
    <t>764&amp;786</t>
  </si>
  <si>
    <t>Include in columns (g) and (h) the amount of any interest expense during the year on notes or accounts that were accrued and paid,</t>
  </si>
  <si>
    <t>respectively.</t>
  </si>
  <si>
    <t>604/280</t>
  </si>
  <si>
    <t>606/280</t>
  </si>
  <si>
    <t>Collection Practices are in accordance with the Rules &amp; Regulations of the Fairport Municipal Commission and the PSC-Tariffs for</t>
  </si>
  <si>
    <t xml:space="preserve">the Village of Fairport.  </t>
  </si>
  <si>
    <t>Write-Offs occur in May of every year.  However, inactive &amp; unpaid accounts are generally only Written-Off if the customer has moved out</t>
  </si>
  <si>
    <t>of the Fairport area, has been previously turned-over to a Collection agency and has had no activity for the past six to eighteen months.</t>
  </si>
  <si>
    <t>In a footnote, describe all contingent assets and contingent liabilities of the utility plant at the end of the year.  If</t>
  </si>
  <si>
    <t>none, state that fact.</t>
  </si>
  <si>
    <t>There are no contingent assets or liabilities.</t>
  </si>
  <si>
    <t>200 &amp; 201</t>
  </si>
  <si>
    <t>(101)      Total Operating Property - Electric</t>
  </si>
  <si>
    <t>The respondent should make its annual report on this form in duplicate and file the original copy,</t>
  </si>
  <si>
    <t xml:space="preserve">departments of the municipality on the basis of the time </t>
  </si>
  <si>
    <t xml:space="preserve">     e.  Public street lighting</t>
  </si>
  <si>
    <t>actually devoted to such departments and at the rate</t>
  </si>
  <si>
    <t xml:space="preserve">     f.  Other electric service</t>
  </si>
  <si>
    <t xml:space="preserve">actually paid to the employee should be so described and </t>
  </si>
  <si>
    <t xml:space="preserve">     g.  Steam</t>
  </si>
  <si>
    <t xml:space="preserve">listed separately from payroll items which are distributed on </t>
  </si>
  <si>
    <t xml:space="preserve">     h.  Space rental, subdivided by location and type of structure or land.</t>
  </si>
  <si>
    <t>Acct</t>
  </si>
  <si>
    <t>Item</t>
  </si>
  <si>
    <t>Year</t>
  </si>
  <si>
    <t>ELECTRIC OPERATIONS</t>
  </si>
  <si>
    <t>Taxes - Electric</t>
  </si>
  <si>
    <t>Uncollectible Revenues - Electric</t>
  </si>
  <si>
    <t xml:space="preserve">          Net Operating Revenue - Electric</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</si>
  <si>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</si>
  <si>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</si>
  <si>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</si>
  <si>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</si>
  <si>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</si>
  <si>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</si>
  <si>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Supervision and Labor</t>
  </si>
  <si>
    <t>x</t>
  </si>
  <si>
    <t>702.</t>
  </si>
  <si>
    <t>Power Plant Supplies and Expense</t>
  </si>
  <si>
    <t>702.1</t>
  </si>
  <si>
    <t>Fuel</t>
  </si>
  <si>
    <t>702.2</t>
  </si>
  <si>
    <t>Water</t>
  </si>
  <si>
    <t>702.3</t>
  </si>
  <si>
    <t>Miscellaneous Supplies and Expense</t>
  </si>
  <si>
    <t>703.</t>
  </si>
  <si>
    <t>Repairs to Power Plant</t>
  </si>
  <si>
    <t>704.</t>
  </si>
  <si>
    <t>Steam from Other Sources</t>
  </si>
  <si>
    <t>705.</t>
  </si>
  <si>
    <t>Steam Transferred - Cr</t>
  </si>
  <si>
    <t>706.</t>
  </si>
  <si>
    <t>Depreciation of Power Plant</t>
  </si>
  <si>
    <t>707.</t>
  </si>
  <si>
    <t>Production Rents</t>
  </si>
  <si>
    <t>Total Electric Generation - Steam Power</t>
  </si>
  <si>
    <t>708.</t>
  </si>
  <si>
    <t>709.</t>
  </si>
  <si>
    <t>709.1</t>
  </si>
  <si>
    <t>Water for Power</t>
  </si>
  <si>
    <t>709.3</t>
  </si>
  <si>
    <t>Miscellaneous Supplies and Expenses</t>
  </si>
  <si>
    <t>710.</t>
  </si>
  <si>
    <t xml:space="preserve">Repairs to Power Plant </t>
  </si>
  <si>
    <t>711.</t>
  </si>
  <si>
    <t>712.</t>
  </si>
  <si>
    <t>Total Electric Generation-Hydraulic Power</t>
  </si>
  <si>
    <t>713.</t>
  </si>
  <si>
    <t>714.</t>
  </si>
  <si>
    <t>Power Plant Supplies and Expenses</t>
  </si>
  <si>
    <t>714.1</t>
  </si>
  <si>
    <t>Engine Fuel</t>
  </si>
  <si>
    <t>714.3</t>
  </si>
  <si>
    <t>715.</t>
  </si>
  <si>
    <t>716.</t>
  </si>
  <si>
    <t>Gas for Power</t>
  </si>
  <si>
    <t>717.</t>
  </si>
  <si>
    <t>718.</t>
  </si>
  <si>
    <t>Total Electric Generating Int. Comb. Engine Power</t>
  </si>
  <si>
    <t>721.</t>
  </si>
  <si>
    <t>Electricity Purchased</t>
  </si>
  <si>
    <t>722.</t>
  </si>
  <si>
    <t>Purchased Electricity Expense</t>
  </si>
  <si>
    <t>726.</t>
  </si>
  <si>
    <t xml:space="preserve">Production Expense Transferred - Cr. </t>
  </si>
  <si>
    <t>729.</t>
  </si>
  <si>
    <t xml:space="preserve">Duplicate Production Charges - Cr. </t>
  </si>
  <si>
    <t>Total Other Production Expense</t>
  </si>
  <si>
    <t>Total Production Expense</t>
  </si>
  <si>
    <t>731.</t>
  </si>
  <si>
    <t>Transmission System Operation</t>
  </si>
  <si>
    <t>731.1</t>
  </si>
  <si>
    <t>Transmission Supervision &amp; Eng.</t>
  </si>
  <si>
    <t>731.2</t>
  </si>
  <si>
    <t>Operation of Transmission Substations</t>
  </si>
  <si>
    <t>731.4</t>
  </si>
  <si>
    <t xml:space="preserve">Operation of Transmission System </t>
  </si>
  <si>
    <t>732.</t>
  </si>
  <si>
    <t xml:space="preserve">Repairs to Transmission System </t>
  </si>
  <si>
    <t>733.</t>
  </si>
  <si>
    <t>Depreciation of Transmission Property</t>
  </si>
  <si>
    <t>734.</t>
  </si>
  <si>
    <t>Transmission Rents</t>
  </si>
  <si>
    <t>Total Transmission Expense</t>
  </si>
  <si>
    <t>736.</t>
  </si>
  <si>
    <t>Repairs to Poles, Towers and Fixtures</t>
  </si>
  <si>
    <t>737.</t>
  </si>
  <si>
    <t>Repairs to Underground Conduits</t>
  </si>
  <si>
    <t>738.</t>
  </si>
  <si>
    <t>is utilized in a steam turbine regenerative feed water cycle, or for</t>
  </si>
  <si>
    <t>preheated combustion air in a boiler, report as one plant.</t>
  </si>
  <si>
    <t>Installed</t>
  </si>
  <si>
    <t>Net</t>
  </si>
  <si>
    <t>Plant</t>
  </si>
  <si>
    <t>Production Expenses</t>
  </si>
  <si>
    <t>Capacity-</t>
  </si>
  <si>
    <t>Peak</t>
  </si>
  <si>
    <t>Generation</t>
  </si>
  <si>
    <t>Cost</t>
  </si>
  <si>
    <t>Kind</t>
  </si>
  <si>
    <t>Fuel Cost</t>
  </si>
  <si>
    <t>Name of Plant</t>
  </si>
  <si>
    <t>Orig.</t>
  </si>
  <si>
    <t>Page 104</t>
  </si>
  <si>
    <t>Page 105</t>
  </si>
  <si>
    <t>COMPARATIVE INCOME AND SURPLUS ACCOUNT</t>
  </si>
  <si>
    <t>Page</t>
  </si>
  <si>
    <t>Current</t>
  </si>
  <si>
    <t>Last</t>
  </si>
  <si>
    <t>(101)</t>
  </si>
  <si>
    <t>OTHER OPERATIONS</t>
  </si>
  <si>
    <t>Operating Revenues - Other</t>
  </si>
  <si>
    <t>Operating Expenses - Other</t>
  </si>
  <si>
    <t>Taxes - Other</t>
  </si>
  <si>
    <t>Uncollectible Revenues - Other</t>
  </si>
  <si>
    <t xml:space="preserve">          Net Operating Revenue - Other</t>
  </si>
  <si>
    <t xml:space="preserve">                    Total Net Operating Revenue</t>
  </si>
  <si>
    <t>LEASED PROPERTY</t>
  </si>
  <si>
    <t>Rent from Lease of Electric Plant - Credit</t>
  </si>
  <si>
    <t>Deductions from Rent Revenues - Electric</t>
  </si>
  <si>
    <t>Rent for Lease of Electric Plant - Debit</t>
  </si>
  <si>
    <t>5.  Designate any transmission line or portion thereof for which</t>
  </si>
  <si>
    <t xml:space="preserve">  of transmission system plant as given in the Uniform System of</t>
  </si>
  <si>
    <t>the respondent is not the sole owner.  If such property is leased</t>
  </si>
  <si>
    <t xml:space="preserve">  Accounts.</t>
  </si>
  <si>
    <t>from another company, give name of lessor, date and terms of</t>
  </si>
  <si>
    <t xml:space="preserve">  3.  Indicate whether the type of supporting structure reported in</t>
  </si>
  <si>
    <t>lease, and amount of rent for year.</t>
  </si>
  <si>
    <t xml:space="preserve">  column (e) is: (1) single pole, wood or steel; (2) H-frame, wood, or steel</t>
  </si>
  <si>
    <t>6.  Designate any transmission line leased to another company</t>
  </si>
  <si>
    <t xml:space="preserve">  poles; (3) tower; or (4) underground construction.  If a transmission</t>
  </si>
  <si>
    <t>and give name of lessee, date and terms of lease, annual rent for</t>
  </si>
  <si>
    <t>Public Street Lighting - Other</t>
  </si>
  <si>
    <t>1. Show below the required information regarding electric operating property accounts for the year.</t>
  </si>
  <si>
    <t>3.  "Adjustments during the year" should be interpreted to mean entries, if any, made in operating property</t>
  </si>
  <si>
    <t xml:space="preserve">      accounts not to record current transactions but as modification of entries made in prior accounting periods.</t>
  </si>
  <si>
    <t>Total Transportation</t>
  </si>
  <si>
    <t>Rent Expense</t>
  </si>
  <si>
    <t>INCOME, Ln 30</t>
  </si>
  <si>
    <t>INCOME, Ln 41</t>
  </si>
  <si>
    <t>INCOME, Ln 62</t>
  </si>
  <si>
    <t>Street Lighting and Signal System Rents</t>
  </si>
  <si>
    <t>INCOME, Ln 73</t>
  </si>
  <si>
    <t>the treatment of unamortized debt expense, premium or discount</t>
  </si>
  <si>
    <t>securities give particulars (details) in a footnote</t>
  </si>
  <si>
    <t>authorized by a regulatory commission but not yet issued</t>
  </si>
  <si>
    <t>Long Term Equipment Obligations, and 233, Miscellaneous</t>
  </si>
  <si>
    <t>associated with issues redeemed during the year.</t>
  </si>
  <si>
    <t>Long-Term Debt.</t>
  </si>
  <si>
    <t>7.  If the respondent has any long-term debt securities</t>
  </si>
  <si>
    <t>4.  Identify separate indisposed amounts applicable to</t>
  </si>
  <si>
    <t xml:space="preserve">which have been nominally issued and are nominally  </t>
  </si>
  <si>
    <t>2.  For column (d) the total expenses should be listed first</t>
  </si>
  <si>
    <t>issues which were redeemed in prior years.</t>
  </si>
  <si>
    <t xml:space="preserve">outstanding at end of year, describe such securities in </t>
  </si>
  <si>
    <t>for each issuance, then the amount of premium (in parentheses)</t>
  </si>
  <si>
    <t>a footnote.</t>
  </si>
  <si>
    <t>or discount.  Indicate the premium or discount with a notation,</t>
  </si>
  <si>
    <t>5.  Explain any debits and credits other than amortiza-</t>
  </si>
  <si>
    <t xml:space="preserve">such as (P) or (D).  The expenses, premium or discount should </t>
  </si>
  <si>
    <t xml:space="preserve">tion debited to Account 453, Amortization of Debt </t>
  </si>
  <si>
    <t>8.  If interest expense was incurred during the year on</t>
  </si>
  <si>
    <t>not be netted.</t>
  </si>
  <si>
    <t xml:space="preserve">Discount and Expense, or credited to Account 454, </t>
  </si>
  <si>
    <t>any obligations retired or reacquired before end of year,</t>
  </si>
  <si>
    <t>Release of Premium on Debt - Credit.</t>
  </si>
  <si>
    <t>include such interest expense in column (i).  Explain in a</t>
  </si>
  <si>
    <t>footnote any difference between the total of column (i) and</t>
  </si>
  <si>
    <t xml:space="preserve">the total of Account 451, Interest on Long-Term Debt. </t>
  </si>
  <si>
    <t>AMORTIZATION PERIOD</t>
  </si>
  <si>
    <t>Outstanding</t>
  </si>
  <si>
    <t xml:space="preserve">   Interest during Year</t>
  </si>
  <si>
    <t>Interest at End of Year</t>
  </si>
  <si>
    <t>Purpose for</t>
  </si>
  <si>
    <t xml:space="preserve">NYPA schedule or old PSC schedule it is noted on this page. </t>
  </si>
  <si>
    <t>Setting Heading for Each Page</t>
  </si>
  <si>
    <t>The file includes a data section located at the end of these general instructions.  By</t>
  </si>
  <si>
    <t>completing the data, the company's name and the year of the report will automatically</t>
  </si>
  <si>
    <t xml:space="preserve">transfer to each page of the report.   </t>
  </si>
  <si>
    <t xml:space="preserve"> </t>
  </si>
  <si>
    <t>The company name should be input on cell D51.</t>
  </si>
  <si>
    <t xml:space="preserve">The date of the report should be entered by modifying cell C53 with </t>
  </si>
  <si>
    <t xml:space="preserve">         Year Ended ...</t>
  </si>
  <si>
    <t>Printing Individual Schedules</t>
  </si>
  <si>
    <t>To print an individual schedule, use the Print option under the File menu.</t>
  </si>
  <si>
    <t xml:space="preserve">In the dialogue box that appears chose to print the current selection. </t>
  </si>
  <si>
    <t>Page 251</t>
  </si>
  <si>
    <t>Page 252</t>
  </si>
  <si>
    <t>OTHER RESERVES AND UNADJUSTED CREDITS (Accounts 264, 265, 267 and 272)</t>
  </si>
  <si>
    <t>Income, Ln 18</t>
  </si>
  <si>
    <t>Ln 21 - Lns22&gt;30</t>
  </si>
  <si>
    <t xml:space="preserve">  3. Report in column (c) a monthly breakdown of the Non-</t>
  </si>
  <si>
    <t>the system defined as the difference between columns (b) and (c).</t>
  </si>
  <si>
    <t>Report the particulars indicated concerning the requested information.</t>
  </si>
  <si>
    <t>Totals should be shown for each balance sheet account.</t>
  </si>
  <si>
    <t>BALANCE</t>
  </si>
  <si>
    <t>TOTAL FOR YEAR</t>
  </si>
  <si>
    <t>DESCRIPTION</t>
  </si>
  <si>
    <t>A,B</t>
  </si>
  <si>
    <t>CURRENT YEAR</t>
  </si>
  <si>
    <t>PREVIOUS YEAR</t>
  </si>
  <si>
    <t xml:space="preserve"> NO.</t>
  </si>
  <si>
    <t>C</t>
  </si>
  <si>
    <t>D</t>
  </si>
  <si>
    <t>701.</t>
  </si>
  <si>
    <t>(301) Organization</t>
  </si>
  <si>
    <t>(301)</t>
  </si>
  <si>
    <t>(302) Franchises and Consents</t>
  </si>
  <si>
    <t>(302)</t>
  </si>
  <si>
    <t>(303) Miscellaneous Intangible Plant</t>
  </si>
  <si>
    <t>(303)</t>
  </si>
  <si>
    <t>(311) Land and Land Rights</t>
  </si>
  <si>
    <t>(311)</t>
  </si>
  <si>
    <t>(312) Structures and Improvements</t>
  </si>
  <si>
    <t>(312)</t>
  </si>
  <si>
    <t>(321) Boiler Plant Equipment</t>
  </si>
  <si>
    <t>(321)</t>
  </si>
  <si>
    <t>(322) Engine Driven Generator Units - Steam</t>
  </si>
  <si>
    <t>(322)</t>
  </si>
  <si>
    <t>(323) Turbo-Generators -Steam</t>
  </si>
  <si>
    <t>(323)</t>
  </si>
  <si>
    <t>(324) Accessory Electric Equipment - Steam</t>
  </si>
  <si>
    <t>(324)</t>
  </si>
  <si>
    <t xml:space="preserve">(325) Misc. Power Plant Equipment - Steam </t>
  </si>
  <si>
    <t>(325)</t>
  </si>
  <si>
    <t>(331) Reservoirs, Dams, and Waterways</t>
  </si>
  <si>
    <t>(331)</t>
  </si>
  <si>
    <t>(332) Roads, Trails and Bridges</t>
  </si>
  <si>
    <t>(332)</t>
  </si>
  <si>
    <t>(333) Water Wheels, Turbines, and Generators</t>
  </si>
  <si>
    <t>(333)</t>
  </si>
  <si>
    <t>(334) Accessory Electric Equipment - Hydro</t>
  </si>
  <si>
    <t>(334)</t>
  </si>
  <si>
    <t>(335) Misc. Power Plant Equipment - Hydro</t>
  </si>
  <si>
    <t>Turk Hill Rd. /</t>
  </si>
  <si>
    <t>FMC-Oper.Ctr.</t>
  </si>
  <si>
    <t xml:space="preserve"> Fiber Optic Cable for SCADA-</t>
  </si>
  <si>
    <t>Wood Poles</t>
  </si>
  <si>
    <t>12-F</t>
  </si>
  <si>
    <t>Lawler Subst.</t>
  </si>
  <si>
    <t xml:space="preserve"> System.</t>
  </si>
  <si>
    <t>Hogan Rd. /</t>
  </si>
  <si>
    <t>Hogan Subst.</t>
  </si>
  <si>
    <t>Lawler - Transmission Subst.</t>
  </si>
  <si>
    <t>1243 Turk Hill Rd, Fairport, NY</t>
  </si>
  <si>
    <t xml:space="preserve">"   </t>
  </si>
  <si>
    <t>Hogan - Transmission Subst.</t>
  </si>
  <si>
    <t>Hogan Road, Fairport, NY</t>
  </si>
  <si>
    <t>O'Connor - Distribution Subst.</t>
  </si>
  <si>
    <t>O'Connor Road, Fairport, NY</t>
  </si>
  <si>
    <t>Mosley - Distribution Subst.</t>
  </si>
  <si>
    <t>Mosley Road, Fairport, NY</t>
  </si>
  <si>
    <t>Hansen - Distribution Subst.</t>
  </si>
  <si>
    <t>Fellows Road, Fairport, NY</t>
  </si>
  <si>
    <t>Twenty-six square mile franchise encompassing</t>
  </si>
  <si>
    <t>the Village of Fairport and approximately 75% of</t>
  </si>
  <si>
    <t>the Town of Perinton, both of which are located</t>
  </si>
  <si>
    <t>on the eastside of Rochester, New York.</t>
  </si>
  <si>
    <t>Distribution Conduit</t>
  </si>
  <si>
    <t>4. Summarize the collection and write-off practices applied to overdue customers' accounts.</t>
  </si>
  <si>
    <t>Page 250</t>
  </si>
  <si>
    <t>LONG-TERM DEBT (Accounts 231, 232, and 233)</t>
  </si>
  <si>
    <t xml:space="preserve">   1.  Report by balance sheet account the particulars </t>
  </si>
  <si>
    <t xml:space="preserve">3.  Furnish in a footnote particulars regarding </t>
  </si>
  <si>
    <t>ELECTRICITY PURCHASED AND SALES TO OTHER DISTRIBUTORS</t>
  </si>
  <si>
    <t>any kind or individual (other than for services as an employee or for payments made for medical and related services) amounting to</t>
  </si>
  <si>
    <t>more than $25,000 or more.</t>
  </si>
  <si>
    <t xml:space="preserve">   (a) name of person or organization rendering services in alphabetical order,</t>
  </si>
  <si>
    <t xml:space="preserve">   (b) description of services received during year and project to which services relate,</t>
  </si>
  <si>
    <t xml:space="preserve">   (c) basis of charges,</t>
  </si>
  <si>
    <t xml:space="preserve">   (d) total charges for the year detailing utility account.</t>
  </si>
  <si>
    <t>2.  Designate with an asterisk other departments of operating municipality.</t>
  </si>
  <si>
    <t>Name of Person or Organization</t>
  </si>
  <si>
    <t>Description of  Services</t>
  </si>
  <si>
    <t>Basis of Charges</t>
  </si>
  <si>
    <t>Accounts</t>
  </si>
  <si>
    <t>Page 350</t>
  </si>
  <si>
    <t>ELECTRIC ENERGY ACCOUNT</t>
  </si>
  <si>
    <t xml:space="preserve">  Report below the information called for concerning the disposition of electric energy generated, purchased, exchanged</t>
  </si>
  <si>
    <t xml:space="preserve">  and wheeled during the year.</t>
  </si>
  <si>
    <t xml:space="preserve">               Maintenance of Poles, Towers and Fixtures</t>
  </si>
  <si>
    <t>Page 7</t>
  </si>
  <si>
    <t>Pg 307, Ln 23 (b)</t>
  </si>
  <si>
    <t>Pg 307, Ln 20 (b)</t>
  </si>
  <si>
    <t>Pg 307, Ln 21 (b)</t>
  </si>
  <si>
    <t xml:space="preserve">               Distribution Expense</t>
  </si>
  <si>
    <t>Total Street Lighting and Signal System Expenses</t>
  </si>
  <si>
    <t>Pg 307, Ln 32 (b)</t>
  </si>
  <si>
    <t>Depreciation of Str Lighting and Sig Sys Equip</t>
  </si>
  <si>
    <t>Pg 307, Ln 29 (b)</t>
  </si>
  <si>
    <t>Pg 307, Ln 30 (b)</t>
  </si>
  <si>
    <t xml:space="preserve">               Street Lighting and Signal System Expenses</t>
  </si>
  <si>
    <t>Customer Accounting and Collection Expense</t>
  </si>
  <si>
    <t>Total Customer Accounting and Collection Expense</t>
  </si>
  <si>
    <t>Pg 307, Ln 38 (b)</t>
  </si>
  <si>
    <t>Pg 307, Ln 36 (b)</t>
  </si>
  <si>
    <t>Page 8</t>
  </si>
  <si>
    <t>Total Selling Expenses</t>
  </si>
  <si>
    <t>Pg 307, Ln 44 (b)</t>
  </si>
  <si>
    <t>Pg 307, Ln 42 (b)</t>
  </si>
  <si>
    <t>Total Adminstrative and General Expenses</t>
  </si>
  <si>
    <t>Pg 307, Ln 64 (b)</t>
  </si>
  <si>
    <t>Pg 307, Ln 54 (b)</t>
  </si>
  <si>
    <t>Pg 307, Ln 56 (b)</t>
  </si>
  <si>
    <t>Pg 307, Ln 58 (b)</t>
  </si>
  <si>
    <t>Pg 307, Ln 52 (b)</t>
  </si>
  <si>
    <t>Management Services</t>
  </si>
  <si>
    <t>Pg 307, Ln 48 (b)</t>
  </si>
  <si>
    <t>Commissioner</t>
  </si>
  <si>
    <t>Superintendent</t>
  </si>
  <si>
    <t>Supervising Accountant</t>
  </si>
  <si>
    <t>IT/GIS Coordinator</t>
  </si>
  <si>
    <t>Village Clerk-Treasurer</t>
  </si>
  <si>
    <t>Distribution Engineer</t>
  </si>
  <si>
    <t>Line Foreman</t>
  </si>
  <si>
    <t>Mechanic</t>
  </si>
  <si>
    <t>Stock Clerk</t>
  </si>
  <si>
    <t>Meter Foreman(1)</t>
  </si>
  <si>
    <t>n/a</t>
  </si>
  <si>
    <t>FMC-Oper. Ctr.</t>
  </si>
  <si>
    <t>Zero Interest Loan from the New York Power Authority</t>
  </si>
  <si>
    <t>MAP-Elect. Veh.</t>
  </si>
  <si>
    <t xml:space="preserve">          Net Return or Expense - Leased Property - Electric</t>
  </si>
  <si>
    <t>Rent from Lease of Other Plant - Credit</t>
  </si>
  <si>
    <t>3.  Entries in column (b) may be based on estimates.  Entries in columns (c) and (d) should not include services.</t>
  </si>
  <si>
    <t xml:space="preserve"> 4.  Show hereunder a brief general statement in description of the distribution system.  Indicate particularly the range of operating voltages</t>
  </si>
  <si>
    <t xml:space="preserve">      and the sizes of wire generally used for different purposes (primaries, secondary, services, etc.) and under differing circumstances.</t>
  </si>
  <si>
    <t xml:space="preserve">      Show also the approximate percentages of network system, of rural lines, of direct current facilities, and of alternating current service</t>
  </si>
  <si>
    <t xml:space="preserve">      rendered at other than a 60-cycle frequency.  Identify exceptions to customary practices (i.e. the last two items in the preceding</t>
  </si>
  <si>
    <t xml:space="preserve">      sentence) with applicable distribution areas.</t>
  </si>
  <si>
    <t>Street and Highway Lighting</t>
  </si>
  <si>
    <t>Miles of Conductor</t>
  </si>
  <si>
    <t xml:space="preserve">Miles of </t>
  </si>
  <si>
    <t>Number of Services</t>
  </si>
  <si>
    <t>Connected</t>
  </si>
  <si>
    <t>Distribution Area</t>
  </si>
  <si>
    <t>Voltage</t>
  </si>
  <si>
    <t>Overhead</t>
  </si>
  <si>
    <t>Underground</t>
  </si>
  <si>
    <t>Reimbursement of Salary</t>
  </si>
  <si>
    <t xml:space="preserve">..............................................................                </t>
  </si>
  <si>
    <t xml:space="preserve">Signature                                        </t>
  </si>
  <si>
    <t xml:space="preserve">   [ use an im-</t>
  </si>
  <si>
    <t xml:space="preserve">       L.S.                   ..............................................................................</t>
  </si>
  <si>
    <t xml:space="preserve">  pression seal ]                                     (Signature of officer authorized to administer oaths)</t>
  </si>
  <si>
    <t>(This space for use of the Public Service Commission)</t>
  </si>
  <si>
    <t>Computed    ...............      ............</t>
  </si>
  <si>
    <t>Examined    ...............      ............</t>
  </si>
  <si>
    <t>Reviewed    ...............       ............</t>
  </si>
  <si>
    <t>NYPSC 182-79</t>
  </si>
  <si>
    <t>Accounts Receivable (Account 125)</t>
  </si>
  <si>
    <t>Miscellaneous Deductions from Income (Account 460)</t>
  </si>
  <si>
    <t>Amortization Reserves (Account 262)</t>
  </si>
  <si>
    <t>Miscellaneous Interest Deductions (Account 452)</t>
  </si>
  <si>
    <t>Miscellaneous Investments (Account 114)</t>
  </si>
  <si>
    <t>Balance Sheet</t>
  </si>
  <si>
    <t>Boiler Equipment</t>
  </si>
  <si>
    <t>Miscellaneous Special Deposits (Account 117)</t>
  </si>
  <si>
    <t>Cash Flow Statement</t>
  </si>
  <si>
    <t>Miscellaneous Unadjusted Credits (Account 272)</t>
  </si>
  <si>
    <t>Changes During the Year</t>
  </si>
  <si>
    <t>(370) Other Property on Consumers' Premises</t>
  </si>
  <si>
    <t>(370)</t>
  </si>
  <si>
    <t>(371) Street Lighting and Signal System Equip.</t>
  </si>
  <si>
    <t>(371)</t>
  </si>
  <si>
    <t>dent's books of account.</t>
  </si>
  <si>
    <t xml:space="preserve">  substation, designating whether transmission or distribution</t>
  </si>
  <si>
    <t xml:space="preserve">  and whether attended or unattended.</t>
  </si>
  <si>
    <t>Capacity of</t>
  </si>
  <si>
    <t>Substation</t>
  </si>
  <si>
    <t>Trans-</t>
  </si>
  <si>
    <t>Spare</t>
  </si>
  <si>
    <t xml:space="preserve">Name and Location </t>
  </si>
  <si>
    <t>Number or Other Designation</t>
  </si>
  <si>
    <t>(In Service)</t>
  </si>
  <si>
    <t>formers</t>
  </si>
  <si>
    <t xml:space="preserve">Of Substation </t>
  </si>
  <si>
    <t>(In MVa)</t>
  </si>
  <si>
    <t>in Service</t>
  </si>
  <si>
    <t>Page 403</t>
  </si>
  <si>
    <t>DISTRIBUTION SYSTEM</t>
  </si>
  <si>
    <t>1.  Report the indicated particulars of the electric distribution system as of the end of the year, including street and highway lighting system.</t>
  </si>
  <si>
    <t xml:space="preserve">2.  For the purposes of this schedule the interpretation of the term "distribution area" shall be at the discretion of, and the responsibility of, the </t>
  </si>
  <si>
    <t xml:space="preserve">     the reporting utility.  In general when the territory served covers considerable area these subdivisions should be selected so that , from</t>
  </si>
  <si>
    <t xml:space="preserve">     from territorial and rate standpoints, the data reported will be of reasonable significance.  Entries in column (a) should reflect the approximate</t>
  </si>
  <si>
    <t xml:space="preserve">     geographical extent of the individual subdivision.</t>
  </si>
  <si>
    <t xml:space="preserve">2.   If under an order of the Commission two or more municipalities may be treated as a unit, list below the names of the several </t>
  </si>
  <si>
    <t xml:space="preserve">Number of Active </t>
  </si>
  <si>
    <t>Sales in Kwh</t>
  </si>
  <si>
    <t xml:space="preserve">Revenues </t>
  </si>
  <si>
    <t xml:space="preserve">municipalities so grouped with reference to the date of the corresponding order of the Public Service Commission. </t>
  </si>
  <si>
    <t>during year</t>
  </si>
  <si>
    <t xml:space="preserve">(Excluding </t>
  </si>
  <si>
    <t>*William D. Fritsch</t>
  </si>
  <si>
    <t>*Michael Starenko</t>
  </si>
  <si>
    <t>*Timothy Keef</t>
  </si>
  <si>
    <t>Mitchell C. Wilke</t>
  </si>
  <si>
    <t>New York Power Authority - Fairport, New York</t>
  </si>
  <si>
    <t>New York Municipal Power Agency - Fairport, New York</t>
  </si>
  <si>
    <t>National Grid - Fairport, New York  (ISO External Transmission)</t>
  </si>
  <si>
    <t xml:space="preserve">      or through any other account or subaccount maintained for the purpose of holding funds or other investments</t>
  </si>
  <si>
    <t xml:space="preserve">      to cover the depreciation or replacement of plant. </t>
  </si>
  <si>
    <t xml:space="preserve">2.  Interest earned on such funds should be shown separately, whether retained in the account or not. </t>
  </si>
  <si>
    <t xml:space="preserve">3.  This schedule is intended to cover all funds maintained for the purposes indicated and to include </t>
  </si>
  <si>
    <t xml:space="preserve">      the depreciation reserve fund required by Section 6-k of the General Municipal Law. </t>
  </si>
  <si>
    <t>Interest</t>
  </si>
  <si>
    <t>Balance</t>
  </si>
  <si>
    <t xml:space="preserve"> Line</t>
  </si>
  <si>
    <t>Earned</t>
  </si>
  <si>
    <t xml:space="preserve">  No.</t>
  </si>
  <si>
    <t>N.A.</t>
  </si>
  <si>
    <t>Service Classification No. 4</t>
  </si>
  <si>
    <t>Service Classification No. 6</t>
  </si>
  <si>
    <t>Service Classification No. 2</t>
  </si>
  <si>
    <t>Service Classification No. 5</t>
  </si>
  <si>
    <t>Service Classification No. 3</t>
  </si>
  <si>
    <t>Service Classification No. 1</t>
  </si>
  <si>
    <t xml:space="preserve">               Total Special Deposits </t>
  </si>
  <si>
    <t>Suspense to be Amortized (Account 143)</t>
  </si>
  <si>
    <t xml:space="preserve">               Total Suspense to be Amortized </t>
  </si>
  <si>
    <t>Page 203</t>
  </si>
  <si>
    <t>DEPRECIATION FUNDS (Account 116)</t>
  </si>
  <si>
    <t>1.  Show below a statement of transactions carried out during the year through Account 116 Depreciation Fund</t>
  </si>
  <si>
    <t>Repairs to General Property</t>
  </si>
  <si>
    <t>788.</t>
  </si>
  <si>
    <t>Depreciation of General Property</t>
  </si>
  <si>
    <t>789.</t>
  </si>
  <si>
    <t>Deferred Retirement Losses</t>
  </si>
  <si>
    <t>790.</t>
  </si>
  <si>
    <t>Amortization of Intangible Property</t>
  </si>
  <si>
    <t>791.</t>
  </si>
  <si>
    <t>Franchise Requirements</t>
  </si>
  <si>
    <t>792.</t>
  </si>
  <si>
    <t xml:space="preserve">Miscellaneous Expenses Transferred - Cr. </t>
  </si>
  <si>
    <t>793.</t>
  </si>
  <si>
    <t>Duplicate Miscellaneous Charges Transferred - Cr.</t>
  </si>
  <si>
    <t>Total Admin. and General Expenses</t>
  </si>
  <si>
    <t>Total Operating Expense - Electric</t>
  </si>
  <si>
    <t>Page 307</t>
  </si>
  <si>
    <t>DEPRECIATION AND AMORTIZATION RESERVES (ACCOUNT 261 and 262)</t>
  </si>
  <si>
    <t>Municipal</t>
  </si>
  <si>
    <t xml:space="preserve">Basis of </t>
  </si>
  <si>
    <t>3. Append a statement to explain any amounts appearing on lines 19 and 20.</t>
  </si>
  <si>
    <t>Depreciation Reserves</t>
  </si>
  <si>
    <t>Amortization Reserve</t>
  </si>
  <si>
    <t>Other Departments</t>
  </si>
  <si>
    <t xml:space="preserve">Other Departments </t>
  </si>
  <si>
    <t xml:space="preserve">Electric </t>
  </si>
  <si>
    <t>(Specify)</t>
  </si>
  <si>
    <t xml:space="preserve">Line </t>
  </si>
  <si>
    <t>Department</t>
  </si>
  <si>
    <t>Balance at beginning of year</t>
  </si>
  <si>
    <t>Accruals for the year charged to:</t>
  </si>
  <si>
    <t>1. Show the requested information concerning items chargeable to accounts 456, Miscellaneous Amortization, Account 459, Contractual Appropriations of Income,</t>
  </si>
  <si>
    <t>and Account 460, Miscellaneous Deductions from Income.</t>
  </si>
  <si>
    <t>Description and Purpose of deduction</t>
  </si>
  <si>
    <t xml:space="preserve">Charged to </t>
  </si>
  <si>
    <t>Account 456</t>
  </si>
  <si>
    <t>Account 459</t>
  </si>
  <si>
    <t>Account 460</t>
  </si>
  <si>
    <t>Page 309</t>
  </si>
  <si>
    <t>ANALYSIS OF CHARGES TO OTHER DEPARTMENTS OF OPERATING MUNICIPALITY</t>
  </si>
  <si>
    <t xml:space="preserve">1.  Show below all items which during the year were charged by the </t>
  </si>
  <si>
    <t xml:space="preserve">3.  In column (c) show for each item the basis upon which was </t>
  </si>
  <si>
    <t>electric department to other departments of the operating municipality.</t>
  </si>
  <si>
    <t xml:space="preserve">determined the amount charged to other departments of  the </t>
  </si>
  <si>
    <t xml:space="preserve">municipality and in columns ( d) and (e) the amount so </t>
  </si>
  <si>
    <t>2.  Items should be classified according to their nature and should</t>
  </si>
  <si>
    <t xml:space="preserve">charged, subdivided between amounts which are subject to </t>
  </si>
  <si>
    <t>financial, valuation, legal, accounting, purchasing, advertising, labor relations, and public relations, rendered the respondent under</t>
  </si>
  <si>
    <t>written or oral arrangement, for which aggregate payments were made during the year to any corporation,  partnership, organization of</t>
  </si>
  <si>
    <t xml:space="preserve">    1.  Approximately 30 days.</t>
  </si>
  <si>
    <t xml:space="preserve">    2.  Approximately 4 days.</t>
  </si>
  <si>
    <t xml:space="preserve">    3.  Approximately 30 days.</t>
  </si>
  <si>
    <t>742.9</t>
  </si>
  <si>
    <t>Repairs to Other Property on Cons. Premises</t>
  </si>
  <si>
    <t>743.</t>
  </si>
  <si>
    <t>Depreciation of Distribution Property</t>
  </si>
  <si>
    <t>744.</t>
  </si>
  <si>
    <t>Distribution Rents</t>
  </si>
  <si>
    <t>Total Distribution Expense</t>
  </si>
  <si>
    <t>751.</t>
  </si>
  <si>
    <t>Street Lighting &amp; Signal System Operation</t>
  </si>
  <si>
    <t>751.1</t>
  </si>
  <si>
    <t>Street Lighting &amp; Sign Syst Super and Engr.</t>
  </si>
  <si>
    <t>Electric Distribution Meters and Line Transformers</t>
  </si>
  <si>
    <t>18-123, 17-121</t>
  </si>
  <si>
    <t>Electric WattHour Meters in-service and Test Results</t>
  </si>
  <si>
    <t>Verification</t>
  </si>
  <si>
    <t>Index</t>
  </si>
  <si>
    <t>BILLING ROUTINE - ELECTRIC</t>
  </si>
  <si>
    <t>Rent From Electric Property</t>
  </si>
  <si>
    <t xml:space="preserve">Report the following information in days for </t>
  </si>
  <si>
    <t>Miscellaneous Electric Revenues</t>
  </si>
  <si>
    <t>Accounts 601 AND 602</t>
  </si>
  <si>
    <t xml:space="preserve">    1.  The period for which bills are rendered.</t>
  </si>
  <si>
    <t xml:space="preserve">    2.  The period between the date meters are read</t>
  </si>
  <si>
    <t xml:space="preserve">          Total Non-Operating Income</t>
  </si>
  <si>
    <t xml:space="preserve">                    Gross Income</t>
  </si>
  <si>
    <t>INTEREST DEDUCTIONS</t>
  </si>
  <si>
    <t>Interest on Long Term Debt</t>
  </si>
  <si>
    <t>Amortization of Debt Discount and Expense</t>
  </si>
  <si>
    <t>Release of Premium on Debt - Credit</t>
  </si>
  <si>
    <t>Interest Charged to Property - Credit</t>
  </si>
  <si>
    <t>Miscellaneous Amortization</t>
  </si>
  <si>
    <t>Contractual Appropriations of Income</t>
  </si>
  <si>
    <t>Miscellaneous Deductions from Income</t>
  </si>
  <si>
    <t xml:space="preserve">          Total Interest Deductions</t>
  </si>
  <si>
    <t xml:space="preserve">                    Net Income</t>
  </si>
  <si>
    <t>SURPLUS (ACCOUNT 281)</t>
  </si>
  <si>
    <t>Balance at the Beginning of the Year</t>
  </si>
  <si>
    <t>Balance Transferred from Income</t>
  </si>
  <si>
    <t>Miscellaneous Credits to Surplus (Detail Below)</t>
  </si>
  <si>
    <t>Appropriations to Reserves</t>
  </si>
  <si>
    <t>Miscellaneous Debits to Surplus (Detail Below)</t>
  </si>
  <si>
    <t xml:space="preserve">          Balance at the End of the Year</t>
  </si>
  <si>
    <t>Page 106</t>
  </si>
  <si>
    <t>STATEMENT OF CASH FLOWS</t>
  </si>
  <si>
    <t>1.  Provide the Statement of Cash Flows which is submitted</t>
  </si>
  <si>
    <t>to submit a copy of the Comptroller's statement as satsifaction</t>
  </si>
  <si>
    <t>to the New York State Comptrollers Office.  It is acceptable</t>
  </si>
  <si>
    <t>of this requirement.</t>
  </si>
  <si>
    <t>Description</t>
  </si>
  <si>
    <t>Amounts</t>
  </si>
  <si>
    <t>Cash Flow from Operating Activities:</t>
  </si>
  <si>
    <t xml:space="preserve">     Cash Received from Providing Services (Cash Sales +/- Change in Receivables)</t>
  </si>
  <si>
    <t xml:space="preserve">     Cash Payments Contractual Expenses (Cash Contracted Expenses - Depreciation- R/E Taxes +/-</t>
  </si>
  <si>
    <t xml:space="preserve">          Change in Working Capital)</t>
  </si>
  <si>
    <t xml:space="preserve">     Cash Payments Personal Services and Benefits</t>
  </si>
  <si>
    <t xml:space="preserve">     Other Operating Revenues</t>
  </si>
  <si>
    <t xml:space="preserve">               Net Cash Provided by (Used in) Operating Activities</t>
  </si>
  <si>
    <t>Cash Flows from Non-Capital and Financing Activities:</t>
  </si>
  <si>
    <t>Operating Expenses</t>
  </si>
  <si>
    <t>Contributions to Operating Municipality (Account 280)</t>
  </si>
  <si>
    <t>Operating Property</t>
  </si>
  <si>
    <t>Depreciation Funds (Account 116)</t>
  </si>
  <si>
    <t>Operating Property - Undistributed</t>
  </si>
  <si>
    <t>Depreciation Reserves (Account 261)</t>
  </si>
  <si>
    <t>Operating Revenues (Account 401)</t>
  </si>
  <si>
    <t>Other Notes Receivable (Account 126)</t>
  </si>
  <si>
    <t>Other Property (Accounts 109 and 112)</t>
  </si>
  <si>
    <t xml:space="preserve">Electric Distribution Meters </t>
  </si>
  <si>
    <t>Outside Professional and Consulting Services</t>
  </si>
  <si>
    <t xml:space="preserve">Electric Energy Account </t>
  </si>
  <si>
    <t>Equipment Obligations  Long Term (Account 232)</t>
  </si>
  <si>
    <t>Payables to Operating Municipality (Account 241)</t>
  </si>
  <si>
    <t>Purchases for Redistribution</t>
  </si>
  <si>
    <t xml:space="preserve">Fuel Consumed </t>
  </si>
  <si>
    <t>Receivables from Operating Municipality (Account 124)</t>
  </si>
  <si>
    <t>General Municipal Information</t>
  </si>
  <si>
    <t>Reserve for Uncollectible Accounts (Account 266)</t>
  </si>
  <si>
    <t>Generating Plant</t>
  </si>
  <si>
    <t>Sales by Municipality</t>
  </si>
  <si>
    <t xml:space="preserve">Income Account </t>
  </si>
  <si>
    <t>Sales by Service Classification</t>
  </si>
  <si>
    <t>Injuries and Damages Reserve (Account 265)</t>
  </si>
  <si>
    <t>Sales for Redistribution</t>
  </si>
  <si>
    <t>Sinking Fund (Account 115)</t>
  </si>
  <si>
    <t>Special Deposits (Account 129)</t>
  </si>
  <si>
    <t>Line Transformers</t>
  </si>
  <si>
    <t>Loans to Municipality (Account 113)</t>
  </si>
  <si>
    <t>Meters in Service Test Results</t>
  </si>
  <si>
    <t>Miscellaneous Amortization (Account 456)</t>
  </si>
  <si>
    <t>Transmission Lines</t>
  </si>
  <si>
    <t>NYPSC195-98</t>
  </si>
  <si>
    <t>Page 1</t>
  </si>
  <si>
    <t>Rate of Return Study</t>
  </si>
  <si>
    <t>Income Statement</t>
  </si>
  <si>
    <t>For the Historic Year ended</t>
  </si>
  <si>
    <t>Year After</t>
  </si>
  <si>
    <t>Fiscal</t>
  </si>
  <si>
    <t>Adjusted</t>
  </si>
  <si>
    <t>Revenue</t>
  </si>
  <si>
    <t xml:space="preserve">Reference (Page, Column, Row) </t>
  </si>
  <si>
    <t>Change</t>
  </si>
  <si>
    <t>Retail Sales</t>
  </si>
  <si>
    <t>INCOME, Ln 11</t>
  </si>
  <si>
    <t>Pg 300, Ln 9 (f)</t>
  </si>
  <si>
    <t>Other Electric Revenues</t>
  </si>
  <si>
    <t>Pg 300, Ln 20 (f)</t>
  </si>
  <si>
    <t>Total Sales</t>
  </si>
  <si>
    <t>ROR, Total Ln 1=&gt;Ln 3</t>
  </si>
  <si>
    <t>INCOME, Ln 14, 15, 16</t>
  </si>
  <si>
    <t>Purchased Power</t>
  </si>
  <si>
    <t>INCOME, Ln 17</t>
  </si>
  <si>
    <t>Other Production Expenses</t>
  </si>
  <si>
    <t>INCOME, Ln 32</t>
  </si>
  <si>
    <t>Transmission Expenses</t>
  </si>
  <si>
    <t>INCOME, Ln 43</t>
  </si>
  <si>
    <t>Maintenance of Poles, Towers and Fixtures</t>
  </si>
  <si>
    <t>INCOME, Ln 54</t>
  </si>
  <si>
    <t>Distribution Expense</t>
  </si>
  <si>
    <t>INCOME, Ln 64</t>
  </si>
  <si>
    <t>Street Lighting and Signal System Expenses</t>
  </si>
  <si>
    <t>Fiscal Year</t>
  </si>
  <si>
    <t>Cent</t>
  </si>
  <si>
    <t>of Return</t>
  </si>
  <si>
    <t>Long-Term Debt</t>
  </si>
  <si>
    <t>CAPITAL, Ln 11 (c) (e)</t>
  </si>
  <si>
    <t>Customer Deposits</t>
  </si>
  <si>
    <t>CAPITAL, Ln 14 (c) (e)</t>
  </si>
  <si>
    <t>Net Surplus</t>
  </si>
  <si>
    <t xml:space="preserve">1.  Show the requested information concerning each city, village, or town in which respondent rendered service during the year and state for each </t>
  </si>
  <si>
    <t xml:space="preserve">operating revenue account the number of consumers at the end of the year, the sales in Kwh and the revenues during the year. </t>
  </si>
  <si>
    <t>Designation of Municipality</t>
  </si>
  <si>
    <t xml:space="preserve">     Capital Grants Received from Other Governments</t>
  </si>
  <si>
    <t xml:space="preserve">     Proceeds from Sales of Assets</t>
  </si>
  <si>
    <t xml:space="preserve">               Net Cash Provided/(Used) by Capital and Related Financing Activities:</t>
  </si>
  <si>
    <t>Cash Flows from Investing Activities:</t>
  </si>
  <si>
    <t xml:space="preserve">     Purchase of Investments</t>
  </si>
  <si>
    <t xml:space="preserve">     Sale of Investments</t>
  </si>
  <si>
    <t xml:space="preserve">     Interest Income</t>
  </si>
  <si>
    <t xml:space="preserve">               Net Cash Provided/(Used) by Investing Activities:</t>
  </si>
  <si>
    <t>Net Increase(Decrease) in Cash and Cash Equivalents</t>
  </si>
  <si>
    <t>Cash and Cash Equivalents at Beginning of Year</t>
  </si>
  <si>
    <t>Cash and Cash Equivalents at End of Year</t>
  </si>
  <si>
    <t>Length of</t>
  </si>
  <si>
    <t xml:space="preserve">Number </t>
  </si>
  <si>
    <t>Size of</t>
  </si>
  <si>
    <t>60 cycle, 3 phase)</t>
  </si>
  <si>
    <t>Supporting</t>
  </si>
  <si>
    <t xml:space="preserve">Pole or Circuit </t>
  </si>
  <si>
    <t>of Circuits</t>
  </si>
  <si>
    <t>Conductor</t>
  </si>
  <si>
    <t>Operating</t>
  </si>
  <si>
    <t>Designed</t>
  </si>
  <si>
    <t>Structure</t>
  </si>
  <si>
    <t>Miles</t>
  </si>
  <si>
    <t>and Material</t>
  </si>
  <si>
    <t>SUBSTATIONS</t>
  </si>
  <si>
    <t xml:space="preserve">  1.  Report below the information called for concerning</t>
  </si>
  <si>
    <t xml:space="preserve">  5.  Designate substations or major items of equipment leased</t>
  </si>
  <si>
    <t xml:space="preserve">  substations of the respondent as of the end of the</t>
  </si>
  <si>
    <t>from others, jointly owned with others, or operated otherwise</t>
  </si>
  <si>
    <t xml:space="preserve">  year.</t>
  </si>
  <si>
    <t>than by reason of sole ownership by the respondent.  For</t>
  </si>
  <si>
    <t xml:space="preserve">  2.  Substations which serve only one industrial or street</t>
  </si>
  <si>
    <t>Kwh Sold</t>
  </si>
  <si>
    <t>Base</t>
  </si>
  <si>
    <t>PPAC Factor</t>
  </si>
  <si>
    <t>PPAC was</t>
  </si>
  <si>
    <t>Rendered</t>
  </si>
  <si>
    <t>Revenues</t>
  </si>
  <si>
    <t>per kwh</t>
  </si>
  <si>
    <t>Applied</t>
  </si>
  <si>
    <t xml:space="preserve">                                            (Here insert exact identification of the sections and pages comprising this report)</t>
  </si>
  <si>
    <t xml:space="preserve"> .......................................................................................................................................................................................</t>
  </si>
  <si>
    <t>is true and correct to the best of my knowledge and belief.   As to matters not actually stated upon my knowledge,</t>
  </si>
  <si>
    <t xml:space="preserve"> ......................................................................................................................................................................................</t>
  </si>
  <si>
    <t>e. Street &amp;Signal Lighting</t>
  </si>
  <si>
    <t>Per Kwh</t>
  </si>
  <si>
    <t>f. Other Sales of Electric</t>
  </si>
  <si>
    <t>Rate &amp; Time</t>
  </si>
  <si>
    <t>j. Telephone Equipment</t>
  </si>
  <si>
    <t>Amounts of revenue should be reported on the same basis as entries in column (f) of page 300 and amounts receivable on other than a monthly basis</t>
  </si>
  <si>
    <t>may be allocated on equal amounts to the months where applicable.</t>
  </si>
  <si>
    <t xml:space="preserve">     3.    Below line thirteen show the manner in which the sales under the service classification or contracts were  distributed to the </t>
  </si>
  <si>
    <t>revenue accounts.</t>
  </si>
  <si>
    <t xml:space="preserve">     4.    The Kwh shown in this schedule shall be measured by consumers' meters or in the case of sales not metered, estimated at the point </t>
  </si>
  <si>
    <t xml:space="preserve">of delivery to the customer , or in the case of street lighting for which the utility furnishes the conductors, at the lamp. </t>
  </si>
  <si>
    <t xml:space="preserve">      5.    Show below by months the following information with respect to the Purchased Power Adjustment Clause (PPAC);</t>
  </si>
  <si>
    <t xml:space="preserve">a) PPAC factor per kwh as shown on monthly statements; (b) total kwh to the PPAC factor was applied; (c) revenues generated from the </t>
  </si>
  <si>
    <t xml:space="preserve">TOTALS </t>
  </si>
  <si>
    <t>application of the PPAC.</t>
  </si>
  <si>
    <t xml:space="preserve">      6.    In footnotes provide the following; Base Purchased Power Cost(s) and the period for which effective.</t>
  </si>
  <si>
    <t>TOTALS FOR THE YEAR</t>
  </si>
  <si>
    <t>Number of</t>
  </si>
  <si>
    <t>July</t>
  </si>
  <si>
    <t>August</t>
  </si>
  <si>
    <t>September</t>
  </si>
  <si>
    <t xml:space="preserve">October </t>
  </si>
  <si>
    <t>November</t>
  </si>
  <si>
    <t xml:space="preserve">December </t>
  </si>
  <si>
    <t>February</t>
  </si>
  <si>
    <t>March</t>
  </si>
  <si>
    <t>April</t>
  </si>
  <si>
    <t>May</t>
  </si>
  <si>
    <t>Account 601</t>
  </si>
  <si>
    <t>Account 602</t>
  </si>
  <si>
    <t>Account 603</t>
  </si>
  <si>
    <t>Account 604</t>
  </si>
  <si>
    <t>Account 605</t>
  </si>
  <si>
    <t>Account 606</t>
  </si>
  <si>
    <t>Account 607</t>
  </si>
  <si>
    <t xml:space="preserve">  be grouped according to functional character, but the</t>
  </si>
  <si>
    <t>basis of sharing expenses or other accounting between the</t>
  </si>
  <si>
    <t xml:space="preserve">  number of such substations must be shown.</t>
  </si>
  <si>
    <t>parties, and state amounts and accounts affected in respon-</t>
  </si>
  <si>
    <t>4.  Indicate in column (b) the functional character of each</t>
  </si>
  <si>
    <t xml:space="preserve">          Total Investments </t>
  </si>
  <si>
    <t>Interest Accrued (249)</t>
  </si>
  <si>
    <t>CURRENT ASSETS</t>
  </si>
  <si>
    <t>Advanced Billing and Payments (251)</t>
  </si>
  <si>
    <t>Cash (121)</t>
  </si>
  <si>
    <t>Miscellaneous Current Liabilities (252)</t>
  </si>
  <si>
    <t>Working Funds (122)</t>
  </si>
  <si>
    <t xml:space="preserve">          Total  Current  Liabilities</t>
  </si>
  <si>
    <t>Materials and Supplies (123)</t>
  </si>
  <si>
    <t>RESERVES</t>
  </si>
  <si>
    <t>Receivables from Operating Municipality (124)</t>
  </si>
  <si>
    <t>Depreciation Reserves (261)</t>
  </si>
  <si>
    <t>Accounts Receivable (125)</t>
  </si>
  <si>
    <t>Amortization Reserves (262)</t>
  </si>
  <si>
    <t>Notes Receivable (126)</t>
  </si>
  <si>
    <t>Contributions for Extensions (263)</t>
  </si>
  <si>
    <t>Interest and Dividends Receivable (127)</t>
  </si>
  <si>
    <t>Insurance Reserve (264)</t>
  </si>
  <si>
    <t>Prepayments (128)</t>
  </si>
  <si>
    <t>Injuries and Damages Reserve (265)</t>
  </si>
  <si>
    <t>Special Deposits (129)</t>
  </si>
  <si>
    <t>Reserve for Uncollectible Accounts (266)</t>
  </si>
  <si>
    <t>Miscellaneous Current Assets (131)</t>
  </si>
  <si>
    <t>Miscellaneous Reserves (267)</t>
  </si>
  <si>
    <t xml:space="preserve">          Total Current  Assets </t>
  </si>
  <si>
    <t xml:space="preserve">          Total Operating Reserves</t>
  </si>
  <si>
    <t>DEFERRED DEBITS</t>
  </si>
  <si>
    <t>DEFERRED CREDITS</t>
  </si>
  <si>
    <t>any substation or equipment operated under lease, give name</t>
  </si>
  <si>
    <t xml:space="preserve">  railway customer should not be listed below.</t>
  </si>
  <si>
    <t>of lessor, date and period of lease, and annual rent.  For any</t>
  </si>
  <si>
    <t xml:space="preserve">  3.  Substations with capacities of less than 10 MVa,</t>
  </si>
  <si>
    <t>substation or equipment operated other than by reason of sole</t>
  </si>
  <si>
    <t xml:space="preserve">  except those serving customers with energy for resale, may</t>
  </si>
  <si>
    <t>ownership or lease, give name of co-owner or other party, explain</t>
  </si>
  <si>
    <t>Luke Wenschhof</t>
  </si>
  <si>
    <t>L. Kay Wharmby</t>
  </si>
  <si>
    <t>Matthew Hegarty</t>
  </si>
  <si>
    <t>Thomas Santillo</t>
  </si>
  <si>
    <t>Andrew May</t>
  </si>
  <si>
    <t>Donna Froelicher</t>
  </si>
  <si>
    <t>*********************************************</t>
  </si>
  <si>
    <t xml:space="preserve">to the consumer.  In the case of street lighting for which the utility the conductors, at the lamp. </t>
  </si>
  <si>
    <t xml:space="preserve"> (e)</t>
  </si>
  <si>
    <t xml:space="preserve">Public Street Lighting - Operating Mun. </t>
  </si>
  <si>
    <t>Sales to Railrods and Street RR</t>
  </si>
  <si>
    <t>Totals</t>
  </si>
  <si>
    <t>Total for Entire System</t>
  </si>
  <si>
    <t>304A</t>
  </si>
  <si>
    <t>Page 304</t>
  </si>
  <si>
    <t>1.  Show the particulars of electric energy purchased for redistribution in so far as such transactions come within the scope</t>
  </si>
  <si>
    <t xml:space="preserve">of account 721, Electricity Purchased. </t>
  </si>
  <si>
    <t>2.  Give corresponding particulars of such sales of electricity as come within the scope of account 606, Sales to Other</t>
  </si>
  <si>
    <t>Distributors.</t>
  </si>
  <si>
    <t>3.   Show in column (b) the Service Classification Number or the date of the contract under which purchases or sales</t>
  </si>
  <si>
    <t xml:space="preserve">were made.  If any change in rates occurred during the year give entries in columns (b) thru (f) separately in respect of each </t>
  </si>
  <si>
    <t xml:space="preserve">rate, and specify the period within the year to which each rate was applicable. </t>
  </si>
  <si>
    <t>Net Charge or Credit to Respondent</t>
  </si>
  <si>
    <t>Purchaser or Seller</t>
  </si>
  <si>
    <t>S.C. No or</t>
  </si>
  <si>
    <t xml:space="preserve">Total number of Kwh </t>
  </si>
  <si>
    <t>Sold By</t>
  </si>
  <si>
    <t>Purchased By</t>
  </si>
  <si>
    <t xml:space="preserve">Average Net </t>
  </si>
  <si>
    <t>and Point of Delivery or Receipt</t>
  </si>
  <si>
    <t>Date of Purchase</t>
  </si>
  <si>
    <t xml:space="preserve">1. Show below the requested analysis of balances carried at any time during the year in account 261. </t>
  </si>
  <si>
    <t>2. In columns (f) thru (i), give like analysis of the balances carried in account 262 Amortization Reserves.</t>
  </si>
  <si>
    <t>CONSTRUCTION WORK IN PROGRESS (Account 110)</t>
  </si>
  <si>
    <t xml:space="preserve">1.  Report below descriptions and balances at the end of the year for each project in process of construction. </t>
  </si>
  <si>
    <t xml:space="preserve">2.  Minor projects may be grouped. </t>
  </si>
  <si>
    <t xml:space="preserve"> Description of Each Project</t>
  </si>
  <si>
    <t>Amount</t>
  </si>
  <si>
    <t>OTHER PROPERTY (Accounts 109 and 112)</t>
  </si>
  <si>
    <t>1.  Report below descriptions and balances at the end of the year.</t>
  </si>
  <si>
    <t xml:space="preserve"> Description of Each Property</t>
  </si>
  <si>
    <t>Operating Property - General</t>
  </si>
  <si>
    <t>Non-Operating Property</t>
  </si>
  <si>
    <t>Page 202</t>
  </si>
  <si>
    <t>Investments (Accounts 113, 114, 115 and 117)</t>
  </si>
  <si>
    <t>1. Report below investments in Accounts 113, Loans to Operating Municipality; 114, Miscellaneous Investments; 115, Sinking Funds;  and 117, Miscellaneous Special Funds.</t>
  </si>
  <si>
    <t>2. Investment in Securities - List and describe each security owned, giving name of issuer.  For bonds also give principal amount, date of issue, maturity, and interest rate.</t>
  </si>
  <si>
    <t xml:space="preserve">     For capital stock state number of shares, class and series of stock.  Minor investments may be grouped by classes.</t>
  </si>
  <si>
    <t>3. Investment Advances - Report separately for each person or company the amounts of loans or investment advances which are subject to repayment but which are not</t>
  </si>
  <si>
    <t xml:space="preserve">     subject to current settlement.  With respect to each advance show whether the advance is a note or open account.  Each note should be listed giving date of issuance, </t>
  </si>
  <si>
    <t>751.2</t>
  </si>
  <si>
    <t>Operation of Street Lighting &amp; Sig System</t>
  </si>
  <si>
    <t>752.</t>
  </si>
  <si>
    <t>Repairs to Street Lighting &amp; Sig Sys Equipment</t>
  </si>
  <si>
    <t>753.</t>
  </si>
  <si>
    <t>Depreciation of Street Lighting &amp; Sig Sys Equip</t>
  </si>
  <si>
    <t>754.</t>
  </si>
  <si>
    <t>Street Lighting &amp; Signal System Rents</t>
  </si>
  <si>
    <t>Total Street Lighting &amp; Signal System Expense</t>
  </si>
  <si>
    <t>761.</t>
  </si>
  <si>
    <t>Consumer Accounting and Collection Labor &amp; Sup</t>
  </si>
  <si>
    <t>764.</t>
  </si>
  <si>
    <t>Consumer Accounting and Collection Rents</t>
  </si>
  <si>
    <t>Total Customer Accounting &amp; Collection Expense</t>
  </si>
  <si>
    <t>771.</t>
  </si>
  <si>
    <t xml:space="preserve">         and the date customers are billed.</t>
  </si>
  <si>
    <t xml:space="preserve">       Total Other Operating Revenues</t>
  </si>
  <si>
    <t xml:space="preserve">    3.  The period between the billing date and the </t>
  </si>
  <si>
    <t>Total Electric Operating Revenues</t>
  </si>
  <si>
    <t xml:space="preserve">         date on which discounts are forfeited.</t>
  </si>
  <si>
    <t>Footnotes:</t>
  </si>
  <si>
    <t>Page 300</t>
  </si>
  <si>
    <t>SALES BY SERVICE CLASSIFICATION - ELECTRIC</t>
  </si>
  <si>
    <t>SALES BY SERVICE CLASSIFICATION - ELECTRIC (Continued)</t>
  </si>
  <si>
    <t xml:space="preserve">     1.    Show below by months the number of customers and the KWH of electric energy under each schedule and classification.  When the same</t>
  </si>
  <si>
    <t xml:space="preserve">Schedule No. </t>
  </si>
  <si>
    <t>Service Classification No.</t>
  </si>
  <si>
    <t xml:space="preserve">rate is contained on more than one schedule, all sales and revenues under that rate may be combined, but each schedule and each </t>
  </si>
  <si>
    <t>Kwh to which</t>
  </si>
  <si>
    <t xml:space="preserve">classification No. must be shown on the column heading above the columns in which sales are listed. </t>
  </si>
  <si>
    <t>Month</t>
  </si>
  <si>
    <t>Number of Bills</t>
  </si>
  <si>
    <t>Deductions from Rent Revenues - Other</t>
  </si>
  <si>
    <t>Rent for Lease of Other Plant - Debit</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</si>
  <si>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</si>
  <si>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</si>
  <si>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</si>
  <si>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</si>
  <si>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</si>
  <si>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</si>
  <si>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kilowatt</t>
  </si>
  <si>
    <t xml:space="preserve">  month such that the total on line 41 matches the total on line 20.</t>
  </si>
  <si>
    <t>load (60-minute integration) associated with the net energy for</t>
  </si>
  <si>
    <t xml:space="preserve">The file has been saved as muniar.xls.  The pages/schedules are separated by </t>
  </si>
  <si>
    <t>Name Plate</t>
  </si>
  <si>
    <t>Demand</t>
  </si>
  <si>
    <t>Excluding</t>
  </si>
  <si>
    <t>Cost of Plant</t>
  </si>
  <si>
    <t>Per MW</t>
  </si>
  <si>
    <t>Operation</t>
  </si>
  <si>
    <t>of</t>
  </si>
  <si>
    <t>(In cents</t>
  </si>
  <si>
    <t>Const.</t>
  </si>
  <si>
    <t>Rating</t>
  </si>
  <si>
    <t>KW</t>
  </si>
  <si>
    <t>Inst</t>
  </si>
  <si>
    <t>Exc'l. Fuel</t>
  </si>
  <si>
    <t>Maintenance</t>
  </si>
  <si>
    <t>per million</t>
  </si>
  <si>
    <t>(in KW)</t>
  </si>
  <si>
    <t>(60 Min.)</t>
  </si>
  <si>
    <t>Use</t>
  </si>
  <si>
    <t>Capacity</t>
  </si>
  <si>
    <t>Btu)</t>
  </si>
  <si>
    <t>BOILER EQUIPMENT AT GENERATING PLANTS</t>
  </si>
  <si>
    <t>BOILER EQUIPMENT AT GENERATING PLANTS (Continued)</t>
  </si>
  <si>
    <t xml:space="preserve">  1.  Show the particulars called for concerning the boiler equipment owned by or leased by respondent at generating plants at the </t>
  </si>
  <si>
    <t xml:space="preserve">    2.  If any equipment was out of service at the end of the year, state that fact in a footnote, designating the equipment out of service</t>
  </si>
  <si>
    <t>end of the year., classifying the boiler equipment by plant.  Give in a footnote the character of construction.</t>
  </si>
  <si>
    <t xml:space="preserve">     and the date when operation was discontinued.</t>
  </si>
  <si>
    <t>Type</t>
  </si>
  <si>
    <t>Working</t>
  </si>
  <si>
    <t>Evaporative</t>
  </si>
  <si>
    <t>Nominal</t>
  </si>
  <si>
    <t>Name of Maker</t>
  </si>
  <si>
    <t>Pressure</t>
  </si>
  <si>
    <t>hp per</t>
  </si>
  <si>
    <t>Footnotes</t>
  </si>
  <si>
    <t>Boiler</t>
  </si>
  <si>
    <t>(lbs per sq in)</t>
  </si>
  <si>
    <t>(M lbs water/hr)</t>
  </si>
  <si>
    <t>Boilers</t>
  </si>
  <si>
    <t>Horsepower</t>
  </si>
  <si>
    <t>Page 401</t>
  </si>
  <si>
    <t>Page 402</t>
  </si>
  <si>
    <t>TRANSMISSION LINE STATISTICS</t>
  </si>
  <si>
    <t xml:space="preserve">  1. Report information concerning transmission lines, cost of lines,</t>
  </si>
  <si>
    <t>the remainder of the line.</t>
  </si>
  <si>
    <t xml:space="preserve">  and expenses for year.  List each transmission line having nominal</t>
  </si>
  <si>
    <t>4.  Report in column (f) the total pole miles of each</t>
  </si>
  <si>
    <t xml:space="preserve">  voltage of 132 kilovolts or greater.  Report transmission lines below</t>
  </si>
  <si>
    <t>transmission line.  In the case of underground lines, report</t>
  </si>
  <si>
    <t xml:space="preserve">  these voltages in group totals only for each voltage.</t>
  </si>
  <si>
    <t>circuit miles.</t>
  </si>
  <si>
    <t xml:space="preserve">  2.  Transmission lines include all lines covered by the definition</t>
  </si>
  <si>
    <t xml:space="preserve">     Real Property Taxes</t>
  </si>
  <si>
    <t xml:space="preserve">     Operating Grants Received</t>
  </si>
  <si>
    <t xml:space="preserve">     Transfers to/from Other Funds</t>
  </si>
  <si>
    <t xml:space="preserve">     Proceeds of Debt (Non-Capital)</t>
  </si>
  <si>
    <t xml:space="preserve">     Payment  of Debt (Non-Capital)</t>
  </si>
  <si>
    <t xml:space="preserve">     Interest Expense (Non-Capital)</t>
  </si>
  <si>
    <t xml:space="preserve">               Net Cash Provided/(Used) by Non-Capital and Financing Activities:</t>
  </si>
  <si>
    <t>Cash Flows from Capital and Related Financing Activities:</t>
  </si>
  <si>
    <t xml:space="preserve">     Proceeds of Debt (Capital)</t>
  </si>
  <si>
    <t xml:space="preserve">     Principal Payments Debt (Capital)</t>
  </si>
  <si>
    <t xml:space="preserve">     Interest Expense (Capital)</t>
  </si>
  <si>
    <t xml:space="preserve">     Capital Contributed by Developers</t>
  </si>
  <si>
    <t xml:space="preserve">     Capital Contributed by Other Funds</t>
  </si>
  <si>
    <t xml:space="preserve">     Payments to Contractors (Net Change in Net Plant not Including Depreciation)</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</si>
  <si>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</si>
  <si>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</si>
  <si>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</si>
  <si>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</si>
  <si>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</si>
  <si>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ELECTRIC WATTHOUR METERS IN-SERVICE AND TEST RESULTS</t>
  </si>
  <si>
    <t>Consumer Deposits Fund</t>
  </si>
  <si>
    <t>Various</t>
  </si>
  <si>
    <t>None</t>
  </si>
  <si>
    <t>Account 608</t>
  </si>
  <si>
    <t>Account 609</t>
  </si>
  <si>
    <t>Account 610</t>
  </si>
  <si>
    <t xml:space="preserve">NYSPSC 195-98 </t>
  </si>
  <si>
    <t>Page 301</t>
  </si>
  <si>
    <t>Page 302</t>
  </si>
  <si>
    <t>Page 303</t>
  </si>
  <si>
    <t>Page 303a</t>
  </si>
  <si>
    <t>Page 303B</t>
  </si>
  <si>
    <t>Page 303C</t>
  </si>
  <si>
    <t>SALES BY MUNICIPALITIES - ELECTRIC</t>
  </si>
  <si>
    <t>Special Equipment accounts using direct labor percentages.</t>
  </si>
  <si>
    <t>year, and how determined.</t>
  </si>
  <si>
    <t xml:space="preserve">  the mileage of each type of construction by the use of brackets</t>
  </si>
  <si>
    <t xml:space="preserve">  and extra lines.  Minor portions of a transmission line of a</t>
  </si>
  <si>
    <t xml:space="preserve">  different type of construction need not be distinguished from</t>
  </si>
  <si>
    <t>Voltage (KV)</t>
  </si>
  <si>
    <t>Designation</t>
  </si>
  <si>
    <t>(Indicate where other than</t>
  </si>
  <si>
    <t>Type of</t>
  </si>
  <si>
    <t>them in accordance with the inquiries.  Each inquiry should be</t>
  </si>
  <si>
    <t>date operations began or ceased and give reference to Com-</t>
  </si>
  <si>
    <t>Customer Accounting and Collection Rents</t>
  </si>
  <si>
    <t>INCOME, Ln 83</t>
  </si>
  <si>
    <t>Sales Rents</t>
  </si>
  <si>
    <t>INCOME, Ln 92</t>
  </si>
  <si>
    <t>INCOME, Ln 105</t>
  </si>
  <si>
    <t>Total Rent Expense</t>
  </si>
  <si>
    <t>INCOME, Ln 155=&gt;Ln 161</t>
  </si>
  <si>
    <t>Page 10</t>
  </si>
  <si>
    <t>Detail of Rate Base</t>
  </si>
  <si>
    <t>Avg</t>
  </si>
  <si>
    <t>Beg of Year</t>
  </si>
  <si>
    <t>Pg 104, Ln 2 (c) &amp; (d)</t>
  </si>
  <si>
    <t>Operating Property - Other Operations</t>
  </si>
  <si>
    <t>Pg 104, Ln 3 (c) &amp; (d)</t>
  </si>
  <si>
    <t>Pg 104, Ln 4 (c) &amp; (d)</t>
  </si>
  <si>
    <t xml:space="preserve">               Utility Plant in Service</t>
  </si>
  <si>
    <t>Pg 104, Ln 5 (c) &amp; (d)</t>
  </si>
  <si>
    <t>Accumulated Provision for Depreciation</t>
  </si>
  <si>
    <t>Pg 105, Ln 19 (c) &amp; (d)</t>
  </si>
  <si>
    <t>Accumulated Provision for Amortization</t>
  </si>
  <si>
    <t>Pg 105, Ln 20 (c) &amp; (d)</t>
  </si>
  <si>
    <t xml:space="preserve">               Accumulated Provision for Depre and Amort</t>
  </si>
  <si>
    <t>Pg 105, Ln 21 (c) &amp; (d)</t>
  </si>
  <si>
    <t>Pg104, Ln 18 (c) &amp; (d)</t>
  </si>
  <si>
    <t>Pg 104, Ln 23 (c) &amp; (d)</t>
  </si>
  <si>
    <t>Page 11</t>
  </si>
  <si>
    <t>Detail of Rate of Return</t>
  </si>
  <si>
    <t>Capital Structure</t>
  </si>
  <si>
    <t>Debt</t>
  </si>
  <si>
    <t>Bonds</t>
  </si>
  <si>
    <t>Pg 105, Ln 2 (c) &amp; (d)</t>
  </si>
  <si>
    <t>Equipment Obligations - Long Term</t>
  </si>
  <si>
    <t>Pg 105, Ln 3 (c) &amp; (d)</t>
  </si>
  <si>
    <t>Miscellaneous Long Term Debt</t>
  </si>
  <si>
    <t>Pg 105, Ln 4 (c) &amp; (d)</t>
  </si>
  <si>
    <t>Pg 105, Ln 9 (c) &amp; (d)</t>
  </si>
  <si>
    <t>Matured Long-Term Debt</t>
  </si>
  <si>
    <t>Pg 105, Ln 12 (c) &amp; (d)</t>
  </si>
  <si>
    <t>Unamortized Premium on Debt</t>
  </si>
  <si>
    <t>Pg 105, Ln 28 (c) &amp; (d)</t>
  </si>
  <si>
    <t>Unamortized Debt Discount and Expense</t>
  </si>
  <si>
    <t>Pg 104, Ln 28 (c) &amp; (d)</t>
  </si>
  <si>
    <t xml:space="preserve">     2.    Contract sales within each month, not charged under a filed tariff, may be combined under a</t>
  </si>
  <si>
    <t>general heading " Contract Sales"; all current delivered to the operating municipality should be combined under "Sales to Operating Municipality" :</t>
  </si>
  <si>
    <t xml:space="preserve">sales to other municipalities for street lighting purposes or under special arrangements should be grouped under " Sales to Other Municipalities". </t>
  </si>
  <si>
    <t>phrases, herein are to be interpreted in accordance with the said classification.</t>
  </si>
  <si>
    <t>2.</t>
  </si>
  <si>
    <t xml:space="preserve">               Debt</t>
  </si>
  <si>
    <t>Pg 105, Ln 10 (c) &amp; (d)</t>
  </si>
  <si>
    <t>Surplus</t>
  </si>
  <si>
    <t>Contributions - Operating Muncipality</t>
  </si>
  <si>
    <t>Pg 105, Ln 32 (c) &amp; (d)</t>
  </si>
  <si>
    <t>Pg 105, Ln 33 (c) &amp; (d)</t>
  </si>
  <si>
    <t>Deficit</t>
  </si>
  <si>
    <t>Pg 104, Ln 37 (c) &amp; (d)</t>
  </si>
  <si>
    <t xml:space="preserve">               Surplus</t>
  </si>
  <si>
    <t>Interest Costs</t>
  </si>
  <si>
    <t>Interest on Debt</t>
  </si>
  <si>
    <t>Pg 252, Ln 20 (k)</t>
  </si>
  <si>
    <t>Pg 252, Ln 28 (k)</t>
  </si>
  <si>
    <t>Pg 252, Ln 35 (k)</t>
  </si>
  <si>
    <t>Pg 250, Ln 22 (g)</t>
  </si>
  <si>
    <t>Unamortized Premium on Debt (Credit)</t>
  </si>
  <si>
    <t>Pg 106, Ln 36 (c)</t>
  </si>
  <si>
    <t>Pg 106, Ln 35 (c)</t>
  </si>
  <si>
    <t xml:space="preserve">               Interest on Debt</t>
  </si>
  <si>
    <t>Interest on Customer Deposits</t>
  </si>
  <si>
    <t>Pg 309, Ln 10 (f)</t>
  </si>
  <si>
    <t>COMPARATIVE BALANCE SHEET (LIABILITIES AND OTHER CREDITS)</t>
  </si>
  <si>
    <t>Ref.</t>
  </si>
  <si>
    <t>Balance at</t>
  </si>
  <si>
    <t>Increase</t>
  </si>
  <si>
    <t>Title of Account_x0014_</t>
  </si>
  <si>
    <t>Page No.</t>
  </si>
  <si>
    <t>Beg. of Year</t>
  </si>
  <si>
    <t>End of Year</t>
  </si>
  <si>
    <t>(Decrease)</t>
  </si>
  <si>
    <t>(a)_x0014_</t>
  </si>
  <si>
    <t>FIXED ASSETS</t>
  </si>
  <si>
    <t>LONG-TERM DEBT</t>
  </si>
  <si>
    <t>Operating Property - Electric (101)</t>
  </si>
  <si>
    <t>Bonds (231)</t>
  </si>
  <si>
    <t>Operating Property - Other Operations (102-108)</t>
  </si>
  <si>
    <t>Equipment Obligations - Long Term (232)</t>
  </si>
  <si>
    <t>Operating Property - General (109)</t>
  </si>
  <si>
    <t>Miscellaneous Long Term Debt (233)</t>
  </si>
  <si>
    <t>Construction Work in Progress (110)</t>
  </si>
  <si>
    <t xml:space="preserve">          Total Long-Term Debt</t>
  </si>
  <si>
    <t>Non-Operating Property (112)</t>
  </si>
  <si>
    <t>CURRENT AND ACCRUED LIABILITIES</t>
  </si>
  <si>
    <t xml:space="preserve">          Total Fixed Assets</t>
  </si>
  <si>
    <t>Payables to Operating Municipality (241)</t>
  </si>
  <si>
    <t>INVESTMENTS</t>
  </si>
  <si>
    <t>Accounts Payable (242)</t>
  </si>
  <si>
    <t>Loans to Operating Municipality (113)</t>
  </si>
  <si>
    <t>Notes Payable (243)</t>
  </si>
  <si>
    <t>Miscellaneous Investments (114)</t>
  </si>
  <si>
    <t>Customer Deposits (244)</t>
  </si>
  <si>
    <t>Sinking Funds (115)</t>
  </si>
  <si>
    <t>Matured Interest (245)</t>
  </si>
  <si>
    <t>Depreciation Funds (116)</t>
  </si>
  <si>
    <t>Matured Long-Term Debt (246)</t>
  </si>
  <si>
    <t>Miscellaneous Special Funds (117)</t>
  </si>
  <si>
    <t>Taxes Accrued (248)</t>
  </si>
  <si>
    <t>General Information and</t>
  </si>
  <si>
    <t>Financial Statements</t>
  </si>
  <si>
    <t>101</t>
  </si>
  <si>
    <t>1a</t>
  </si>
  <si>
    <t>1-various</t>
  </si>
  <si>
    <t>Commissioners, Officers. and Other Key Employees</t>
  </si>
  <si>
    <t>102</t>
  </si>
  <si>
    <t>1-106&amp;107</t>
  </si>
  <si>
    <t>Important Changes During the Year</t>
  </si>
  <si>
    <t>103</t>
  </si>
  <si>
    <t>23-127</t>
  </si>
  <si>
    <t>Comparative Balance Sheet</t>
  </si>
  <si>
    <t>104-105</t>
  </si>
  <si>
    <t>2&amp;3-101</t>
  </si>
  <si>
    <t>Comparative Income Statement</t>
  </si>
  <si>
    <t>106</t>
  </si>
  <si>
    <t>11-112</t>
  </si>
  <si>
    <t>Surplus Account</t>
  </si>
  <si>
    <t>11-113</t>
  </si>
  <si>
    <t xml:space="preserve">          Net Utility Plant</t>
  </si>
  <si>
    <t>ROR, Total Ln 37, Ln 39, Ln 41</t>
  </si>
  <si>
    <t>Materials and Supplies</t>
  </si>
  <si>
    <t>RB, Ln 21 (c)</t>
  </si>
  <si>
    <t>Prepayments</t>
  </si>
  <si>
    <t>RB, Ln 24 (c)</t>
  </si>
  <si>
    <t>Cash Working Capital</t>
  </si>
  <si>
    <t>ROR, Ln 74</t>
  </si>
  <si>
    <t xml:space="preserve">          Rate Base</t>
  </si>
  <si>
    <t>ROR, Total Ln 43=&gt;Ln 54</t>
  </si>
  <si>
    <t>Page 3</t>
  </si>
  <si>
    <t>For the Rate Year ended</t>
  </si>
  <si>
    <t>Total Operating Expenses</t>
  </si>
  <si>
    <t>ROR, Ln 22</t>
  </si>
  <si>
    <t>Deduct:</t>
  </si>
  <si>
    <t>ROR, Ln 6</t>
  </si>
  <si>
    <t>N/A</t>
  </si>
  <si>
    <t>ROR, Ln 7</t>
  </si>
  <si>
    <t>ROR, Ln16</t>
  </si>
  <si>
    <t>ROR, Ln17</t>
  </si>
  <si>
    <t>ROR, Ln18</t>
  </si>
  <si>
    <t xml:space="preserve">               Adjusted Amount</t>
  </si>
  <si>
    <t>ROR, Ln 58 minus Ln 61=&gt;Ln 67</t>
  </si>
  <si>
    <t>Working Capital - Operating Expenses @ 1/8</t>
  </si>
  <si>
    <t>ROR, Ln 68/8</t>
  </si>
  <si>
    <t>Total Cash Working Capital</t>
  </si>
  <si>
    <t>ROR, Total Ln 70, Ln 72</t>
  </si>
  <si>
    <t>Page 4</t>
  </si>
  <si>
    <t>Per</t>
  </si>
  <si>
    <t>Rate</t>
  </si>
  <si>
    <t>Furnish the indicated data with respect to commissioners, officers and supervisors, whether or not they received any</t>
  </si>
  <si>
    <t>IEEP, Inc.</t>
  </si>
  <si>
    <t>Municipal Electric Utilities Association</t>
  </si>
  <si>
    <t>Southeastern Data Cooperative, Inc.</t>
  </si>
  <si>
    <t>Technical Assistance &amp; Services, Inc.</t>
  </si>
  <si>
    <t>Energy Efficiency Programs</t>
  </si>
  <si>
    <t>Meetings,Training&amp;Workshops</t>
  </si>
  <si>
    <t>Software Support,Printg.&amp;Post.</t>
  </si>
  <si>
    <t>Engineering Work &amp; Expenses</t>
  </si>
  <si>
    <t>Give below an analysis of transactions during the year affecting account 280, Contributions-Operating Municipality, showing debits</t>
  </si>
  <si>
    <t>as positve numbers and credits as negative numbers ( ).</t>
  </si>
  <si>
    <t>If the following Transactions occurred during the year, they should be separately stated and other transactions clearly described.</t>
  </si>
  <si>
    <t>Cash Transfers, Property and Equipment Transfers, Material and Supplies, Payroll Items, Use of Rental Property for which no or</t>
  </si>
  <si>
    <t>Supplied To or By Others</t>
  </si>
  <si>
    <t>Respondent</t>
  </si>
  <si>
    <t>Price (Cents)</t>
  </si>
  <si>
    <t>Sales</t>
  </si>
  <si>
    <t xml:space="preserve">          TOTAL</t>
  </si>
  <si>
    <t>Purchases</t>
  </si>
  <si>
    <t>FUEL CONSUMED - ELECTRIC</t>
  </si>
  <si>
    <t xml:space="preserve">Show the requested information of each station equipped for generation of electric energy by other than hydro-electric power. </t>
  </si>
  <si>
    <t xml:space="preserve">If more than one kind of fuel is consumed at a substation, use a separate column for each kind of fuel. </t>
  </si>
  <si>
    <t>Kind of Fuel</t>
  </si>
  <si>
    <t>Quantity on hand beginning of year</t>
  </si>
  <si>
    <t>(387) General Tools and Implements</t>
  </si>
  <si>
    <t>(387)</t>
  </si>
  <si>
    <t>(388) Miscellaneous General Equipment</t>
  </si>
  <si>
    <t>(388)</t>
  </si>
  <si>
    <t>(391) Miscellaneous Tangible Property</t>
  </si>
  <si>
    <t>(391)</t>
  </si>
  <si>
    <t xml:space="preserve">(392) Undistributed Operating Property </t>
  </si>
  <si>
    <t>(392)</t>
  </si>
  <si>
    <t>(102-</t>
  </si>
  <si>
    <t>108)  Operating Property - Other Departments</t>
  </si>
  <si>
    <t>108)</t>
  </si>
  <si>
    <t>Page 200</t>
  </si>
  <si>
    <t>Page 201</t>
  </si>
  <si>
    <t>*Robert Cantwell</t>
  </si>
  <si>
    <t>3.  If preceding year columns (i), (k) and (m) are not derived from previously reported figures, explain any inconsistencies.</t>
  </si>
  <si>
    <t>Average Number</t>
  </si>
  <si>
    <t>Operating Revenues</t>
  </si>
  <si>
    <t>Number of KWH Sold</t>
  </si>
  <si>
    <t>Of Customers</t>
  </si>
  <si>
    <t>Current Year</t>
  </si>
  <si>
    <t>Previous Year</t>
  </si>
  <si>
    <t>Per Month</t>
  </si>
  <si>
    <t>Revenues at</t>
  </si>
  <si>
    <t xml:space="preserve">Discounts Not </t>
  </si>
  <si>
    <t>Total Revenue</t>
  </si>
  <si>
    <t>Number</t>
  </si>
  <si>
    <t>Account Title</t>
  </si>
  <si>
    <t>Base Plus</t>
  </si>
  <si>
    <t xml:space="preserve">Taken </t>
  </si>
  <si>
    <t>for</t>
  </si>
  <si>
    <t>PPAC</t>
  </si>
  <si>
    <t>Late Charges</t>
  </si>
  <si>
    <t>Pre. Yr.</t>
  </si>
  <si>
    <t>SALES OF ELECTRICITY</t>
  </si>
  <si>
    <t>Residential Sales</t>
  </si>
  <si>
    <t>Commercial Sales</t>
  </si>
  <si>
    <t>Industrial Sales</t>
  </si>
  <si>
    <t>Public Street Lighting - Operating Mun.</t>
  </si>
  <si>
    <t>Unamortized Debt Discount and Expense (141)</t>
  </si>
  <si>
    <t>Unamortized Premium on Debt (271)</t>
  </si>
  <si>
    <t>Suspense to be Amortized (143)</t>
  </si>
  <si>
    <t>Miscellaneous Unadjusted Credits (272)</t>
  </si>
  <si>
    <t>Clearing Accounts (144)</t>
  </si>
  <si>
    <t xml:space="preserve">          Total Deferred Credits</t>
  </si>
  <si>
    <t>Miscellaneous Suspense (145)</t>
  </si>
  <si>
    <t>SURPLUS</t>
  </si>
  <si>
    <t>Regulatory Commission Expense (146)</t>
  </si>
  <si>
    <t>Contributions - Operating Municipality (280)</t>
  </si>
  <si>
    <t xml:space="preserve">          Total Deferred Debits</t>
  </si>
  <si>
    <t>Surplus (281)</t>
  </si>
  <si>
    <t>COMPANY SECURITIES OWNED</t>
  </si>
  <si>
    <t xml:space="preserve">          Total Surplus</t>
  </si>
  <si>
    <t>Reacquired Securities (151)</t>
  </si>
  <si>
    <t xml:space="preserve">          Total  Liabilities and Other Credits</t>
  </si>
  <si>
    <t>DEFICIT</t>
  </si>
  <si>
    <t>Deficit (161)</t>
  </si>
  <si>
    <t xml:space="preserve">          Total  Assets and Other Debits</t>
  </si>
  <si>
    <t>Quantity received during year</t>
  </si>
  <si>
    <t>Quantity used for generation</t>
  </si>
  <si>
    <t xml:space="preserve">     maturity date, and specifying whether note is a renewal.  Designate any advances due from officers, commissioners, or employees.</t>
  </si>
  <si>
    <t>Sales Labor and Supplies</t>
  </si>
  <si>
    <t>If system's financial information is audited, reviewed, or compiled by an independent accountant,</t>
  </si>
  <si>
    <t>please attach the accountants' report to the back of this report (paper copy).</t>
  </si>
  <si>
    <t xml:space="preserve">*  The numbering system used here coincides with the system used by the FERC </t>
  </si>
  <si>
    <t xml:space="preserve">electric and gas annual reports. </t>
  </si>
  <si>
    <t>GENERAL INFORMATION</t>
  </si>
  <si>
    <t xml:space="preserve">1.  Exact name of the respondent municipality.  </t>
  </si>
  <si>
    <t>2. Under what law or laws is the respondent engaged in:</t>
  </si>
  <si>
    <t>(a) Street lighting</t>
  </si>
  <si>
    <t>(b) Commercial lighting</t>
  </si>
  <si>
    <t>3.  By what board or officers is the lighting plant directly controlled?  How many members are such</t>
  </si>
  <si>
    <t>controlled?</t>
  </si>
  <si>
    <t>Transmission by Other Losses</t>
  </si>
  <si>
    <t>TOTAL (Enter Total of lines 9,</t>
  </si>
  <si>
    <t>10, 14, 18 and 19)</t>
  </si>
  <si>
    <t>MONTHLY PEAKS AND OUTPUT</t>
  </si>
  <si>
    <t xml:space="preserve">  1. If the respondent has two or more power systems which are</t>
  </si>
  <si>
    <t>Operating Revenues - Electric</t>
  </si>
  <si>
    <t>16-119</t>
  </si>
  <si>
    <t>Sales by Service Classifications - Electric</t>
  </si>
  <si>
    <t>301-303</t>
  </si>
  <si>
    <t>28-29</t>
  </si>
  <si>
    <t>20-125</t>
  </si>
  <si>
    <t>Sales by Municipalities - Electric</t>
  </si>
  <si>
    <t>19-124</t>
  </si>
  <si>
    <t>Electricity Sold to or Purchased from Others for</t>
  </si>
  <si>
    <t xml:space="preserve">   Redistribution</t>
  </si>
  <si>
    <t>Fuel Consumed - Electric</t>
  </si>
  <si>
    <t>Operating Expenses - Electric</t>
  </si>
  <si>
    <t xml:space="preserve">          Revenue Increase (Decrease)  </t>
  </si>
  <si>
    <t>ROR, Ln 114 / Ln 116</t>
  </si>
  <si>
    <t>Calculation of the Retention Factor:</t>
  </si>
  <si>
    <t>Factor</t>
  </si>
  <si>
    <t>Proof</t>
  </si>
  <si>
    <t>Sales Revenues</t>
  </si>
  <si>
    <t xml:space="preserve">- Revenue Taxes </t>
  </si>
  <si>
    <t>- Uncollectibles</t>
  </si>
  <si>
    <t>ROR, Ln 18/Ln 1</t>
  </si>
  <si>
    <t xml:space="preserve">   Sub-Total</t>
  </si>
  <si>
    <t>ROR, Ln123-Total Ln124=&gt;Ln127</t>
  </si>
  <si>
    <t>Federal Income Tax @ 35%</t>
  </si>
  <si>
    <t xml:space="preserve">  Retention Factor</t>
  </si>
  <si>
    <t>ROR, Ln 128 - Ln 130</t>
  </si>
  <si>
    <t>Page 6</t>
  </si>
  <si>
    <t>Detail of Revenues and Expenses</t>
  </si>
  <si>
    <t xml:space="preserve">Pg 300, Ln 2 (d) </t>
  </si>
  <si>
    <t xml:space="preserve">Pg 300, Ln 3 (d) </t>
  </si>
  <si>
    <t xml:space="preserve">Pg 300, Ln 4 (d) </t>
  </si>
  <si>
    <t>Public Street Lighting - Operating Muni.</t>
  </si>
  <si>
    <t xml:space="preserve">Pg 300, Ln 5 (d) </t>
  </si>
  <si>
    <t xml:space="preserve">Pg 300, Ln 6 (d) </t>
  </si>
  <si>
    <t xml:space="preserve">Pg 300, Ln 7 (d) </t>
  </si>
  <si>
    <t xml:space="preserve">Pg 300, Ln 8 (d) </t>
  </si>
  <si>
    <t xml:space="preserve">Pg 300, Ln 10 (d) </t>
  </si>
  <si>
    <t xml:space="preserve">Pg 300, Ln 11 (d) </t>
  </si>
  <si>
    <t>Discounts not taken (Late Charges)</t>
  </si>
  <si>
    <t>Pg 300, Ln 12 (e)</t>
  </si>
  <si>
    <t xml:space="preserve">               Retail Sales</t>
  </si>
  <si>
    <t>Fuel and Purchased Power</t>
  </si>
  <si>
    <t>Pg 306, Ln 4 (b)</t>
  </si>
  <si>
    <t>Pg 306, Ln 17 (b)</t>
  </si>
  <si>
    <t>Pg 306, Ln 27 (b)</t>
  </si>
  <si>
    <t>Pg 305, Ln 20 (e)</t>
  </si>
  <si>
    <t xml:space="preserve">               Fuel and Purchased Power</t>
  </si>
  <si>
    <t>Other Production Expense</t>
  </si>
  <si>
    <t>Pg 306, Ln 46 (b)</t>
  </si>
  <si>
    <t>Pg 306, Ln 10 (b)</t>
  </si>
  <si>
    <t>Pg 306, Ln 20 (b)</t>
  </si>
  <si>
    <t>Pg 306, Ln 32 (b)</t>
  </si>
  <si>
    <t>Other cost components not broken out for ROR Study:</t>
  </si>
  <si>
    <t>Wages and Salaries</t>
  </si>
  <si>
    <t>Transportation</t>
  </si>
  <si>
    <t>Pg 306, Ln 11, 21, 34 (b)</t>
  </si>
  <si>
    <t xml:space="preserve">               Other Production Expense</t>
  </si>
  <si>
    <t>Transmission Expense</t>
  </si>
  <si>
    <t>Pg 306, Ln 56 (b)</t>
  </si>
  <si>
    <t>Pg 306, Ln 53 (b)</t>
  </si>
  <si>
    <t>Pg 306, Ln 54, (b)</t>
  </si>
  <si>
    <t>4. Give date of respondent's beginning:</t>
  </si>
  <si>
    <t>answered.  Enter "none", "not applicable," or "NA" where ap-</t>
  </si>
  <si>
    <t>mission authorization, if any was required.  State also the ap-</t>
  </si>
  <si>
    <t>plicable.  If information which answers an inquiry is given</t>
  </si>
  <si>
    <t>proximate number of customers added or lost and approximate</t>
  </si>
  <si>
    <t>elsewhere in the report, make a reference to the schedule in</t>
  </si>
  <si>
    <t>annual revenues of each class of service.</t>
  </si>
  <si>
    <t>which it appears.</t>
  </si>
  <si>
    <t xml:space="preserve">   1.  Changes in and important additions to franchise rights:</t>
  </si>
  <si>
    <t xml:space="preserve">   5.  State the estimated annual effect and nature of any im-</t>
  </si>
  <si>
    <t>Describe the actual consideration given therefor and state from</t>
  </si>
  <si>
    <t>portant wage scale changes during the year.</t>
  </si>
  <si>
    <t>whom the franchise rights were acquired.  If acquired without</t>
  </si>
  <si>
    <t>the payment of consideration, state that fact.</t>
  </si>
  <si>
    <t xml:space="preserve">   6.  State briefly the status of any materially important legal</t>
  </si>
  <si>
    <t>proceedings pending at the end of the year, and the results of</t>
  </si>
  <si>
    <t xml:space="preserve">   2.  Purchase or sale of an operating unit or system:  Give a </t>
  </si>
  <si>
    <t>any such proceedings culminated during the year.</t>
  </si>
  <si>
    <t>brief description of the property, and of the transactions relating</t>
  </si>
  <si>
    <t>thereto, and reference to Commission authorization, if any was</t>
  </si>
  <si>
    <t xml:space="preserve">   7.  Describe briefly any materially important event or</t>
  </si>
  <si>
    <t>required.  Give date journal entries called for by the Uniform</t>
  </si>
  <si>
    <t>transactions of the respondent not disclosed elsewhere</t>
  </si>
  <si>
    <t>System of Accounts were submitted to the Commission.</t>
  </si>
  <si>
    <t>in this report.</t>
  </si>
  <si>
    <t xml:space="preserve">   3.  Obligations incurred as a result of issuance of securities</t>
  </si>
  <si>
    <t>or assumption of liabilities or guarantees including issuance of</t>
  </si>
  <si>
    <t>short-term debt and commercial paper having a maturity of one</t>
  </si>
  <si>
    <t>year or less.</t>
  </si>
  <si>
    <t>Page 103</t>
  </si>
  <si>
    <t>COMPARATIVE BALANCE SHEET (ASSETS AND OTHER DEBITS)</t>
  </si>
  <si>
    <t xml:space="preserve">  line has more than one type of supporting structure, indicate</t>
  </si>
  <si>
    <t>person who has significant supervisory or policy making responsibilities.</t>
  </si>
  <si>
    <t xml:space="preserve">Indicate with an asterisk (*) in column (a) those individuals who were members of the governing board </t>
  </si>
  <si>
    <t>body of the municipal electric system.</t>
  </si>
  <si>
    <t>Term Expired</t>
  </si>
  <si>
    <t>Salary</t>
  </si>
  <si>
    <t>Line</t>
  </si>
  <si>
    <t>or Current</t>
  </si>
  <si>
    <t>Portion</t>
  </si>
  <si>
    <t>No.</t>
  </si>
  <si>
    <t>Name of Person</t>
  </si>
  <si>
    <t>Title of Position</t>
  </si>
  <si>
    <t>Term Will</t>
  </si>
  <si>
    <t>Total</t>
  </si>
  <si>
    <t>Allocated to</t>
  </si>
  <si>
    <t>Expire</t>
  </si>
  <si>
    <t>Electric Dept.</t>
  </si>
  <si>
    <t>1</t>
  </si>
  <si>
    <t>2</t>
  </si>
  <si>
    <t>3</t>
  </si>
  <si>
    <t>4</t>
  </si>
  <si>
    <t>5</t>
  </si>
  <si>
    <t>6</t>
  </si>
  <si>
    <t>7</t>
  </si>
  <si>
    <t>8</t>
  </si>
  <si>
    <t>9</t>
  </si>
  <si>
    <t>10</t>
  </si>
  <si>
    <t>11</t>
  </si>
  <si>
    <t>12</t>
  </si>
  <si>
    <t>13</t>
  </si>
  <si>
    <t>14</t>
  </si>
  <si>
    <t>15</t>
  </si>
  <si>
    <t>16</t>
  </si>
  <si>
    <t>17</t>
  </si>
  <si>
    <t>18</t>
  </si>
  <si>
    <t>19</t>
  </si>
  <si>
    <t>20</t>
  </si>
  <si>
    <t>21</t>
  </si>
  <si>
    <t>22</t>
  </si>
  <si>
    <t>23</t>
  </si>
  <si>
    <t>24</t>
  </si>
  <si>
    <t>25</t>
  </si>
  <si>
    <t xml:space="preserve"> NOTES:   Provide an estimate of the salary and wages allocated to the electric department which are charged to </t>
  </si>
  <si>
    <t xml:space="preserve">   capital accounts.  Provide the basis for such allocation. </t>
  </si>
  <si>
    <t>NYPSC 195-98</t>
  </si>
  <si>
    <t>Page 102</t>
  </si>
  <si>
    <t>IMPORTANT CHANGES DURING THE YEAR</t>
  </si>
  <si>
    <t xml:space="preserve">   Give particulars (details) concerning the matters indicated</t>
  </si>
  <si>
    <t xml:space="preserve">  </t>
  </si>
  <si>
    <t xml:space="preserve">   4.  Important extension or reduction of transmission or</t>
  </si>
  <si>
    <t>below.  Make the statements explicit and precise, and number</t>
  </si>
  <si>
    <t xml:space="preserve">distribution system:  State territory added or relinquished and </t>
  </si>
  <si>
    <t>1.  Show the requested information concerning interest deductions includible in account 452, Miscellaneous Interest Deductions, e.g., Interest on Consumers' Deposits.</t>
  </si>
  <si>
    <t xml:space="preserve">Amount to </t>
  </si>
  <si>
    <t>Period of time covered</t>
  </si>
  <si>
    <t>Rate %</t>
  </si>
  <si>
    <t xml:space="preserve">Total amount </t>
  </si>
  <si>
    <t>Name of Creditor and Description of Debt</t>
  </si>
  <si>
    <t>Which Interest Applies</t>
  </si>
  <si>
    <t>From</t>
  </si>
  <si>
    <t>To</t>
  </si>
  <si>
    <t>per annum</t>
  </si>
  <si>
    <t>of interest</t>
  </si>
  <si>
    <t xml:space="preserve">Total </t>
  </si>
  <si>
    <t>OTHER DEDUCTIONS FROM INCOME (Accounts 456,459 and 460)</t>
  </si>
  <si>
    <t>(If name was changed during year, show also the previous name and date of change)</t>
  </si>
  <si>
    <t>(Address of principal business office at end of year)</t>
  </si>
  <si>
    <t>FOR THE</t>
  </si>
  <si>
    <t>TO THE</t>
  </si>
  <si>
    <t>STATE OF NEW YORK</t>
  </si>
  <si>
    <t>PUBLIC SERVICE COMMISSION</t>
  </si>
  <si>
    <t>Name, title, address and telephone number (including area code), of</t>
  </si>
  <si>
    <t>the person to contact concerning this report:</t>
  </si>
  <si>
    <t>195-98</t>
  </si>
  <si>
    <t>THIS PAGE LEFT BLANK INTENTIONALLY</t>
  </si>
  <si>
    <t>GENERAL INSTRUCTIONS</t>
  </si>
  <si>
    <t>1.</t>
  </si>
  <si>
    <t>This form of annual report is prepared in conformity with the Uniform System of Accounts prescribed</t>
  </si>
  <si>
    <t>for municipal electric utilities by the Public Service Commission, State of New York, in Case 8312, as</t>
  </si>
  <si>
    <t xml:space="preserve">provided in the statutes of the said State, and except as otherwise indicated, all accounting words and </t>
  </si>
  <si>
    <t>Itron - Centrons</t>
  </si>
  <si>
    <t>Pg 106, Ln 39 (c)</t>
  </si>
  <si>
    <t>Contr.Appro.of Income-Energy Effic.Expenses</t>
  </si>
  <si>
    <t>(Note: Offsetting # is included in Retail Sales figure listed above)</t>
  </si>
  <si>
    <t>duly verified, in the office of the Public Service Commission, retaining the other copy in its files.</t>
  </si>
  <si>
    <t>Additional copies shall be filed if required by the Commission.</t>
  </si>
  <si>
    <t>3.</t>
  </si>
  <si>
    <t>Every annual report should be complete and reference to former years or to other reports should</t>
  </si>
  <si>
    <t>not be made to take the place of required entries except as otherwise authorized.</t>
  </si>
  <si>
    <t>4.</t>
  </si>
  <si>
    <t xml:space="preserve">This report form is designed to cover the fiscal year ended May 31.  If the respondent makes a report for  </t>
  </si>
  <si>
    <t>any other period, that period must be clearly stated on the front cover and elsewhere throughout the report</t>
  </si>
  <si>
    <t>where the period covered is shown.</t>
  </si>
  <si>
    <t>5.</t>
  </si>
  <si>
    <t>Whenever the term respondent is used, it shall be understood to mean the reporting utility.</t>
  </si>
  <si>
    <t>6.</t>
  </si>
  <si>
    <t>Submit to the Commission with this report a copy of the latest annual report of the lighting department to</t>
  </si>
  <si>
    <t>to the municipal board.  If such report is not available , state that fact.</t>
  </si>
  <si>
    <t>Inserts, if any, should be appropriately identified with the schedules to which they relate.</t>
  </si>
  <si>
    <t xml:space="preserve">  8. Cents are to be omitted on all schedules except where they apply to averages and figures per unit</t>
  </si>
  <si>
    <t>where cents are important.  The amounts shown on all supporting schedules shall agree with the item</t>
  </si>
  <si>
    <t>in the statement they support.</t>
  </si>
  <si>
    <t>NYSPSC 195-98</t>
  </si>
  <si>
    <t>LIST OF SCHEDULES</t>
  </si>
  <si>
    <t>Reference</t>
  </si>
  <si>
    <t>Old</t>
  </si>
  <si>
    <t>Old NYPA</t>
  </si>
  <si>
    <t>Title of Schedule</t>
  </si>
  <si>
    <t>Page No. *</t>
  </si>
  <si>
    <t>PSC Page</t>
  </si>
  <si>
    <t>Page-Sched</t>
  </si>
  <si>
    <t>Remarks</t>
  </si>
  <si>
    <t>(a)</t>
  </si>
  <si>
    <t>(b)</t>
  </si>
  <si>
    <t>(c)</t>
  </si>
  <si>
    <t>(d)</t>
  </si>
  <si>
    <t>(e)</t>
  </si>
  <si>
    <t xml:space="preserve">2. Of those tested, show the number found between 98 to 102% average percentage registration before adjustment and </t>
  </si>
  <si>
    <t xml:space="preserve">show separately the number found that was more than 102% average percentage registration before adjustment. </t>
  </si>
  <si>
    <t xml:space="preserve">3. List by manufacturer, type and serial number the number of portable standard watt-hour meters (rotating standards) </t>
  </si>
  <si>
    <t>used for testing customer watt-hour meters. Also show the most resent date that calibration was checked on each standard.</t>
  </si>
  <si>
    <t>Average Percentage Registration</t>
  </si>
  <si>
    <t>Manufacturer</t>
  </si>
  <si>
    <t xml:space="preserve">and </t>
  </si>
  <si>
    <t>Sched. Tests</t>
  </si>
  <si>
    <t>Complaint</t>
  </si>
  <si>
    <t>98 - 102%</t>
  </si>
  <si>
    <t>Greater than 102%</t>
  </si>
  <si>
    <t>Completed</t>
  </si>
  <si>
    <t>Tests Completed</t>
  </si>
  <si>
    <t>Page 405</t>
  </si>
  <si>
    <t>VERIFICATION</t>
  </si>
  <si>
    <t xml:space="preserve">   The Public Service Law requires that "... it shall be the duty of every such person and corporation to file with the</t>
  </si>
  <si>
    <t>Rental of Real Property/Office Space</t>
  </si>
  <si>
    <t>Payment in Lieu of Taxes</t>
  </si>
  <si>
    <t>1. Show the number of scheduled meter tests completed on each type of meter during the year.  Also show separately</t>
  </si>
  <si>
    <t>the number of tests completed on each type of meter as a result of customer complaint.</t>
  </si>
  <si>
    <t>from Operations:</t>
  </si>
  <si>
    <t xml:space="preserve">     Depreciation</t>
  </si>
  <si>
    <t xml:space="preserve">     Increase/Decrease in Assets Other than Cash and Cash Equivalents</t>
  </si>
  <si>
    <t xml:space="preserve">     Increase/Decrease in Liabilities Other than Cash and Cash Equivalents</t>
  </si>
  <si>
    <t xml:space="preserve">     Other Reconciling Items:</t>
  </si>
  <si>
    <t>Net Cash Provided/(Used) by Operating Activities</t>
  </si>
  <si>
    <t>Page 107</t>
  </si>
  <si>
    <t xml:space="preserve">    </t>
  </si>
  <si>
    <t>OPERATING PROPERTY</t>
  </si>
  <si>
    <t>OPERATING PROPERTY (Continued)</t>
  </si>
  <si>
    <t>compensation from the respondent.  If other than salary is provided, please explain and quantify in the notes.</t>
  </si>
  <si>
    <t>Furnish the indicated data with respect to  all employees of the municipal electric system.  Employees may be grouped</t>
  </si>
  <si>
    <t>by title, e.g., "4  linemen" or "2  meter readers".</t>
  </si>
  <si>
    <t>Officers or supervisors include the lighting department's superintendent, clerk-treasurer, deputy and  any other</t>
  </si>
  <si>
    <t>Totals (Account 241)</t>
  </si>
  <si>
    <t>TOTALS (Account 272)</t>
  </si>
  <si>
    <t>TOTALS (Account 267)</t>
  </si>
  <si>
    <t>TOTALS (Account 265)</t>
  </si>
  <si>
    <t>TOTALS (Account 264)</t>
  </si>
  <si>
    <t>INCOME, Ln 22=&gt;Ln 24</t>
  </si>
  <si>
    <t>INCOME, Ln 36</t>
  </si>
  <si>
    <t>INCOME, Ln 47</t>
  </si>
  <si>
    <t>INCOME, Ln 57</t>
  </si>
  <si>
    <t>INCOME, Ln 68</t>
  </si>
  <si>
    <t>INCOME, Ln 98=&gt;Ln 100</t>
  </si>
  <si>
    <t>Total Depreciation Expenses</t>
  </si>
  <si>
    <t>INCOME, Total Ln 113=&gt;Ln 118</t>
  </si>
  <si>
    <t>INCOME, Ln 27</t>
  </si>
  <si>
    <t>INCOME, Ln 38</t>
  </si>
  <si>
    <t>INCOME, Ln 49</t>
  </si>
  <si>
    <t>INCOME, Ln 59</t>
  </si>
  <si>
    <t>INCOME, Ln 70</t>
  </si>
  <si>
    <t>INCOME, Ln 80</t>
  </si>
  <si>
    <t>INCOME, Ln 89</t>
  </si>
  <si>
    <t>INCOME, Ln 102</t>
  </si>
  <si>
    <t>Total Wages and Salaries</t>
  </si>
  <si>
    <t>INCOME, Ln 28</t>
  </si>
  <si>
    <t>INCOME, Ln 39</t>
  </si>
  <si>
    <t>INCOME, Ln 50</t>
  </si>
  <si>
    <t>INCOME, Ln 60</t>
  </si>
  <si>
    <t>INCOME, Ln 71</t>
  </si>
  <si>
    <t>INCOME, Ln 81</t>
  </si>
  <si>
    <t>INCOME, Ln 90</t>
  </si>
  <si>
    <t>INCOME, Ln 103</t>
  </si>
  <si>
    <t>Total Material and Supplies</t>
  </si>
  <si>
    <t>INCOME, Ln 29</t>
  </si>
  <si>
    <t>INCOME, Ln 40</t>
  </si>
  <si>
    <t>INCOME, Ln 51</t>
  </si>
  <si>
    <t>INCOME, Ln 61</t>
  </si>
  <si>
    <t>INCOME, Ln 72</t>
  </si>
  <si>
    <t>INCOME, Ln 82</t>
  </si>
  <si>
    <t>INCOME, Ln 91</t>
  </si>
  <si>
    <t>INCOME, Ln 104</t>
  </si>
  <si>
    <t xml:space="preserve">nominal payment was made, Use of Equipment for which no or nominal payment was made, Insurance, Electricity , Water, </t>
  </si>
  <si>
    <t xml:space="preserve">Payments to State Employees' Retirement System. </t>
  </si>
  <si>
    <t>ITEM</t>
  </si>
  <si>
    <t>AMOUNT</t>
  </si>
  <si>
    <t>Balance at Beginning of Year</t>
  </si>
  <si>
    <t>Page 253</t>
  </si>
  <si>
    <t>ELECTRIC OPERATING REVENUES (Account 401)</t>
  </si>
  <si>
    <t>1.  Report below electric operating revenues for the year for each account.</t>
  </si>
  <si>
    <t>2.  Number of customers, columns (l) and (m), should be reported on the number of meters, plus number of flat rate accounts, except that where separate meter readings are added for</t>
  </si>
  <si>
    <t xml:space="preserve">     billing purposes, one customer should be counted for each group of meters so added.  The average number of customers means the average of twelve figures at the close of each month. </t>
  </si>
  <si>
    <t xml:space="preserve">     If customer count in the residential and commercial classifications includes customers counted more than once because of special services, indicate in a footnote the number</t>
  </si>
  <si>
    <t xml:space="preserve">     of such  customers included in each of the two service classifications.</t>
  </si>
  <si>
    <t>Principal</t>
  </si>
  <si>
    <t>Total Expense</t>
  </si>
  <si>
    <t>Nominal Date</t>
  </si>
  <si>
    <t>(Total amount</t>
  </si>
  <si>
    <t xml:space="preserve">Current </t>
  </si>
  <si>
    <t>which issue was</t>
  </si>
  <si>
    <t>Amount of</t>
  </si>
  <si>
    <t>Premium or</t>
  </si>
  <si>
    <t>of Issue</t>
  </si>
  <si>
    <t>Date From</t>
  </si>
  <si>
    <t>Date To</t>
  </si>
  <si>
    <t>outstanding</t>
  </si>
  <si>
    <t xml:space="preserve">Matured </t>
  </si>
  <si>
    <t xml:space="preserve">Accrued </t>
  </si>
  <si>
    <t xml:space="preserve">                                     Description of Obligation</t>
  </si>
  <si>
    <t>authorized</t>
  </si>
  <si>
    <t>Debt Issued</t>
  </si>
  <si>
    <t>Discount</t>
  </si>
  <si>
    <t>without reduction</t>
  </si>
  <si>
    <t>but not</t>
  </si>
  <si>
    <t>for amounts held</t>
  </si>
  <si>
    <t>Unpaid</t>
  </si>
  <si>
    <t>Due</t>
  </si>
  <si>
    <t>by respondent)</t>
  </si>
  <si>
    <t>(i)</t>
  </si>
  <si>
    <t>(k)</t>
  </si>
  <si>
    <t>(l)</t>
  </si>
  <si>
    <t>(m)</t>
  </si>
  <si>
    <t>(n)</t>
  </si>
  <si>
    <t>Bonds (Account 231)</t>
  </si>
  <si>
    <t xml:space="preserve">                    Bonds (Account 231)</t>
  </si>
  <si>
    <t>Equipment Obligations - Long Term (Account 232)</t>
  </si>
  <si>
    <t>26</t>
  </si>
  <si>
    <t>27</t>
  </si>
  <si>
    <t>28</t>
  </si>
  <si>
    <t xml:space="preserve">                    Equipment Obligations - Long Term (Account 232)</t>
  </si>
  <si>
    <t>29</t>
  </si>
  <si>
    <t>Miscellaneous Long Term Debt (Account 233)</t>
  </si>
  <si>
    <t>30</t>
  </si>
  <si>
    <t xml:space="preserve">                    Miscellaneous Long Term Debt (Account 233)</t>
  </si>
  <si>
    <t>Quantity used for other purposes</t>
  </si>
  <si>
    <t>Quantity on hand at end of year</t>
  </si>
  <si>
    <t>Average cost per unit purchased</t>
  </si>
  <si>
    <t>Cost of fuel used per kwh generated</t>
  </si>
  <si>
    <t>Average B.t.u. per unit of fuel</t>
  </si>
  <si>
    <t>B.t.u. per kwh generated</t>
  </si>
  <si>
    <t>Page 305</t>
  </si>
  <si>
    <t>OPERATING EXPENSES - ELECTRIC</t>
  </si>
  <si>
    <t xml:space="preserve">1. </t>
  </si>
  <si>
    <t>Enter in the space provided the operation and maintenance expenses for the year and previous year.</t>
  </si>
  <si>
    <t xml:space="preserve">2. </t>
  </si>
  <si>
    <t>Designation in Class columns indicate the accounts applicable to each class of utilities.</t>
  </si>
  <si>
    <t>Class</t>
  </si>
  <si>
    <t>AMOUNT FOR</t>
  </si>
  <si>
    <t xml:space="preserve"> LINE</t>
  </si>
  <si>
    <t>ACCOUNT</t>
  </si>
  <si>
    <t>Totals (Account 115)</t>
  </si>
  <si>
    <t>Miscellaneous Special Deposits</t>
  </si>
  <si>
    <t>Totals (Account 117)</t>
  </si>
  <si>
    <t>* If book cost is different from cost to respondent, give cost to respondent in a footnote and explain difference.</t>
  </si>
  <si>
    <t>Depreciation of Poles, Towers, Fixtures &amp; Conduits</t>
  </si>
  <si>
    <t>Total Maint. Poles, Towers, Fixtures &amp; Conduits</t>
  </si>
  <si>
    <t>Total acct. 701 to 738 carried forward</t>
  </si>
  <si>
    <t>Page 306</t>
  </si>
  <si>
    <t>OPERATING EXPENSES - ELECTRIC (Continued)</t>
  </si>
  <si>
    <t>Account 701 to 738 Carried forward</t>
  </si>
  <si>
    <t>741.</t>
  </si>
  <si>
    <t>Distribution System Operation</t>
  </si>
  <si>
    <t>741.1</t>
  </si>
  <si>
    <t>Distribution Super. and Engineering</t>
  </si>
  <si>
    <t>741.2</t>
  </si>
  <si>
    <t>Operation of Distribution Substations</t>
  </si>
  <si>
    <t>741.3</t>
  </si>
  <si>
    <t>Operation of Storage Batteries</t>
  </si>
  <si>
    <t>741.4</t>
  </si>
  <si>
    <t>Operation of Distribution Lines</t>
  </si>
  <si>
    <t>741.5</t>
  </si>
  <si>
    <t>Operation of Consumers' Meters</t>
  </si>
  <si>
    <t>741.6</t>
  </si>
  <si>
    <t>Service on Consumers Premises</t>
  </si>
  <si>
    <t>742.</t>
  </si>
  <si>
    <t>Repairs to Distribution System</t>
  </si>
  <si>
    <t>742.1</t>
  </si>
  <si>
    <t>Repairs to Distribution Structure and Equipment</t>
  </si>
  <si>
    <t>742.4</t>
  </si>
  <si>
    <t xml:space="preserve">Repairs to Overhead Distribution Cond. </t>
  </si>
  <si>
    <t>742.5</t>
  </si>
  <si>
    <t xml:space="preserve">Repairs to Underground Dist. Cond. </t>
  </si>
  <si>
    <t>742.6</t>
  </si>
  <si>
    <t>Repairs to Line Transformers</t>
  </si>
  <si>
    <t>742.7</t>
  </si>
  <si>
    <t>Repairs to Services</t>
  </si>
  <si>
    <t>742.8</t>
  </si>
  <si>
    <t>Test and Repairing Consumers' Meters</t>
  </si>
  <si>
    <t>N.A</t>
  </si>
  <si>
    <t>Street &amp; Signal Lighting Conduit</t>
  </si>
  <si>
    <t>Multipurpose Conduit</t>
  </si>
  <si>
    <t>Overhead Hendrix Primary Wire with Messenger</t>
  </si>
  <si>
    <t>All Other Overhead Primary Wire</t>
  </si>
  <si>
    <t>Overhead Secondary Wire</t>
  </si>
  <si>
    <t>Underground MCM Primary Cable</t>
  </si>
  <si>
    <t>All Other Underground Primary Cable</t>
  </si>
  <si>
    <t>Underground Secondary Cable</t>
  </si>
  <si>
    <t>Overhead Services</t>
  </si>
  <si>
    <t>208/120/240</t>
  </si>
  <si>
    <t>Underground Services (Owned by Oper.Municip.)</t>
  </si>
  <si>
    <t>Underground Services (Owned by Customers)</t>
  </si>
  <si>
    <t>Security Lights</t>
  </si>
  <si>
    <t>120/240</t>
  </si>
  <si>
    <t>Overhead Street &amp; Signal Lighting</t>
  </si>
  <si>
    <t>Underground Street &amp; Signal Lighting</t>
  </si>
  <si>
    <t>State of .New York................................................)</t>
  </si>
  <si>
    <t>County of …Monroe...........................................)</t>
  </si>
  <si>
    <t>says:   I am the Supervising Accountant..........of the electric plant of the Village of Faiport.</t>
  </si>
  <si>
    <t>consists of ..........all the sections and pages referenced in the Index of this report.......................................</t>
  </si>
  <si>
    <t>the sources of my information and the grounds for my belief are as follows: ...........All the accounts, records, .........</t>
  </si>
  <si>
    <t>and memoranda of the said plant and its employees.  ……………………………………………………….</t>
  </si>
  <si>
    <t>Subscribed and sworn to before me, a Notary Public………………….…</t>
  </si>
  <si>
    <t>in and for the state and county above named, ..............................................</t>
  </si>
  <si>
    <t>Yes, approximately seventy-five percent of the Town of Perinton.</t>
  </si>
  <si>
    <t>Schlumberger - Centrons</t>
  </si>
  <si>
    <t>Schlumberger - Sentinels</t>
  </si>
  <si>
    <t>Kilowatthours</t>
  </si>
  <si>
    <t>SOURCES OF ENERGY</t>
  </si>
  <si>
    <t>DISPOSITION OF ENERGY</t>
  </si>
  <si>
    <t>Generation (Excluding Station Use):</t>
  </si>
  <si>
    <t>Sales to Ultimate Consumers</t>
  </si>
  <si>
    <t xml:space="preserve">    Steam</t>
  </si>
  <si>
    <t>(Including Interdepartmental Sales)</t>
  </si>
  <si>
    <t xml:space="preserve">    Hydro - Conventional</t>
  </si>
  <si>
    <t>Requirements Sales for Resale</t>
  </si>
  <si>
    <t xml:space="preserve">    Hydro - Pumped Storage</t>
  </si>
  <si>
    <t xml:space="preserve">    Other</t>
  </si>
  <si>
    <t>Non-Requirements Sales for Resale</t>
  </si>
  <si>
    <t xml:space="preserve">      Less Energy for Pumping</t>
  </si>
  <si>
    <t>Energy Furnished Without Charge</t>
  </si>
  <si>
    <t>********************************************</t>
  </si>
  <si>
    <t xml:space="preserve">be shown in the following order and lettered to correspond to the </t>
  </si>
  <si>
    <t xml:space="preserve">current settlement and amounts representing contributions </t>
  </si>
  <si>
    <t>subdivisions indicated.</t>
  </si>
  <si>
    <t>Commission an annual report, verified by oath of the president, vice-president, treasurer, secretary, general manager, or</t>
  </si>
  <si>
    <t>receiver, if any, thereof, or by the person required to file the same.   The verification shall be made by said official holding</t>
  </si>
  <si>
    <t>office at the time of the filing of said report, and if  not made upon the knowledge of the person verifying the same shall</t>
  </si>
  <si>
    <t>set forth the sources of his information and the grounds of his belief as to any matters not stated to be verified upon his</t>
  </si>
  <si>
    <t xml:space="preserve">knowledge." </t>
  </si>
  <si>
    <t xml:space="preserve">                                                         )    ss.:</t>
  </si>
  <si>
    <t>Duct</t>
  </si>
  <si>
    <t xml:space="preserve">   Associated with Utility Plant Acquired</t>
  </si>
  <si>
    <t xml:space="preserve">     TOTAL Additions (Enter Total of Lines</t>
  </si>
  <si>
    <t xml:space="preserve">          3 and 4)</t>
  </si>
  <si>
    <t xml:space="preserve">  Reductions During Year</t>
  </si>
  <si>
    <t>Miscellaneous Suspense (Account 145)</t>
  </si>
  <si>
    <t xml:space="preserve">               Total Miscellaneous Suspense</t>
  </si>
  <si>
    <t>Page 204</t>
  </si>
  <si>
    <t xml:space="preserve">RECEIVABLES FROM OPERATING MUNICIPALITY (Account 124) AND OTHER </t>
  </si>
  <si>
    <t>NOTES RECEIVABLE (Account 126)</t>
  </si>
  <si>
    <t>Report particulars of receivables from operating municipality and other notes receivable.</t>
  </si>
  <si>
    <t>List each note separately and state purpose for which received.  Show also in column (a) date of note and date</t>
  </si>
  <si>
    <t>of maturity.</t>
  </si>
  <si>
    <t>If any note was received in satisfaction of an open account, state the period covered by such open account.</t>
  </si>
  <si>
    <t xml:space="preserve">     d.  Other personal service, subdivided by classes of service. </t>
  </si>
  <si>
    <t>INCOME, Ln 111</t>
  </si>
  <si>
    <t>Depreciation</t>
  </si>
  <si>
    <t>INCOME, Ln 119</t>
  </si>
  <si>
    <t>16A</t>
  </si>
  <si>
    <t>Rents</t>
  </si>
  <si>
    <t>INCOME, Ln 162</t>
  </si>
  <si>
    <t>Other Taxes</t>
  </si>
  <si>
    <t>Pg 106, Ln 4 (c)</t>
  </si>
  <si>
    <t>Uncollectibles</t>
  </si>
  <si>
    <t>Pg 106, Ln 5 (c)</t>
  </si>
  <si>
    <t>Other: (Detail)</t>
  </si>
  <si>
    <t>Total O&amp;M</t>
  </si>
  <si>
    <t>ROR, Total Ln 6=&gt;Ln 21</t>
  </si>
  <si>
    <t>Net Operating Revenue</t>
  </si>
  <si>
    <t>ROR, Ln 4 minus Ln 22</t>
  </si>
  <si>
    <t>Other Income</t>
  </si>
  <si>
    <t>Pg 106, Ln 12, 22 (c)</t>
  </si>
  <si>
    <t>Utility Operating Income</t>
  </si>
  <si>
    <t>ROR, Ln 24 plus Ln 26</t>
  </si>
  <si>
    <t>Rate Base</t>
  </si>
  <si>
    <t>ROR, Ln 56</t>
  </si>
  <si>
    <t>Rate of Return</t>
  </si>
  <si>
    <t>ROR, Ln 28/Ln 30</t>
  </si>
  <si>
    <t>Return on Surplus</t>
  </si>
  <si>
    <t>ROR, Ln 79, 91 (c)</t>
  </si>
  <si>
    <t>Page 2</t>
  </si>
  <si>
    <t>Utility Plant in Service</t>
  </si>
  <si>
    <t>RB, Ln 5 (c)</t>
  </si>
  <si>
    <t>RB, Ln 8 (c)</t>
  </si>
  <si>
    <t xml:space="preserve">          Total Utility Plant</t>
  </si>
  <si>
    <t>ROR, Ln 35 plus Ln 36</t>
  </si>
  <si>
    <t>Accumulated Provision for Depre and Amort</t>
  </si>
  <si>
    <t>RB, Ln 14 (c)</t>
  </si>
  <si>
    <t>Contributions for Extensions</t>
  </si>
  <si>
    <t>RB, Ln 17 (c)</t>
  </si>
  <si>
    <t>Village of Fairport</t>
  </si>
  <si>
    <t>General Village Law</t>
  </si>
  <si>
    <t>Fairport Municipal Commission, 5 Members</t>
  </si>
  <si>
    <t>The Water Department is also operated under the jurisdiction of the Fairport Municipal Commission.</t>
  </si>
  <si>
    <t xml:space="preserve">Separate accounts and records are kept for each department.                                               </t>
  </si>
  <si>
    <t>Not Applicable</t>
  </si>
  <si>
    <t>Energy is purchased.</t>
  </si>
  <si>
    <t>Laura K. Wharmby</t>
  </si>
  <si>
    <t xml:space="preserve">                                  Total Depreciation Funds (Account 116)</t>
  </si>
  <si>
    <t>MISCELLANEOUS BALANCE SHEET ITEMS - DEBITS (Accounts 129, 143 and 145)</t>
  </si>
  <si>
    <t>an allocated basis or at a rate other than that actually paid.</t>
  </si>
  <si>
    <t xml:space="preserve">     i.  Building service, subdivided by location and type of building.</t>
  </si>
  <si>
    <t xml:space="preserve">     j.  Use of Facilities or equipment, subdivided by classes of </t>
  </si>
  <si>
    <t>5.  In each subdivision, items of like nature which for the year</t>
  </si>
  <si>
    <t xml:space="preserve">         equipment. </t>
  </si>
  <si>
    <t>did not exceed five dollars may be grouped and shown</t>
  </si>
  <si>
    <t xml:space="preserve">     k.  Insurance, subdivided by types of protection.</t>
  </si>
  <si>
    <t xml:space="preserve">in total, provided that for each group the number of such </t>
  </si>
  <si>
    <t xml:space="preserve">     l.  Pensions, subdivided by classes of employees.</t>
  </si>
  <si>
    <t xml:space="preserve">items is stated. </t>
  </si>
  <si>
    <t xml:space="preserve">     m.  Other items, classified according to type and purpose</t>
  </si>
  <si>
    <t>Amount Charged Municipality</t>
  </si>
  <si>
    <t>Meters</t>
  </si>
  <si>
    <t>Lights</t>
  </si>
  <si>
    <t/>
  </si>
  <si>
    <t>TOTALS</t>
  </si>
  <si>
    <t>404</t>
  </si>
  <si>
    <t>ELECTRIC DISTRIBUTION METERS AND LINE TRANSFORMERS</t>
  </si>
  <si>
    <t>under a lease, give name of lessor, date and period of lease,</t>
  </si>
  <si>
    <t xml:space="preserve">  distribution watt-hour meters and line transformers.</t>
  </si>
  <si>
    <t>31 South Main Street</t>
  </si>
  <si>
    <t>Fairport, New York 14450</t>
  </si>
  <si>
    <t>1.  None.</t>
  </si>
  <si>
    <t>2.  None.</t>
  </si>
  <si>
    <t>4.  None.</t>
  </si>
  <si>
    <t>5.  None.</t>
  </si>
  <si>
    <t>6.  None.</t>
  </si>
  <si>
    <t>Street and Signal Lighting (Contrib.)</t>
  </si>
  <si>
    <t>Other Sales of Electric (Contribution)</t>
  </si>
  <si>
    <t xml:space="preserve">  the monthly amounts any energy losses associated with the</t>
  </si>
  <si>
    <t>monthly peak load reported in column (d).</t>
  </si>
  <si>
    <t>Name of System:</t>
  </si>
  <si>
    <t>Monthly Non-Requirements</t>
  </si>
  <si>
    <t>MONTHLY PEAK</t>
  </si>
  <si>
    <t>Total Monthly Energy</t>
  </si>
  <si>
    <t>Sales for Resale</t>
  </si>
  <si>
    <t>Kilowatts</t>
  </si>
  <si>
    <t>Day of Month</t>
  </si>
  <si>
    <t>Hour</t>
  </si>
  <si>
    <t>&amp; Associated Losses</t>
  </si>
  <si>
    <t>(See Instruction 4)</t>
  </si>
  <si>
    <t>October</t>
  </si>
  <si>
    <t>December</t>
  </si>
  <si>
    <t>Page 400</t>
  </si>
  <si>
    <t xml:space="preserve">GENERATING PLANT STATISTICS </t>
  </si>
  <si>
    <t>GENERATING PLANT STATISTICS (Continued)</t>
  </si>
  <si>
    <t xml:space="preserve">  1.  List plants appropriately under subheadings for steam,</t>
  </si>
  <si>
    <t>3.  If any plant is equipped with combinations of steam, hydro,</t>
  </si>
  <si>
    <t xml:space="preserve">  hydro, nuclear, internal combustion and gas turbine plants.</t>
  </si>
  <si>
    <t>internal combustion or gas turbine equipment, report each as a</t>
  </si>
  <si>
    <t xml:space="preserve">  2.  If net peak demand for 60 minutes is not available, give</t>
  </si>
  <si>
    <t>separate plant.  However, if the exhaust heat from the gas turbine</t>
  </si>
  <si>
    <t xml:space="preserve">  that which is available, specifying period.</t>
  </si>
  <si>
    <t xml:space="preserve">Subject to </t>
  </si>
  <si>
    <t>Classified as</t>
  </si>
  <si>
    <t>Accounts of lighting department credited</t>
  </si>
  <si>
    <t>Charge or</t>
  </si>
  <si>
    <t>Contribution</t>
  </si>
  <si>
    <t xml:space="preserve">Acct. </t>
  </si>
  <si>
    <t>No</t>
  </si>
  <si>
    <t>Charged</t>
  </si>
  <si>
    <t>Allocation</t>
  </si>
  <si>
    <t>Settlement</t>
  </si>
  <si>
    <t>(Acct. 280)</t>
  </si>
  <si>
    <t>(Acct. 124)</t>
  </si>
  <si>
    <t>TOTAL</t>
  </si>
  <si>
    <t>CHARGES FOR OUTSIDE PROFESSIONAL AND OTHER CONSULTATIVE SERVICES</t>
  </si>
  <si>
    <t xml:space="preserve">1.  Report the information specified below for all charges made during the year included in any account (including plant accounts) for </t>
  </si>
  <si>
    <t>outside consultative and other professional services.  These services include  rate, management, construction, engineering, research,</t>
  </si>
  <si>
    <t xml:space="preserve">         Net Generation (Enter Total</t>
  </si>
  <si>
    <t>Energy Used by the Company (Electric</t>
  </si>
  <si>
    <t xml:space="preserve">         of lines 3 through 8)</t>
  </si>
  <si>
    <t>Department Only, Excluding Station Use)</t>
  </si>
  <si>
    <t>Total Energy Losses</t>
  </si>
  <si>
    <t>Interchange</t>
  </si>
  <si>
    <t>TOTAL (Enter Total of Lines 22</t>
  </si>
  <si>
    <t xml:space="preserve">    Received</t>
  </si>
  <si>
    <t>Through 27)(MUST EQUAL LINE 20)</t>
  </si>
  <si>
    <t xml:space="preserve">    Delivered</t>
  </si>
  <si>
    <t xml:space="preserve">      Net Exchanges (Line 12 minus line 13)</t>
  </si>
  <si>
    <t>Transmission for Other (Wheeling)</t>
  </si>
  <si>
    <t xml:space="preserve">      Net Transmission for Other</t>
  </si>
  <si>
    <t xml:space="preserve">         (Line 16 minus line 17)</t>
  </si>
  <si>
    <t xml:space="preserve">  Requirements Sales for Resale reported on line 24.  Include in</t>
  </si>
  <si>
    <t>5.  Report in columns (e) and (f) the specified information for each</t>
  </si>
  <si>
    <t>Street and Signal Lighting</t>
  </si>
  <si>
    <t>Other Sales of Electric</t>
  </si>
  <si>
    <t>306-307</t>
  </si>
  <si>
    <t>15-16</t>
  </si>
  <si>
    <t>14-115</t>
  </si>
  <si>
    <t>Depreciation and Amortization of Electric Plant</t>
  </si>
  <si>
    <t>Miscellaneous Interest Deductions</t>
  </si>
  <si>
    <t>Other Deductions from Income</t>
  </si>
  <si>
    <t>NYPA Page</t>
  </si>
  <si>
    <t>General Section</t>
  </si>
  <si>
    <t xml:space="preserve">Charges for Outside Professional &amp; Other </t>
  </si>
  <si>
    <t xml:space="preserve">     Consulting Services</t>
  </si>
  <si>
    <t>Analysis of Charges to Other Departments</t>
  </si>
  <si>
    <t>Operating Data</t>
  </si>
  <si>
    <t>Electric Energy Account</t>
  </si>
  <si>
    <t>16-118</t>
  </si>
  <si>
    <t>Monthly Peaks and Output</t>
  </si>
  <si>
    <t>Generating Plant Statistics</t>
  </si>
  <si>
    <t>401-402</t>
  </si>
  <si>
    <t>21-22</t>
  </si>
  <si>
    <t>Transmission Line Statistics</t>
  </si>
  <si>
    <t>Substations</t>
  </si>
  <si>
    <t>17-120</t>
  </si>
  <si>
    <t>Distribution System</t>
  </si>
  <si>
    <t>22-24</t>
  </si>
  <si>
    <t>Other Sales to Operating Municipality</t>
  </si>
  <si>
    <t>Other Sales to Other Public Authorities</t>
  </si>
  <si>
    <t>Sales to Other Distributors</t>
  </si>
  <si>
    <t>Sales to Railroads and Street Railroads</t>
  </si>
  <si>
    <t>Security Lighting</t>
  </si>
  <si>
    <t xml:space="preserve">     Total Sales  </t>
  </si>
  <si>
    <t xml:space="preserve"> OTHER OPERATING REVENUES</t>
  </si>
  <si>
    <t xml:space="preserve">2. Transfers in column (e) should be restricted to entries made during the year to reflect changes in use of plant </t>
  </si>
  <si>
    <t xml:space="preserve">      under circumstances which do not call for retirement accounting.  This includes the transfer of plant from one </t>
  </si>
  <si>
    <t>4.  In an attached memorandum explain all entries in column (f).</t>
  </si>
  <si>
    <t xml:space="preserve">      class of utility to another, or between plant accounts within the electric department.  Include in this column and </t>
  </si>
  <si>
    <t xml:space="preserve">      clearly indicate as such transfers from subdivisions of accounts temporarily carried for plant in process </t>
  </si>
  <si>
    <t>5.  In column (i) enter the annual depreciation rate for the continuing property account listed in column (h).</t>
  </si>
  <si>
    <t xml:space="preserve">      of reclassification. </t>
  </si>
  <si>
    <t>.......................................................................................................................................................................................</t>
  </si>
  <si>
    <t>Read Me First</t>
  </si>
  <si>
    <t xml:space="preserve">Do not include this sheet in the Annual Report you send to the Commission. </t>
  </si>
  <si>
    <t>DO NOT INSERT OR DELETE COLUMNS OR ROWS IN THIS REPORT</t>
  </si>
  <si>
    <t>General Information</t>
  </si>
  <si>
    <t xml:space="preserve">The files for the Municipal Electric Utilities have been set up on one Lotus file. </t>
  </si>
  <si>
    <t>Tabs and each Tab is labeled.  The Table of Contents (Tab 004table) provides a</t>
  </si>
  <si>
    <t>listing of each schedule with the cooresponding page number.  If there was a similar</t>
  </si>
  <si>
    <t xml:space="preserve">          Net Return or Expense - Leased Property - Other</t>
  </si>
  <si>
    <t xml:space="preserve">                    Operating Income</t>
  </si>
  <si>
    <t>NON-OPERATING INCOME</t>
  </si>
  <si>
    <t>Revenues from Non-Operating Property</t>
  </si>
  <si>
    <t>Interest Revenues</t>
  </si>
  <si>
    <t>Dividend Revenues</t>
  </si>
  <si>
    <t>Miscellaneous Non-Operating Revenues</t>
  </si>
  <si>
    <t>Non-Operating Revenue Deductions</t>
  </si>
  <si>
    <t xml:space="preserve">You may print the entire report by selecting The Entire Workbook in the print </t>
  </si>
  <si>
    <t>dialogue box</t>
  </si>
  <si>
    <t>Saving the file</t>
  </si>
  <si>
    <t xml:space="preserve">the file and then immediately save it to another disk using a  name to identify your  </t>
  </si>
  <si>
    <t>Filing the Report</t>
  </si>
  <si>
    <t>Data Section</t>
  </si>
  <si>
    <t>Company Name :</t>
  </si>
  <si>
    <t xml:space="preserve">Year: </t>
  </si>
  <si>
    <t>MUNICIPAL ELECTRIC UTILITIES</t>
  </si>
  <si>
    <t>ANNUAL REPORT</t>
  </si>
  <si>
    <t>OF</t>
  </si>
  <si>
    <t>Exact legal name of reporting municipality</t>
  </si>
  <si>
    <t>Charges to Other Departments of Operating Municipality</t>
  </si>
  <si>
    <t>Commissioners, Officer and Employees Information and Compensation</t>
  </si>
  <si>
    <t>Notes Payable (Account 243)</t>
  </si>
  <si>
    <t>Construction Work in Progress (Account 110)</t>
  </si>
  <si>
    <t>Contractual Appropriation of Income (Account 459)</t>
  </si>
  <si>
    <t>BEGINNING</t>
  </si>
  <si>
    <t>CONTRA</t>
  </si>
  <si>
    <t xml:space="preserve">END OF </t>
  </si>
  <si>
    <t>OF YEAR</t>
  </si>
  <si>
    <t>ACCT.</t>
  </si>
  <si>
    <t>DEBITS</t>
  </si>
  <si>
    <t>CREDITS</t>
  </si>
  <si>
    <t>YEAR</t>
  </si>
  <si>
    <t>Insurance Reserve (Account 264)</t>
  </si>
  <si>
    <t>Injuries &amp; Damages Reserve (Account 265)</t>
  </si>
  <si>
    <t>Miscellaneous Reserves (Account 267)</t>
  </si>
  <si>
    <t>Misc. Unadjusted Credits (Account 272)</t>
  </si>
  <si>
    <t>CONTRIBUTIONS - OPERATING MUNICIPALITY (Account 280)</t>
  </si>
  <si>
    <t>For payables to operating municipality, include the date of maturity for all items which have a specific date; for those payables</t>
  </si>
  <si>
    <t>on demand, insert the work "demand", and for open accounts , insert the word "open".</t>
  </si>
  <si>
    <t>Interest Expense</t>
  </si>
  <si>
    <t>Paid</t>
  </si>
  <si>
    <t>Totals (Account 243)</t>
  </si>
  <si>
    <t xml:space="preserve"> RESERVE FOR UNCOLLECTIBLE ACCOUNTS (Account 266)</t>
  </si>
  <si>
    <t>1.  Report below the information called for concerning this accumulated provision.</t>
  </si>
  <si>
    <t>2.  Explain any important adjustments of subaccounts.</t>
  </si>
  <si>
    <t>3.  Entries with respect to commissioners, officers and employees shall not include items for utility services.</t>
  </si>
  <si>
    <t>Merchandising,</t>
  </si>
  <si>
    <t>Officers</t>
  </si>
  <si>
    <t>General</t>
  </si>
  <si>
    <t>and</t>
  </si>
  <si>
    <t>Customers</t>
  </si>
  <si>
    <t>Jobbing</t>
  </si>
  <si>
    <t>Employees</t>
  </si>
  <si>
    <t>Other</t>
  </si>
  <si>
    <t xml:space="preserve">(d)  </t>
  </si>
  <si>
    <t xml:space="preserve">(e)  </t>
  </si>
  <si>
    <t xml:space="preserve">(f)  </t>
  </si>
  <si>
    <t>Balance Beginning of Year</t>
  </si>
  <si>
    <t>Prov. for Uncollectibles for Year</t>
  </si>
  <si>
    <t>Accounts Written Off</t>
  </si>
  <si>
    <t>Collection of Accounts Written Off</t>
  </si>
  <si>
    <t>Balance End of Year</t>
  </si>
  <si>
    <t>CAPITAL, Ln 23 (c) (FORMULA)</t>
  </si>
  <si>
    <t>Adjusted Fiscal Year</t>
  </si>
  <si>
    <t>Forecasted  Fiscal Year</t>
  </si>
  <si>
    <t>Input amount, cost rates</t>
  </si>
  <si>
    <t>Page 5</t>
  </si>
  <si>
    <t>Revenue Change</t>
  </si>
  <si>
    <t>ROR, Ln 30 (e)</t>
  </si>
  <si>
    <t>ROR, Ln 32 (e)</t>
  </si>
  <si>
    <t>Required Operating Income</t>
  </si>
  <si>
    <t>ROR, Ln 106 * Ln 108</t>
  </si>
  <si>
    <t>Adjusted Operating Income</t>
  </si>
  <si>
    <t>ROR, Ln 28 (c)</t>
  </si>
  <si>
    <t>Deficiency (Surplus)</t>
  </si>
  <si>
    <t>ROR, Ln 110 -  Ln 112</t>
  </si>
  <si>
    <t>Retention Factor</t>
  </si>
  <si>
    <t>ROR , Ln 132</t>
  </si>
  <si>
    <t xml:space="preserve">               Transmission Expense</t>
  </si>
  <si>
    <t>Total Maintenance of Poles, Towers and Fixtures</t>
  </si>
  <si>
    <t>Pg 306, Ln 62 (b)</t>
  </si>
  <si>
    <t>Depreciation of Poles, Towers and Fixtures</t>
  </si>
  <si>
    <t>Pg 306, Ln 60 (b)</t>
  </si>
  <si>
    <t>Reconciliation of Operating Income to Net Cash</t>
  </si>
  <si>
    <t>Operating Income (Loss)</t>
  </si>
  <si>
    <t>Adjustments to Reconcile Operating Income to Net Cash Provided/(Used)</t>
  </si>
  <si>
    <t xml:space="preserve">3.   The Kwh shown in this schedule shall be measured by consumers' meters or in the case of sales not metered, estimated at the point of delivery </t>
  </si>
  <si>
    <t>Late Charges)</t>
  </si>
  <si>
    <t>6.  I column (j) enter the year end balance in the 261 account for the continuing property account listed in column (h).</t>
  </si>
  <si>
    <t>Acct.</t>
  </si>
  <si>
    <t>Depreciation Reserve</t>
  </si>
  <si>
    <t>Account</t>
  </si>
  <si>
    <t>Beginning of Year</t>
  </si>
  <si>
    <t>Additions</t>
  </si>
  <si>
    <t>Retirements</t>
  </si>
  <si>
    <t>Transfers</t>
  </si>
  <si>
    <t>Adjustments</t>
  </si>
  <si>
    <t>Curr Ann</t>
  </si>
  <si>
    <t>Accr Res</t>
  </si>
  <si>
    <t>(f)</t>
  </si>
  <si>
    <t>(g)</t>
  </si>
  <si>
    <t>(h)</t>
  </si>
  <si>
    <t>Rate - % (i)</t>
  </si>
  <si>
    <t>(j)</t>
  </si>
  <si>
    <t>I am familiar with the preparation of the foregoing report know generally the contents thereof.  The said report which</t>
  </si>
  <si>
    <t>Insurance</t>
  </si>
  <si>
    <t>Pg 307, Ln 49 (b)</t>
  </si>
  <si>
    <t>Injuries and Damages</t>
  </si>
  <si>
    <t>Regulatory Commission Expenses</t>
  </si>
  <si>
    <t>Pg 307, Ln 50 (b)</t>
  </si>
  <si>
    <t>Page 9</t>
  </si>
  <si>
    <t>Detail of Cost Components</t>
  </si>
  <si>
    <t>Depreciation Expense</t>
  </si>
  <si>
    <t>6.  If the respondent has pledged any of its long-term debt</t>
  </si>
  <si>
    <t>9.  Give particulars (details) concerning any long-term debt</t>
  </si>
  <si>
    <t>concerning long-term debt included in Accounts 231, Bonds, 232,</t>
  </si>
  <si>
    <t xml:space="preserve">1. Show details of items carries at the end of the year in Account 129, Special Deposits, Account 143, </t>
  </si>
  <si>
    <t xml:space="preserve">Suspense to be Amortized and Account 145, Miscellaneous Suspense. </t>
  </si>
  <si>
    <t xml:space="preserve">2.  Data and totals should be shown separately for each account. </t>
  </si>
  <si>
    <t xml:space="preserve">3.  Minor items may be grouped together and so designated. </t>
  </si>
  <si>
    <t xml:space="preserve">Item </t>
  </si>
  <si>
    <t xml:space="preserve">Amount </t>
  </si>
  <si>
    <t xml:space="preserve">Special Deposits (Account 129) </t>
  </si>
  <si>
    <t>Give particulars of any notes pledged or discounted, also of any collateral held as guarantee of payment of any note or account.</t>
  </si>
  <si>
    <t>Activity</t>
  </si>
  <si>
    <t>Interest Revenue</t>
  </si>
  <si>
    <t>Beginning</t>
  </si>
  <si>
    <t>Contra</t>
  </si>
  <si>
    <t>End of</t>
  </si>
  <si>
    <t>Particulars</t>
  </si>
  <si>
    <t>of Year</t>
  </si>
  <si>
    <t>Debits</t>
  </si>
  <si>
    <t>Credits</t>
  </si>
  <si>
    <t xml:space="preserve"> No.</t>
  </si>
  <si>
    <t>Total (Account 124)</t>
  </si>
  <si>
    <t>Other Notes Receivable</t>
  </si>
  <si>
    <t>Totals (Account 126)</t>
  </si>
  <si>
    <t>ACCOUNTS RECEIVABLE (Account 125)</t>
  </si>
  <si>
    <t>Report particulars of accounts receivable.</t>
  </si>
  <si>
    <t>LINE</t>
  </si>
  <si>
    <t>NO.</t>
  </si>
  <si>
    <t xml:space="preserve">(b)  </t>
  </si>
  <si>
    <t xml:space="preserve">(c)  </t>
  </si>
  <si>
    <t>Accounts Receivable (Account 125):</t>
  </si>
  <si>
    <t xml:space="preserve">  General Customers</t>
  </si>
  <si>
    <t xml:space="preserve">  Merchandising and Jobbing</t>
  </si>
  <si>
    <t xml:space="preserve">  Public Authorities (other than the operating municipality)</t>
  </si>
  <si>
    <t xml:space="preserve">  Officers and Employees</t>
  </si>
  <si>
    <t xml:space="preserve">  Operating Municipality</t>
  </si>
  <si>
    <t xml:space="preserve">  Other (Detail)</t>
  </si>
  <si>
    <t>Totals (Accounts 125)</t>
  </si>
  <si>
    <t>Page 205</t>
  </si>
  <si>
    <t xml:space="preserve">PAYABLES TO OPERATING MUNICIPALITY (Account 241) AND </t>
  </si>
  <si>
    <t>NOTES PAYABLE (Account 243)</t>
  </si>
  <si>
    <t>Report particulars of payables from operating municipality and notes payable.</t>
  </si>
  <si>
    <t xml:space="preserve">(381) Office Equipment </t>
  </si>
  <si>
    <t>(381)</t>
  </si>
  <si>
    <t xml:space="preserve">(382) Stores Equipment </t>
  </si>
  <si>
    <t>(382)</t>
  </si>
  <si>
    <t>(383) Shop Equipment</t>
  </si>
  <si>
    <t>(383)</t>
  </si>
  <si>
    <t>(384) Transportation Equipment</t>
  </si>
  <si>
    <t>(384)</t>
  </si>
  <si>
    <t>(385) Communication Equipment</t>
  </si>
  <si>
    <t>(385)</t>
  </si>
  <si>
    <t>(386) Laboratory Equipment</t>
  </si>
  <si>
    <t>(386)</t>
  </si>
  <si>
    <t>INCOME, Ln 75</t>
  </si>
  <si>
    <t>Customer Accounting &amp; Collection Expenses</t>
  </si>
  <si>
    <t>INCOME, Ln 85</t>
  </si>
  <si>
    <t>Selling Expenses</t>
  </si>
  <si>
    <t>INCOME, Ln 94</t>
  </si>
  <si>
    <t>Administrative and General Expenses</t>
  </si>
  <si>
    <t>Ironwood Heavy Highway</t>
  </si>
  <si>
    <t>Tree trimming, Landscaping</t>
  </si>
  <si>
    <t>Locating undergound utilities</t>
  </si>
  <si>
    <t>Willis of NY, Inc</t>
  </si>
  <si>
    <t>Upstate NY Municipal WC Program</t>
  </si>
  <si>
    <t>Workers Comp. Insurance</t>
  </si>
  <si>
    <t>Weatherization</t>
  </si>
  <si>
    <t>2010, 2012, 2013</t>
  </si>
  <si>
    <t>Public Improvement Refunding (Serial) Bonds</t>
  </si>
  <si>
    <t>Public Improvement (Serial) Bonds</t>
  </si>
  <si>
    <t>Subst Eqp&amp; Veh</t>
  </si>
  <si>
    <t>Loan from the New York Power Authority (.86% Interest)</t>
  </si>
  <si>
    <t>Deferred PPAC charges to customers for NYPA Weatherization (Loan) Program with IEEP</t>
  </si>
  <si>
    <t>Meter Reader/Tester(2)</t>
  </si>
  <si>
    <t>Network Admin. (1)</t>
  </si>
  <si>
    <t xml:space="preserve">Reimbursement of various </t>
  </si>
  <si>
    <t xml:space="preserve">          expenses</t>
  </si>
  <si>
    <t>741, 761</t>
  </si>
  <si>
    <t>FMC (Village of Fairport) Energy Program Expenses</t>
  </si>
  <si>
    <t>Independent Energy Efficiency Program-NYPA Weatherization Prog Expenses</t>
  </si>
  <si>
    <t>j. Postage</t>
  </si>
  <si>
    <t>240/120</t>
  </si>
  <si>
    <t>ROR, Ln 62/12</t>
  </si>
  <si>
    <t>Premier Utility Services</t>
  </si>
  <si>
    <t xml:space="preserve">..............Margaret A. Webster……........................................................................................................makes oath and    </t>
  </si>
  <si>
    <t>c. Salary - IT Personnel</t>
  </si>
  <si>
    <t>Itron - Sentinels</t>
  </si>
  <si>
    <t>The Test Board that was used was a Megger (AVO) with built-in standard, which was last calibrated on 3/01/2012</t>
  </si>
  <si>
    <t>Margaret A. Webster, Supervising Accountant, 31 So. Main St. Fairport, NY 14450 585-223-0440</t>
  </si>
  <si>
    <r>
      <t xml:space="preserve">If the Annual Report is filed confidentially, a redacted and unredacted report should be filed.  Upon completion, the Excel or Lotus version should be e-mailed to secretary@dps.ny.gov and christopher.simon@dps.ny.gov.  The verification page should be printed, signed by the authorized company representative, notarized and mailed to the Secretary at 3 Empire State Plaza, Albany, New York 12223.  Do </t>
    </r>
    <r>
      <rPr>
        <u/>
        <sz val="12"/>
        <rFont val="Arial"/>
        <family val="2"/>
      </rPr>
      <t>not</t>
    </r>
    <r>
      <rPr>
        <sz val="12"/>
        <rFont val="Arial"/>
        <family val="2"/>
      </rPr>
      <t xml:space="preserve"> file the entire form in paper version, only the verification page.  If your company does not have the capability to e-mail the annual report, please mail the completed CD’s with the signed verification page.</t>
    </r>
  </si>
  <si>
    <t>Working Capital - Purchased Power @ 1/12</t>
  </si>
  <si>
    <t>*Steven E. Schalabba</t>
  </si>
  <si>
    <t>June '13</t>
  </si>
  <si>
    <t>January '14</t>
  </si>
  <si>
    <t>Year Ended 5/31/2014</t>
  </si>
  <si>
    <t>Margaret Webster</t>
  </si>
  <si>
    <t>Lineworkers (16)</t>
  </si>
  <si>
    <t xml:space="preserve">              Chairperson</t>
  </si>
  <si>
    <t>Station Operators (3)</t>
  </si>
  <si>
    <t>Bookkeepers (2)</t>
  </si>
  <si>
    <t>Laborers (11)</t>
  </si>
  <si>
    <t>Account Clerks (5)</t>
  </si>
  <si>
    <t>Bergmann Associates, Inc</t>
  </si>
  <si>
    <t>781 &amp; 741</t>
  </si>
  <si>
    <t>761 &amp; 781</t>
  </si>
  <si>
    <t>Pole Replacements - Mosely Road</t>
  </si>
  <si>
    <t>O'Connor Rd. Relocate Lights</t>
  </si>
  <si>
    <t>Back Up Generator</t>
  </si>
  <si>
    <t>781, 783</t>
  </si>
  <si>
    <t>Bank fees</t>
  </si>
  <si>
    <t>Usage of funds on 11/15/13 for Bond Payments</t>
  </si>
  <si>
    <t>Dep'n fund bank fees</t>
  </si>
  <si>
    <t>k. Worker's Comp Refund</t>
  </si>
  <si>
    <t>j. Projector &amp; supplies</t>
  </si>
  <si>
    <t>Revenue Anticipation Notes</t>
  </si>
  <si>
    <t>Usage of funds on 5/15/14 for Bond Payments</t>
  </si>
  <si>
    <t>Roof replacement</t>
  </si>
  <si>
    <t>Cogenics</t>
  </si>
  <si>
    <t>Pike Company</t>
  </si>
  <si>
    <t>Roof repair</t>
  </si>
  <si>
    <t>High Effic HVAC</t>
  </si>
  <si>
    <t>783 &amp; 804</t>
  </si>
  <si>
    <t>Dues</t>
  </si>
  <si>
    <t xml:space="preserve">A total of  $626,901 of electric department salary and wages were charged to capital accounts.  Direct labor </t>
  </si>
  <si>
    <t>accounted for $374,026 of these charges and the remaining  $252,874 was allocated through Clearing &amp;</t>
  </si>
  <si>
    <t>Vill Admin/Vill Manager</t>
  </si>
  <si>
    <t>Kenneth W. Moore/Bryan White</t>
  </si>
  <si>
    <t>Canal Lights Parker St.</t>
  </si>
  <si>
    <t>Village Hall Insulation</t>
  </si>
  <si>
    <t>Usage of funds for transformers &amp; pole replacements</t>
  </si>
  <si>
    <t>Vill Clerk-Treasurer Salary &amp; Ben Reimb.</t>
  </si>
  <si>
    <t>Revenue Anticipation Note Interest</t>
  </si>
  <si>
    <t>General Manager Salary &amp; Ben Reimb.</t>
  </si>
  <si>
    <t>3.  In February, 2014 it was necessary to borrow $2,900,000 to meet our short term cash needs.  These notes</t>
  </si>
  <si>
    <t>were repaid in May, 2014.</t>
  </si>
  <si>
    <t>7. We anticipate receiving a 0% loan from NYPA for reimbursement of our purchase of a bucket truck in</t>
  </si>
  <si>
    <t>the amount of $270,694.  As of May 31, 2014 we had not received this reimbursement.</t>
  </si>
  <si>
    <t>this ..........9th  day of .............................September, 2014 ...................................</t>
  </si>
</sst>
</file>

<file path=xl/styles.xml><?xml version="1.0" encoding="utf-8"?>
<styleSheet xmlns="http://schemas.openxmlformats.org/spreadsheetml/2006/main">
  <numFmts count="2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mm/dd/yy_)"/>
    <numFmt numFmtId="166" formatCode="#,##0.00000_);\(#,##0.00000\)"/>
    <numFmt numFmtId="167" formatCode="0.00_)"/>
    <numFmt numFmtId="168" formatCode="0.0%"/>
    <numFmt numFmtId="169" formatCode="0.0000_)"/>
    <numFmt numFmtId="170" formatCode="0.0000%"/>
    <numFmt numFmtId="171" formatCode="#,##0.0_);\(#,##0.0\)"/>
    <numFmt numFmtId="173" formatCode="0_);\(0\)"/>
    <numFmt numFmtId="174" formatCode="0.000000"/>
    <numFmt numFmtId="176" formatCode="[$-409]mmmm\ d\,\ yyyy;@"/>
    <numFmt numFmtId="177" formatCode="0.000000_);\(0.000000\)"/>
    <numFmt numFmtId="180" formatCode="0.0"/>
    <numFmt numFmtId="182" formatCode="_(* #,##0_);_(* \(#,##0\);_(* &quot;-&quot;??_);_(@_)"/>
    <numFmt numFmtId="185" formatCode="&quot;$&quot;#,##0"/>
  </numFmts>
  <fonts count="59">
    <font>
      <sz val="12"/>
      <name val="Arial"/>
    </font>
    <font>
      <sz val="10"/>
      <name val="Arial"/>
    </font>
    <font>
      <sz val="10"/>
      <name val="Arial"/>
      <family val="2"/>
    </font>
    <font>
      <b/>
      <u/>
      <sz val="12"/>
      <name val="Arial MT"/>
    </font>
    <font>
      <u/>
      <sz val="12"/>
      <name val="Arial"/>
      <family val="2"/>
    </font>
    <font>
      <b/>
      <sz val="12"/>
      <name val="Arial MT"/>
    </font>
    <font>
      <b/>
      <sz val="12"/>
      <color indexed="8"/>
      <name val="Arial"/>
      <family val="2"/>
    </font>
    <font>
      <b/>
      <sz val="12"/>
      <name val="Arial"/>
      <family val="2"/>
    </font>
    <font>
      <sz val="10"/>
      <color indexed="12"/>
      <name val="Courier"/>
      <family val="3"/>
    </font>
    <font>
      <sz val="12"/>
      <color indexed="12"/>
      <name val="Arial"/>
      <family val="2"/>
    </font>
    <font>
      <b/>
      <sz val="9"/>
      <name val="Arial MT"/>
    </font>
    <font>
      <b/>
      <sz val="24"/>
      <name val="Arial MT"/>
    </font>
    <font>
      <b/>
      <sz val="24"/>
      <color indexed="8"/>
      <name val="Arial MT"/>
    </font>
    <font>
      <b/>
      <sz val="32"/>
      <name val="Arial MT"/>
    </font>
    <font>
      <b/>
      <sz val="14"/>
      <name val="Arial MT"/>
    </font>
    <font>
      <b/>
      <sz val="18"/>
      <name val="Arial"/>
      <family val="2"/>
    </font>
    <font>
      <sz val="10"/>
      <name val="Arial MT"/>
    </font>
    <font>
      <b/>
      <sz val="10"/>
      <name val="Arial MT"/>
    </font>
    <font>
      <b/>
      <sz val="12"/>
      <color indexed="8"/>
      <name val="Arial MT"/>
    </font>
    <font>
      <sz val="8"/>
      <name val="Arial MT"/>
    </font>
    <font>
      <sz val="14"/>
      <name val="Arial"/>
      <family val="2"/>
    </font>
    <font>
      <sz val="10"/>
      <color indexed="8"/>
      <name val="Arial MT"/>
    </font>
    <font>
      <b/>
      <sz val="10"/>
      <color indexed="8"/>
      <name val="Arial MT"/>
    </font>
    <font>
      <b/>
      <sz val="18"/>
      <color indexed="8"/>
      <name val="Arial MT"/>
    </font>
    <font>
      <b/>
      <sz val="18"/>
      <name val="Arial MT"/>
    </font>
    <font>
      <sz val="12"/>
      <name val="Arial MT"/>
    </font>
    <font>
      <b/>
      <sz val="10"/>
      <name val="Arial"/>
      <family val="2"/>
    </font>
    <font>
      <sz val="18"/>
      <name val="Arial"/>
      <family val="2"/>
    </font>
    <font>
      <i/>
      <sz val="12"/>
      <name val="Arial"/>
      <family val="2"/>
    </font>
    <font>
      <b/>
      <sz val="12"/>
      <color indexed="12"/>
      <name val="Arial MT"/>
    </font>
    <font>
      <sz val="12"/>
      <color indexed="8"/>
      <name val="Arial"/>
      <family val="2"/>
    </font>
    <font>
      <sz val="10"/>
      <color indexed="8"/>
      <name val="Arial"/>
      <family val="2"/>
    </font>
    <font>
      <sz val="12"/>
      <color indexed="23"/>
      <name val="Arial"/>
      <family val="2"/>
    </font>
    <font>
      <sz val="11"/>
      <color indexed="8"/>
      <name val="Arial"/>
      <family val="2"/>
    </font>
    <font>
      <sz val="11"/>
      <name val="Arial"/>
      <family val="2"/>
    </font>
    <font>
      <b/>
      <sz val="11"/>
      <name val="Arial"/>
      <family val="2"/>
    </font>
    <font>
      <b/>
      <sz val="14"/>
      <name val="Arial"/>
      <family val="2"/>
    </font>
    <font>
      <b/>
      <u/>
      <sz val="12"/>
      <color indexed="8"/>
      <name val="Arial"/>
      <family val="2"/>
    </font>
    <font>
      <b/>
      <sz val="10"/>
      <color indexed="8"/>
      <name val="Arial"/>
      <family val="2"/>
    </font>
    <font>
      <sz val="14"/>
      <color indexed="8"/>
      <name val="Arial"/>
      <family val="2"/>
    </font>
    <font>
      <sz val="9"/>
      <name val="Arial"/>
      <family val="2"/>
    </font>
    <font>
      <sz val="10"/>
      <color indexed="12"/>
      <name val="Arial"/>
      <family val="2"/>
    </font>
    <font>
      <b/>
      <sz val="8"/>
      <name val="Arial"/>
      <family val="2"/>
    </font>
    <font>
      <sz val="8"/>
      <name val="Arial"/>
      <family val="2"/>
    </font>
    <font>
      <sz val="8"/>
      <color indexed="12"/>
      <name val="Arial"/>
      <family val="2"/>
    </font>
    <font>
      <b/>
      <u/>
      <sz val="12"/>
      <name val="Arial"/>
      <family val="2"/>
    </font>
    <font>
      <u/>
      <sz val="12"/>
      <name val="Arial MT"/>
    </font>
    <font>
      <sz val="12"/>
      <color indexed="12"/>
      <name val="Arial"/>
      <family val="2"/>
    </font>
    <font>
      <sz val="12"/>
      <name val="Arial"/>
      <family val="2"/>
    </font>
    <font>
      <sz val="12"/>
      <name val="Arial"/>
      <family val="2"/>
    </font>
    <font>
      <u/>
      <sz val="10"/>
      <color indexed="12"/>
      <name val="Arial"/>
      <family val="2"/>
    </font>
    <font>
      <b/>
      <sz val="10"/>
      <name val="Arial"/>
      <family val="2"/>
    </font>
    <font>
      <sz val="10"/>
      <name val="Arial"/>
      <family val="2"/>
    </font>
    <font>
      <sz val="12"/>
      <name val="Times New Roman"/>
      <family val="1"/>
    </font>
    <font>
      <u/>
      <sz val="10"/>
      <name val="Arial"/>
      <family val="2"/>
    </font>
    <font>
      <sz val="10"/>
      <name val="Courier"/>
      <family val="3"/>
    </font>
    <font>
      <sz val="11"/>
      <color theme="1"/>
      <name val="Calibri"/>
      <family val="2"/>
      <scheme val="minor"/>
    </font>
    <font>
      <b/>
      <sz val="12"/>
      <color rgb="FFFF0000"/>
      <name val="Arial"/>
      <family val="2"/>
    </font>
    <font>
      <sz val="12"/>
      <color rgb="FFFF0000"/>
      <name val="Arial"/>
      <family val="2"/>
    </font>
  </fonts>
  <fills count="9">
    <fill>
      <patternFill patternType="none"/>
    </fill>
    <fill>
      <patternFill patternType="gray125"/>
    </fill>
    <fill>
      <patternFill patternType="solid">
        <fgColor indexed="22"/>
      </patternFill>
    </fill>
    <fill>
      <patternFill patternType="solid">
        <fgColor indexed="12"/>
        <bgColor indexed="12"/>
      </patternFill>
    </fill>
    <fill>
      <patternFill patternType="solid">
        <fgColor indexed="22"/>
        <bgColor indexed="22"/>
      </patternFill>
    </fill>
    <fill>
      <patternFill patternType="solid">
        <fgColor indexed="9"/>
        <bgColor indexed="9"/>
      </patternFill>
    </fill>
    <fill>
      <patternFill patternType="lightGray">
        <fgColor indexed="22"/>
      </patternFill>
    </fill>
    <fill>
      <patternFill patternType="darkHorizontal">
        <fgColor indexed="8"/>
      </patternFill>
    </fill>
    <fill>
      <patternFill patternType="solid">
        <fgColor theme="0"/>
        <bgColor indexed="64"/>
      </patternFill>
    </fill>
  </fills>
  <borders count="92">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bottom style="medium">
        <color indexed="8"/>
      </bottom>
      <diagonal/>
    </border>
    <border>
      <left/>
      <right/>
      <top/>
      <bottom style="hair">
        <color indexed="8"/>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right style="thin">
        <color indexed="8"/>
      </right>
      <top/>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medium">
        <color indexed="8"/>
      </right>
      <top/>
      <bottom style="thin">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thin">
        <color indexed="8"/>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right style="medium">
        <color indexed="8"/>
      </right>
      <top style="thin">
        <color indexed="8"/>
      </top>
      <bottom style="medium">
        <color indexed="8"/>
      </bottom>
      <diagonal/>
    </border>
    <border>
      <left/>
      <right/>
      <top style="thin">
        <color indexed="8"/>
      </top>
      <bottom style="thin">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top style="double">
        <color indexed="8"/>
      </top>
      <bottom style="thin">
        <color indexed="8"/>
      </bottom>
      <diagonal/>
    </border>
    <border>
      <left/>
      <right/>
      <top style="double">
        <color indexed="8"/>
      </top>
      <bottom style="thin">
        <color indexed="8"/>
      </bottom>
      <diagonal/>
    </border>
    <border>
      <left style="thin">
        <color indexed="8"/>
      </left>
      <right style="medium">
        <color indexed="8"/>
      </right>
      <top style="double">
        <color indexed="8"/>
      </top>
      <bottom/>
      <diagonal/>
    </border>
    <border>
      <left/>
      <right style="medium">
        <color indexed="8"/>
      </right>
      <top style="thin">
        <color indexed="8"/>
      </top>
      <bottom style="thin">
        <color indexed="8"/>
      </bottom>
      <diagonal/>
    </border>
    <border>
      <left style="thin">
        <color indexed="8"/>
      </left>
      <right/>
      <top style="double">
        <color indexed="8"/>
      </top>
      <bottom style="double">
        <color indexed="8"/>
      </bottom>
      <diagonal/>
    </border>
    <border>
      <left style="thin">
        <color indexed="8"/>
      </left>
      <right/>
      <top style="double">
        <color indexed="8"/>
      </top>
      <bottom style="thin">
        <color indexed="8"/>
      </bottom>
      <diagonal/>
    </border>
    <border>
      <left/>
      <right style="medium">
        <color indexed="8"/>
      </right>
      <top style="double">
        <color indexed="8"/>
      </top>
      <bottom style="thin">
        <color indexed="8"/>
      </bottom>
      <diagonal/>
    </border>
    <border>
      <left style="medium">
        <color indexed="8"/>
      </left>
      <right/>
      <top style="double">
        <color indexed="8"/>
      </top>
      <bottom style="double">
        <color indexed="8"/>
      </bottom>
      <diagonal/>
    </border>
    <border>
      <left/>
      <right style="thin">
        <color indexed="8"/>
      </right>
      <top style="double">
        <color indexed="8"/>
      </top>
      <bottom style="double">
        <color indexed="8"/>
      </bottom>
      <diagonal/>
    </border>
    <border>
      <left/>
      <right/>
      <top style="double">
        <color indexed="8"/>
      </top>
      <bottom style="double">
        <color indexed="8"/>
      </bottom>
      <diagonal/>
    </border>
    <border>
      <left style="double">
        <color indexed="8"/>
      </left>
      <right/>
      <top style="double">
        <color indexed="8"/>
      </top>
      <bottom style="double">
        <color indexed="8"/>
      </bottom>
      <diagonal/>
    </border>
    <border>
      <left style="thin">
        <color indexed="8"/>
      </left>
      <right style="medium">
        <color indexed="8"/>
      </right>
      <top style="double">
        <color indexed="8"/>
      </top>
      <bottom style="double">
        <color indexed="8"/>
      </bottom>
      <diagonal/>
    </border>
    <border>
      <left style="medium">
        <color indexed="8"/>
      </left>
      <right/>
      <top style="double">
        <color indexed="8"/>
      </top>
      <bottom/>
      <diagonal/>
    </border>
    <border>
      <left/>
      <right style="thin">
        <color indexed="8"/>
      </right>
      <top style="double">
        <color indexed="8"/>
      </top>
      <bottom/>
      <diagonal/>
    </border>
    <border>
      <left/>
      <right/>
      <top style="double">
        <color indexed="8"/>
      </top>
      <bottom/>
      <diagonal/>
    </border>
    <border>
      <left style="thin">
        <color indexed="8"/>
      </left>
      <right style="thin">
        <color indexed="8"/>
      </right>
      <top style="double">
        <color indexed="8"/>
      </top>
      <bottom/>
      <diagonal/>
    </border>
    <border>
      <left style="double">
        <color indexed="8"/>
      </left>
      <right/>
      <top style="double">
        <color indexed="8"/>
      </top>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right style="medium">
        <color indexed="8"/>
      </right>
      <top style="double">
        <color indexed="8"/>
      </top>
      <bottom style="double">
        <color indexed="8"/>
      </bottom>
      <diagonal/>
    </border>
    <border>
      <left style="thin">
        <color indexed="8"/>
      </left>
      <right/>
      <top style="double">
        <color indexed="8"/>
      </top>
      <bottom/>
      <diagonal/>
    </border>
    <border>
      <left/>
      <right style="medium">
        <color indexed="8"/>
      </right>
      <top style="double">
        <color indexed="8"/>
      </top>
      <bottom/>
      <diagonal/>
    </border>
    <border>
      <left style="double">
        <color indexed="8"/>
      </left>
      <right style="thin">
        <color indexed="8"/>
      </right>
      <top style="thin">
        <color indexed="8"/>
      </top>
      <bottom style="thin">
        <color indexed="8"/>
      </bottom>
      <diagonal/>
    </border>
    <border>
      <left style="medium">
        <color indexed="8"/>
      </left>
      <right style="thin">
        <color indexed="8"/>
      </right>
      <top style="double">
        <color indexed="8"/>
      </top>
      <bottom/>
      <diagonal/>
    </border>
    <border>
      <left/>
      <right style="thin">
        <color indexed="8"/>
      </right>
      <top/>
      <bottom style="double">
        <color indexed="8"/>
      </bottom>
      <diagonal/>
    </border>
    <border>
      <left/>
      <right style="medium">
        <color indexed="8"/>
      </right>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bottom style="double">
        <color indexed="8"/>
      </bottom>
      <diagonal/>
    </border>
    <border>
      <left style="medium">
        <color indexed="8"/>
      </left>
      <right style="medium">
        <color indexed="8"/>
      </right>
      <top style="medium">
        <color indexed="8"/>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bottom style="double">
        <color indexed="8"/>
      </bottom>
      <diagonal/>
    </border>
    <border>
      <left/>
      <right/>
      <top/>
      <bottom style="double">
        <color indexed="8"/>
      </bottom>
      <diagonal/>
    </border>
    <border>
      <left/>
      <right/>
      <top style="thin">
        <color indexed="8"/>
      </top>
      <bottom style="double">
        <color indexed="8"/>
      </bottom>
      <diagonal/>
    </border>
    <border>
      <left style="double">
        <color indexed="8"/>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bottom style="thin">
        <color indexed="64"/>
      </bottom>
      <diagonal/>
    </border>
  </borders>
  <cellStyleXfs count="16">
    <xf numFmtId="0" fontId="0" fillId="0" borderId="0"/>
    <xf numFmtId="43" fontId="2"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6"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applyNumberFormat="0"/>
    <xf numFmtId="0" fontId="53" fillId="0" borderId="0"/>
    <xf numFmtId="0" fontId="2" fillId="0" borderId="0" applyNumberFormat="0"/>
    <xf numFmtId="0" fontId="53" fillId="0" borderId="0"/>
    <xf numFmtId="0" fontId="56" fillId="0" borderId="0"/>
    <xf numFmtId="9" fontId="2" fillId="0" borderId="0" applyFont="0" applyFill="0" applyBorder="0" applyAlignment="0" applyProtection="0"/>
    <xf numFmtId="9" fontId="1" fillId="0" borderId="0" applyFont="0" applyFill="0" applyBorder="0" applyAlignment="0" applyProtection="0"/>
  </cellStyleXfs>
  <cellXfs count="1430">
    <xf numFmtId="0" fontId="0" fillId="0" borderId="0" xfId="0"/>
    <xf numFmtId="0" fontId="3" fillId="0" borderId="0" xfId="0" applyFont="1" applyAlignment="1" applyProtection="1">
      <alignment horizontal="centerContinuous"/>
    </xf>
    <xf numFmtId="0" fontId="0" fillId="0" borderId="0" xfId="0" applyAlignment="1" applyProtection="1">
      <alignment horizontal="centerContinuous"/>
    </xf>
    <xf numFmtId="0" fontId="4" fillId="0" borderId="0" xfId="0" applyFont="1" applyAlignment="1" applyProtection="1">
      <alignment horizontal="centerContinuous"/>
    </xf>
    <xf numFmtId="0" fontId="5" fillId="0" borderId="0" xfId="0" applyFont="1" applyProtection="1"/>
    <xf numFmtId="0" fontId="5" fillId="0" borderId="0" xfId="0" applyFont="1" applyAlignment="1" applyProtection="1">
      <alignment horizontal="centerContinuous"/>
    </xf>
    <xf numFmtId="0" fontId="5" fillId="3" borderId="0" xfId="0" applyFont="1" applyFill="1" applyAlignment="1" applyProtection="1">
      <alignment horizontal="centerContinuous"/>
    </xf>
    <xf numFmtId="0" fontId="0" fillId="3" borderId="0" xfId="0" applyFill="1" applyAlignment="1" applyProtection="1">
      <alignment horizontal="centerContinuous"/>
    </xf>
    <xf numFmtId="0" fontId="0" fillId="0" borderId="0" xfId="0" applyProtection="1"/>
    <xf numFmtId="0" fontId="3" fillId="0" borderId="0" xfId="0" applyFont="1" applyProtection="1"/>
    <xf numFmtId="0" fontId="6" fillId="0" borderId="0" xfId="0" applyFont="1" applyProtection="1"/>
    <xf numFmtId="0" fontId="7" fillId="0" borderId="0" xfId="0" applyFont="1"/>
    <xf numFmtId="0" fontId="8" fillId="0" borderId="0" xfId="0" applyFont="1" applyProtection="1">
      <protection locked="0"/>
    </xf>
    <xf numFmtId="0" fontId="9" fillId="0" borderId="0" xfId="0" applyFont="1" applyProtection="1">
      <protection locked="0"/>
    </xf>
    <xf numFmtId="0" fontId="0" fillId="4" borderId="1" xfId="0" applyFill="1" applyBorder="1" applyProtection="1"/>
    <xf numFmtId="0" fontId="0" fillId="4" borderId="2" xfId="0" applyFill="1" applyBorder="1" applyProtection="1"/>
    <xf numFmtId="0" fontId="10" fillId="4" borderId="2" xfId="0" applyFont="1" applyFill="1" applyBorder="1" applyAlignment="1" applyProtection="1">
      <alignment horizontal="left"/>
    </xf>
    <xf numFmtId="0" fontId="7" fillId="4" borderId="2" xfId="0" applyFont="1" applyFill="1" applyBorder="1" applyProtection="1"/>
    <xf numFmtId="0" fontId="0" fillId="4" borderId="3" xfId="0" applyFill="1" applyBorder="1" applyProtection="1"/>
    <xf numFmtId="0" fontId="0" fillId="4" borderId="4" xfId="0" applyFill="1" applyBorder="1" applyProtection="1"/>
    <xf numFmtId="0" fontId="0" fillId="4" borderId="0" xfId="0" applyFill="1" applyProtection="1"/>
    <xf numFmtId="0" fontId="0" fillId="4" borderId="5" xfId="0" applyFill="1" applyBorder="1" applyProtection="1"/>
    <xf numFmtId="0" fontId="11" fillId="4" borderId="4" xfId="0" applyFont="1" applyFill="1" applyBorder="1" applyAlignment="1" applyProtection="1">
      <alignment horizontal="centerContinuous" vertical="center"/>
    </xf>
    <xf numFmtId="0" fontId="0" fillId="4" borderId="0" xfId="0" applyFill="1" applyAlignment="1" applyProtection="1">
      <alignment horizontal="centerContinuous"/>
    </xf>
    <xf numFmtId="0" fontId="0" fillId="4" borderId="5" xfId="0" applyFill="1" applyBorder="1" applyAlignment="1" applyProtection="1">
      <alignment horizontal="centerContinuous"/>
    </xf>
    <xf numFmtId="0" fontId="12" fillId="4" borderId="4" xfId="0" applyFont="1" applyFill="1" applyBorder="1" applyAlignment="1" applyProtection="1">
      <alignment horizontal="centerContinuous" vertical="center"/>
    </xf>
    <xf numFmtId="0" fontId="13" fillId="4" borderId="4" xfId="0" applyFont="1" applyFill="1" applyBorder="1" applyAlignment="1" applyProtection="1">
      <alignment horizontal="centerContinuous" vertical="center"/>
    </xf>
    <xf numFmtId="0" fontId="11" fillId="4" borderId="0" xfId="0" applyFont="1" applyFill="1" applyAlignment="1" applyProtection="1">
      <alignment horizontal="centerContinuous"/>
    </xf>
    <xf numFmtId="0" fontId="11" fillId="4" borderId="5" xfId="0" applyFont="1" applyFill="1" applyBorder="1" applyAlignment="1" applyProtection="1">
      <alignment horizontal="centerContinuous"/>
    </xf>
    <xf numFmtId="0" fontId="14" fillId="4" borderId="4" xfId="0" applyFont="1" applyFill="1" applyBorder="1" applyAlignment="1" applyProtection="1">
      <alignment horizontal="centerContinuous"/>
    </xf>
    <xf numFmtId="0" fontId="15" fillId="4" borderId="4" xfId="0" applyFont="1" applyFill="1" applyBorder="1" applyAlignment="1" applyProtection="1">
      <alignment horizontal="centerContinuous"/>
    </xf>
    <xf numFmtId="0" fontId="15" fillId="4" borderId="0" xfId="0" applyFont="1" applyFill="1" applyAlignment="1" applyProtection="1">
      <alignment horizontal="centerContinuous"/>
    </xf>
    <xf numFmtId="0" fontId="15" fillId="4" borderId="5" xfId="0" applyFont="1" applyFill="1" applyBorder="1" applyAlignment="1" applyProtection="1">
      <alignment horizontal="centerContinuous"/>
    </xf>
    <xf numFmtId="0" fontId="16" fillId="4" borderId="4" xfId="0" applyFont="1" applyFill="1" applyBorder="1" applyProtection="1"/>
    <xf numFmtId="0" fontId="17" fillId="4" borderId="2" xfId="0" applyFont="1" applyFill="1" applyBorder="1" applyAlignment="1" applyProtection="1">
      <alignment horizontal="centerContinuous"/>
    </xf>
    <xf numFmtId="0" fontId="18" fillId="4" borderId="2" xfId="0" applyFont="1" applyFill="1" applyBorder="1" applyAlignment="1" applyProtection="1">
      <alignment horizontal="centerContinuous"/>
    </xf>
    <xf numFmtId="0" fontId="17" fillId="4" borderId="4" xfId="0" applyFont="1" applyFill="1" applyBorder="1" applyAlignment="1" applyProtection="1">
      <alignment horizontal="centerContinuous"/>
    </xf>
    <xf numFmtId="0" fontId="19" fillId="4" borderId="0" xfId="0" applyFont="1" applyFill="1" applyAlignment="1" applyProtection="1">
      <alignment horizontal="centerContinuous"/>
    </xf>
    <xf numFmtId="0" fontId="19" fillId="4" borderId="5" xfId="0" applyFont="1" applyFill="1" applyBorder="1" applyAlignment="1" applyProtection="1">
      <alignment horizontal="centerContinuous"/>
    </xf>
    <xf numFmtId="0" fontId="20" fillId="4" borderId="6" xfId="0" applyFont="1" applyFill="1" applyBorder="1" applyAlignment="1" applyProtection="1">
      <alignment horizontal="centerContinuous"/>
    </xf>
    <xf numFmtId="0" fontId="0" fillId="4" borderId="6" xfId="0" applyFill="1" applyBorder="1" applyAlignment="1" applyProtection="1">
      <alignment horizontal="centerContinuous"/>
    </xf>
    <xf numFmtId="0" fontId="21" fillId="4" borderId="4" xfId="0" applyFont="1" applyFill="1" applyBorder="1" applyProtection="1"/>
    <xf numFmtId="0" fontId="22" fillId="4" borderId="0" xfId="0" applyFont="1" applyFill="1" applyAlignment="1" applyProtection="1">
      <alignment horizontal="centerContinuous"/>
    </xf>
    <xf numFmtId="0" fontId="0" fillId="4" borderId="0" xfId="0" applyFill="1" applyAlignment="1" applyProtection="1">
      <alignment horizontal="right"/>
    </xf>
    <xf numFmtId="0" fontId="14" fillId="4" borderId="0" xfId="0" applyFont="1" applyFill="1" applyAlignment="1" applyProtection="1">
      <alignment horizontal="centerContinuous"/>
    </xf>
    <xf numFmtId="0" fontId="23" fillId="4" borderId="4" xfId="0" applyFont="1" applyFill="1" applyBorder="1" applyAlignment="1" applyProtection="1">
      <alignment horizontal="centerContinuous"/>
    </xf>
    <xf numFmtId="0" fontId="23" fillId="4" borderId="0" xfId="0" applyFont="1" applyFill="1" applyAlignment="1" applyProtection="1">
      <alignment horizontal="centerContinuous"/>
    </xf>
    <xf numFmtId="0" fontId="24" fillId="4" borderId="0" xfId="0" applyFont="1" applyFill="1" applyAlignment="1" applyProtection="1">
      <alignment horizontal="centerContinuous"/>
    </xf>
    <xf numFmtId="0" fontId="4" fillId="4" borderId="0" xfId="0" applyFont="1" applyFill="1" applyAlignment="1" applyProtection="1">
      <alignment horizontal="centerContinuous"/>
    </xf>
    <xf numFmtId="0" fontId="25" fillId="4" borderId="0" xfId="0" applyFont="1" applyFill="1" applyProtection="1"/>
    <xf numFmtId="0" fontId="17" fillId="4" borderId="7" xfId="0" applyFont="1" applyFill="1" applyBorder="1" applyAlignment="1" applyProtection="1">
      <alignment horizontal="centerContinuous"/>
    </xf>
    <xf numFmtId="0" fontId="0" fillId="4" borderId="7" xfId="0" applyFill="1" applyBorder="1" applyAlignment="1" applyProtection="1">
      <alignment horizontal="centerContinuous"/>
    </xf>
    <xf numFmtId="0" fontId="0" fillId="4" borderId="7" xfId="0" applyFill="1" applyBorder="1" applyProtection="1"/>
    <xf numFmtId="0" fontId="0" fillId="4" borderId="8" xfId="0" applyFill="1" applyBorder="1" applyProtection="1"/>
    <xf numFmtId="0" fontId="0" fillId="4" borderId="6" xfId="0" applyFill="1" applyBorder="1" applyProtection="1"/>
    <xf numFmtId="0" fontId="0" fillId="4" borderId="9" xfId="0" applyFill="1" applyBorder="1" applyProtection="1"/>
    <xf numFmtId="0" fontId="16" fillId="5" borderId="0" xfId="0" applyFont="1" applyFill="1" applyAlignment="1" applyProtection="1">
      <alignment horizontal="left"/>
    </xf>
    <xf numFmtId="0" fontId="0" fillId="5" borderId="0" xfId="0" applyFill="1" applyProtection="1"/>
    <xf numFmtId="0" fontId="0" fillId="0" borderId="1" xfId="0" applyBorder="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8" xfId="0" applyBorder="1" applyProtection="1"/>
    <xf numFmtId="0" fontId="0" fillId="0" borderId="6" xfId="0" applyBorder="1" applyProtection="1"/>
    <xf numFmtId="0" fontId="0" fillId="0" borderId="9" xfId="0" applyBorder="1" applyProtection="1"/>
    <xf numFmtId="0" fontId="2" fillId="0" borderId="0" xfId="0" applyFont="1" applyAlignment="1" applyProtection="1">
      <alignment horizontal="centerContinuous"/>
    </xf>
    <xf numFmtId="0" fontId="2" fillId="0" borderId="0" xfId="0" applyFont="1" applyProtection="1"/>
    <xf numFmtId="0" fontId="2" fillId="0" borderId="1" xfId="0" applyFont="1" applyBorder="1" applyProtection="1"/>
    <xf numFmtId="0" fontId="0" fillId="0" borderId="2" xfId="0" applyFont="1" applyBorder="1" applyProtection="1"/>
    <xf numFmtId="0" fontId="2" fillId="0" borderId="3" xfId="0" applyFont="1" applyBorder="1" applyProtection="1"/>
    <xf numFmtId="0" fontId="2" fillId="0" borderId="4" xfId="0" applyFont="1" applyBorder="1" applyProtection="1"/>
    <xf numFmtId="0" fontId="0" fillId="0" borderId="0" xfId="0" applyFont="1" applyProtection="1"/>
    <xf numFmtId="0" fontId="2" fillId="0" borderId="5" xfId="0" applyFont="1" applyBorder="1" applyProtection="1"/>
    <xf numFmtId="0" fontId="26" fillId="0" borderId="4" xfId="0" applyFont="1" applyBorder="1" applyAlignment="1" applyProtection="1">
      <alignment horizontal="centerContinuous"/>
    </xf>
    <xf numFmtId="0" fontId="0" fillId="0" borderId="0" xfId="0" applyFont="1" applyAlignment="1" applyProtection="1">
      <alignment horizontal="centerContinuous"/>
    </xf>
    <xf numFmtId="0" fontId="27" fillId="0" borderId="0" xfId="0" applyFont="1" applyAlignment="1" applyProtection="1">
      <alignment horizontal="centerContinuous"/>
    </xf>
    <xf numFmtId="0" fontId="2" fillId="0" borderId="5" xfId="0" applyFont="1" applyBorder="1" applyAlignment="1" applyProtection="1">
      <alignment horizontal="centerContinuous"/>
    </xf>
    <xf numFmtId="0" fontId="0" fillId="0" borderId="0" xfId="0" applyFont="1" applyAlignment="1" applyProtection="1">
      <alignment horizontal="left"/>
    </xf>
    <xf numFmtId="0" fontId="0" fillId="0" borderId="0" xfId="0" applyFont="1" applyAlignment="1" applyProtection="1">
      <alignment horizontal="center"/>
    </xf>
    <xf numFmtId="0" fontId="2" fillId="0" borderId="4" xfId="0" applyFont="1" applyBorder="1" applyAlignment="1" applyProtection="1">
      <alignment horizontal="left"/>
    </xf>
    <xf numFmtId="0" fontId="0" fillId="0" borderId="0" xfId="0" applyFont="1" applyAlignment="1" applyProtection="1"/>
    <xf numFmtId="0" fontId="0" fillId="0" borderId="0" xfId="0" applyAlignment="1" applyProtection="1">
      <alignment horizontal="left"/>
    </xf>
    <xf numFmtId="0" fontId="2" fillId="0" borderId="8" xfId="0" applyFont="1" applyBorder="1" applyProtection="1"/>
    <xf numFmtId="0" fontId="2" fillId="0" borderId="6" xfId="0" applyFont="1" applyBorder="1" applyProtection="1"/>
    <xf numFmtId="0" fontId="2" fillId="0" borderId="9" xfId="0" applyFont="1" applyBorder="1" applyProtection="1"/>
    <xf numFmtId="0" fontId="2" fillId="0" borderId="0" xfId="0" applyFont="1" applyAlignment="1" applyProtection="1">
      <alignment horizontal="right"/>
    </xf>
    <xf numFmtId="0" fontId="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7" fillId="0" borderId="0" xfId="0" applyFont="1" applyAlignment="1">
      <alignment horizontal="centerContinuous"/>
    </xf>
    <xf numFmtId="0" fontId="7" fillId="0" borderId="5" xfId="0" applyFont="1" applyBorder="1" applyAlignment="1">
      <alignment horizontal="centerContinuous"/>
    </xf>
    <xf numFmtId="0" fontId="0" fillId="0" borderId="4" xfId="0" applyFont="1" applyBorder="1"/>
    <xf numFmtId="0" fontId="0" fillId="0" borderId="0" xfId="0" applyFont="1"/>
    <xf numFmtId="0" fontId="0" fillId="0" borderId="5" xfId="0" applyFont="1" applyBorder="1"/>
    <xf numFmtId="0" fontId="0" fillId="0" borderId="10" xfId="0" applyFont="1" applyBorder="1"/>
    <xf numFmtId="0" fontId="28" fillId="0" borderId="11" xfId="0" applyFont="1" applyBorder="1" applyAlignment="1">
      <alignment horizontal="center"/>
    </xf>
    <xf numFmtId="0" fontId="0" fillId="0" borderId="11" xfId="0" applyFont="1" applyBorder="1"/>
    <xf numFmtId="0" fontId="0" fillId="0" borderId="12" xfId="0" applyFont="1" applyBorder="1"/>
    <xf numFmtId="0" fontId="0" fillId="0" borderId="11" xfId="0" applyFont="1" applyBorder="1" applyAlignment="1">
      <alignment horizontal="center"/>
    </xf>
    <xf numFmtId="0" fontId="0" fillId="0" borderId="13" xfId="0" applyFont="1" applyBorder="1" applyAlignment="1">
      <alignment horizontal="center"/>
    </xf>
    <xf numFmtId="0" fontId="0" fillId="0" borderId="14" xfId="0" applyFont="1" applyBorder="1"/>
    <xf numFmtId="0" fontId="0" fillId="0" borderId="0" xfId="0" applyFont="1" applyAlignment="1">
      <alignment horizontal="center"/>
    </xf>
    <xf numFmtId="0" fontId="0" fillId="0" borderId="15" xfId="0" applyFont="1" applyBorder="1"/>
    <xf numFmtId="0" fontId="0" fillId="0" borderId="16" xfId="0" applyFont="1" applyBorder="1" applyAlignment="1">
      <alignment horizontal="center"/>
    </xf>
    <xf numFmtId="0" fontId="0" fillId="0" borderId="5" xfId="0" applyFont="1" applyBorder="1" applyAlignment="1">
      <alignment horizontal="center"/>
    </xf>
    <xf numFmtId="0" fontId="0" fillId="0" borderId="17" xfId="0" applyFont="1" applyBorder="1"/>
    <xf numFmtId="0" fontId="0" fillId="0" borderId="18" xfId="0" applyFont="1" applyBorder="1" applyAlignment="1">
      <alignment horizontal="center"/>
    </xf>
    <xf numFmtId="0" fontId="0" fillId="0" borderId="18" xfId="0" applyFont="1" applyBorder="1"/>
    <xf numFmtId="0" fontId="0" fillId="0" borderId="19" xfId="0" applyFont="1" applyBorder="1"/>
    <xf numFmtId="0" fontId="0" fillId="0" borderId="20" xfId="0" applyFont="1" applyBorder="1" applyAlignment="1">
      <alignment horizontal="center"/>
    </xf>
    <xf numFmtId="0" fontId="0" fillId="0" borderId="21" xfId="0" applyFont="1" applyBorder="1" applyAlignment="1">
      <alignment horizontal="center"/>
    </xf>
    <xf numFmtId="0" fontId="7" fillId="0" borderId="15" xfId="0" applyFont="1" applyBorder="1" applyAlignment="1">
      <alignment horizontal="centerContinuous"/>
    </xf>
    <xf numFmtId="164" fontId="0" fillId="0" borderId="16" xfId="0" applyNumberFormat="1" applyFont="1" applyBorder="1" applyAlignment="1" applyProtection="1">
      <alignment horizontal="center"/>
    </xf>
    <xf numFmtId="164" fontId="0" fillId="0" borderId="4" xfId="0" applyNumberFormat="1" applyFont="1" applyBorder="1" applyAlignment="1" applyProtection="1">
      <alignment horizontal="center"/>
    </xf>
    <xf numFmtId="0" fontId="7" fillId="0" borderId="0" xfId="0" applyFont="1" applyAlignment="1">
      <alignment horizontal="center"/>
    </xf>
    <xf numFmtId="0" fontId="7" fillId="0" borderId="15" xfId="0" applyFont="1" applyBorder="1" applyAlignment="1">
      <alignment horizontal="center"/>
    </xf>
    <xf numFmtId="0" fontId="0" fillId="0" borderId="15" xfId="0" applyBorder="1" applyAlignment="1">
      <alignment horizontal="center"/>
    </xf>
    <xf numFmtId="0" fontId="0" fillId="0" borderId="0" xfId="0" applyFont="1" applyAlignment="1">
      <alignment horizontal="left"/>
    </xf>
    <xf numFmtId="164" fontId="0" fillId="0" borderId="8" xfId="0" applyNumberFormat="1" applyFont="1" applyBorder="1" applyAlignment="1" applyProtection="1">
      <alignment horizontal="center"/>
    </xf>
    <xf numFmtId="0" fontId="0" fillId="0" borderId="6" xfId="0" applyFont="1" applyBorder="1"/>
    <xf numFmtId="0" fontId="0" fillId="0" borderId="22" xfId="0" applyFont="1" applyBorder="1"/>
    <xf numFmtId="164" fontId="0" fillId="0" borderId="23" xfId="0" applyNumberFormat="1" applyFont="1" applyBorder="1" applyAlignment="1" applyProtection="1">
      <alignment horizontal="center"/>
    </xf>
    <xf numFmtId="0" fontId="0" fillId="0" borderId="9" xfId="0" applyFont="1" applyBorder="1"/>
    <xf numFmtId="164" fontId="0" fillId="0" borderId="0" xfId="0" applyNumberFormat="1" applyFont="1" applyAlignment="1" applyProtection="1">
      <alignment horizontal="center"/>
    </xf>
    <xf numFmtId="0" fontId="0" fillId="0" borderId="4" xfId="0" applyFont="1" applyBorder="1" applyAlignment="1">
      <alignment horizontal="center"/>
    </xf>
    <xf numFmtId="0" fontId="0" fillId="0" borderId="0" xfId="0" applyFont="1" applyAlignment="1">
      <alignment horizontal="centerContinuous"/>
    </xf>
    <xf numFmtId="0" fontId="0" fillId="0" borderId="15" xfId="0" applyFont="1" applyBorder="1" applyAlignment="1">
      <alignment horizontal="centerContinuous"/>
    </xf>
    <xf numFmtId="164" fontId="0" fillId="0" borderId="0" xfId="0" applyNumberFormat="1" applyFont="1" applyProtection="1"/>
    <xf numFmtId="0" fontId="0" fillId="0" borderId="23" xfId="0" applyFont="1" applyBorder="1"/>
    <xf numFmtId="0" fontId="2" fillId="0" borderId="0" xfId="0" applyFont="1" applyAlignment="1">
      <alignment horizontal="centerContinuous"/>
    </xf>
    <xf numFmtId="0" fontId="7" fillId="0" borderId="4" xfId="0" applyFont="1" applyBorder="1" applyAlignment="1">
      <alignment horizontal="centerContinuous"/>
    </xf>
    <xf numFmtId="0" fontId="0" fillId="0" borderId="0" xfId="0" applyBorder="1" applyAlignment="1">
      <alignment horizontal="centerContinuous"/>
    </xf>
    <xf numFmtId="0" fontId="0" fillId="0" borderId="5" xfId="0" applyBorder="1" applyAlignment="1">
      <alignment horizontal="centerContinuous"/>
    </xf>
    <xf numFmtId="0" fontId="0" fillId="0" borderId="17" xfId="0" applyBorder="1" applyAlignment="1">
      <alignment horizontal="centerContinuous"/>
    </xf>
    <xf numFmtId="0" fontId="0" fillId="0" borderId="18" xfId="0" applyBorder="1" applyAlignment="1">
      <alignment horizontal="centerContinuous"/>
    </xf>
    <xf numFmtId="0" fontId="0" fillId="0" borderId="21" xfId="0" applyBorder="1" applyAlignment="1">
      <alignment horizontal="centerContinuous"/>
    </xf>
    <xf numFmtId="0" fontId="0" fillId="0" borderId="0" xfId="0" applyBorder="1" applyAlignment="1">
      <alignment horizontal="left"/>
    </xf>
    <xf numFmtId="0" fontId="0" fillId="0" borderId="17" xfId="0" applyBorder="1"/>
    <xf numFmtId="0" fontId="0" fillId="0" borderId="18" xfId="0" applyBorder="1" applyAlignment="1">
      <alignment horizontal="left"/>
    </xf>
    <xf numFmtId="0" fontId="0" fillId="0" borderId="0" xfId="0" applyBorder="1"/>
    <xf numFmtId="0" fontId="0" fillId="0" borderId="8" xfId="0" applyBorder="1"/>
    <xf numFmtId="0" fontId="0" fillId="0" borderId="6" xfId="0" applyBorder="1"/>
    <xf numFmtId="0" fontId="0" fillId="0" borderId="6" xfId="0" applyBorder="1" applyAlignment="1">
      <alignment horizontal="centerContinuous"/>
    </xf>
    <xf numFmtId="0" fontId="0" fillId="0" borderId="9" xfId="0" applyBorder="1" applyAlignment="1">
      <alignment horizontal="centerContinuous"/>
    </xf>
    <xf numFmtId="0" fontId="0" fillId="0" borderId="0" xfId="0" applyAlignment="1">
      <alignment horizontal="centerContinuous"/>
    </xf>
    <xf numFmtId="165" fontId="0" fillId="0" borderId="18" xfId="0" applyNumberFormat="1" applyFont="1" applyBorder="1" applyAlignment="1" applyProtection="1">
      <alignment horizontal="centerContinuous"/>
    </xf>
    <xf numFmtId="0" fontId="0" fillId="0" borderId="1" xfId="0" applyFont="1" applyBorder="1"/>
    <xf numFmtId="0" fontId="0" fillId="0" borderId="2" xfId="0" applyFont="1" applyBorder="1"/>
    <xf numFmtId="0" fontId="0" fillId="0" borderId="3" xfId="0" applyFont="1" applyBorder="1"/>
    <xf numFmtId="0" fontId="0" fillId="0" borderId="5" xfId="0" applyFont="1" applyBorder="1" applyAlignment="1">
      <alignment horizontal="centerContinuous"/>
    </xf>
    <xf numFmtId="0" fontId="0" fillId="0" borderId="4" xfId="0" applyFont="1" applyBorder="1" applyAlignment="1"/>
    <xf numFmtId="0" fontId="0" fillId="0" borderId="0" xfId="0" applyFont="1" applyAlignment="1"/>
    <xf numFmtId="0" fontId="0" fillId="0" borderId="5" xfId="0" applyFont="1" applyBorder="1" applyAlignment="1"/>
    <xf numFmtId="0" fontId="0" fillId="0" borderId="4" xfId="0" applyBorder="1" applyAlignment="1">
      <alignment horizontal="center"/>
    </xf>
    <xf numFmtId="0" fontId="0" fillId="0" borderId="18" xfId="0" applyFont="1" applyBorder="1" applyAlignment="1"/>
    <xf numFmtId="0" fontId="0" fillId="0" borderId="21" xfId="0" applyFont="1" applyBorder="1" applyAlignment="1"/>
    <xf numFmtId="0" fontId="0" fillId="0" borderId="16" xfId="0" applyFont="1" applyBorder="1"/>
    <xf numFmtId="0" fontId="0" fillId="0" borderId="24" xfId="0" applyFont="1" applyBorder="1" applyAlignment="1">
      <alignment horizontal="centerContinuous"/>
    </xf>
    <xf numFmtId="0" fontId="0" fillId="0" borderId="13" xfId="0" applyFont="1" applyBorder="1"/>
    <xf numFmtId="0" fontId="0" fillId="0" borderId="14" xfId="0" applyFont="1" applyBorder="1" applyAlignment="1">
      <alignment horizontal="center"/>
    </xf>
    <xf numFmtId="0" fontId="0" fillId="0" borderId="10" xfId="0" applyFont="1" applyBorder="1" applyAlignment="1">
      <alignment horizontal="center"/>
    </xf>
    <xf numFmtId="0" fontId="0" fillId="0" borderId="25" xfId="0" applyFont="1" applyBorder="1"/>
    <xf numFmtId="0" fontId="9" fillId="0" borderId="16" xfId="0" applyFont="1" applyBorder="1" applyProtection="1">
      <protection locked="0"/>
    </xf>
    <xf numFmtId="0" fontId="0" fillId="0" borderId="24" xfId="0" applyFont="1" applyBorder="1"/>
    <xf numFmtId="37" fontId="9" fillId="0" borderId="16" xfId="0" applyNumberFormat="1" applyFont="1" applyBorder="1" applyProtection="1">
      <protection locked="0"/>
    </xf>
    <xf numFmtId="37" fontId="9" fillId="0" borderId="5" xfId="0" applyNumberFormat="1" applyFont="1" applyBorder="1" applyProtection="1">
      <protection locked="0"/>
    </xf>
    <xf numFmtId="0" fontId="0" fillId="0" borderId="17" xfId="0" applyFont="1" applyBorder="1" applyAlignment="1">
      <alignment horizontal="center"/>
    </xf>
    <xf numFmtId="0" fontId="9" fillId="0" borderId="20" xfId="0" applyFont="1" applyBorder="1" applyAlignment="1" applyProtection="1">
      <alignment horizontal="center"/>
      <protection locked="0"/>
    </xf>
    <xf numFmtId="0" fontId="0" fillId="4" borderId="18" xfId="0" applyFont="1" applyFill="1" applyBorder="1"/>
    <xf numFmtId="0" fontId="0" fillId="4" borderId="26" xfId="0" applyFont="1" applyFill="1" applyBorder="1"/>
    <xf numFmtId="5" fontId="9" fillId="0" borderId="27" xfId="0" applyNumberFormat="1" applyFont="1" applyBorder="1" applyProtection="1">
      <protection locked="0"/>
    </xf>
    <xf numFmtId="5" fontId="9" fillId="0" borderId="28" xfId="0" applyNumberFormat="1" applyFont="1" applyBorder="1" applyProtection="1">
      <protection locked="0"/>
    </xf>
    <xf numFmtId="0" fontId="29" fillId="0" borderId="0" xfId="0" applyFont="1" applyProtection="1">
      <protection locked="0"/>
    </xf>
    <xf numFmtId="0" fontId="0" fillId="0" borderId="8" xfId="0" applyFont="1" applyBorder="1"/>
    <xf numFmtId="0" fontId="30" fillId="0" borderId="1" xfId="0" applyFont="1" applyBorder="1"/>
    <xf numFmtId="0" fontId="30" fillId="0" borderId="2" xfId="0" applyFont="1" applyBorder="1"/>
    <xf numFmtId="0" fontId="30" fillId="0" borderId="3" xfId="0" applyFont="1" applyBorder="1"/>
    <xf numFmtId="0" fontId="6" fillId="0" borderId="4" xfId="0" applyFont="1" applyBorder="1" applyAlignment="1">
      <alignment horizontal="centerContinuous"/>
    </xf>
    <xf numFmtId="0" fontId="30" fillId="0" borderId="0" xfId="0" applyFont="1" applyAlignment="1">
      <alignment horizontal="centerContinuous"/>
    </xf>
    <xf numFmtId="0" fontId="30" fillId="0" borderId="5" xfId="0" applyFont="1" applyBorder="1" applyAlignment="1">
      <alignment horizontal="centerContinuous"/>
    </xf>
    <xf numFmtId="0" fontId="30" fillId="0" borderId="17" xfId="0" applyFont="1" applyBorder="1" applyAlignment="1">
      <alignment horizontal="centerContinuous"/>
    </xf>
    <xf numFmtId="0" fontId="30" fillId="0" borderId="18" xfId="0" applyFont="1" applyBorder="1" applyAlignment="1">
      <alignment horizontal="centerContinuous"/>
    </xf>
    <xf numFmtId="0" fontId="30" fillId="0" borderId="21" xfId="0" applyFont="1" applyBorder="1" applyAlignment="1">
      <alignment horizontal="centerContinuous"/>
    </xf>
    <xf numFmtId="0" fontId="30" fillId="0" borderId="4" xfId="0" applyFont="1" applyBorder="1"/>
    <xf numFmtId="0" fontId="31" fillId="0" borderId="0" xfId="0" applyFont="1" applyAlignment="1">
      <alignment horizontal="left"/>
    </xf>
    <xf numFmtId="0" fontId="31" fillId="0" borderId="0" xfId="0" applyFont="1" applyAlignment="1">
      <alignment horizontal="centerContinuous"/>
    </xf>
    <xf numFmtId="0" fontId="0" fillId="0" borderId="5" xfId="0" applyBorder="1"/>
    <xf numFmtId="0" fontId="31" fillId="0" borderId="0" xfId="0" applyFont="1"/>
    <xf numFmtId="0" fontId="31" fillId="0" borderId="5" xfId="0" applyFont="1" applyBorder="1" applyAlignment="1">
      <alignment horizontal="centerContinuous"/>
    </xf>
    <xf numFmtId="39" fontId="31" fillId="0" borderId="5" xfId="0" applyNumberFormat="1" applyFont="1" applyBorder="1" applyAlignment="1" applyProtection="1">
      <alignment horizontal="centerContinuous"/>
    </xf>
    <xf numFmtId="37" fontId="31" fillId="0" borderId="0" xfId="0" applyNumberFormat="1" applyFont="1" applyAlignment="1" applyProtection="1">
      <alignment horizontal="centerContinuous"/>
    </xf>
    <xf numFmtId="37" fontId="31" fillId="0" borderId="5" xfId="0" applyNumberFormat="1" applyFont="1" applyBorder="1" applyAlignment="1" applyProtection="1">
      <alignment horizontal="centerContinuous"/>
    </xf>
    <xf numFmtId="37" fontId="31" fillId="0" borderId="0" xfId="0" applyNumberFormat="1" applyFont="1" applyProtection="1"/>
    <xf numFmtId="37" fontId="31" fillId="0" borderId="5" xfId="0" applyNumberFormat="1" applyFont="1" applyBorder="1" applyProtection="1"/>
    <xf numFmtId="0" fontId="30" fillId="0" borderId="17" xfId="0" applyFont="1" applyBorder="1"/>
    <xf numFmtId="0" fontId="31" fillId="0" borderId="18" xfId="0" applyFont="1" applyBorder="1" applyAlignment="1">
      <alignment horizontal="left"/>
    </xf>
    <xf numFmtId="0" fontId="31" fillId="0" borderId="18" xfId="0" applyFont="1" applyBorder="1" applyAlignment="1">
      <alignment horizontal="centerContinuous"/>
    </xf>
    <xf numFmtId="0" fontId="31" fillId="0" borderId="18" xfId="0" applyFont="1" applyBorder="1"/>
    <xf numFmtId="37" fontId="31" fillId="0" borderId="18" xfId="0" applyNumberFormat="1" applyFont="1" applyBorder="1" applyProtection="1"/>
    <xf numFmtId="37" fontId="31" fillId="0" borderId="21" xfId="0" applyNumberFormat="1" applyFont="1" applyBorder="1" applyProtection="1"/>
    <xf numFmtId="0" fontId="30" fillId="0" borderId="0" xfId="0" applyFont="1"/>
    <xf numFmtId="37" fontId="30" fillId="0" borderId="0" xfId="0" applyNumberFormat="1" applyFont="1" applyProtection="1"/>
    <xf numFmtId="37" fontId="30" fillId="0" borderId="5" xfId="0" applyNumberFormat="1" applyFont="1" applyBorder="1" applyProtection="1"/>
    <xf numFmtId="0" fontId="30" fillId="0" borderId="8" xfId="0" applyFont="1" applyBorder="1"/>
    <xf numFmtId="0" fontId="30" fillId="0" borderId="6" xfId="0" applyFont="1" applyBorder="1"/>
    <xf numFmtId="0" fontId="30" fillId="0" borderId="6" xfId="0" applyFont="1" applyBorder="1" applyAlignment="1">
      <alignment horizontal="centerContinuous"/>
    </xf>
    <xf numFmtId="37" fontId="30" fillId="0" borderId="6" xfId="0" applyNumberFormat="1" applyFont="1" applyBorder="1" applyProtection="1"/>
    <xf numFmtId="37" fontId="30" fillId="0" borderId="9" xfId="0" applyNumberFormat="1" applyFont="1" applyBorder="1" applyProtection="1"/>
    <xf numFmtId="0" fontId="30" fillId="0" borderId="0" xfId="0" applyFont="1" applyAlignment="1">
      <alignment horizontal="right"/>
    </xf>
    <xf numFmtId="37" fontId="30" fillId="0" borderId="0" xfId="0" applyNumberFormat="1" applyFont="1" applyAlignment="1" applyProtection="1">
      <alignment horizontal="centerContinuous"/>
    </xf>
    <xf numFmtId="0" fontId="0" fillId="0" borderId="0" xfId="0" applyAlignment="1">
      <alignment horizontal="center"/>
    </xf>
    <xf numFmtId="0" fontId="32" fillId="0" borderId="1" xfId="0" applyFont="1" applyBorder="1"/>
    <xf numFmtId="0" fontId="6" fillId="0" borderId="0" xfId="0" applyFont="1" applyAlignment="1">
      <alignment horizontal="centerContinuous"/>
    </xf>
    <xf numFmtId="0" fontId="30" fillId="0" borderId="18" xfId="0" applyFont="1" applyBorder="1"/>
    <xf numFmtId="0" fontId="0" fillId="0" borderId="18" xfId="0" applyBorder="1"/>
    <xf numFmtId="165" fontId="0" fillId="0" borderId="18" xfId="0" applyNumberFormat="1" applyBorder="1" applyAlignment="1" applyProtection="1">
      <alignment horizontal="center"/>
    </xf>
    <xf numFmtId="0" fontId="0" fillId="0" borderId="21" xfId="0" applyBorder="1"/>
    <xf numFmtId="0" fontId="30" fillId="0" borderId="29" xfId="0" applyFont="1" applyBorder="1" applyAlignment="1">
      <alignment horizontal="center"/>
    </xf>
    <xf numFmtId="0" fontId="30" fillId="0" borderId="24" xfId="0" applyFont="1" applyBorder="1" applyAlignment="1">
      <alignment horizontal="centerContinuous"/>
    </xf>
    <xf numFmtId="0" fontId="30" fillId="0" borderId="24" xfId="0" applyFont="1" applyBorder="1" applyAlignment="1">
      <alignment horizontal="center"/>
    </xf>
    <xf numFmtId="0" fontId="30" fillId="0" borderId="30" xfId="0" applyFont="1" applyBorder="1" applyAlignment="1">
      <alignment horizontal="centerContinuous"/>
    </xf>
    <xf numFmtId="0" fontId="30" fillId="0" borderId="4" xfId="0" applyFont="1" applyBorder="1" applyAlignment="1">
      <alignment horizontal="centerContinuous"/>
    </xf>
    <xf numFmtId="0" fontId="30" fillId="0" borderId="16" xfId="0" applyFont="1" applyBorder="1" applyAlignment="1">
      <alignment horizontal="centerContinuous"/>
    </xf>
    <xf numFmtId="0" fontId="30" fillId="0" borderId="30" xfId="0" applyFont="1" applyBorder="1"/>
    <xf numFmtId="0" fontId="30" fillId="0" borderId="30" xfId="0" applyFont="1" applyBorder="1" applyAlignment="1">
      <alignment horizontal="center"/>
    </xf>
    <xf numFmtId="0" fontId="30" fillId="0" borderId="31" xfId="0" applyFont="1" applyBorder="1" applyAlignment="1">
      <alignment horizontal="center"/>
    </xf>
    <xf numFmtId="0" fontId="30" fillId="0" borderId="26" xfId="0" applyFont="1" applyBorder="1" applyAlignment="1">
      <alignment horizontal="centerContinuous"/>
    </xf>
    <xf numFmtId="0" fontId="30" fillId="0" borderId="32" xfId="0" applyFont="1" applyBorder="1" applyAlignment="1">
      <alignment horizontal="centerContinuous"/>
    </xf>
    <xf numFmtId="0" fontId="30" fillId="0" borderId="20" xfId="0" applyFont="1" applyBorder="1" applyAlignment="1">
      <alignment horizontal="centerContinuous"/>
    </xf>
    <xf numFmtId="0" fontId="30" fillId="0" borderId="32" xfId="0" applyFont="1" applyBorder="1" applyAlignment="1">
      <alignment horizontal="center"/>
    </xf>
    <xf numFmtId="0" fontId="30" fillId="0" borderId="18" xfId="0" applyFont="1" applyBorder="1" applyAlignment="1">
      <alignment horizontal="center"/>
    </xf>
    <xf numFmtId="0" fontId="30" fillId="6" borderId="26" xfId="0" applyFont="1" applyFill="1" applyBorder="1" applyAlignment="1">
      <alignment horizontal="centerContinuous"/>
    </xf>
    <xf numFmtId="39" fontId="30" fillId="6" borderId="32" xfId="0" applyNumberFormat="1" applyFont="1" applyFill="1" applyBorder="1" applyAlignment="1" applyProtection="1">
      <alignment horizontal="centerContinuous"/>
    </xf>
    <xf numFmtId="0" fontId="30" fillId="0" borderId="17" xfId="0" applyFont="1" applyBorder="1" applyAlignment="1">
      <alignment horizontal="center"/>
    </xf>
    <xf numFmtId="39" fontId="30" fillId="6" borderId="20" xfId="0" applyNumberFormat="1" applyFont="1" applyFill="1" applyBorder="1" applyAlignment="1" applyProtection="1">
      <alignment horizontal="centerContinuous"/>
    </xf>
    <xf numFmtId="0" fontId="30" fillId="0" borderId="18" xfId="0" applyFont="1" applyBorder="1" applyAlignment="1">
      <alignment horizontal="left"/>
    </xf>
    <xf numFmtId="5" fontId="30" fillId="0" borderId="20" xfId="0" applyNumberFormat="1" applyFont="1" applyBorder="1" applyProtection="1">
      <protection locked="0"/>
    </xf>
    <xf numFmtId="5" fontId="30" fillId="0" borderId="32" xfId="0" applyNumberFormat="1" applyFont="1" applyBorder="1" applyProtection="1"/>
    <xf numFmtId="0" fontId="30" fillId="0" borderId="17" xfId="0" applyFont="1" applyBorder="1" applyAlignment="1">
      <alignment horizontal="left"/>
    </xf>
    <xf numFmtId="5" fontId="30" fillId="0" borderId="26" xfId="0" applyNumberFormat="1" applyFont="1" applyBorder="1" applyProtection="1">
      <protection locked="0"/>
    </xf>
    <xf numFmtId="5" fontId="30" fillId="0" borderId="20" xfId="0" applyNumberFormat="1" applyFont="1" applyBorder="1" applyProtection="1"/>
    <xf numFmtId="0" fontId="0" fillId="0" borderId="0" xfId="0" applyAlignment="1">
      <alignment horizontal="left"/>
    </xf>
    <xf numFmtId="37" fontId="30" fillId="0" borderId="26" xfId="0" applyNumberFormat="1" applyFont="1" applyBorder="1" applyAlignment="1" applyProtection="1">
      <alignment horizontal="right"/>
      <protection locked="0"/>
    </xf>
    <xf numFmtId="37" fontId="30" fillId="0" borderId="20" xfId="0" applyNumberFormat="1" applyFont="1" applyBorder="1" applyProtection="1">
      <protection locked="0"/>
    </xf>
    <xf numFmtId="37" fontId="30" fillId="0" borderId="32" xfId="0" applyNumberFormat="1" applyFont="1" applyBorder="1" applyProtection="1"/>
    <xf numFmtId="37" fontId="30" fillId="0" borderId="26" xfId="0" applyNumberFormat="1" applyFont="1" applyBorder="1" applyProtection="1">
      <protection locked="0"/>
    </xf>
    <xf numFmtId="37" fontId="30" fillId="0" borderId="20" xfId="0" applyNumberFormat="1" applyFont="1" applyBorder="1" applyProtection="1"/>
    <xf numFmtId="37" fontId="30" fillId="0" borderId="26" xfId="0" applyNumberFormat="1" applyFont="1" applyBorder="1" applyAlignment="1" applyProtection="1">
      <alignment horizontal="right"/>
    </xf>
    <xf numFmtId="37" fontId="30" fillId="0" borderId="26" xfId="0" applyNumberFormat="1" applyFont="1" applyBorder="1" applyProtection="1"/>
    <xf numFmtId="37" fontId="30" fillId="6" borderId="26" xfId="0" applyNumberFormat="1" applyFont="1" applyFill="1" applyBorder="1" applyAlignment="1" applyProtection="1">
      <alignment horizontal="centerContinuous"/>
    </xf>
    <xf numFmtId="0" fontId="30" fillId="0" borderId="33" xfId="0" applyFont="1" applyBorder="1" applyAlignment="1">
      <alignment horizontal="left"/>
    </xf>
    <xf numFmtId="0" fontId="30" fillId="0" borderId="8" xfId="0" applyFont="1" applyBorder="1" applyAlignment="1">
      <alignment horizontal="left"/>
    </xf>
    <xf numFmtId="0" fontId="30" fillId="0" borderId="34" xfId="0" applyFont="1" applyBorder="1" applyAlignment="1">
      <alignment horizontal="centerContinuous"/>
    </xf>
    <xf numFmtId="5" fontId="30" fillId="0" borderId="34" xfId="0" applyNumberFormat="1" applyFont="1" applyBorder="1" applyAlignment="1" applyProtection="1">
      <alignment horizontal="right"/>
    </xf>
    <xf numFmtId="5" fontId="30" fillId="0" borderId="34" xfId="0" applyNumberFormat="1" applyFont="1" applyBorder="1" applyProtection="1"/>
    <xf numFmtId="5" fontId="30" fillId="0" borderId="23" xfId="0" applyNumberFormat="1" applyFont="1" applyBorder="1" applyProtection="1"/>
    <xf numFmtId="0" fontId="30" fillId="0" borderId="35" xfId="0" applyFont="1" applyBorder="1" applyAlignment="1">
      <alignment horizontal="center"/>
    </xf>
    <xf numFmtId="37" fontId="30" fillId="6" borderId="26" xfId="0" applyNumberFormat="1" applyFont="1" applyFill="1" applyBorder="1" applyAlignment="1" applyProtection="1">
      <alignment horizontal="centerContinuous"/>
      <protection locked="0"/>
    </xf>
    <xf numFmtId="0" fontId="30" fillId="6" borderId="26" xfId="0" applyFont="1" applyFill="1" applyBorder="1" applyAlignment="1" applyProtection="1">
      <alignment horizontal="centerContinuous"/>
      <protection locked="0"/>
    </xf>
    <xf numFmtId="0" fontId="30" fillId="0" borderId="1" xfId="0" applyFont="1" applyBorder="1" applyAlignment="1">
      <alignment horizontal="centerContinuous"/>
    </xf>
    <xf numFmtId="0" fontId="30" fillId="0" borderId="2" xfId="0" applyFont="1" applyBorder="1" applyAlignment="1">
      <alignment horizontal="centerContinuous"/>
    </xf>
    <xf numFmtId="5" fontId="30" fillId="0" borderId="2" xfId="0" applyNumberFormat="1" applyFont="1" applyBorder="1" applyProtection="1"/>
    <xf numFmtId="5" fontId="30" fillId="0" borderId="0" xfId="0" applyNumberFormat="1" applyFont="1" applyProtection="1"/>
    <xf numFmtId="0" fontId="30" fillId="0" borderId="36" xfId="0" applyFont="1" applyBorder="1" applyAlignment="1">
      <alignment horizontal="center"/>
    </xf>
    <xf numFmtId="0" fontId="30" fillId="0" borderId="6" xfId="0" applyFont="1" applyBorder="1" applyAlignment="1">
      <alignment horizontal="left"/>
    </xf>
    <xf numFmtId="5" fontId="30" fillId="0" borderId="35" xfId="0" applyNumberFormat="1" applyFont="1" applyBorder="1" applyProtection="1"/>
    <xf numFmtId="0" fontId="30" fillId="0" borderId="1" xfId="0" applyFont="1" applyBorder="1" applyAlignment="1">
      <alignment horizontal="center"/>
    </xf>
    <xf numFmtId="37" fontId="30" fillId="0" borderId="2" xfId="0" applyNumberFormat="1" applyFont="1" applyBorder="1" applyProtection="1"/>
    <xf numFmtId="37" fontId="30" fillId="0" borderId="3" xfId="0" applyNumberFormat="1" applyFont="1" applyBorder="1" applyProtection="1"/>
    <xf numFmtId="0" fontId="30" fillId="0" borderId="4" xfId="0" applyFont="1" applyBorder="1" applyAlignment="1">
      <alignment horizontal="center"/>
    </xf>
    <xf numFmtId="0" fontId="30" fillId="0" borderId="0" xfId="0" applyFont="1" applyAlignment="1"/>
    <xf numFmtId="0" fontId="30" fillId="0" borderId="4" xfId="0" applyFont="1" applyBorder="1" applyAlignment="1" applyProtection="1">
      <alignment horizontal="center"/>
      <protection locked="0"/>
    </xf>
    <xf numFmtId="0" fontId="30" fillId="0" borderId="0" xfId="0" applyFont="1" applyAlignment="1" applyProtection="1">
      <alignment horizontal="centerContinuous"/>
      <protection locked="0"/>
    </xf>
    <xf numFmtId="0" fontId="30" fillId="0" borderId="0" xfId="0" applyFont="1" applyProtection="1">
      <protection locked="0"/>
    </xf>
    <xf numFmtId="37" fontId="30" fillId="0" borderId="0" xfId="0" applyNumberFormat="1" applyFont="1" applyProtection="1">
      <protection locked="0"/>
    </xf>
    <xf numFmtId="37" fontId="30" fillId="0" borderId="5" xfId="0" applyNumberFormat="1" applyFont="1" applyBorder="1" applyProtection="1">
      <protection locked="0"/>
    </xf>
    <xf numFmtId="0" fontId="0" fillId="0" borderId="0" xfId="0" applyProtection="1">
      <protection locked="0"/>
    </xf>
    <xf numFmtId="0" fontId="30" fillId="0" borderId="4" xfId="0" applyFont="1" applyBorder="1" applyAlignment="1" applyProtection="1">
      <alignment horizontal="centerContinuous"/>
      <protection locked="0"/>
    </xf>
    <xf numFmtId="5" fontId="30" fillId="0" borderId="0" xfId="0" applyNumberFormat="1" applyFont="1" applyProtection="1">
      <protection locked="0"/>
    </xf>
    <xf numFmtId="0" fontId="0" fillId="0" borderId="5" xfId="0" applyBorder="1" applyProtection="1">
      <protection locked="0"/>
    </xf>
    <xf numFmtId="0" fontId="0" fillId="0" borderId="4" xfId="0" applyBorder="1" applyProtection="1">
      <protection locked="0"/>
    </xf>
    <xf numFmtId="0" fontId="30" fillId="0" borderId="8" xfId="0" applyFont="1" applyBorder="1" applyAlignment="1" applyProtection="1">
      <alignment horizontal="center"/>
      <protection locked="0"/>
    </xf>
    <xf numFmtId="0" fontId="30" fillId="0" borderId="6" xfId="0" applyFont="1" applyBorder="1" applyAlignment="1" applyProtection="1">
      <alignment horizontal="centerContinuous"/>
      <protection locked="0"/>
    </xf>
    <xf numFmtId="0" fontId="30" fillId="0" borderId="6" xfId="0" applyFont="1" applyBorder="1" applyProtection="1">
      <protection locked="0"/>
    </xf>
    <xf numFmtId="37" fontId="30" fillId="0" borderId="6" xfId="0" applyNumberFormat="1" applyFont="1" applyBorder="1" applyProtection="1">
      <protection locked="0"/>
    </xf>
    <xf numFmtId="37" fontId="30" fillId="0" borderId="9" xfId="0" applyNumberFormat="1" applyFont="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30" fillId="0" borderId="0" xfId="0" applyFont="1" applyAlignment="1">
      <alignment horizontal="center"/>
    </xf>
    <xf numFmtId="0" fontId="5" fillId="0" borderId="4" xfId="0" applyFont="1" applyBorder="1" applyAlignment="1">
      <alignment horizontal="centerContinuous"/>
    </xf>
    <xf numFmtId="0" fontId="0" fillId="0" borderId="16" xfId="0" applyBorder="1"/>
    <xf numFmtId="0" fontId="0" fillId="0" borderId="16" xfId="0" applyBorder="1" applyAlignment="1">
      <alignment horizontal="center"/>
    </xf>
    <xf numFmtId="0" fontId="0" fillId="0" borderId="5" xfId="0" applyBorder="1" applyAlignment="1">
      <alignment horizontal="center"/>
    </xf>
    <xf numFmtId="0" fontId="0" fillId="0" borderId="17" xfId="0" applyBorder="1" applyAlignment="1">
      <alignment horizontal="center"/>
    </xf>
    <xf numFmtId="0" fontId="0" fillId="0" borderId="20" xfId="0" applyBorder="1" applyAlignment="1">
      <alignment horizontal="centerContinuous"/>
    </xf>
    <xf numFmtId="0" fontId="0" fillId="0" borderId="20"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20" xfId="0" applyBorder="1"/>
    <xf numFmtId="0" fontId="0" fillId="0" borderId="18" xfId="0" applyBorder="1" applyAlignment="1">
      <alignment horizontal="center"/>
    </xf>
    <xf numFmtId="0" fontId="0" fillId="4" borderId="20" xfId="0" applyFill="1" applyBorder="1"/>
    <xf numFmtId="0" fontId="0" fillId="4" borderId="19" xfId="0" applyFill="1" applyBorder="1"/>
    <xf numFmtId="0" fontId="0" fillId="4" borderId="21" xfId="0" applyFill="1" applyBorder="1"/>
    <xf numFmtId="5" fontId="0" fillId="0" borderId="20" xfId="0" applyNumberFormat="1" applyBorder="1" applyProtection="1">
      <protection locked="0"/>
    </xf>
    <xf numFmtId="5" fontId="0" fillId="0" borderId="19" xfId="0" applyNumberFormat="1" applyBorder="1" applyProtection="1">
      <protection locked="0"/>
    </xf>
    <xf numFmtId="5" fontId="0" fillId="0" borderId="21" xfId="0" applyNumberFormat="1" applyBorder="1" applyProtection="1"/>
    <xf numFmtId="37" fontId="0" fillId="0" borderId="20" xfId="0" applyNumberFormat="1" applyBorder="1" applyProtection="1">
      <protection locked="0"/>
    </xf>
    <xf numFmtId="37" fontId="0" fillId="0" borderId="19" xfId="0" applyNumberFormat="1" applyBorder="1" applyProtection="1">
      <protection locked="0"/>
    </xf>
    <xf numFmtId="37" fontId="0" fillId="0" borderId="21" xfId="0" applyNumberFormat="1" applyBorder="1" applyProtection="1"/>
    <xf numFmtId="37" fontId="0" fillId="0" borderId="19" xfId="0" applyNumberFormat="1" applyBorder="1" applyProtection="1"/>
    <xf numFmtId="0" fontId="0" fillId="4" borderId="20" xfId="0" applyFill="1" applyBorder="1" applyAlignment="1">
      <alignment horizontal="center"/>
    </xf>
    <xf numFmtId="37" fontId="0" fillId="4" borderId="19" xfId="0" applyNumberFormat="1" applyFill="1" applyBorder="1" applyProtection="1"/>
    <xf numFmtId="37" fontId="0" fillId="4" borderId="21" xfId="0" applyNumberFormat="1" applyFill="1" applyBorder="1" applyProtection="1"/>
    <xf numFmtId="0" fontId="0" fillId="0" borderId="8" xfId="0" applyBorder="1" applyAlignment="1">
      <alignment horizontal="center"/>
    </xf>
    <xf numFmtId="0" fontId="0" fillId="0" borderId="23" xfId="0" applyBorder="1"/>
    <xf numFmtId="0" fontId="0" fillId="0" borderId="23" xfId="0" applyBorder="1" applyAlignment="1">
      <alignment horizontal="center"/>
    </xf>
    <xf numFmtId="5" fontId="0" fillId="0" borderId="22" xfId="0" applyNumberFormat="1" applyBorder="1" applyProtection="1"/>
    <xf numFmtId="5" fontId="0" fillId="0" borderId="9" xfId="0" applyNumberFormat="1" applyBorder="1" applyProtection="1"/>
    <xf numFmtId="37" fontId="0" fillId="0" borderId="0" xfId="0" applyNumberFormat="1" applyProtection="1"/>
    <xf numFmtId="37" fontId="0" fillId="0" borderId="5" xfId="0" applyNumberFormat="1" applyBorder="1" applyProtection="1"/>
    <xf numFmtId="37" fontId="0" fillId="0" borderId="0" xfId="0" applyNumberFormat="1" applyAlignment="1" applyProtection="1">
      <alignment horizontal="centerContinuous"/>
    </xf>
    <xf numFmtId="37" fontId="0" fillId="0" borderId="5" xfId="0" applyNumberFormat="1" applyBorder="1" applyAlignment="1" applyProtection="1">
      <alignment horizontal="centerContinuous"/>
    </xf>
    <xf numFmtId="0" fontId="0" fillId="0" borderId="6" xfId="0" applyBorder="1" applyAlignment="1">
      <alignment horizontal="center"/>
    </xf>
    <xf numFmtId="37" fontId="0" fillId="0" borderId="6" xfId="0" applyNumberFormat="1" applyBorder="1" applyProtection="1"/>
    <xf numFmtId="37" fontId="8" fillId="0" borderId="9" xfId="0" applyNumberFormat="1" applyFont="1" applyBorder="1" applyProtection="1">
      <protection locked="0"/>
    </xf>
    <xf numFmtId="5" fontId="0" fillId="0" borderId="20" xfId="0" applyNumberFormat="1" applyBorder="1" applyProtection="1"/>
    <xf numFmtId="0" fontId="0" fillId="0" borderId="18" xfId="0" applyBorder="1" applyProtection="1">
      <protection locked="0"/>
    </xf>
    <xf numFmtId="0" fontId="0" fillId="0" borderId="20" xfId="0" applyBorder="1" applyAlignment="1" applyProtection="1">
      <alignment horizontal="center"/>
      <protection locked="0"/>
    </xf>
    <xf numFmtId="0" fontId="0" fillId="0" borderId="20" xfId="0" applyBorder="1" applyProtection="1">
      <protection locked="0"/>
    </xf>
    <xf numFmtId="0" fontId="0" fillId="0" borderId="23" xfId="0" applyBorder="1" applyAlignment="1">
      <alignment horizontal="centerContinuous"/>
    </xf>
    <xf numFmtId="165" fontId="0" fillId="0" borderId="0" xfId="0" applyNumberFormat="1" applyFont="1" applyAlignment="1" applyProtection="1">
      <alignment horizontal="center"/>
    </xf>
    <xf numFmtId="0" fontId="30" fillId="0" borderId="10" xfId="0" applyFont="1" applyBorder="1"/>
    <xf numFmtId="0" fontId="30" fillId="0" borderId="14" xfId="0" applyFont="1" applyBorder="1" applyAlignment="1">
      <alignment horizontal="centerContinuous"/>
    </xf>
    <xf numFmtId="0" fontId="33" fillId="0" borderId="0" xfId="0" applyFont="1" applyAlignment="1">
      <alignment horizontal="left"/>
    </xf>
    <xf numFmtId="39" fontId="30" fillId="0" borderId="21" xfId="0" applyNumberFormat="1" applyFont="1" applyBorder="1" applyAlignment="1" applyProtection="1">
      <alignment horizontal="centerContinuous"/>
    </xf>
    <xf numFmtId="0" fontId="6" fillId="0" borderId="18" xfId="0" applyFont="1" applyBorder="1" applyAlignment="1">
      <alignment horizontal="left"/>
    </xf>
    <xf numFmtId="37" fontId="30" fillId="0" borderId="18" xfId="0" applyNumberFormat="1" applyFont="1" applyBorder="1" applyProtection="1"/>
    <xf numFmtId="37" fontId="30" fillId="2" borderId="32" xfId="0" applyNumberFormat="1" applyFont="1" applyFill="1" applyBorder="1" applyProtection="1"/>
    <xf numFmtId="37" fontId="30" fillId="0" borderId="32" xfId="0" applyNumberFormat="1" applyFont="1" applyBorder="1" applyProtection="1">
      <protection locked="0"/>
    </xf>
    <xf numFmtId="0" fontId="0" fillId="0" borderId="18" xfId="0" applyFont="1" applyBorder="1" applyAlignment="1">
      <alignment horizontal="left"/>
    </xf>
    <xf numFmtId="0" fontId="30" fillId="0" borderId="18" xfId="0" applyFont="1" applyBorder="1" applyAlignment="1" applyProtection="1">
      <alignment horizontal="left"/>
      <protection locked="0"/>
    </xf>
    <xf numFmtId="0" fontId="30" fillId="0" borderId="18" xfId="0" applyFont="1" applyBorder="1" applyAlignment="1" applyProtection="1">
      <alignment horizontal="centerContinuous"/>
      <protection locked="0"/>
    </xf>
    <xf numFmtId="0" fontId="30" fillId="0" borderId="18" xfId="0" applyFont="1" applyBorder="1" applyProtection="1">
      <protection locked="0"/>
    </xf>
    <xf numFmtId="0" fontId="0" fillId="0" borderId="21" xfId="0" applyFont="1" applyBorder="1"/>
    <xf numFmtId="0" fontId="34" fillId="0" borderId="4" xfId="0" applyFont="1" applyBorder="1"/>
    <xf numFmtId="0" fontId="34" fillId="0" borderId="0" xfId="0" applyFont="1"/>
    <xf numFmtId="0" fontId="34" fillId="0" borderId="5" xfId="0" applyFont="1" applyBorder="1"/>
    <xf numFmtId="0" fontId="35" fillId="0" borderId="0" xfId="0" applyFont="1"/>
    <xf numFmtId="0" fontId="34" fillId="0" borderId="21" xfId="0" applyFont="1" applyBorder="1"/>
    <xf numFmtId="0" fontId="34" fillId="0" borderId="17" xfId="0" applyFont="1" applyBorder="1"/>
    <xf numFmtId="0" fontId="34" fillId="0" borderId="18" xfId="0" applyFont="1" applyBorder="1"/>
    <xf numFmtId="0" fontId="0" fillId="0" borderId="30" xfId="0" applyFont="1" applyBorder="1"/>
    <xf numFmtId="0" fontId="0" fillId="0" borderId="29" xfId="0" applyFont="1" applyBorder="1"/>
    <xf numFmtId="0" fontId="0" fillId="0" borderId="15" xfId="0" applyFont="1" applyBorder="1" applyAlignment="1">
      <alignment horizontal="center"/>
    </xf>
    <xf numFmtId="0" fontId="0" fillId="0" borderId="26" xfId="0" applyFont="1" applyBorder="1" applyAlignment="1">
      <alignment horizontal="centerContinuous"/>
    </xf>
    <xf numFmtId="0" fontId="0" fillId="0" borderId="18" xfId="0" applyFont="1" applyBorder="1" applyAlignment="1">
      <alignment horizontal="centerContinuous"/>
    </xf>
    <xf numFmtId="0" fontId="0" fillId="0" borderId="30" xfId="0" applyFont="1" applyBorder="1" applyAlignment="1">
      <alignment horizontal="center"/>
    </xf>
    <xf numFmtId="0" fontId="0" fillId="0" borderId="29" xfId="0" applyFont="1" applyBorder="1" applyAlignment="1">
      <alignment horizontal="center"/>
    </xf>
    <xf numFmtId="0" fontId="0" fillId="0" borderId="19" xfId="0" applyFont="1" applyBorder="1" applyAlignment="1">
      <alignment horizontal="centerContinuous"/>
    </xf>
    <xf numFmtId="0" fontId="0" fillId="0" borderId="19" xfId="0" applyFont="1" applyBorder="1" applyAlignment="1">
      <alignment horizontal="center"/>
    </xf>
    <xf numFmtId="0" fontId="0" fillId="0" borderId="32" xfId="0" applyFont="1" applyBorder="1" applyAlignment="1">
      <alignment horizontal="center"/>
    </xf>
    <xf numFmtId="0" fontId="0" fillId="0" borderId="31" xfId="0" applyFont="1" applyBorder="1" applyAlignment="1">
      <alignment horizontal="center"/>
    </xf>
    <xf numFmtId="0" fontId="0" fillId="0" borderId="37" xfId="0" applyFont="1" applyBorder="1" applyAlignment="1">
      <alignment horizontal="center"/>
    </xf>
    <xf numFmtId="0" fontId="0" fillId="0" borderId="38" xfId="0" applyFont="1" applyBorder="1"/>
    <xf numFmtId="0" fontId="0" fillId="0" borderId="39" xfId="0" applyFont="1" applyBorder="1"/>
    <xf numFmtId="5" fontId="0" fillId="0" borderId="27" xfId="0" applyNumberFormat="1" applyFont="1" applyBorder="1" applyProtection="1">
      <protection locked="0"/>
    </xf>
    <xf numFmtId="5" fontId="0" fillId="0" borderId="39" xfId="0" applyNumberFormat="1" applyFont="1" applyBorder="1" applyProtection="1">
      <protection locked="0"/>
    </xf>
    <xf numFmtId="5" fontId="0" fillId="0" borderId="28" xfId="0" applyNumberFormat="1" applyFont="1" applyBorder="1" applyProtection="1">
      <protection locked="0"/>
    </xf>
    <xf numFmtId="5" fontId="0" fillId="0" borderId="37" xfId="0" applyNumberFormat="1" applyFont="1" applyBorder="1" applyProtection="1">
      <protection locked="0"/>
    </xf>
    <xf numFmtId="5" fontId="0" fillId="0" borderId="39" xfId="0" applyNumberFormat="1" applyFont="1" applyBorder="1" applyProtection="1"/>
    <xf numFmtId="39" fontId="0" fillId="0" borderId="39" xfId="0" applyNumberFormat="1" applyFont="1" applyBorder="1" applyProtection="1">
      <protection locked="0"/>
    </xf>
    <xf numFmtId="5" fontId="0" fillId="0" borderId="19" xfId="0" applyNumberFormat="1" applyFont="1" applyBorder="1" applyProtection="1">
      <protection locked="0"/>
    </xf>
    <xf numFmtId="0" fontId="0" fillId="0" borderId="28" xfId="0" applyFont="1" applyBorder="1" applyAlignment="1">
      <alignment horizontal="center"/>
    </xf>
    <xf numFmtId="37" fontId="0" fillId="0" borderId="27" xfId="0" applyNumberFormat="1" applyFont="1" applyBorder="1" applyProtection="1">
      <protection locked="0"/>
    </xf>
    <xf numFmtId="37" fontId="0" fillId="0" borderId="39" xfId="0" applyNumberFormat="1" applyFont="1" applyBorder="1" applyProtection="1">
      <protection locked="0"/>
    </xf>
    <xf numFmtId="37" fontId="0" fillId="0" borderId="28" xfId="0" applyNumberFormat="1" applyFont="1" applyBorder="1" applyProtection="1">
      <protection locked="0"/>
    </xf>
    <xf numFmtId="37" fontId="0" fillId="0" borderId="37" xfId="0" applyNumberFormat="1" applyFont="1" applyBorder="1" applyProtection="1">
      <protection locked="0"/>
    </xf>
    <xf numFmtId="37" fontId="0" fillId="0" borderId="39" xfId="0" applyNumberFormat="1" applyFont="1" applyBorder="1" applyProtection="1"/>
    <xf numFmtId="37" fontId="0" fillId="0" borderId="19" xfId="0" applyNumberFormat="1" applyFont="1" applyBorder="1" applyProtection="1">
      <protection locked="0"/>
    </xf>
    <xf numFmtId="37" fontId="0" fillId="0" borderId="19" xfId="0" applyNumberFormat="1" applyFont="1" applyBorder="1" applyAlignment="1" applyProtection="1">
      <alignment horizontal="center"/>
      <protection locked="0"/>
    </xf>
    <xf numFmtId="5" fontId="0" fillId="0" borderId="27" xfId="0" applyNumberFormat="1" applyFont="1" applyBorder="1" applyProtection="1"/>
    <xf numFmtId="5" fontId="0" fillId="0" borderId="28" xfId="0" applyNumberFormat="1" applyFont="1" applyBorder="1" applyProtection="1"/>
    <xf numFmtId="5" fontId="0" fillId="0" borderId="37" xfId="0" applyNumberFormat="1" applyFont="1" applyBorder="1" applyProtection="1"/>
    <xf numFmtId="37" fontId="0" fillId="0" borderId="27" xfId="0" applyNumberFormat="1" applyFont="1" applyBorder="1" applyProtection="1"/>
    <xf numFmtId="37" fontId="0" fillId="0" borderId="28" xfId="0" applyNumberFormat="1" applyFont="1" applyBorder="1" applyProtection="1"/>
    <xf numFmtId="37" fontId="0" fillId="0" borderId="37" xfId="0" applyNumberFormat="1" applyFont="1" applyBorder="1" applyProtection="1"/>
    <xf numFmtId="0" fontId="0" fillId="0" borderId="40" xfId="0" applyFont="1" applyBorder="1" applyAlignment="1">
      <alignment horizontal="center"/>
    </xf>
    <xf numFmtId="0" fontId="0" fillId="0" borderId="41" xfId="0" applyFont="1" applyBorder="1"/>
    <xf numFmtId="0" fontId="0" fillId="0" borderId="42" xfId="0" applyFont="1" applyBorder="1"/>
    <xf numFmtId="5" fontId="0" fillId="0" borderId="43" xfId="0" applyNumberFormat="1" applyFont="1" applyBorder="1" applyProtection="1"/>
    <xf numFmtId="5" fontId="0" fillId="0" borderId="44" xfId="0" applyNumberFormat="1" applyFont="1" applyBorder="1" applyProtection="1"/>
    <xf numFmtId="5" fontId="0" fillId="0" borderId="40" xfId="0" applyNumberFormat="1" applyFont="1" applyBorder="1" applyProtection="1"/>
    <xf numFmtId="5" fontId="0" fillId="0" borderId="43" xfId="0" applyNumberFormat="1" applyFont="1" applyBorder="1" applyProtection="1">
      <protection locked="0"/>
    </xf>
    <xf numFmtId="37" fontId="0" fillId="0" borderId="22" xfId="0" applyNumberFormat="1" applyFont="1" applyBorder="1" applyProtection="1">
      <protection locked="0"/>
    </xf>
    <xf numFmtId="0" fontId="0" fillId="0" borderId="44" xfId="0" applyFont="1" applyBorder="1" applyAlignment="1">
      <alignment horizontal="center"/>
    </xf>
    <xf numFmtId="5" fontId="0" fillId="0" borderId="0" xfId="0" applyNumberFormat="1" applyFont="1" applyProtection="1"/>
    <xf numFmtId="0" fontId="0" fillId="0" borderId="0" xfId="0" applyFont="1" applyAlignment="1">
      <alignment horizontal="right"/>
    </xf>
    <xf numFmtId="5" fontId="0" fillId="0" borderId="0" xfId="0" applyNumberFormat="1" applyFont="1" applyAlignment="1" applyProtection="1">
      <alignment horizontal="centerContinuous"/>
    </xf>
    <xf numFmtId="0" fontId="0" fillId="0" borderId="1" xfId="0" applyFont="1" applyBorder="1" applyProtection="1"/>
    <xf numFmtId="0" fontId="0" fillId="0" borderId="3" xfId="0" applyFont="1" applyBorder="1" applyProtection="1"/>
    <xf numFmtId="0" fontId="7" fillId="0" borderId="4" xfId="0" applyFont="1" applyBorder="1" applyAlignment="1" applyProtection="1">
      <alignment horizontal="centerContinuous"/>
    </xf>
    <xf numFmtId="0" fontId="0" fillId="0" borderId="5" xfId="0" applyFont="1" applyBorder="1" applyAlignment="1" applyProtection="1">
      <alignment horizontal="centerContinuous"/>
    </xf>
    <xf numFmtId="0" fontId="0" fillId="0" borderId="17" xfId="0" applyFont="1" applyBorder="1" applyProtection="1"/>
    <xf numFmtId="0" fontId="0" fillId="0" borderId="18" xfId="0" applyFont="1" applyBorder="1" applyProtection="1"/>
    <xf numFmtId="0" fontId="0" fillId="0" borderId="21" xfId="0" applyBorder="1" applyProtection="1"/>
    <xf numFmtId="0" fontId="0" fillId="0" borderId="4" xfId="0" applyFont="1" applyBorder="1" applyProtection="1"/>
    <xf numFmtId="0" fontId="0" fillId="0" borderId="5" xfId="0" applyFont="1" applyBorder="1" applyProtection="1"/>
    <xf numFmtId="0" fontId="0" fillId="0" borderId="21" xfId="0" applyFont="1" applyBorder="1" applyProtection="1"/>
    <xf numFmtId="0" fontId="0" fillId="0" borderId="29" xfId="0" applyFont="1" applyBorder="1" applyProtection="1"/>
    <xf numFmtId="0" fontId="0" fillId="0" borderId="11" xfId="0" applyFont="1" applyBorder="1" applyProtection="1"/>
    <xf numFmtId="0" fontId="0" fillId="0" borderId="12" xfId="0" applyFont="1" applyBorder="1" applyProtection="1"/>
    <xf numFmtId="0" fontId="0" fillId="0" borderId="29" xfId="0" applyFont="1" applyBorder="1" applyAlignment="1" applyProtection="1">
      <alignment horizontal="center"/>
    </xf>
    <xf numFmtId="0" fontId="0" fillId="0" borderId="15" xfId="0" applyFont="1" applyBorder="1" applyAlignment="1" applyProtection="1">
      <alignment horizontal="center"/>
    </xf>
    <xf numFmtId="0" fontId="0" fillId="0" borderId="5" xfId="0" applyFont="1" applyBorder="1" applyAlignment="1" applyProtection="1">
      <alignment horizontal="center"/>
    </xf>
    <xf numFmtId="0" fontId="0" fillId="0" borderId="31" xfId="0" applyFont="1" applyBorder="1" applyAlignment="1" applyProtection="1">
      <alignment horizontal="center"/>
    </xf>
    <xf numFmtId="0" fontId="0" fillId="0" borderId="18" xfId="0" applyFont="1" applyBorder="1" applyAlignment="1" applyProtection="1">
      <alignment horizontal="centerContinuous"/>
    </xf>
    <xf numFmtId="0" fontId="0" fillId="0" borderId="18" xfId="0" applyBorder="1" applyAlignment="1" applyProtection="1">
      <alignment horizontal="centerContinuous"/>
    </xf>
    <xf numFmtId="0" fontId="0" fillId="0" borderId="19" xfId="0" applyFont="1" applyBorder="1" applyAlignment="1" applyProtection="1">
      <alignment horizontal="centerContinuous"/>
    </xf>
    <xf numFmtId="0" fontId="0" fillId="0" borderId="21" xfId="0" applyFont="1" applyBorder="1" applyAlignment="1" applyProtection="1">
      <alignment horizontal="center"/>
    </xf>
    <xf numFmtId="0" fontId="4" fillId="0" borderId="18" xfId="0" applyFont="1" applyBorder="1" applyProtection="1">
      <protection locked="0"/>
    </xf>
    <xf numFmtId="0" fontId="0" fillId="0" borderId="18" xfId="0" applyFont="1" applyBorder="1" applyProtection="1">
      <protection locked="0"/>
    </xf>
    <xf numFmtId="5" fontId="0" fillId="0" borderId="32" xfId="0" applyNumberFormat="1" applyFont="1" applyBorder="1" applyProtection="1">
      <protection locked="0"/>
    </xf>
    <xf numFmtId="37" fontId="0" fillId="0" borderId="32" xfId="0" applyNumberFormat="1" applyFont="1" applyBorder="1" applyProtection="1">
      <protection locked="0"/>
    </xf>
    <xf numFmtId="0" fontId="0" fillId="0" borderId="18" xfId="0" applyBorder="1" applyProtection="1"/>
    <xf numFmtId="0" fontId="0" fillId="0" borderId="4" xfId="0" applyFont="1" applyBorder="1" applyAlignment="1" applyProtection="1">
      <alignment horizontal="center"/>
    </xf>
    <xf numFmtId="5" fontId="0" fillId="0" borderId="14" xfId="0" applyNumberFormat="1" applyFont="1" applyBorder="1" applyProtection="1"/>
    <xf numFmtId="0" fontId="0" fillId="0" borderId="45" xfId="0" applyFont="1" applyBorder="1" applyProtection="1"/>
    <xf numFmtId="0" fontId="0" fillId="0" borderId="14" xfId="0" applyFont="1" applyBorder="1" applyProtection="1"/>
    <xf numFmtId="37" fontId="0" fillId="4" borderId="32" xfId="0" applyNumberFormat="1" applyFont="1" applyFill="1" applyBorder="1" applyProtection="1"/>
    <xf numFmtId="5" fontId="0" fillId="0" borderId="32" xfId="0" applyNumberFormat="1" applyFont="1" applyBorder="1" applyProtection="1"/>
    <xf numFmtId="0" fontId="0" fillId="0" borderId="36" xfId="0" applyFont="1" applyBorder="1" applyAlignment="1" applyProtection="1">
      <alignment horizontal="center"/>
    </xf>
    <xf numFmtId="0" fontId="30" fillId="5" borderId="6" xfId="0" applyFont="1" applyFill="1" applyBorder="1" applyProtection="1"/>
    <xf numFmtId="0" fontId="0" fillId="0" borderId="6" xfId="0" applyFont="1" applyBorder="1" applyProtection="1"/>
    <xf numFmtId="37" fontId="0" fillId="0" borderId="0" xfId="0" applyNumberFormat="1" applyFont="1" applyProtection="1"/>
    <xf numFmtId="0" fontId="4" fillId="0" borderId="0" xfId="0" applyFont="1" applyProtection="1"/>
    <xf numFmtId="0" fontId="25" fillId="0" borderId="0" xfId="0" applyFont="1"/>
    <xf numFmtId="0" fontId="25" fillId="0" borderId="0" xfId="0" applyFont="1" applyAlignment="1">
      <alignment horizontal="centerContinuous"/>
    </xf>
    <xf numFmtId="0" fontId="36" fillId="0" borderId="4" xfId="0" applyFont="1" applyBorder="1" applyAlignment="1">
      <alignment horizontal="centerContinuous"/>
    </xf>
    <xf numFmtId="0" fontId="0" fillId="0" borderId="24" xfId="0" applyFont="1" applyBorder="1" applyAlignment="1">
      <alignment horizontal="center"/>
    </xf>
    <xf numFmtId="0" fontId="0" fillId="0" borderId="4" xfId="0" applyFont="1" applyBorder="1" applyAlignment="1">
      <alignment horizontal="centerContinuous"/>
    </xf>
    <xf numFmtId="0" fontId="0" fillId="0" borderId="33" xfId="0" applyFont="1" applyBorder="1" applyAlignment="1">
      <alignment horizontal="centerContinuous"/>
    </xf>
    <xf numFmtId="0" fontId="9" fillId="0" borderId="27" xfId="0" applyFont="1" applyBorder="1" applyProtection="1">
      <protection locked="0"/>
    </xf>
    <xf numFmtId="0" fontId="0" fillId="0" borderId="17" xfId="0" applyFont="1" applyBorder="1" applyAlignment="1">
      <alignment horizontal="centerContinuous"/>
    </xf>
    <xf numFmtId="0" fontId="9" fillId="0" borderId="26" xfId="0" applyFont="1" applyBorder="1" applyProtection="1">
      <protection locked="0"/>
    </xf>
    <xf numFmtId="0" fontId="9" fillId="0" borderId="20" xfId="0" applyFont="1" applyBorder="1" applyProtection="1">
      <protection locked="0"/>
    </xf>
    <xf numFmtId="37" fontId="9" fillId="0" borderId="20" xfId="0" applyNumberFormat="1" applyFont="1" applyBorder="1" applyProtection="1">
      <protection locked="0"/>
    </xf>
    <xf numFmtId="5" fontId="9" fillId="0" borderId="20" xfId="0" applyNumberFormat="1" applyFont="1" applyBorder="1" applyProtection="1">
      <protection locked="0"/>
    </xf>
    <xf numFmtId="5" fontId="9" fillId="0" borderId="32" xfId="0" applyNumberFormat="1" applyFont="1" applyBorder="1" applyProtection="1">
      <protection locked="0"/>
    </xf>
    <xf numFmtId="37" fontId="9" fillId="0" borderId="32" xfId="0" applyNumberFormat="1" applyFont="1" applyBorder="1" applyProtection="1">
      <protection locked="0"/>
    </xf>
    <xf numFmtId="0" fontId="0" fillId="0" borderId="38" xfId="0" applyFont="1" applyBorder="1" applyAlignment="1">
      <alignment horizontal="right"/>
    </xf>
    <xf numFmtId="0" fontId="0" fillId="7" borderId="27" xfId="0" applyFont="1" applyFill="1" applyBorder="1"/>
    <xf numFmtId="5" fontId="0" fillId="0" borderId="20" xfId="0" applyNumberFormat="1" applyFont="1" applyBorder="1" applyProtection="1"/>
    <xf numFmtId="5" fontId="0" fillId="0" borderId="18" xfId="0" applyNumberFormat="1" applyFont="1" applyBorder="1" applyProtection="1"/>
    <xf numFmtId="5" fontId="0" fillId="0" borderId="20" xfId="0" applyNumberFormat="1" applyFont="1" applyBorder="1" applyProtection="1">
      <protection locked="0"/>
    </xf>
    <xf numFmtId="5" fontId="0" fillId="0" borderId="18" xfId="0" applyNumberFormat="1" applyFont="1" applyBorder="1" applyProtection="1">
      <protection locked="0"/>
    </xf>
    <xf numFmtId="37" fontId="0" fillId="0" borderId="20" xfId="0" applyNumberFormat="1" applyFont="1" applyBorder="1" applyProtection="1">
      <protection locked="0"/>
    </xf>
    <xf numFmtId="37" fontId="0" fillId="0" borderId="18" xfId="0" applyNumberFormat="1" applyFont="1" applyBorder="1" applyProtection="1">
      <protection locked="0"/>
    </xf>
    <xf numFmtId="0" fontId="9" fillId="0" borderId="24" xfId="0" applyFont="1" applyBorder="1" applyProtection="1">
      <protection locked="0"/>
    </xf>
    <xf numFmtId="5" fontId="0" fillId="0" borderId="16" xfId="0" applyNumberFormat="1" applyFont="1" applyBorder="1" applyProtection="1">
      <protection locked="0"/>
    </xf>
    <xf numFmtId="5" fontId="0" fillId="0" borderId="0" xfId="0" applyNumberFormat="1" applyFont="1" applyProtection="1">
      <protection locked="0"/>
    </xf>
    <xf numFmtId="37" fontId="0" fillId="0" borderId="16" xfId="0" applyNumberFormat="1" applyFont="1" applyBorder="1" applyProtection="1">
      <protection locked="0"/>
    </xf>
    <xf numFmtId="37" fontId="0" fillId="0" borderId="0" xfId="0" applyNumberFormat="1" applyFont="1" applyProtection="1">
      <protection locked="0"/>
    </xf>
    <xf numFmtId="37" fontId="0" fillId="0" borderId="30" xfId="0" applyNumberFormat="1" applyFont="1" applyBorder="1" applyProtection="1">
      <protection locked="0"/>
    </xf>
    <xf numFmtId="5" fontId="0" fillId="0" borderId="5" xfId="0" applyNumberFormat="1" applyFont="1" applyBorder="1" applyProtection="1"/>
    <xf numFmtId="0" fontId="0" fillId="0" borderId="4" xfId="0" applyFont="1" applyBorder="1" applyAlignment="1" applyProtection="1">
      <alignment horizontal="centerContinuous"/>
      <protection locked="0"/>
    </xf>
    <xf numFmtId="0" fontId="0" fillId="0" borderId="0" xfId="0" applyFont="1" applyProtection="1">
      <protection locked="0"/>
    </xf>
    <xf numFmtId="5" fontId="0" fillId="0" borderId="5" xfId="0" applyNumberFormat="1" applyFont="1" applyBorder="1" applyProtection="1">
      <protection locked="0"/>
    </xf>
    <xf numFmtId="0" fontId="0" fillId="0" borderId="6" xfId="0" applyFont="1" applyBorder="1" applyProtection="1">
      <protection locked="0"/>
    </xf>
    <xf numFmtId="0" fontId="9" fillId="0" borderId="0" xfId="0" applyFont="1" applyAlignment="1" applyProtection="1">
      <alignment horizontal="centerContinuous"/>
      <protection locked="0"/>
    </xf>
    <xf numFmtId="0" fontId="0" fillId="0" borderId="1" xfId="0" applyFont="1" applyBorder="1" applyAlignment="1">
      <alignment horizontal="center"/>
    </xf>
    <xf numFmtId="0" fontId="7" fillId="0" borderId="17" xfId="0" applyFont="1" applyBorder="1" applyAlignment="1">
      <alignment horizontal="centerContinuous"/>
    </xf>
    <xf numFmtId="0" fontId="7" fillId="0" borderId="18" xfId="0" applyFont="1" applyBorder="1" applyAlignment="1">
      <alignment horizontal="centerContinuous"/>
    </xf>
    <xf numFmtId="0" fontId="0" fillId="0" borderId="21" xfId="0" applyFont="1" applyBorder="1" applyAlignment="1">
      <alignment horizontal="centerContinuous"/>
    </xf>
    <xf numFmtId="0" fontId="0" fillId="0" borderId="45" xfId="0" applyFont="1" applyBorder="1" applyAlignment="1">
      <alignment horizontal="center"/>
    </xf>
    <xf numFmtId="0" fontId="0" fillId="0" borderId="25" xfId="0" applyFont="1" applyBorder="1" applyAlignment="1">
      <alignment horizontal="center"/>
    </xf>
    <xf numFmtId="0" fontId="0" fillId="0" borderId="46" xfId="0" applyFont="1" applyBorder="1" applyAlignment="1">
      <alignment horizontal="center"/>
    </xf>
    <xf numFmtId="0" fontId="0" fillId="0" borderId="26" xfId="0" applyFont="1" applyBorder="1" applyAlignment="1">
      <alignment horizontal="center"/>
    </xf>
    <xf numFmtId="37" fontId="0" fillId="0" borderId="31" xfId="0" applyNumberFormat="1" applyFont="1" applyBorder="1" applyAlignment="1" applyProtection="1">
      <alignment horizontal="center"/>
    </xf>
    <xf numFmtId="5" fontId="0" fillId="0" borderId="26" xfId="0" applyNumberFormat="1" applyFont="1" applyBorder="1" applyProtection="1">
      <protection locked="0"/>
    </xf>
    <xf numFmtId="0" fontId="0" fillId="0" borderId="26" xfId="0" applyFont="1" applyBorder="1" applyProtection="1">
      <protection locked="0"/>
    </xf>
    <xf numFmtId="0" fontId="0" fillId="0" borderId="26" xfId="0" applyBorder="1" applyProtection="1">
      <protection locked="0"/>
    </xf>
    <xf numFmtId="37" fontId="0" fillId="0" borderId="36" xfId="0" applyNumberFormat="1" applyFont="1" applyBorder="1" applyAlignment="1" applyProtection="1">
      <alignment horizontal="center"/>
    </xf>
    <xf numFmtId="0" fontId="0" fillId="0" borderId="45" xfId="0" applyBorder="1" applyAlignment="1">
      <alignment horizontal="center"/>
    </xf>
    <xf numFmtId="0" fontId="0" fillId="0" borderId="25" xfId="0" applyBorder="1" applyAlignment="1">
      <alignment horizontal="center"/>
    </xf>
    <xf numFmtId="0" fontId="0" fillId="0" borderId="12" xfId="0" applyBorder="1" applyAlignment="1">
      <alignment horizontal="center"/>
    </xf>
    <xf numFmtId="0" fontId="0" fillId="0" borderId="46" xfId="0" applyFont="1" applyBorder="1"/>
    <xf numFmtId="0" fontId="0" fillId="0" borderId="29" xfId="0" applyBorder="1" applyAlignment="1">
      <alignment horizontal="center"/>
    </xf>
    <xf numFmtId="0" fontId="0" fillId="0" borderId="24" xfId="0" applyBorder="1"/>
    <xf numFmtId="0" fontId="0" fillId="0" borderId="15" xfId="0" applyBorder="1"/>
    <xf numFmtId="0" fontId="0" fillId="0" borderId="31" xfId="0" applyBorder="1"/>
    <xf numFmtId="0" fontId="0" fillId="0" borderId="24" xfId="0" applyBorder="1" applyAlignment="1">
      <alignment horizontal="center"/>
    </xf>
    <xf numFmtId="0" fontId="0" fillId="0" borderId="37" xfId="0" applyBorder="1" applyAlignment="1">
      <alignment horizontal="center"/>
    </xf>
    <xf numFmtId="0" fontId="37" fillId="0" borderId="38" xfId="0" applyFont="1" applyBorder="1"/>
    <xf numFmtId="0" fontId="0" fillId="0" borderId="39" xfId="0" applyBorder="1"/>
    <xf numFmtId="0" fontId="0" fillId="5" borderId="14" xfId="0" applyFill="1" applyBorder="1"/>
    <xf numFmtId="0" fontId="0" fillId="0" borderId="38" xfId="0" applyBorder="1" applyProtection="1">
      <protection locked="0"/>
    </xf>
    <xf numFmtId="0" fontId="0" fillId="0" borderId="39" xfId="0" applyBorder="1" applyProtection="1">
      <protection locked="0"/>
    </xf>
    <xf numFmtId="5" fontId="0" fillId="0" borderId="14" xfId="0" applyNumberFormat="1" applyBorder="1" applyProtection="1">
      <protection locked="0"/>
    </xf>
    <xf numFmtId="37" fontId="0" fillId="0" borderId="14" xfId="0" applyNumberFormat="1" applyBorder="1" applyProtection="1">
      <protection locked="0"/>
    </xf>
    <xf numFmtId="0" fontId="0" fillId="0" borderId="38" xfId="0" applyBorder="1"/>
    <xf numFmtId="5" fontId="0" fillId="0" borderId="14" xfId="0" applyNumberFormat="1" applyBorder="1" applyProtection="1"/>
    <xf numFmtId="37" fontId="0" fillId="0" borderId="14" xfId="0" applyNumberFormat="1" applyBorder="1" applyProtection="1"/>
    <xf numFmtId="0" fontId="0" fillId="0" borderId="40" xfId="0" applyBorder="1" applyAlignment="1">
      <alignment horizontal="center"/>
    </xf>
    <xf numFmtId="0" fontId="0" fillId="0" borderId="41" xfId="0" applyBorder="1"/>
    <xf numFmtId="0" fontId="0" fillId="0" borderId="42" xfId="0" applyBorder="1"/>
    <xf numFmtId="5" fontId="0" fillId="0" borderId="47" xfId="0" applyNumberFormat="1" applyBorder="1" applyProtection="1"/>
    <xf numFmtId="0" fontId="34" fillId="0" borderId="0" xfId="0" applyFont="1" applyAlignment="1">
      <alignment horizontal="centerContinuous"/>
    </xf>
    <xf numFmtId="0" fontId="38" fillId="0" borderId="1" xfId="0" applyFont="1" applyBorder="1"/>
    <xf numFmtId="0" fontId="38" fillId="0" borderId="2" xfId="0" applyFont="1" applyBorder="1"/>
    <xf numFmtId="0" fontId="38" fillId="0" borderId="3" xfId="0" applyFont="1" applyBorder="1"/>
    <xf numFmtId="0" fontId="2" fillId="0" borderId="5" xfId="0" applyFont="1" applyBorder="1" applyAlignment="1">
      <alignment horizontal="centerContinuous"/>
    </xf>
    <xf numFmtId="0" fontId="2" fillId="0" borderId="18" xfId="0" applyFont="1" applyBorder="1" applyAlignment="1">
      <alignment horizontal="centerContinuous"/>
    </xf>
    <xf numFmtId="0" fontId="2" fillId="0" borderId="21" xfId="0" applyFont="1" applyBorder="1" applyAlignment="1">
      <alignment horizontal="centerContinuous"/>
    </xf>
    <xf numFmtId="0" fontId="2" fillId="0" borderId="4" xfId="0" applyFont="1" applyBorder="1"/>
    <xf numFmtId="0" fontId="2" fillId="0" borderId="5" xfId="0" applyFont="1" applyBorder="1"/>
    <xf numFmtId="0" fontId="30" fillId="0" borderId="5" xfId="0" applyFont="1" applyBorder="1"/>
    <xf numFmtId="0" fontId="4" fillId="0" borderId="26" xfId="0" applyFont="1" applyBorder="1"/>
    <xf numFmtId="5" fontId="0" fillId="4" borderId="26" xfId="0" applyNumberFormat="1" applyFont="1" applyFill="1" applyBorder="1" applyProtection="1"/>
    <xf numFmtId="5" fontId="0" fillId="0" borderId="26" xfId="0" applyNumberFormat="1" applyFont="1" applyBorder="1" applyProtection="1"/>
    <xf numFmtId="37" fontId="0" fillId="0" borderId="26" xfId="0" applyNumberFormat="1" applyFont="1" applyBorder="1" applyProtection="1">
      <protection locked="0"/>
    </xf>
    <xf numFmtId="37" fontId="0" fillId="0" borderId="26" xfId="0" applyNumberFormat="1" applyFont="1" applyBorder="1" applyProtection="1"/>
    <xf numFmtId="5" fontId="0" fillId="4" borderId="26" xfId="0" applyNumberFormat="1" applyFont="1" applyFill="1" applyBorder="1" applyProtection="1">
      <protection locked="0"/>
    </xf>
    <xf numFmtId="0" fontId="0" fillId="0" borderId="8" xfId="0" applyFont="1" applyBorder="1" applyAlignment="1">
      <alignment horizontal="center"/>
    </xf>
    <xf numFmtId="0" fontId="0" fillId="0" borderId="41" xfId="0" applyFont="1" applyBorder="1" applyAlignment="1">
      <alignment horizontal="center"/>
    </xf>
    <xf numFmtId="5" fontId="0" fillId="0" borderId="41" xfId="0" applyNumberFormat="1" applyFont="1" applyBorder="1" applyProtection="1"/>
    <xf numFmtId="5" fontId="0" fillId="4" borderId="41" xfId="0" applyNumberFormat="1" applyFont="1" applyFill="1" applyBorder="1" applyProtection="1"/>
    <xf numFmtId="0" fontId="7" fillId="0" borderId="21" xfId="0" applyFont="1" applyBorder="1" applyAlignment="1">
      <alignment horizontal="centerContinuous"/>
    </xf>
    <xf numFmtId="0" fontId="0" fillId="0" borderId="45" xfId="0" applyFont="1" applyBorder="1"/>
    <xf numFmtId="0" fontId="0" fillId="0" borderId="11" xfId="0" applyBorder="1"/>
    <xf numFmtId="0" fontId="0" fillId="4" borderId="13" xfId="0" applyFont="1" applyFill="1" applyBorder="1"/>
    <xf numFmtId="0" fontId="0" fillId="4" borderId="16" xfId="0" applyFont="1" applyFill="1" applyBorder="1"/>
    <xf numFmtId="0" fontId="0" fillId="4" borderId="20" xfId="0" applyFont="1" applyFill="1" applyBorder="1"/>
    <xf numFmtId="0" fontId="0" fillId="7" borderId="20" xfId="0" applyFont="1" applyFill="1" applyBorder="1"/>
    <xf numFmtId="0" fontId="0" fillId="7" borderId="21" xfId="0" applyFont="1" applyFill="1" applyBorder="1"/>
    <xf numFmtId="37" fontId="9" fillId="4" borderId="20" xfId="0" applyNumberFormat="1" applyFont="1" applyFill="1" applyBorder="1" applyProtection="1">
      <protection locked="0"/>
    </xf>
    <xf numFmtId="37" fontId="9" fillId="0" borderId="21" xfId="0" applyNumberFormat="1" applyFont="1" applyBorder="1" applyProtection="1">
      <protection locked="0"/>
    </xf>
    <xf numFmtId="0" fontId="0" fillId="0" borderId="36" xfId="0" applyFont="1" applyBorder="1" applyAlignment="1">
      <alignment horizontal="center"/>
    </xf>
    <xf numFmtId="0" fontId="0" fillId="0" borderId="6" xfId="0" applyFont="1" applyBorder="1" applyAlignment="1">
      <alignment horizontal="center"/>
    </xf>
    <xf numFmtId="5" fontId="0" fillId="4" borderId="43" xfId="0" applyNumberFormat="1" applyFont="1" applyFill="1" applyBorder="1" applyProtection="1"/>
    <xf numFmtId="5" fontId="0" fillId="0" borderId="47" xfId="0" applyNumberFormat="1" applyFont="1" applyBorder="1" applyProtection="1"/>
    <xf numFmtId="0" fontId="39" fillId="0" borderId="0" xfId="0" applyFont="1"/>
    <xf numFmtId="0" fontId="0" fillId="0" borderId="26" xfId="0" applyFont="1" applyBorder="1"/>
    <xf numFmtId="5" fontId="0" fillId="0" borderId="21" xfId="0" applyNumberFormat="1" applyFont="1" applyBorder="1" applyProtection="1"/>
    <xf numFmtId="37" fontId="0" fillId="0" borderId="21" xfId="0" applyNumberFormat="1" applyFont="1" applyBorder="1" applyProtection="1"/>
    <xf numFmtId="0" fontId="0" fillId="0" borderId="4" xfId="0" applyFont="1" applyBorder="1" applyAlignment="1" applyProtection="1">
      <alignment horizontal="center"/>
      <protection locked="0"/>
    </xf>
    <xf numFmtId="0" fontId="0" fillId="0" borderId="5" xfId="0" applyFont="1" applyBorder="1" applyProtection="1">
      <protection locked="0"/>
    </xf>
    <xf numFmtId="0" fontId="0" fillId="0" borderId="0" xfId="0" applyFont="1" applyAlignment="1" applyProtection="1">
      <alignment horizontal="centerContinuous"/>
      <protection locked="0"/>
    </xf>
    <xf numFmtId="0" fontId="0" fillId="0" borderId="5" xfId="0" applyFont="1" applyBorder="1" applyAlignment="1" applyProtection="1">
      <alignment horizontal="centerContinuous"/>
      <protection locked="0"/>
    </xf>
    <xf numFmtId="0" fontId="39" fillId="0" borderId="0" xfId="0" applyFont="1" applyProtection="1">
      <protection locked="0"/>
    </xf>
    <xf numFmtId="0" fontId="39" fillId="0" borderId="5" xfId="0" applyFont="1" applyBorder="1" applyProtection="1">
      <protection locked="0"/>
    </xf>
    <xf numFmtId="0" fontId="0" fillId="0" borderId="8" xfId="0" applyFont="1" applyBorder="1" applyAlignment="1" applyProtection="1">
      <alignment horizontal="center"/>
      <protection locked="0"/>
    </xf>
    <xf numFmtId="0" fontId="39" fillId="0" borderId="6" xfId="0" applyFont="1" applyBorder="1" applyProtection="1">
      <protection locked="0"/>
    </xf>
    <xf numFmtId="0" fontId="39" fillId="0" borderId="9" xfId="0" applyFont="1" applyBorder="1" applyProtection="1">
      <protection locked="0"/>
    </xf>
    <xf numFmtId="0" fontId="39" fillId="0" borderId="0" xfId="0" applyFont="1" applyAlignment="1">
      <alignment horizontal="centerContinuous"/>
    </xf>
    <xf numFmtId="0" fontId="0" fillId="0" borderId="12" xfId="0" applyBorder="1"/>
    <xf numFmtId="0" fontId="0" fillId="0" borderId="48" xfId="0" applyFont="1" applyBorder="1" applyAlignment="1">
      <alignment horizontal="centerContinuous"/>
    </xf>
    <xf numFmtId="0" fontId="0" fillId="0" borderId="12" xfId="0" applyFont="1" applyBorder="1" applyAlignment="1">
      <alignment horizontal="centerContinuous"/>
    </xf>
    <xf numFmtId="0" fontId="0" fillId="0" borderId="12" xfId="0" applyFont="1" applyBorder="1" applyAlignment="1">
      <alignment horizontal="center"/>
    </xf>
    <xf numFmtId="0" fontId="0" fillId="0" borderId="38" xfId="0" applyFont="1" applyBorder="1" applyAlignment="1">
      <alignment horizontal="centerContinuous"/>
    </xf>
    <xf numFmtId="0" fontId="0" fillId="0" borderId="39" xfId="0" applyFont="1" applyBorder="1" applyAlignment="1">
      <alignment horizontal="centerContinuous"/>
    </xf>
    <xf numFmtId="0" fontId="0" fillId="0" borderId="32" xfId="0" applyFont="1" applyBorder="1"/>
    <xf numFmtId="0" fontId="0" fillId="0" borderId="48" xfId="0" applyFont="1" applyBorder="1"/>
    <xf numFmtId="0" fontId="0" fillId="0" borderId="32" xfId="0" applyFont="1" applyBorder="1" applyAlignment="1" applyProtection="1">
      <alignment horizontal="center"/>
      <protection locked="0"/>
    </xf>
    <xf numFmtId="0" fontId="0" fillId="0" borderId="31" xfId="0" applyFont="1" applyBorder="1" applyAlignment="1" applyProtection="1">
      <alignment horizontal="center"/>
      <protection locked="0"/>
    </xf>
    <xf numFmtId="0" fontId="0" fillId="0" borderId="19" xfId="0" applyFont="1" applyBorder="1" applyProtection="1">
      <protection locked="0"/>
    </xf>
    <xf numFmtId="0" fontId="0" fillId="0" borderId="16" xfId="0" applyBorder="1" applyProtection="1">
      <protection locked="0"/>
    </xf>
    <xf numFmtId="37" fontId="0" fillId="0" borderId="15" xfId="0" applyNumberFormat="1" applyFont="1" applyBorder="1" applyProtection="1">
      <protection locked="0"/>
    </xf>
    <xf numFmtId="0" fontId="0" fillId="4" borderId="16" xfId="0" applyFill="1" applyBorder="1"/>
    <xf numFmtId="0" fontId="0" fillId="4" borderId="30" xfId="0" applyFont="1" applyFill="1" applyBorder="1" applyAlignment="1">
      <alignment horizontal="center"/>
    </xf>
    <xf numFmtId="0" fontId="0" fillId="4" borderId="29" xfId="0" applyFont="1" applyFill="1" applyBorder="1" applyAlignment="1">
      <alignment horizontal="center"/>
    </xf>
    <xf numFmtId="0" fontId="0" fillId="4" borderId="15" xfId="0" applyFont="1" applyFill="1" applyBorder="1"/>
    <xf numFmtId="0" fontId="0" fillId="0" borderId="49" xfId="0" applyFont="1" applyBorder="1"/>
    <xf numFmtId="0" fontId="0" fillId="4" borderId="34" xfId="0" applyFill="1" applyBorder="1"/>
    <xf numFmtId="0" fontId="0" fillId="7" borderId="44" xfId="0" applyFont="1" applyFill="1" applyBorder="1" applyAlignment="1">
      <alignment horizontal="center"/>
    </xf>
    <xf numFmtId="0" fontId="0" fillId="7" borderId="50" xfId="0" applyFont="1" applyFill="1" applyBorder="1" applyAlignment="1">
      <alignment horizontal="center"/>
    </xf>
    <xf numFmtId="0" fontId="0" fillId="7" borderId="49" xfId="0" applyFont="1" applyFill="1" applyBorder="1"/>
    <xf numFmtId="0" fontId="0" fillId="0" borderId="35" xfId="0" applyFont="1" applyBorder="1" applyAlignment="1">
      <alignment horizontal="center"/>
    </xf>
    <xf numFmtId="0" fontId="0" fillId="0" borderId="26" xfId="0" applyBorder="1" applyAlignment="1">
      <alignment horizontal="centerContinuous"/>
    </xf>
    <xf numFmtId="0" fontId="0" fillId="0" borderId="30" xfId="0" applyBorder="1" applyAlignment="1">
      <alignment horizontal="center"/>
    </xf>
    <xf numFmtId="0" fontId="0" fillId="0" borderId="26" xfId="0" applyBorder="1" applyAlignment="1">
      <alignment horizontal="center"/>
    </xf>
    <xf numFmtId="0" fontId="0" fillId="0" borderId="26" xfId="0" applyBorder="1"/>
    <xf numFmtId="0" fontId="0" fillId="0" borderId="32" xfId="0" applyBorder="1"/>
    <xf numFmtId="5" fontId="0" fillId="0" borderId="18" xfId="0" applyNumberFormat="1" applyBorder="1" applyProtection="1">
      <protection locked="0"/>
    </xf>
    <xf numFmtId="5" fontId="0" fillId="0" borderId="32" xfId="0" applyNumberFormat="1" applyBorder="1" applyProtection="1"/>
    <xf numFmtId="37" fontId="0" fillId="0" borderId="18" xfId="0" applyNumberFormat="1" applyBorder="1" applyProtection="1">
      <protection locked="0"/>
    </xf>
    <xf numFmtId="37" fontId="0" fillId="0" borderId="32" xfId="0" applyNumberFormat="1" applyBorder="1" applyProtection="1"/>
    <xf numFmtId="37" fontId="0" fillId="4" borderId="20" xfId="0" applyNumberFormat="1" applyFill="1" applyBorder="1" applyProtection="1"/>
    <xf numFmtId="37" fontId="0" fillId="4" borderId="18" xfId="0" applyNumberFormat="1" applyFill="1" applyBorder="1" applyProtection="1"/>
    <xf numFmtId="37" fontId="0" fillId="4" borderId="32" xfId="0" applyNumberFormat="1" applyFill="1" applyBorder="1" applyProtection="1"/>
    <xf numFmtId="0" fontId="0" fillId="5" borderId="24" xfId="0" applyFill="1" applyBorder="1" applyAlignment="1">
      <alignment horizontal="center"/>
    </xf>
    <xf numFmtId="0" fontId="0" fillId="0" borderId="30" xfId="0" applyBorder="1"/>
    <xf numFmtId="0" fontId="0" fillId="5" borderId="26" xfId="0" applyFill="1" applyBorder="1"/>
    <xf numFmtId="0" fontId="0" fillId="0" borderId="32" xfId="0" applyBorder="1" applyAlignment="1">
      <alignment horizontal="center"/>
    </xf>
    <xf numFmtId="5" fontId="8" fillId="0" borderId="48" xfId="0" applyNumberFormat="1" applyFont="1" applyBorder="1" applyProtection="1">
      <protection locked="0"/>
    </xf>
    <xf numFmtId="5" fontId="8" fillId="5" borderId="26" xfId="0" applyNumberFormat="1" applyFont="1" applyFill="1" applyBorder="1" applyProtection="1">
      <protection locked="0"/>
    </xf>
    <xf numFmtId="5" fontId="8" fillId="0" borderId="18" xfId="0" applyNumberFormat="1" applyFont="1" applyBorder="1" applyProtection="1">
      <protection locked="0"/>
    </xf>
    <xf numFmtId="5" fontId="0" fillId="0" borderId="32" xfId="0" applyNumberFormat="1" applyBorder="1" applyProtection="1">
      <protection locked="0"/>
    </xf>
    <xf numFmtId="37" fontId="8" fillId="5" borderId="18" xfId="0" applyNumberFormat="1" applyFont="1" applyFill="1" applyBorder="1" applyProtection="1">
      <protection locked="0"/>
    </xf>
    <xf numFmtId="0" fontId="8" fillId="4" borderId="26" xfId="0" applyFont="1" applyFill="1" applyBorder="1" applyProtection="1">
      <protection locked="0"/>
    </xf>
    <xf numFmtId="0" fontId="8" fillId="4" borderId="18" xfId="0" applyFont="1" applyFill="1" applyBorder="1" applyProtection="1">
      <protection locked="0"/>
    </xf>
    <xf numFmtId="37" fontId="8" fillId="0" borderId="18" xfId="0" applyNumberFormat="1" applyFont="1" applyBorder="1" applyProtection="1">
      <protection locked="0"/>
    </xf>
    <xf numFmtId="0" fontId="8" fillId="5" borderId="26" xfId="0" applyFont="1" applyFill="1" applyBorder="1" applyProtection="1">
      <protection locked="0"/>
    </xf>
    <xf numFmtId="0" fontId="8" fillId="0" borderId="18" xfId="0" applyFont="1" applyBorder="1" applyProtection="1">
      <protection locked="0"/>
    </xf>
    <xf numFmtId="37" fontId="0" fillId="0" borderId="32" xfId="0" applyNumberFormat="1" applyBorder="1" applyProtection="1">
      <protection locked="0"/>
    </xf>
    <xf numFmtId="37" fontId="0" fillId="5" borderId="26" xfId="0" applyNumberFormat="1" applyFill="1" applyBorder="1" applyProtection="1">
      <protection locked="0"/>
    </xf>
    <xf numFmtId="37" fontId="8" fillId="4" borderId="26" xfId="0" applyNumberFormat="1" applyFont="1" applyFill="1" applyBorder="1" applyProtection="1">
      <protection locked="0"/>
    </xf>
    <xf numFmtId="37" fontId="8" fillId="4" borderId="18" xfId="0" applyNumberFormat="1" applyFont="1" applyFill="1" applyBorder="1" applyProtection="1">
      <protection locked="0"/>
    </xf>
    <xf numFmtId="37" fontId="8" fillId="5" borderId="26" xfId="0" applyNumberFormat="1" applyFont="1" applyFill="1" applyBorder="1" applyProtection="1">
      <protection locked="0"/>
    </xf>
    <xf numFmtId="37" fontId="8" fillId="5" borderId="24" xfId="0" applyNumberFormat="1" applyFont="1" applyFill="1" applyBorder="1" applyProtection="1">
      <protection locked="0"/>
    </xf>
    <xf numFmtId="37" fontId="8" fillId="0" borderId="0" xfId="0" applyNumberFormat="1" applyFont="1" applyProtection="1">
      <protection locked="0"/>
    </xf>
    <xf numFmtId="37" fontId="0" fillId="0" borderId="30" xfId="0" applyNumberFormat="1" applyBorder="1" applyProtection="1">
      <protection locked="0"/>
    </xf>
    <xf numFmtId="5" fontId="0" fillId="0" borderId="18" xfId="0" applyNumberFormat="1" applyBorder="1" applyProtection="1"/>
    <xf numFmtId="5" fontId="0" fillId="5" borderId="38" xfId="0" applyNumberFormat="1" applyFill="1" applyBorder="1" applyProtection="1"/>
    <xf numFmtId="5" fontId="0" fillId="0" borderId="48" xfId="0" applyNumberFormat="1" applyBorder="1" applyAlignment="1" applyProtection="1">
      <alignment horizontal="centerContinuous"/>
    </xf>
    <xf numFmtId="5" fontId="0" fillId="0" borderId="39" xfId="0" applyNumberFormat="1" applyBorder="1" applyAlignment="1" applyProtection="1">
      <alignment horizontal="centerContinuous"/>
    </xf>
    <xf numFmtId="5" fontId="0" fillId="0" borderId="28" xfId="0" applyNumberFormat="1" applyBorder="1" applyProtection="1"/>
    <xf numFmtId="5" fontId="0" fillId="0" borderId="0" xfId="0" applyNumberFormat="1" applyProtection="1"/>
    <xf numFmtId="5" fontId="0" fillId="5" borderId="0" xfId="0" applyNumberFormat="1" applyFill="1" applyProtection="1"/>
    <xf numFmtId="5" fontId="0" fillId="0" borderId="6" xfId="0" applyNumberFormat="1" applyBorder="1" applyProtection="1"/>
    <xf numFmtId="5" fontId="0" fillId="5" borderId="6" xfId="0" applyNumberFormat="1" applyFill="1" applyBorder="1" applyProtection="1"/>
    <xf numFmtId="0" fontId="7" fillId="0" borderId="1" xfId="0" applyFont="1" applyBorder="1"/>
    <xf numFmtId="0" fontId="7" fillId="0" borderId="2" xfId="0" applyFont="1" applyBorder="1"/>
    <xf numFmtId="0" fontId="7" fillId="0" borderId="4" xfId="0" applyFont="1" applyBorder="1"/>
    <xf numFmtId="0" fontId="0" fillId="0" borderId="25" xfId="0" applyFont="1" applyBorder="1" applyAlignment="1">
      <alignment horizontal="centerContinuous"/>
    </xf>
    <xf numFmtId="0" fontId="0" fillId="0" borderId="14" xfId="0" applyFont="1" applyBorder="1" applyAlignment="1">
      <alignment horizontal="centerContinuous"/>
    </xf>
    <xf numFmtId="0" fontId="0" fillId="0" borderId="26" xfId="0" applyFont="1" applyBorder="1" applyAlignment="1">
      <alignment horizontal="left"/>
    </xf>
    <xf numFmtId="37" fontId="30" fillId="0" borderId="20" xfId="0" applyNumberFormat="1" applyFont="1" applyBorder="1" applyAlignment="1" applyProtection="1">
      <alignment horizontal="center"/>
      <protection locked="0"/>
    </xf>
    <xf numFmtId="0" fontId="9" fillId="4" borderId="20" xfId="0" applyFont="1" applyFill="1" applyBorder="1" applyProtection="1">
      <protection locked="0"/>
    </xf>
    <xf numFmtId="0" fontId="0" fillId="4" borderId="32" xfId="0" applyFont="1" applyFill="1" applyBorder="1"/>
    <xf numFmtId="5" fontId="0" fillId="0" borderId="16" xfId="0" applyNumberFormat="1" applyFont="1" applyBorder="1" applyProtection="1"/>
    <xf numFmtId="37" fontId="0" fillId="0" borderId="16" xfId="0" applyNumberFormat="1" applyFont="1" applyBorder="1" applyProtection="1"/>
    <xf numFmtId="37" fontId="0" fillId="4" borderId="16" xfId="0" applyNumberFormat="1" applyFont="1" applyFill="1" applyBorder="1" applyProtection="1"/>
    <xf numFmtId="37" fontId="0" fillId="0" borderId="5" xfId="0" applyNumberFormat="1" applyFont="1" applyBorder="1" applyProtection="1"/>
    <xf numFmtId="0" fontId="0" fillId="4" borderId="27" xfId="0" applyFont="1" applyFill="1" applyBorder="1"/>
    <xf numFmtId="37" fontId="0" fillId="4" borderId="27" xfId="0" applyNumberFormat="1" applyFont="1" applyFill="1" applyBorder="1" applyProtection="1"/>
    <xf numFmtId="0" fontId="6" fillId="0" borderId="0" xfId="0" applyFont="1" applyAlignment="1" applyProtection="1">
      <alignment horizontal="centerContinuous"/>
      <protection locked="0"/>
    </xf>
    <xf numFmtId="37" fontId="7" fillId="0" borderId="0" xfId="0" applyNumberFormat="1" applyFont="1" applyAlignment="1" applyProtection="1">
      <alignment horizontal="centerContinuous"/>
    </xf>
    <xf numFmtId="37" fontId="7" fillId="0" borderId="5" xfId="0" applyNumberFormat="1" applyFont="1" applyBorder="1" applyAlignment="1" applyProtection="1">
      <alignment horizontal="centerContinuous"/>
    </xf>
    <xf numFmtId="0" fontId="0" fillId="0" borderId="20" xfId="0" applyFont="1" applyBorder="1"/>
    <xf numFmtId="37" fontId="0" fillId="0" borderId="18" xfId="0" applyNumberFormat="1" applyFont="1" applyBorder="1" applyProtection="1"/>
    <xf numFmtId="0" fontId="9" fillId="0" borderId="5" xfId="0" applyFont="1" applyBorder="1" applyProtection="1">
      <protection locked="0"/>
    </xf>
    <xf numFmtId="0" fontId="9" fillId="0" borderId="6" xfId="0" applyFont="1" applyBorder="1" applyProtection="1">
      <protection locked="0"/>
    </xf>
    <xf numFmtId="0" fontId="9" fillId="0" borderId="9" xfId="0" applyFont="1" applyBorder="1" applyProtection="1">
      <protection locked="0"/>
    </xf>
    <xf numFmtId="0" fontId="0" fillId="0" borderId="2" xfId="0" applyFont="1" applyBorder="1" applyAlignment="1">
      <alignment horizontal="right"/>
    </xf>
    <xf numFmtId="0" fontId="0" fillId="0" borderId="2" xfId="0" applyBorder="1" applyAlignment="1" applyProtection="1">
      <alignment horizontal="centerContinuous"/>
    </xf>
    <xf numFmtId="0" fontId="0" fillId="0" borderId="2" xfId="0" applyBorder="1" applyAlignment="1" applyProtection="1">
      <alignment horizontal="left"/>
    </xf>
    <xf numFmtId="0" fontId="0" fillId="0" borderId="3" xfId="0" applyBorder="1" applyAlignment="1" applyProtection="1">
      <alignment horizontal="left"/>
    </xf>
    <xf numFmtId="0" fontId="0" fillId="0" borderId="17" xfId="0" applyBorder="1" applyProtection="1"/>
    <xf numFmtId="0" fontId="0" fillId="0" borderId="10" xfId="0" applyFont="1" applyBorder="1" applyProtection="1"/>
    <xf numFmtId="0" fontId="40" fillId="0" borderId="11" xfId="0" applyFont="1" applyBorder="1" applyAlignment="1" applyProtection="1">
      <protection locked="0"/>
    </xf>
    <xf numFmtId="0" fontId="2" fillId="0" borderId="11" xfId="0" applyFont="1" applyBorder="1" applyAlignment="1" applyProtection="1">
      <alignment horizontal="centerContinuous" wrapText="1"/>
    </xf>
    <xf numFmtId="0" fontId="2" fillId="0" borderId="11" xfId="0" applyFont="1" applyBorder="1" applyProtection="1"/>
    <xf numFmtId="0" fontId="2" fillId="0" borderId="11" xfId="0" applyFont="1" applyBorder="1" applyAlignment="1" applyProtection="1">
      <alignment horizontal="left"/>
      <protection locked="0"/>
    </xf>
    <xf numFmtId="0" fontId="2" fillId="0" borderId="14" xfId="0" applyFont="1" applyBorder="1" applyProtection="1"/>
    <xf numFmtId="0" fontId="0" fillId="0" borderId="17" xfId="0" applyFont="1" applyBorder="1" applyAlignment="1" applyProtection="1">
      <alignment horizontal="centerContinuous" wrapText="1"/>
    </xf>
    <xf numFmtId="0" fontId="2" fillId="0" borderId="18" xfId="0" applyFont="1" applyBorder="1" applyProtection="1"/>
    <xf numFmtId="0" fontId="2" fillId="0" borderId="46" xfId="0" applyFont="1" applyBorder="1" applyProtection="1"/>
    <xf numFmtId="0" fontId="40" fillId="0" borderId="0" xfId="0" applyFont="1" applyAlignment="1" applyProtection="1">
      <alignment horizontal="left"/>
      <protection locked="0"/>
    </xf>
    <xf numFmtId="0" fontId="2" fillId="0" borderId="0" xfId="0" applyFont="1" applyAlignment="1" applyProtection="1">
      <alignment horizontal="centerContinuous" wrapText="1"/>
    </xf>
    <xf numFmtId="0" fontId="2" fillId="0" borderId="0" xfId="0" applyFont="1" applyProtection="1">
      <protection locked="0"/>
    </xf>
    <xf numFmtId="0" fontId="0" fillId="0" borderId="16" xfId="0" applyFont="1" applyBorder="1" applyAlignment="1" applyProtection="1">
      <alignment horizontal="center"/>
    </xf>
    <xf numFmtId="0" fontId="0" fillId="0" borderId="24" xfId="0" applyFont="1" applyBorder="1" applyAlignment="1" applyProtection="1">
      <alignment horizontal="centerContinuous"/>
    </xf>
    <xf numFmtId="0" fontId="0" fillId="0" borderId="24" xfId="0" applyFont="1" applyBorder="1" applyAlignment="1" applyProtection="1">
      <alignment horizontal="center"/>
    </xf>
    <xf numFmtId="0" fontId="2" fillId="0" borderId="30" xfId="0" applyFont="1" applyBorder="1" applyProtection="1"/>
    <xf numFmtId="0" fontId="40" fillId="0" borderId="0" xfId="0" applyFont="1" applyAlignment="1" applyProtection="1">
      <protection locked="0"/>
    </xf>
    <xf numFmtId="0" fontId="0" fillId="0" borderId="30" xfId="0" applyFont="1" applyBorder="1" applyAlignment="1" applyProtection="1">
      <alignment horizontal="center"/>
    </xf>
    <xf numFmtId="0" fontId="40" fillId="0" borderId="0" xfId="0" applyFont="1" applyAlignment="1" applyProtection="1">
      <alignment horizontal="left"/>
    </xf>
    <xf numFmtId="0" fontId="40" fillId="0" borderId="0" xfId="0" applyFont="1" applyAlignment="1" applyProtection="1"/>
    <xf numFmtId="0" fontId="0" fillId="0" borderId="17" xfId="0" applyFont="1" applyBorder="1" applyAlignment="1" applyProtection="1">
      <alignment horizontal="centerContinuous"/>
    </xf>
    <xf numFmtId="0" fontId="0" fillId="0" borderId="20" xfId="0" applyFont="1" applyBorder="1" applyAlignment="1" applyProtection="1">
      <alignment horizontal="center"/>
    </xf>
    <xf numFmtId="0" fontId="0" fillId="0" borderId="26" xfId="0" applyFont="1" applyBorder="1" applyAlignment="1" applyProtection="1">
      <alignment horizontal="centerContinuous"/>
    </xf>
    <xf numFmtId="0" fontId="0" fillId="0" borderId="20" xfId="0" applyFont="1" applyBorder="1" applyAlignment="1" applyProtection="1">
      <alignment horizontal="centerContinuous"/>
    </xf>
    <xf numFmtId="0" fontId="0" fillId="0" borderId="32" xfId="0" applyFont="1" applyBorder="1" applyAlignment="1" applyProtection="1">
      <alignment horizontal="center"/>
    </xf>
    <xf numFmtId="37" fontId="0" fillId="0" borderId="13" xfId="0" applyNumberFormat="1" applyFont="1" applyBorder="1" applyProtection="1">
      <protection locked="0"/>
    </xf>
    <xf numFmtId="5" fontId="0" fillId="0" borderId="13" xfId="0" applyNumberFormat="1" applyFont="1" applyBorder="1" applyProtection="1">
      <protection locked="0"/>
    </xf>
    <xf numFmtId="0" fontId="0" fillId="0" borderId="24" xfId="0" applyFont="1" applyBorder="1" applyProtection="1"/>
    <xf numFmtId="5" fontId="0" fillId="0" borderId="12" xfId="0" applyNumberFormat="1" applyFont="1" applyBorder="1" applyProtection="1">
      <protection locked="0"/>
    </xf>
    <xf numFmtId="0" fontId="0" fillId="0" borderId="46" xfId="0" applyFont="1" applyBorder="1" applyAlignment="1" applyProtection="1">
      <alignment horizontal="center"/>
    </xf>
    <xf numFmtId="37" fontId="0" fillId="0" borderId="15" xfId="0" applyNumberFormat="1" applyFont="1" applyBorder="1" applyProtection="1"/>
    <xf numFmtId="0" fontId="0" fillId="0" borderId="33" xfId="0" applyFont="1" applyBorder="1" applyAlignment="1" applyProtection="1">
      <alignment horizontal="right"/>
    </xf>
    <xf numFmtId="0" fontId="0" fillId="0" borderId="4" xfId="0" applyFont="1" applyBorder="1" applyAlignment="1" applyProtection="1">
      <alignment horizontal="centerContinuous" wrapText="1"/>
      <protection locked="0"/>
    </xf>
    <xf numFmtId="0" fontId="0" fillId="0" borderId="0" xfId="0" applyFont="1" applyAlignment="1" applyProtection="1">
      <alignment horizontal="centerContinuous" wrapText="1"/>
      <protection locked="0"/>
    </xf>
    <xf numFmtId="0" fontId="0" fillId="0" borderId="4" xfId="0" applyFont="1" applyBorder="1" applyAlignment="1" applyProtection="1">
      <alignment horizontal="centerContinuous" wrapText="1"/>
    </xf>
    <xf numFmtId="0" fontId="0" fillId="0" borderId="0" xfId="0" applyFont="1" applyAlignment="1" applyProtection="1">
      <alignment horizontal="centerContinuous" wrapText="1"/>
    </xf>
    <xf numFmtId="0" fontId="2" fillId="0" borderId="0" xfId="0" applyFont="1" applyAlignment="1" applyProtection="1">
      <alignment horizontal="left"/>
    </xf>
    <xf numFmtId="0" fontId="0" fillId="0" borderId="51" xfId="0" applyFont="1" applyBorder="1" applyAlignment="1" applyProtection="1">
      <alignment horizontal="centerContinuous" wrapText="1"/>
    </xf>
    <xf numFmtId="0" fontId="0" fillId="0" borderId="52" xfId="0" applyFont="1" applyBorder="1" applyProtection="1"/>
    <xf numFmtId="0" fontId="2" fillId="0" borderId="52" xfId="0" applyFont="1" applyBorder="1" applyProtection="1"/>
    <xf numFmtId="0" fontId="2" fillId="0" borderId="53" xfId="0" applyFont="1" applyBorder="1" applyProtection="1"/>
    <xf numFmtId="0" fontId="0" fillId="0" borderId="45" xfId="0" applyFont="1" applyBorder="1" applyAlignment="1" applyProtection="1">
      <alignment horizontal="center"/>
    </xf>
    <xf numFmtId="0" fontId="7" fillId="0" borderId="38" xfId="0" applyFont="1" applyBorder="1" applyAlignment="1" applyProtection="1">
      <alignment horizontal="centerContinuous"/>
    </xf>
    <xf numFmtId="0" fontId="2" fillId="0" borderId="48" xfId="0" applyFont="1" applyBorder="1" applyAlignment="1" applyProtection="1">
      <alignment horizontal="centerContinuous"/>
    </xf>
    <xf numFmtId="0" fontId="0" fillId="0" borderId="48" xfId="0" applyFont="1" applyBorder="1" applyAlignment="1" applyProtection="1">
      <alignment horizontal="centerContinuous"/>
    </xf>
    <xf numFmtId="0" fontId="0" fillId="0" borderId="54" xfId="0" applyFont="1" applyBorder="1" applyAlignment="1" applyProtection="1">
      <alignment horizontal="centerContinuous"/>
    </xf>
    <xf numFmtId="0" fontId="0" fillId="0" borderId="30" xfId="0" applyFont="1" applyBorder="1" applyAlignment="1" applyProtection="1">
      <alignment horizontal="centerContinuous"/>
    </xf>
    <xf numFmtId="0" fontId="0" fillId="0" borderId="32" xfId="0" applyFont="1" applyBorder="1" applyAlignment="1" applyProtection="1">
      <alignment horizontal="centerContinuous"/>
    </xf>
    <xf numFmtId="37" fontId="0" fillId="0" borderId="13" xfId="0" applyNumberFormat="1" applyFont="1" applyBorder="1" applyProtection="1"/>
    <xf numFmtId="0" fontId="0" fillId="0" borderId="4" xfId="0" applyFont="1" applyBorder="1" applyProtection="1">
      <protection locked="0"/>
    </xf>
    <xf numFmtId="39" fontId="0" fillId="0" borderId="0" xfId="0" applyNumberFormat="1" applyFont="1" applyProtection="1">
      <protection locked="0"/>
    </xf>
    <xf numFmtId="0" fontId="0" fillId="0" borderId="38" xfId="0" applyFont="1" applyBorder="1" applyAlignment="1" applyProtection="1">
      <alignment horizontal="right"/>
    </xf>
    <xf numFmtId="37" fontId="0" fillId="0" borderId="16" xfId="0" applyNumberFormat="1" applyBorder="1" applyProtection="1">
      <protection locked="0"/>
    </xf>
    <xf numFmtId="37" fontId="0" fillId="0" borderId="5" xfId="0" applyNumberFormat="1" applyFont="1" applyBorder="1" applyProtection="1">
      <protection locked="0"/>
    </xf>
    <xf numFmtId="37" fontId="0" fillId="0" borderId="4" xfId="0" applyNumberFormat="1" applyFont="1" applyBorder="1" applyProtection="1">
      <protection locked="0"/>
    </xf>
    <xf numFmtId="0" fontId="0" fillId="0" borderId="0" xfId="0" applyFont="1" applyAlignment="1" applyProtection="1">
      <alignment horizontal="center"/>
      <protection locked="0"/>
    </xf>
    <xf numFmtId="0" fontId="2" fillId="0" borderId="55" xfId="0" applyFont="1" applyBorder="1" applyProtection="1"/>
    <xf numFmtId="37" fontId="0" fillId="0" borderId="6" xfId="0" applyNumberFormat="1" applyFont="1" applyBorder="1" applyProtection="1">
      <protection locked="0"/>
    </xf>
    <xf numFmtId="39" fontId="0" fillId="0" borderId="6" xfId="0" applyNumberFormat="1" applyFont="1" applyBorder="1" applyProtection="1">
      <protection locked="0"/>
    </xf>
    <xf numFmtId="39" fontId="0" fillId="0" borderId="9" xfId="0" applyNumberFormat="1" applyFont="1" applyBorder="1" applyProtection="1">
      <protection locked="0"/>
    </xf>
    <xf numFmtId="0" fontId="0" fillId="0" borderId="8" xfId="0" applyFont="1" applyBorder="1" applyProtection="1">
      <protection locked="0"/>
    </xf>
    <xf numFmtId="5" fontId="0" fillId="0" borderId="6" xfId="0" applyNumberFormat="1" applyFont="1" applyBorder="1" applyProtection="1">
      <protection locked="0"/>
    </xf>
    <xf numFmtId="0" fontId="0" fillId="0" borderId="9" xfId="0" applyFont="1" applyBorder="1" applyAlignment="1" applyProtection="1">
      <alignment horizontal="center"/>
    </xf>
    <xf numFmtId="0" fontId="0" fillId="0" borderId="0" xfId="0" applyAlignment="1" applyProtection="1">
      <alignment horizontal="right"/>
    </xf>
    <xf numFmtId="0" fontId="2" fillId="0" borderId="10" xfId="0" applyFont="1" applyBorder="1" applyProtection="1"/>
    <xf numFmtId="0" fontId="0" fillId="0" borderId="26" xfId="0" applyFont="1" applyBorder="1" applyAlignment="1" applyProtection="1">
      <alignment horizontal="centerContinuous" wrapText="1"/>
    </xf>
    <xf numFmtId="0" fontId="2" fillId="0" borderId="21" xfId="0" applyFont="1" applyBorder="1" applyProtection="1"/>
    <xf numFmtId="0" fontId="0" fillId="0" borderId="17" xfId="0" applyFont="1" applyBorder="1" applyAlignment="1" applyProtection="1">
      <alignment horizontal="center"/>
    </xf>
    <xf numFmtId="0" fontId="0" fillId="0" borderId="10" xfId="0" applyFont="1" applyBorder="1" applyAlignment="1" applyProtection="1">
      <alignment horizontal="center"/>
    </xf>
    <xf numFmtId="0" fontId="0" fillId="0" borderId="25" xfId="0" applyFont="1" applyBorder="1" applyProtection="1"/>
    <xf numFmtId="0" fontId="0" fillId="0" borderId="24" xfId="0" applyFont="1" applyBorder="1" applyAlignment="1" applyProtection="1">
      <alignment horizontal="centerContinuous" wrapText="1"/>
      <protection locked="0"/>
    </xf>
    <xf numFmtId="0" fontId="2" fillId="0" borderId="5" xfId="0" applyFont="1" applyBorder="1" applyProtection="1">
      <protection locked="0"/>
    </xf>
    <xf numFmtId="0" fontId="0" fillId="0" borderId="56" xfId="0" applyFont="1" applyBorder="1" applyAlignment="1" applyProtection="1">
      <alignment horizontal="centerContinuous" wrapText="1"/>
    </xf>
    <xf numFmtId="0" fontId="2" fillId="0" borderId="57" xfId="0" applyFont="1" applyBorder="1" applyProtection="1"/>
    <xf numFmtId="0" fontId="0" fillId="0" borderId="24" xfId="0" applyFont="1" applyBorder="1" applyProtection="1">
      <protection locked="0"/>
    </xf>
    <xf numFmtId="5" fontId="0" fillId="0" borderId="15" xfId="0" applyNumberFormat="1" applyFont="1" applyBorder="1" applyProtection="1">
      <protection locked="0"/>
    </xf>
    <xf numFmtId="39" fontId="0" fillId="0" borderId="5" xfId="0" applyNumberFormat="1" applyFont="1" applyBorder="1" applyProtection="1">
      <protection locked="0"/>
    </xf>
    <xf numFmtId="0" fontId="0" fillId="0" borderId="5" xfId="0" applyFont="1" applyBorder="1" applyAlignment="1" applyProtection="1">
      <alignment horizontal="center"/>
      <protection locked="0"/>
    </xf>
    <xf numFmtId="37" fontId="0" fillId="0" borderId="24" xfId="0" applyNumberFormat="1" applyFont="1" applyBorder="1" applyProtection="1">
      <protection locked="0"/>
    </xf>
    <xf numFmtId="0" fontId="0" fillId="0" borderId="36" xfId="0" applyBorder="1" applyProtection="1"/>
    <xf numFmtId="0" fontId="0" fillId="0" borderId="34" xfId="0" applyFont="1" applyBorder="1" applyProtection="1">
      <protection locked="0"/>
    </xf>
    <xf numFmtId="39" fontId="0" fillId="0" borderId="0" xfId="0" applyNumberFormat="1" applyFont="1" applyProtection="1"/>
    <xf numFmtId="37" fontId="0" fillId="0" borderId="0" xfId="0" applyNumberFormat="1" applyFont="1" applyAlignment="1" applyProtection="1">
      <alignment horizontal="centerContinuous"/>
    </xf>
    <xf numFmtId="39" fontId="0" fillId="0" borderId="0" xfId="0" applyNumberFormat="1" applyFont="1" applyAlignment="1" applyProtection="1">
      <alignment horizontal="centerContinuous"/>
    </xf>
    <xf numFmtId="5" fontId="0" fillId="0" borderId="13" xfId="0" applyNumberFormat="1" applyFont="1" applyBorder="1" applyProtection="1"/>
    <xf numFmtId="5" fontId="0" fillId="0" borderId="14" xfId="0" applyNumberFormat="1" applyFont="1" applyBorder="1" applyProtection="1">
      <protection locked="0"/>
    </xf>
    <xf numFmtId="37" fontId="0" fillId="0" borderId="21" xfId="0" applyNumberFormat="1" applyFont="1" applyBorder="1" applyProtection="1">
      <protection locked="0"/>
    </xf>
    <xf numFmtId="0" fontId="0" fillId="0" borderId="0" xfId="0" applyAlignment="1" applyProtection="1">
      <alignment horizontal="right"/>
      <protection locked="0"/>
    </xf>
    <xf numFmtId="0" fontId="0" fillId="0" borderId="9" xfId="0" applyFont="1" applyBorder="1" applyAlignment="1" applyProtection="1">
      <alignment horizontal="center"/>
      <protection locked="0"/>
    </xf>
    <xf numFmtId="0" fontId="2" fillId="0" borderId="0" xfId="0" applyFont="1" applyAlignment="1" applyProtection="1">
      <alignment horizontal="left"/>
      <protection locked="0"/>
    </xf>
    <xf numFmtId="0" fontId="2" fillId="0" borderId="0" xfId="0" applyFont="1" applyAlignment="1" applyProtection="1">
      <protection locked="0"/>
    </xf>
    <xf numFmtId="0" fontId="2" fillId="0" borderId="0" xfId="0" applyFont="1" applyAlignment="1" applyProtection="1"/>
    <xf numFmtId="0" fontId="0" fillId="0" borderId="58" xfId="0" applyFont="1" applyBorder="1"/>
    <xf numFmtId="0" fontId="0" fillId="0" borderId="59" xfId="0" applyFont="1" applyBorder="1" applyAlignment="1">
      <alignment horizontal="center"/>
    </xf>
    <xf numFmtId="0" fontId="0" fillId="0" borderId="60" xfId="0" applyFont="1" applyBorder="1" applyAlignment="1">
      <alignment horizontal="centerContinuous"/>
    </xf>
    <xf numFmtId="0" fontId="0" fillId="0" borderId="61" xfId="0" applyFont="1" applyBorder="1" applyAlignment="1">
      <alignment horizontal="centerContinuous"/>
    </xf>
    <xf numFmtId="0" fontId="0" fillId="0" borderId="59" xfId="0" applyFont="1" applyBorder="1" applyAlignment="1">
      <alignment horizontal="centerContinuous"/>
    </xf>
    <xf numFmtId="0" fontId="0" fillId="0" borderId="62" xfId="0" applyFont="1" applyBorder="1"/>
    <xf numFmtId="0" fontId="0" fillId="0" borderId="63" xfId="0" applyFont="1" applyBorder="1"/>
    <xf numFmtId="0" fontId="0" fillId="0" borderId="64" xfId="0" applyFont="1" applyBorder="1" applyAlignment="1">
      <alignment horizontal="center"/>
    </xf>
    <xf numFmtId="0" fontId="0" fillId="0" borderId="65" xfId="0" applyFont="1" applyBorder="1"/>
    <xf numFmtId="0" fontId="0" fillId="0" borderId="66" xfId="0" applyFont="1" applyBorder="1" applyAlignment="1">
      <alignment horizontal="centerContinuous"/>
    </xf>
    <xf numFmtId="0" fontId="0" fillId="0" borderId="65" xfId="0" applyFont="1" applyBorder="1" applyAlignment="1">
      <alignment horizontal="centerContinuous"/>
    </xf>
    <xf numFmtId="0" fontId="0" fillId="0" borderId="67" xfId="0" applyFont="1" applyBorder="1" applyAlignment="1">
      <alignment horizontal="centerContinuous"/>
    </xf>
    <xf numFmtId="0" fontId="0" fillId="0" borderId="64" xfId="0" applyFont="1" applyBorder="1" applyAlignment="1">
      <alignment horizontal="centerContinuous"/>
    </xf>
    <xf numFmtId="0" fontId="0" fillId="0" borderId="53" xfId="0" applyFont="1" applyBorder="1"/>
    <xf numFmtId="0" fontId="0" fillId="0" borderId="68" xfId="0" applyFont="1" applyBorder="1" applyAlignment="1">
      <alignment horizontal="center"/>
    </xf>
    <xf numFmtId="0" fontId="0" fillId="0" borderId="68" xfId="0" applyFont="1" applyBorder="1"/>
    <xf numFmtId="0" fontId="0" fillId="0" borderId="69" xfId="0" applyFont="1" applyBorder="1" applyAlignment="1">
      <alignment horizontal="center"/>
    </xf>
    <xf numFmtId="0" fontId="0" fillId="0" borderId="16" xfId="0" applyFont="1" applyBorder="1" applyAlignment="1">
      <alignment horizontal="left"/>
    </xf>
    <xf numFmtId="37" fontId="0" fillId="0" borderId="68" xfId="0" applyNumberFormat="1" applyFont="1" applyBorder="1" applyProtection="1">
      <protection locked="0"/>
    </xf>
    <xf numFmtId="0" fontId="0" fillId="0" borderId="55" xfId="0" applyFont="1" applyBorder="1"/>
    <xf numFmtId="0" fontId="0" fillId="0" borderId="70" xfId="0" applyFont="1" applyBorder="1" applyAlignment="1">
      <alignment horizontal="centerContinuous"/>
    </xf>
    <xf numFmtId="0" fontId="0" fillId="0" borderId="16" xfId="0" applyFont="1" applyBorder="1" applyAlignment="1" applyProtection="1">
      <alignment horizontal="left"/>
    </xf>
    <xf numFmtId="0" fontId="0" fillId="0" borderId="71" xfId="0" applyFont="1" applyBorder="1"/>
    <xf numFmtId="0" fontId="0" fillId="0" borderId="72" xfId="0" applyFont="1" applyBorder="1" applyAlignment="1">
      <alignment horizontal="centerContinuous"/>
    </xf>
    <xf numFmtId="0" fontId="0" fillId="0" borderId="27" xfId="0" applyFont="1" applyBorder="1" applyAlignment="1" applyProtection="1">
      <alignment horizontal="center"/>
    </xf>
    <xf numFmtId="37" fontId="0" fillId="0" borderId="73" xfId="0" applyNumberFormat="1" applyFont="1" applyBorder="1" applyProtection="1">
      <protection locked="0"/>
    </xf>
    <xf numFmtId="37" fontId="0" fillId="4" borderId="15" xfId="0" applyNumberFormat="1" applyFont="1" applyFill="1" applyBorder="1" applyProtection="1">
      <protection locked="0"/>
    </xf>
    <xf numFmtId="37" fontId="0" fillId="4" borderId="68" xfId="0" applyNumberFormat="1" applyFont="1" applyFill="1" applyBorder="1" applyProtection="1">
      <protection locked="0"/>
    </xf>
    <xf numFmtId="37" fontId="0" fillId="0" borderId="60" xfId="0" applyNumberFormat="1" applyFont="1" applyBorder="1" applyProtection="1">
      <protection locked="0"/>
    </xf>
    <xf numFmtId="37" fontId="0" fillId="0" borderId="60" xfId="0" applyNumberFormat="1" applyFont="1" applyBorder="1" applyAlignment="1" applyProtection="1">
      <alignment horizontal="centerContinuous"/>
      <protection locked="0"/>
    </xf>
    <xf numFmtId="37" fontId="0" fillId="0" borderId="61" xfId="0" applyNumberFormat="1" applyFont="1" applyBorder="1" applyAlignment="1" applyProtection="1">
      <alignment horizontal="centerContinuous"/>
      <protection locked="0"/>
    </xf>
    <xf numFmtId="37" fontId="0" fillId="0" borderId="59" xfId="0" applyNumberFormat="1" applyFont="1" applyBorder="1" applyAlignment="1" applyProtection="1">
      <alignment horizontal="centerContinuous"/>
      <protection locked="0"/>
    </xf>
    <xf numFmtId="0" fontId="0" fillId="0" borderId="62" xfId="0" applyFont="1" applyBorder="1" applyAlignment="1">
      <alignment horizontal="center"/>
    </xf>
    <xf numFmtId="37" fontId="0" fillId="0" borderId="73" xfId="0" applyNumberFormat="1" applyFont="1" applyBorder="1" applyProtection="1"/>
    <xf numFmtId="5" fontId="0" fillId="0" borderId="54" xfId="0" applyNumberFormat="1" applyFont="1" applyBorder="1" applyProtection="1"/>
    <xf numFmtId="37" fontId="0" fillId="4" borderId="15" xfId="0" applyNumberFormat="1" applyFont="1" applyFill="1" applyBorder="1" applyProtection="1"/>
    <xf numFmtId="37" fontId="0" fillId="4" borderId="68" xfId="0" applyNumberFormat="1" applyFont="1" applyFill="1" applyBorder="1" applyProtection="1"/>
    <xf numFmtId="37" fontId="0" fillId="4" borderId="5" xfId="0" applyNumberFormat="1" applyFont="1" applyFill="1" applyBorder="1" applyProtection="1"/>
    <xf numFmtId="0" fontId="0" fillId="0" borderId="58" xfId="0" applyFont="1" applyBorder="1" applyAlignment="1">
      <alignment horizontal="center"/>
    </xf>
    <xf numFmtId="37" fontId="0" fillId="0" borderId="60" xfId="0" applyNumberFormat="1" applyFont="1" applyBorder="1" applyProtection="1"/>
    <xf numFmtId="37" fontId="0" fillId="0" borderId="60" xfId="0" applyNumberFormat="1" applyFont="1" applyBorder="1" applyAlignment="1" applyProtection="1">
      <alignment horizontal="centerContinuous"/>
    </xf>
    <xf numFmtId="37" fontId="0" fillId="0" borderId="61" xfId="0" applyNumberFormat="1" applyFont="1" applyBorder="1" applyAlignment="1" applyProtection="1">
      <alignment horizontal="centerContinuous"/>
    </xf>
    <xf numFmtId="37" fontId="0" fillId="0" borderId="70" xfId="0" applyNumberFormat="1" applyFont="1" applyBorder="1" applyAlignment="1" applyProtection="1">
      <alignment horizontal="centerContinuous"/>
    </xf>
    <xf numFmtId="37" fontId="0" fillId="0" borderId="59" xfId="0" applyNumberFormat="1" applyFont="1" applyBorder="1" applyAlignment="1" applyProtection="1">
      <alignment horizontal="centerContinuous"/>
    </xf>
    <xf numFmtId="0" fontId="0" fillId="0" borderId="63" xfId="0" applyFont="1" applyBorder="1" applyAlignment="1" applyProtection="1">
      <alignment horizontal="center"/>
    </xf>
    <xf numFmtId="0" fontId="0" fillId="0" borderId="65" xfId="0" applyFont="1" applyBorder="1" applyAlignment="1" applyProtection="1">
      <alignment horizontal="center"/>
    </xf>
    <xf numFmtId="37" fontId="0" fillId="5" borderId="65" xfId="0" applyNumberFormat="1" applyFont="1" applyFill="1" applyBorder="1" applyProtection="1"/>
    <xf numFmtId="37" fontId="0" fillId="5" borderId="64" xfId="0" applyNumberFormat="1" applyFont="1" applyFill="1" applyBorder="1" applyProtection="1"/>
    <xf numFmtId="0" fontId="0" fillId="0" borderId="53" xfId="0" applyFont="1" applyBorder="1" applyAlignment="1" applyProtection="1">
      <alignment horizontal="center"/>
    </xf>
    <xf numFmtId="0" fontId="0" fillId="0" borderId="74" xfId="0" applyFont="1" applyBorder="1" applyAlignment="1" applyProtection="1">
      <alignment horizontal="center"/>
    </xf>
    <xf numFmtId="0" fontId="0" fillId="0" borderId="71" xfId="0" applyFont="1" applyBorder="1" applyAlignment="1" applyProtection="1">
      <alignment horizontal="center"/>
    </xf>
    <xf numFmtId="37" fontId="0" fillId="5" borderId="72" xfId="0" applyNumberFormat="1" applyFont="1" applyFill="1" applyBorder="1" applyProtection="1"/>
    <xf numFmtId="0" fontId="0" fillId="0" borderId="8" xfId="0" applyFont="1" applyBorder="1" applyAlignment="1" applyProtection="1">
      <alignment horizontal="center"/>
    </xf>
    <xf numFmtId="37" fontId="0" fillId="0" borderId="6" xfId="0" applyNumberFormat="1" applyFont="1" applyBorder="1" applyProtection="1"/>
    <xf numFmtId="37" fontId="0" fillId="0" borderId="22" xfId="0" applyNumberFormat="1" applyFont="1" applyBorder="1" applyProtection="1"/>
    <xf numFmtId="0" fontId="0" fillId="0" borderId="35" xfId="0" applyFont="1" applyBorder="1" applyAlignment="1" applyProtection="1">
      <alignment horizontal="center"/>
    </xf>
    <xf numFmtId="0" fontId="0" fillId="0" borderId="0" xfId="0" applyFont="1" applyAlignment="1" applyProtection="1">
      <alignment horizontal="right"/>
    </xf>
    <xf numFmtId="0" fontId="0" fillId="0" borderId="34" xfId="0" applyFont="1" applyBorder="1" applyAlignment="1" applyProtection="1">
      <alignment horizontal="center"/>
    </xf>
    <xf numFmtId="37" fontId="0" fillId="0" borderId="9" xfId="0" applyNumberFormat="1" applyFont="1" applyBorder="1" applyProtection="1"/>
    <xf numFmtId="0" fontId="5" fillId="0" borderId="0" xfId="0" applyFont="1" applyAlignment="1">
      <alignment horizontal="centerContinuous"/>
    </xf>
    <xf numFmtId="0" fontId="5" fillId="0" borderId="5" xfId="0" applyFont="1" applyBorder="1" applyAlignment="1">
      <alignment horizontal="centerContinuous"/>
    </xf>
    <xf numFmtId="0" fontId="0" fillId="0" borderId="15" xfId="0" applyBorder="1" applyAlignment="1">
      <alignment horizontal="centerContinuous"/>
    </xf>
    <xf numFmtId="0" fontId="0" fillId="0" borderId="19" xfId="0" applyBorder="1" applyAlignment="1">
      <alignment horizontal="centerContinuous"/>
    </xf>
    <xf numFmtId="0" fontId="41" fillId="0" borderId="16" xfId="0" applyFont="1" applyBorder="1" applyProtection="1">
      <protection locked="0"/>
    </xf>
    <xf numFmtId="0" fontId="8" fillId="4" borderId="15" xfId="0" applyFont="1" applyFill="1" applyBorder="1" applyProtection="1">
      <protection locked="0"/>
    </xf>
    <xf numFmtId="37" fontId="8" fillId="4" borderId="15" xfId="0" applyNumberFormat="1" applyFont="1" applyFill="1" applyBorder="1" applyProtection="1">
      <protection locked="0"/>
    </xf>
    <xf numFmtId="5" fontId="8" fillId="4" borderId="15" xfId="0" applyNumberFormat="1" applyFont="1" applyFill="1" applyBorder="1" applyProtection="1">
      <protection locked="0"/>
    </xf>
    <xf numFmtId="5" fontId="8" fillId="4" borderId="16" xfId="0" applyNumberFormat="1" applyFont="1" applyFill="1" applyBorder="1" applyProtection="1">
      <protection locked="0"/>
    </xf>
    <xf numFmtId="39" fontId="8" fillId="4" borderId="5" xfId="0" applyNumberFormat="1" applyFont="1" applyFill="1" applyBorder="1" applyProtection="1">
      <protection locked="0"/>
    </xf>
    <xf numFmtId="0" fontId="8" fillId="0" borderId="15" xfId="0" applyFont="1" applyBorder="1" applyAlignment="1" applyProtection="1">
      <alignment horizontal="right"/>
      <protection locked="0"/>
    </xf>
    <xf numFmtId="37" fontId="8" fillId="0" borderId="15" xfId="0" applyNumberFormat="1" applyFont="1" applyBorder="1" applyProtection="1">
      <protection locked="0"/>
    </xf>
    <xf numFmtId="37" fontId="8" fillId="4" borderId="16" xfId="0" applyNumberFormat="1" applyFont="1" applyFill="1" applyBorder="1" applyProtection="1">
      <protection locked="0"/>
    </xf>
    <xf numFmtId="0" fontId="8" fillId="4" borderId="15" xfId="0" applyFont="1" applyFill="1" applyBorder="1" applyAlignment="1" applyProtection="1">
      <alignment horizontal="right"/>
      <protection locked="0"/>
    </xf>
    <xf numFmtId="37" fontId="8" fillId="5" borderId="15" xfId="0" applyNumberFormat="1" applyFont="1" applyFill="1" applyBorder="1" applyProtection="1">
      <protection locked="0"/>
    </xf>
    <xf numFmtId="5" fontId="8" fillId="0" borderId="15" xfId="0" applyNumberFormat="1" applyFont="1" applyBorder="1" applyProtection="1">
      <protection locked="0"/>
    </xf>
    <xf numFmtId="0" fontId="41" fillId="0" borderId="23" xfId="0" applyFont="1" applyBorder="1" applyProtection="1">
      <protection locked="0"/>
    </xf>
    <xf numFmtId="37" fontId="8" fillId="4" borderId="42" xfId="0" applyNumberFormat="1" applyFont="1" applyFill="1" applyBorder="1" applyProtection="1">
      <protection locked="0"/>
    </xf>
    <xf numFmtId="5" fontId="8" fillId="4" borderId="42" xfId="0" applyNumberFormat="1" applyFont="1" applyFill="1" applyBorder="1" applyProtection="1">
      <protection locked="0"/>
    </xf>
    <xf numFmtId="0" fontId="0" fillId="0" borderId="2" xfId="0" applyBorder="1" applyAlignment="1">
      <alignment horizontal="centerContinuous"/>
    </xf>
    <xf numFmtId="0" fontId="0" fillId="0" borderId="3" xfId="0" applyBorder="1" applyAlignment="1">
      <alignment horizontal="centerContinuous"/>
    </xf>
    <xf numFmtId="37" fontId="8" fillId="0" borderId="5" xfId="0" applyNumberFormat="1" applyFont="1" applyBorder="1" applyProtection="1">
      <protection locked="0"/>
    </xf>
    <xf numFmtId="37" fontId="8" fillId="0" borderId="22" xfId="0" applyNumberFormat="1" applyFont="1" applyBorder="1" applyProtection="1">
      <protection locked="0"/>
    </xf>
    <xf numFmtId="0" fontId="5" fillId="0" borderId="0" xfId="0" applyFont="1"/>
    <xf numFmtId="0" fontId="42" fillId="0" borderId="0" xfId="0" applyFont="1" applyAlignment="1">
      <alignment horizontal="centerContinuous"/>
    </xf>
    <xf numFmtId="0" fontId="43" fillId="0" borderId="2" xfId="0" applyFont="1" applyBorder="1"/>
    <xf numFmtId="0" fontId="43" fillId="0" borderId="3" xfId="0" applyFont="1" applyBorder="1"/>
    <xf numFmtId="0" fontId="43" fillId="0" borderId="4" xfId="0" applyFont="1" applyBorder="1"/>
    <xf numFmtId="0" fontId="43" fillId="0" borderId="0" xfId="0" applyFont="1"/>
    <xf numFmtId="0" fontId="43" fillId="0" borderId="5" xfId="0" applyFont="1" applyBorder="1"/>
    <xf numFmtId="0" fontId="0" fillId="0" borderId="4" xfId="0" applyFont="1" applyBorder="1" applyAlignment="1">
      <alignment horizontal="right"/>
    </xf>
    <xf numFmtId="0" fontId="0" fillId="0" borderId="15" xfId="0" applyFont="1" applyBorder="1" applyAlignment="1">
      <alignment horizontal="left"/>
    </xf>
    <xf numFmtId="37" fontId="9" fillId="0" borderId="15" xfId="0" applyNumberFormat="1" applyFont="1" applyBorder="1" applyProtection="1">
      <protection locked="0"/>
    </xf>
    <xf numFmtId="0" fontId="7" fillId="0" borderId="15" xfId="0" applyFont="1" applyBorder="1"/>
    <xf numFmtId="37" fontId="0" fillId="0" borderId="75" xfId="0" applyNumberFormat="1" applyFont="1" applyBorder="1" applyProtection="1"/>
    <xf numFmtId="37" fontId="0" fillId="0" borderId="76" xfId="0" applyNumberFormat="1" applyFont="1" applyBorder="1" applyProtection="1"/>
    <xf numFmtId="37" fontId="9" fillId="0" borderId="30" xfId="0" applyNumberFormat="1" applyFont="1" applyBorder="1" applyProtection="1">
      <protection locked="0"/>
    </xf>
    <xf numFmtId="37" fontId="0" fillId="0" borderId="77" xfId="0" applyNumberFormat="1" applyFont="1" applyBorder="1" applyProtection="1"/>
    <xf numFmtId="37" fontId="0" fillId="0" borderId="78" xfId="0" applyNumberFormat="1" applyFont="1" applyBorder="1" applyProtection="1"/>
    <xf numFmtId="0" fontId="0" fillId="0" borderId="6" xfId="0" applyFont="1" applyBorder="1" applyAlignment="1">
      <alignment horizontal="left"/>
    </xf>
    <xf numFmtId="0" fontId="0" fillId="0" borderId="22" xfId="0" applyFont="1" applyBorder="1" applyAlignment="1">
      <alignment horizontal="left"/>
    </xf>
    <xf numFmtId="0" fontId="0" fillId="0" borderId="22" xfId="0" applyFont="1" applyBorder="1" applyAlignment="1">
      <alignment horizontal="right"/>
    </xf>
    <xf numFmtId="0" fontId="0" fillId="0" borderId="22" xfId="0" applyFont="1" applyBorder="1" applyAlignment="1">
      <alignment horizontal="center"/>
    </xf>
    <xf numFmtId="0" fontId="0" fillId="0" borderId="0" xfId="0" applyAlignment="1">
      <alignment horizontal="right"/>
    </xf>
    <xf numFmtId="37" fontId="0" fillId="0" borderId="0" xfId="0" applyNumberFormat="1" applyFont="1" applyAlignment="1" applyProtection="1">
      <alignment horizontal="right"/>
    </xf>
    <xf numFmtId="0" fontId="0" fillId="0" borderId="2" xfId="0" applyFont="1" applyBorder="1" applyAlignment="1">
      <alignment horizontal="centerContinuous"/>
    </xf>
    <xf numFmtId="37" fontId="0" fillId="0" borderId="2" xfId="0" applyNumberFormat="1" applyFont="1" applyBorder="1" applyAlignment="1" applyProtection="1">
      <alignment horizontal="centerContinuous"/>
    </xf>
    <xf numFmtId="37" fontId="0" fillId="0" borderId="3" xfId="0" applyNumberFormat="1" applyFont="1" applyBorder="1" applyAlignment="1" applyProtection="1">
      <alignment horizontal="centerContinuous"/>
    </xf>
    <xf numFmtId="37" fontId="0" fillId="0" borderId="5" xfId="0" applyNumberFormat="1" applyFont="1" applyBorder="1" applyAlignment="1" applyProtection="1">
      <alignment horizontal="centerContinuous"/>
    </xf>
    <xf numFmtId="0" fontId="0" fillId="0" borderId="11" xfId="0" applyFont="1" applyBorder="1" applyAlignment="1">
      <alignment horizontal="centerContinuous"/>
    </xf>
    <xf numFmtId="5" fontId="0" fillId="0" borderId="77" xfId="0" applyNumberFormat="1" applyFont="1" applyBorder="1" applyProtection="1"/>
    <xf numFmtId="5" fontId="0" fillId="0" borderId="78" xfId="0" applyNumberFormat="1" applyFont="1" applyBorder="1" applyProtection="1"/>
    <xf numFmtId="0" fontId="34" fillId="0" borderId="4" xfId="0" applyFont="1" applyBorder="1" applyAlignment="1" applyProtection="1">
      <alignment horizontal="center"/>
    </xf>
    <xf numFmtId="0" fontId="34" fillId="0" borderId="0" xfId="0" applyFont="1" applyProtection="1"/>
    <xf numFmtId="0" fontId="34" fillId="0" borderId="5" xfId="0" applyFont="1" applyBorder="1" applyProtection="1"/>
    <xf numFmtId="0" fontId="0" fillId="0" borderId="33" xfId="0" applyFont="1" applyBorder="1" applyProtection="1"/>
    <xf numFmtId="0" fontId="0" fillId="0" borderId="48" xfId="0" applyFont="1" applyBorder="1" applyProtection="1"/>
    <xf numFmtId="0" fontId="0" fillId="0" borderId="38" xfId="0" applyFont="1" applyBorder="1" applyAlignment="1" applyProtection="1">
      <alignment horizontal="centerContinuous"/>
    </xf>
    <xf numFmtId="0" fontId="0" fillId="0" borderId="39" xfId="0" applyFont="1" applyBorder="1" applyAlignment="1" applyProtection="1">
      <alignment horizontal="centerContinuous"/>
    </xf>
    <xf numFmtId="0" fontId="0" fillId="0" borderId="16" xfId="0" applyFont="1" applyBorder="1" applyProtection="1"/>
    <xf numFmtId="0" fontId="0" fillId="0" borderId="30" xfId="0" applyFont="1" applyBorder="1" applyProtection="1"/>
    <xf numFmtId="0" fontId="0" fillId="0" borderId="26" xfId="0" applyFont="1" applyBorder="1" applyAlignment="1" applyProtection="1">
      <alignment horizontal="center"/>
    </xf>
    <xf numFmtId="0" fontId="0" fillId="0" borderId="33" xfId="0" applyFont="1" applyBorder="1" applyAlignment="1" applyProtection="1">
      <alignment horizontal="center"/>
    </xf>
    <xf numFmtId="0" fontId="0" fillId="0" borderId="27" xfId="0" applyFont="1" applyBorder="1" applyProtection="1"/>
    <xf numFmtId="5" fontId="9" fillId="0" borderId="38" xfId="0" applyNumberFormat="1" applyFont="1" applyBorder="1" applyProtection="1">
      <protection locked="0"/>
    </xf>
    <xf numFmtId="37" fontId="9" fillId="0" borderId="28" xfId="0" applyNumberFormat="1" applyFont="1" applyBorder="1" applyProtection="1">
      <protection locked="0"/>
    </xf>
    <xf numFmtId="37" fontId="9" fillId="4" borderId="38" xfId="0" applyNumberFormat="1" applyFont="1" applyFill="1" applyBorder="1" applyProtection="1">
      <protection locked="0"/>
    </xf>
    <xf numFmtId="37" fontId="0" fillId="4" borderId="28" xfId="0" applyNumberFormat="1" applyFont="1" applyFill="1" applyBorder="1" applyProtection="1"/>
    <xf numFmtId="37" fontId="9" fillId="0" borderId="38" xfId="0" applyNumberFormat="1" applyFont="1" applyBorder="1" applyProtection="1">
      <protection locked="0"/>
    </xf>
    <xf numFmtId="0" fontId="0" fillId="0" borderId="17" xfId="0" applyFont="1" applyBorder="1" applyAlignment="1" applyProtection="1">
      <alignment horizontal="left"/>
    </xf>
    <xf numFmtId="37" fontId="0" fillId="0" borderId="18" xfId="0" applyNumberFormat="1" applyFont="1" applyBorder="1" applyAlignment="1" applyProtection="1">
      <alignment horizontal="centerContinuous"/>
      <protection locked="0"/>
    </xf>
    <xf numFmtId="37" fontId="0" fillId="0" borderId="20" xfId="0" applyNumberFormat="1" applyFont="1" applyBorder="1" applyAlignment="1" applyProtection="1">
      <alignment horizontal="centerContinuous"/>
      <protection locked="0"/>
    </xf>
    <xf numFmtId="37" fontId="0" fillId="0" borderId="26" xfId="0" applyNumberFormat="1" applyFont="1" applyBorder="1" applyAlignment="1" applyProtection="1">
      <alignment horizontal="centerContinuous"/>
      <protection locked="0"/>
    </xf>
    <xf numFmtId="0" fontId="0" fillId="0" borderId="20" xfId="0" applyFont="1" applyBorder="1" applyProtection="1"/>
    <xf numFmtId="37" fontId="0" fillId="0" borderId="19" xfId="0" applyNumberFormat="1" applyFont="1" applyBorder="1" applyProtection="1"/>
    <xf numFmtId="37" fontId="0" fillId="0" borderId="20" xfId="0" applyNumberFormat="1" applyFont="1" applyBorder="1" applyProtection="1"/>
    <xf numFmtId="0" fontId="0" fillId="4" borderId="11" xfId="0" applyFont="1" applyFill="1" applyBorder="1" applyProtection="1"/>
    <xf numFmtId="37" fontId="0" fillId="4" borderId="25" xfId="0" applyNumberFormat="1" applyFont="1" applyFill="1" applyBorder="1" applyProtection="1"/>
    <xf numFmtId="37" fontId="0" fillId="4" borderId="13" xfId="0" applyNumberFormat="1" applyFont="1" applyFill="1" applyBorder="1" applyProtection="1"/>
    <xf numFmtId="37" fontId="0" fillId="4" borderId="11" xfId="0" applyNumberFormat="1" applyFont="1" applyFill="1" applyBorder="1" applyProtection="1"/>
    <xf numFmtId="37" fontId="0" fillId="4" borderId="14" xfId="0" applyNumberFormat="1" applyFont="1" applyFill="1" applyBorder="1" applyProtection="1"/>
    <xf numFmtId="37" fontId="0" fillId="0" borderId="25" xfId="0" applyNumberFormat="1" applyFont="1" applyBorder="1" applyProtection="1">
      <protection locked="0"/>
    </xf>
    <xf numFmtId="37" fontId="0" fillId="0" borderId="11" xfId="0" applyNumberFormat="1" applyFont="1" applyBorder="1" applyProtection="1">
      <protection locked="0"/>
    </xf>
    <xf numFmtId="37" fontId="0" fillId="0" borderId="25" xfId="0" applyNumberFormat="1" applyFont="1" applyBorder="1" applyProtection="1"/>
    <xf numFmtId="5" fontId="0" fillId="0" borderId="38" xfId="0" applyNumberFormat="1" applyFont="1" applyBorder="1" applyProtection="1"/>
    <xf numFmtId="0" fontId="0" fillId="0" borderId="8" xfId="0" applyFont="1" applyBorder="1" applyProtection="1"/>
    <xf numFmtId="0" fontId="0" fillId="0" borderId="34" xfId="0" applyFont="1" applyBorder="1" applyProtection="1"/>
    <xf numFmtId="0" fontId="0" fillId="0" borderId="9" xfId="0" applyFont="1" applyBorder="1" applyProtection="1"/>
    <xf numFmtId="0" fontId="0" fillId="0" borderId="2" xfId="0" applyBorder="1" applyAlignment="1" applyProtection="1">
      <alignment horizontal="center"/>
    </xf>
    <xf numFmtId="0" fontId="7" fillId="0" borderId="0" xfId="0" applyFont="1" applyAlignment="1" applyProtection="1">
      <alignment horizontal="centerContinuous"/>
    </xf>
    <xf numFmtId="0" fontId="0" fillId="0" borderId="45" xfId="0" applyBorder="1" applyAlignment="1" applyProtection="1">
      <alignment horizontal="center"/>
    </xf>
    <xf numFmtId="0" fontId="0" fillId="0" borderId="11" xfId="0" applyBorder="1" applyAlignment="1" applyProtection="1">
      <alignment horizontal="centerContinuous"/>
    </xf>
    <xf numFmtId="0" fontId="0" fillId="0" borderId="13" xfId="0" applyBorder="1" applyAlignment="1" applyProtection="1">
      <alignment horizontal="center"/>
    </xf>
    <xf numFmtId="0" fontId="0" fillId="0" borderId="48" xfId="0" applyBorder="1" applyAlignment="1" applyProtection="1">
      <alignment horizontal="centerContinuous"/>
    </xf>
    <xf numFmtId="0" fontId="0" fillId="0" borderId="39" xfId="0" applyBorder="1" applyAlignment="1" applyProtection="1">
      <alignment horizontal="centerContinuous"/>
    </xf>
    <xf numFmtId="0" fontId="0" fillId="0" borderId="11" xfId="0" applyBorder="1" applyAlignment="1" applyProtection="1">
      <alignment horizontal="center"/>
    </xf>
    <xf numFmtId="0" fontId="0" fillId="0" borderId="46" xfId="0" applyBorder="1" applyAlignment="1" applyProtection="1">
      <alignment horizontal="center"/>
    </xf>
    <xf numFmtId="0" fontId="0" fillId="0" borderId="29" xfId="0" applyBorder="1" applyAlignment="1" applyProtection="1">
      <alignment horizontal="center"/>
    </xf>
    <xf numFmtId="0" fontId="0" fillId="0" borderId="16" xfId="0" applyBorder="1" applyAlignment="1" applyProtection="1">
      <alignment horizontal="center"/>
    </xf>
    <xf numFmtId="0" fontId="0" fillId="0" borderId="0" xfId="0" applyAlignment="1" applyProtection="1">
      <alignment horizontal="center"/>
    </xf>
    <xf numFmtId="0" fontId="0" fillId="0" borderId="30" xfId="0" applyBorder="1" applyAlignment="1" applyProtection="1">
      <alignment horizontal="center"/>
    </xf>
    <xf numFmtId="0" fontId="0" fillId="0" borderId="31" xfId="0" applyBorder="1" applyAlignment="1" applyProtection="1">
      <alignment horizontal="center"/>
    </xf>
    <xf numFmtId="0" fontId="0" fillId="0" borderId="20" xfId="0" applyBorder="1" applyAlignment="1" applyProtection="1">
      <alignment horizontal="center"/>
    </xf>
    <xf numFmtId="0" fontId="0" fillId="0" borderId="18" xfId="0" applyBorder="1" applyAlignment="1" applyProtection="1">
      <alignment horizontal="center"/>
    </xf>
    <xf numFmtId="0" fontId="0" fillId="0" borderId="32" xfId="0" applyBorder="1" applyAlignment="1" applyProtection="1">
      <alignment horizontal="center"/>
    </xf>
    <xf numFmtId="0" fontId="4" fillId="0" borderId="0" xfId="0" applyFont="1" applyProtection="1">
      <protection locked="0"/>
    </xf>
    <xf numFmtId="5" fontId="0" fillId="0" borderId="16" xfId="0" applyNumberFormat="1" applyBorder="1" applyProtection="1">
      <protection locked="0"/>
    </xf>
    <xf numFmtId="39" fontId="0" fillId="0" borderId="0" xfId="0" applyNumberFormat="1" applyProtection="1">
      <protection locked="0"/>
    </xf>
    <xf numFmtId="5" fontId="0" fillId="0" borderId="16" xfId="0" applyNumberFormat="1" applyBorder="1" applyProtection="1"/>
    <xf numFmtId="0" fontId="0" fillId="0" borderId="23" xfId="0" applyBorder="1" applyProtection="1"/>
    <xf numFmtId="39" fontId="0" fillId="0" borderId="6" xfId="0" applyNumberFormat="1" applyBorder="1" applyProtection="1"/>
    <xf numFmtId="0" fontId="0" fillId="0" borderId="10" xfId="0" applyBorder="1" applyProtection="1"/>
    <xf numFmtId="0" fontId="0" fillId="0" borderId="11" xfId="0" applyBorder="1" applyProtection="1"/>
    <xf numFmtId="0" fontId="0" fillId="0" borderId="14" xfId="0" applyBorder="1" applyProtection="1"/>
    <xf numFmtId="0" fontId="7" fillId="0" borderId="17" xfId="0" applyFont="1" applyBorder="1" applyAlignment="1" applyProtection="1">
      <alignment horizontal="centerContinuous"/>
    </xf>
    <xf numFmtId="0" fontId="7" fillId="0" borderId="18" xfId="0" applyFont="1" applyBorder="1" applyAlignment="1" applyProtection="1">
      <alignment horizontal="centerContinuous"/>
    </xf>
    <xf numFmtId="0" fontId="0" fillId="0" borderId="4" xfId="0" applyFont="1" applyBorder="1" applyAlignment="1" applyProtection="1">
      <alignment horizontal="centerContinuous"/>
    </xf>
    <xf numFmtId="0" fontId="0" fillId="0" borderId="25" xfId="0" applyBorder="1" applyProtection="1"/>
    <xf numFmtId="0" fontId="0" fillId="0" borderId="24" xfId="0" applyBorder="1" applyAlignment="1" applyProtection="1">
      <alignment horizontal="centerContinuous"/>
    </xf>
    <xf numFmtId="0" fontId="0" fillId="0" borderId="26" xfId="0" applyBorder="1" applyAlignment="1" applyProtection="1">
      <alignment horizontal="centerContinuous"/>
    </xf>
    <xf numFmtId="0" fontId="0" fillId="0" borderId="21" xfId="0" applyBorder="1" applyAlignment="1" applyProtection="1">
      <alignment horizontal="centerContinuous"/>
    </xf>
    <xf numFmtId="37" fontId="0" fillId="0" borderId="0" xfId="0" applyNumberFormat="1" applyProtection="1">
      <protection locked="0"/>
    </xf>
    <xf numFmtId="37" fontId="0" fillId="0" borderId="24" xfId="0" applyNumberFormat="1" applyBorder="1" applyProtection="1">
      <protection locked="0"/>
    </xf>
    <xf numFmtId="37" fontId="0" fillId="0" borderId="5" xfId="0" applyNumberFormat="1" applyBorder="1" applyProtection="1">
      <protection locked="0"/>
    </xf>
    <xf numFmtId="37" fontId="0" fillId="0" borderId="27" xfId="0" applyNumberFormat="1" applyBorder="1" applyProtection="1"/>
    <xf numFmtId="0" fontId="0" fillId="0" borderId="74" xfId="0" applyBorder="1" applyProtection="1"/>
    <xf numFmtId="0" fontId="0" fillId="0" borderId="64" xfId="0" applyBorder="1" applyProtection="1"/>
    <xf numFmtId="0" fontId="0" fillId="0" borderId="65" xfId="0" applyBorder="1" applyProtection="1"/>
    <xf numFmtId="0" fontId="0" fillId="0" borderId="66" xfId="0" applyBorder="1" applyProtection="1"/>
    <xf numFmtId="0" fontId="0" fillId="0" borderId="52" xfId="0" applyBorder="1" applyAlignment="1" applyProtection="1">
      <alignment horizontal="centerContinuous"/>
    </xf>
    <xf numFmtId="0" fontId="0" fillId="0" borderId="57" xfId="0" applyBorder="1" applyAlignment="1" applyProtection="1">
      <alignment horizontal="centerContinuous"/>
    </xf>
    <xf numFmtId="0" fontId="0" fillId="0" borderId="29" xfId="0" applyBorder="1" applyProtection="1"/>
    <xf numFmtId="0" fontId="0" fillId="0" borderId="15" xfId="0" applyBorder="1" applyProtection="1"/>
    <xf numFmtId="0" fontId="0" fillId="0" borderId="15" xfId="0" applyBorder="1" applyAlignment="1" applyProtection="1">
      <alignment horizontal="center"/>
    </xf>
    <xf numFmtId="0" fontId="0" fillId="0" borderId="31" xfId="0" applyBorder="1" applyProtection="1"/>
    <xf numFmtId="0" fontId="0" fillId="0" borderId="19" xfId="0" applyBorder="1" applyAlignment="1" applyProtection="1">
      <alignment horizontal="center"/>
    </xf>
    <xf numFmtId="0" fontId="0" fillId="0" borderId="15" xfId="0" applyBorder="1" applyProtection="1">
      <protection locked="0"/>
    </xf>
    <xf numFmtId="0" fontId="0" fillId="0" borderId="12" xfId="0" applyBorder="1" applyProtection="1"/>
    <xf numFmtId="5" fontId="0" fillId="0" borderId="11" xfId="0" applyNumberFormat="1" applyBorder="1" applyProtection="1"/>
    <xf numFmtId="5" fontId="0" fillId="0" borderId="13" xfId="0" applyNumberFormat="1" applyBorder="1" applyProtection="1"/>
    <xf numFmtId="5" fontId="0" fillId="0" borderId="46" xfId="0" applyNumberFormat="1" applyBorder="1" applyProtection="1"/>
    <xf numFmtId="0" fontId="0" fillId="0" borderId="1" xfId="0" applyBorder="1" applyAlignment="1" applyProtection="1">
      <alignment horizontal="center"/>
    </xf>
    <xf numFmtId="37" fontId="0" fillId="0" borderId="2" xfId="0" applyNumberFormat="1" applyBorder="1" applyProtection="1"/>
    <xf numFmtId="39" fontId="0" fillId="0" borderId="2" xfId="0" applyNumberFormat="1" applyBorder="1" applyProtection="1"/>
    <xf numFmtId="37" fontId="0" fillId="0" borderId="3" xfId="0" applyNumberFormat="1" applyBorder="1" applyProtection="1"/>
    <xf numFmtId="39" fontId="7" fillId="0" borderId="0" xfId="0" applyNumberFormat="1" applyFont="1" applyAlignment="1" applyProtection="1">
      <alignment horizontal="centerContinuous"/>
    </xf>
    <xf numFmtId="0" fontId="0" fillId="0" borderId="17" xfId="0" applyBorder="1" applyAlignment="1" applyProtection="1">
      <alignment horizontal="center"/>
    </xf>
    <xf numFmtId="37" fontId="0" fillId="0" borderId="18" xfId="0" applyNumberFormat="1" applyBorder="1" applyProtection="1"/>
    <xf numFmtId="39" fontId="0" fillId="0" borderId="18" xfId="0" applyNumberFormat="1" applyBorder="1" applyProtection="1"/>
    <xf numFmtId="0" fontId="0" fillId="0" borderId="4" xfId="0" applyBorder="1" applyAlignment="1" applyProtection="1">
      <alignment horizontal="center"/>
    </xf>
    <xf numFmtId="39" fontId="0" fillId="0" borderId="0" xfId="0" applyNumberFormat="1" applyProtection="1"/>
    <xf numFmtId="39" fontId="0" fillId="0" borderId="15" xfId="0" applyNumberFormat="1" applyBorder="1" applyProtection="1"/>
    <xf numFmtId="37" fontId="0" fillId="0" borderId="15" xfId="0" applyNumberFormat="1" applyBorder="1" applyProtection="1"/>
    <xf numFmtId="0" fontId="0" fillId="0" borderId="15" xfId="0" applyBorder="1" applyAlignment="1" applyProtection="1">
      <alignment horizontal="centerContinuous"/>
    </xf>
    <xf numFmtId="39" fontId="0" fillId="0" borderId="15" xfId="0" applyNumberFormat="1" applyBorder="1" applyAlignment="1" applyProtection="1">
      <alignment horizontal="centerContinuous"/>
    </xf>
    <xf numFmtId="37" fontId="0" fillId="0" borderId="15" xfId="0" applyNumberFormat="1" applyBorder="1" applyAlignment="1" applyProtection="1">
      <alignment horizontal="center"/>
    </xf>
    <xf numFmtId="0" fontId="0" fillId="0" borderId="12" xfId="0" applyBorder="1" applyProtection="1">
      <protection locked="0"/>
    </xf>
    <xf numFmtId="0" fontId="0" fillId="0" borderId="11" xfId="0" applyBorder="1" applyProtection="1">
      <protection locked="0"/>
    </xf>
    <xf numFmtId="39" fontId="0" fillId="0" borderId="12" xfId="0" applyNumberFormat="1" applyBorder="1" applyProtection="1">
      <protection locked="0"/>
    </xf>
    <xf numFmtId="0" fontId="0" fillId="0" borderId="24" xfId="0" applyBorder="1" applyProtection="1">
      <protection locked="0"/>
    </xf>
    <xf numFmtId="39" fontId="0" fillId="0" borderId="15" xfId="0" applyNumberFormat="1" applyBorder="1" applyProtection="1">
      <protection locked="0"/>
    </xf>
    <xf numFmtId="37" fontId="0" fillId="0" borderId="15" xfId="0" applyNumberFormat="1" applyBorder="1" applyProtection="1">
      <protection locked="0"/>
    </xf>
    <xf numFmtId="0" fontId="0" fillId="0" borderId="36" xfId="0" applyBorder="1" applyAlignment="1" applyProtection="1">
      <alignment horizontal="center"/>
    </xf>
    <xf numFmtId="0" fontId="0" fillId="0" borderId="34" xfId="0" applyBorder="1" applyProtection="1">
      <protection locked="0"/>
    </xf>
    <xf numFmtId="0" fontId="0" fillId="0" borderId="22" xfId="0" applyBorder="1" applyProtection="1">
      <protection locked="0"/>
    </xf>
    <xf numFmtId="5" fontId="0" fillId="0" borderId="6" xfId="0" applyNumberFormat="1" applyBorder="1" applyProtection="1">
      <protection locked="0"/>
    </xf>
    <xf numFmtId="39" fontId="0" fillId="0" borderId="22" xfId="0" applyNumberFormat="1" applyBorder="1" applyProtection="1">
      <protection locked="0"/>
    </xf>
    <xf numFmtId="0" fontId="0" fillId="0" borderId="2" xfId="0" applyFont="1" applyBorder="1" applyAlignment="1" applyProtection="1">
      <alignment horizontal="left"/>
    </xf>
    <xf numFmtId="0" fontId="0"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21" xfId="0" applyFont="1" applyBorder="1" applyAlignment="1" applyProtection="1">
      <alignment horizontal="centerContinuous"/>
    </xf>
    <xf numFmtId="0" fontId="2" fillId="0" borderId="10" xfId="0" applyFont="1" applyBorder="1" applyAlignment="1" applyProtection="1">
      <alignment horizontal="center"/>
    </xf>
    <xf numFmtId="0" fontId="2" fillId="0" borderId="25" xfId="0" applyFont="1" applyBorder="1" applyAlignment="1" applyProtection="1">
      <alignment horizontal="centerContinuous"/>
    </xf>
    <xf numFmtId="0" fontId="2" fillId="0" borderId="11" xfId="0" applyFont="1" applyBorder="1" applyAlignment="1" applyProtection="1">
      <alignment horizontal="centerContinuous"/>
    </xf>
    <xf numFmtId="0" fontId="2" fillId="0" borderId="25" xfId="0" applyFont="1" applyBorder="1" applyAlignment="1" applyProtection="1">
      <alignment horizontal="center"/>
    </xf>
    <xf numFmtId="0" fontId="2" fillId="0" borderId="11" xfId="0" applyFont="1" applyBorder="1" applyAlignment="1" applyProtection="1">
      <alignment horizontal="center"/>
    </xf>
    <xf numFmtId="0" fontId="2" fillId="0" borderId="46" xfId="0" applyFont="1" applyBorder="1" applyAlignment="1" applyProtection="1">
      <alignment horizontal="center"/>
    </xf>
    <xf numFmtId="0" fontId="2" fillId="0" borderId="17" xfId="0" applyFont="1" applyBorder="1" applyAlignment="1" applyProtection="1">
      <alignment horizontal="center"/>
    </xf>
    <xf numFmtId="0" fontId="2" fillId="0" borderId="26" xfId="0" applyFont="1" applyBorder="1" applyAlignment="1" applyProtection="1">
      <alignment horizontal="centerContinuous"/>
    </xf>
    <xf numFmtId="0" fontId="2" fillId="0" borderId="18" xfId="0" applyFont="1" applyBorder="1" applyAlignment="1" applyProtection="1">
      <alignment horizontal="centerContinuous"/>
    </xf>
    <xf numFmtId="0" fontId="2" fillId="0" borderId="26" xfId="0" applyFont="1" applyBorder="1" applyAlignment="1" applyProtection="1">
      <alignment horizontal="center"/>
    </xf>
    <xf numFmtId="0" fontId="2" fillId="0" borderId="18" xfId="0" applyFont="1" applyBorder="1" applyAlignment="1" applyProtection="1">
      <alignment horizontal="center"/>
    </xf>
    <xf numFmtId="0" fontId="2" fillId="0" borderId="32" xfId="0" applyFont="1" applyBorder="1" applyAlignment="1" applyProtection="1">
      <alignment horizontal="center"/>
    </xf>
    <xf numFmtId="0" fontId="2" fillId="7" borderId="24" xfId="0" applyFont="1" applyFill="1" applyBorder="1" applyProtection="1"/>
    <xf numFmtId="37" fontId="2" fillId="7" borderId="32" xfId="0" applyNumberFormat="1" applyFont="1" applyFill="1" applyBorder="1" applyProtection="1"/>
    <xf numFmtId="0" fontId="2" fillId="0" borderId="26" xfId="0" applyFont="1" applyBorder="1" applyProtection="1"/>
    <xf numFmtId="0" fontId="2" fillId="7" borderId="26" xfId="0" applyFont="1" applyFill="1" applyBorder="1" applyProtection="1"/>
    <xf numFmtId="0" fontId="2" fillId="0" borderId="24" xfId="0" applyFont="1" applyBorder="1" applyAlignment="1" applyProtection="1">
      <alignment horizontal="center"/>
    </xf>
    <xf numFmtId="0" fontId="2" fillId="0" borderId="24" xfId="0" applyFont="1" applyBorder="1" applyProtection="1"/>
    <xf numFmtId="37" fontId="41" fillId="0" borderId="30" xfId="0" applyNumberFormat="1" applyFont="1" applyBorder="1" applyProtection="1">
      <protection locked="0"/>
    </xf>
    <xf numFmtId="37" fontId="41" fillId="0" borderId="26" xfId="0" applyNumberFormat="1" applyFont="1" applyBorder="1" applyProtection="1">
      <protection locked="0"/>
    </xf>
    <xf numFmtId="37" fontId="2" fillId="0" borderId="32" xfId="0" applyNumberFormat="1" applyFont="1" applyBorder="1" applyProtection="1">
      <protection locked="0"/>
    </xf>
    <xf numFmtId="37" fontId="41" fillId="0" borderId="32" xfId="0" applyNumberFormat="1" applyFont="1" applyBorder="1" applyProtection="1">
      <protection locked="0"/>
    </xf>
    <xf numFmtId="0" fontId="2" fillId="0" borderId="4" xfId="0" applyFont="1" applyBorder="1" applyAlignment="1" applyProtection="1">
      <alignment horizontal="center"/>
    </xf>
    <xf numFmtId="37" fontId="2" fillId="0" borderId="24" xfId="0" applyNumberFormat="1" applyFont="1" applyBorder="1" applyAlignment="1" applyProtection="1">
      <alignment horizontal="center"/>
    </xf>
    <xf numFmtId="0" fontId="2" fillId="0" borderId="0" xfId="0" applyFont="1" applyAlignment="1" applyProtection="1">
      <alignment horizontal="center"/>
    </xf>
    <xf numFmtId="37" fontId="41" fillId="0" borderId="30" xfId="0" applyNumberFormat="1" applyFont="1" applyBorder="1" applyAlignment="1" applyProtection="1">
      <alignment horizontal="center"/>
      <protection locked="0"/>
    </xf>
    <xf numFmtId="37" fontId="2" fillId="0" borderId="26" xfId="0" applyNumberFormat="1" applyFont="1" applyBorder="1" applyProtection="1"/>
    <xf numFmtId="37" fontId="2" fillId="7" borderId="26" xfId="0" applyNumberFormat="1" applyFont="1" applyFill="1" applyBorder="1" applyProtection="1"/>
    <xf numFmtId="0" fontId="2" fillId="0" borderId="24" xfId="0" applyFont="1" applyBorder="1" applyAlignment="1" applyProtection="1">
      <alignment horizontal="centerContinuous"/>
    </xf>
    <xf numFmtId="37" fontId="2" fillId="0" borderId="30" xfId="0" applyNumberFormat="1" applyFont="1" applyBorder="1" applyProtection="1">
      <protection locked="0"/>
    </xf>
    <xf numFmtId="37" fontId="2" fillId="0" borderId="32" xfId="0" applyNumberFormat="1" applyFont="1" applyBorder="1" applyProtection="1"/>
    <xf numFmtId="0" fontId="2" fillId="7" borderId="0" xfId="0" applyFont="1" applyFill="1" applyProtection="1"/>
    <xf numFmtId="0" fontId="2" fillId="7" borderId="5" xfId="0" applyFont="1" applyFill="1" applyBorder="1" applyProtection="1"/>
    <xf numFmtId="37" fontId="2" fillId="0" borderId="24" xfId="0" applyNumberFormat="1" applyFont="1" applyBorder="1" applyProtection="1"/>
    <xf numFmtId="0" fontId="26" fillId="0" borderId="33" xfId="0" applyFont="1" applyBorder="1" applyAlignment="1" applyProtection="1">
      <alignment horizontal="centerContinuous"/>
    </xf>
    <xf numFmtId="0" fontId="2" fillId="0" borderId="54" xfId="0" applyFont="1" applyBorder="1" applyAlignment="1" applyProtection="1">
      <alignment horizontal="centerContinuous"/>
    </xf>
    <xf numFmtId="0" fontId="2" fillId="0" borderId="33" xfId="0" applyFont="1" applyBorder="1" applyProtection="1"/>
    <xf numFmtId="0" fontId="2" fillId="0" borderId="48" xfId="0" applyFont="1" applyBorder="1" applyProtection="1"/>
    <xf numFmtId="0" fontId="2" fillId="0" borderId="54" xfId="0" applyFont="1" applyBorder="1" applyProtection="1"/>
    <xf numFmtId="0" fontId="2" fillId="0" borderId="21" xfId="0" applyFont="1" applyBorder="1" applyAlignment="1" applyProtection="1">
      <alignment horizontal="centerContinuous"/>
    </xf>
    <xf numFmtId="0" fontId="2" fillId="0" borderId="30" xfId="0" applyFont="1" applyBorder="1" applyAlignment="1" applyProtection="1">
      <alignment horizontal="center"/>
    </xf>
    <xf numFmtId="0" fontId="2" fillId="0" borderId="17" xfId="0" applyFont="1" applyBorder="1" applyProtection="1"/>
    <xf numFmtId="37" fontId="2" fillId="0" borderId="18" xfId="0" applyNumberFormat="1" applyFont="1" applyBorder="1" applyProtection="1">
      <protection locked="0"/>
    </xf>
    <xf numFmtId="0" fontId="2" fillId="0" borderId="8" xfId="0" applyFont="1" applyBorder="1" applyAlignment="1" applyProtection="1">
      <alignment horizontal="center"/>
    </xf>
    <xf numFmtId="0" fontId="2" fillId="0" borderId="34" xfId="0" applyFont="1" applyBorder="1" applyAlignment="1" applyProtection="1">
      <alignment horizontal="center"/>
    </xf>
    <xf numFmtId="37" fontId="2" fillId="0" borderId="34" xfId="0" applyNumberFormat="1" applyFont="1" applyBorder="1" applyProtection="1"/>
    <xf numFmtId="37" fontId="2" fillId="0" borderId="6" xfId="0" applyNumberFormat="1" applyFont="1" applyBorder="1" applyProtection="1"/>
    <xf numFmtId="37" fontId="2" fillId="7" borderId="34" xfId="0" applyNumberFormat="1" applyFont="1" applyFill="1" applyBorder="1" applyProtection="1"/>
    <xf numFmtId="0" fontId="2" fillId="7" borderId="6" xfId="0" applyFont="1" applyFill="1" applyBorder="1" applyProtection="1"/>
    <xf numFmtId="0" fontId="2" fillId="7" borderId="9" xfId="0" applyFont="1" applyFill="1" applyBorder="1" applyProtection="1"/>
    <xf numFmtId="0" fontId="0" fillId="0" borderId="2" xfId="0" applyBorder="1" applyAlignment="1">
      <alignment horizontal="left"/>
    </xf>
    <xf numFmtId="0" fontId="0" fillId="0" borderId="2" xfId="0" applyBorder="1" applyAlignment="1">
      <alignment horizontal="center"/>
    </xf>
    <xf numFmtId="0" fontId="7" fillId="0" borderId="8" xfId="0" applyFont="1" applyBorder="1" applyAlignment="1">
      <alignment horizontal="centerContinuous"/>
    </xf>
    <xf numFmtId="0" fontId="7" fillId="0" borderId="6" xfId="0" applyFont="1" applyBorder="1" applyAlignment="1">
      <alignment horizontal="centerContinuous"/>
    </xf>
    <xf numFmtId="0" fontId="0" fillId="0" borderId="9" xfId="0" applyBorder="1"/>
    <xf numFmtId="0" fontId="0" fillId="0" borderId="79" xfId="0" applyBorder="1" applyAlignment="1">
      <alignment horizontal="centerContinuous"/>
    </xf>
    <xf numFmtId="0" fontId="0" fillId="0" borderId="3" xfId="0" applyBorder="1" applyAlignment="1">
      <alignment horizontal="center"/>
    </xf>
    <xf numFmtId="0" fontId="0" fillId="0" borderId="79" xfId="0" applyBorder="1" applyAlignment="1">
      <alignment horizontal="center"/>
    </xf>
    <xf numFmtId="0" fontId="0" fillId="0" borderId="80" xfId="0" applyBorder="1" applyAlignment="1">
      <alignment horizontal="centerContinuous"/>
    </xf>
    <xf numFmtId="0" fontId="0" fillId="0" borderId="81" xfId="0" applyBorder="1" applyAlignment="1">
      <alignment horizontal="centerContinuous"/>
    </xf>
    <xf numFmtId="0" fontId="0" fillId="0" borderId="82" xfId="0" applyBorder="1" applyAlignment="1">
      <alignment horizontal="center"/>
    </xf>
    <xf numFmtId="0" fontId="0" fillId="0" borderId="4" xfId="0" applyBorder="1" applyAlignment="1">
      <alignment horizontal="centerContinuous"/>
    </xf>
    <xf numFmtId="0" fontId="0" fillId="0" borderId="83" xfId="0" applyBorder="1" applyAlignment="1">
      <alignment horizontal="center"/>
    </xf>
    <xf numFmtId="0" fontId="0" fillId="0" borderId="9" xfId="0" applyBorder="1" applyAlignment="1">
      <alignment horizontal="center"/>
    </xf>
    <xf numFmtId="0" fontId="0" fillId="0" borderId="4" xfId="0" applyBorder="1" applyAlignment="1" applyProtection="1">
      <alignment horizontal="right"/>
      <protection locked="0"/>
    </xf>
    <xf numFmtId="0" fontId="0" fillId="0" borderId="82" xfId="0" applyBorder="1" applyProtection="1">
      <protection locked="0"/>
    </xf>
    <xf numFmtId="0" fontId="0" fillId="0" borderId="82" xfId="0" applyBorder="1" applyAlignment="1" applyProtection="1">
      <alignment horizontal="right"/>
      <protection locked="0"/>
    </xf>
    <xf numFmtId="0" fontId="0" fillId="0" borderId="83" xfId="0" applyBorder="1" applyProtection="1">
      <protection locked="0"/>
    </xf>
    <xf numFmtId="0" fontId="0" fillId="0" borderId="9" xfId="0" applyBorder="1" applyAlignment="1" applyProtection="1">
      <alignment horizontal="center"/>
      <protection locked="0"/>
    </xf>
    <xf numFmtId="0" fontId="0" fillId="0" borderId="3" xfId="0" applyBorder="1" applyAlignment="1" applyProtection="1">
      <alignment horizontal="centerContinuous"/>
    </xf>
    <xf numFmtId="0" fontId="7" fillId="0" borderId="10" xfId="0" applyFont="1" applyBorder="1" applyAlignment="1" applyProtection="1">
      <alignment horizontal="centerContinuous"/>
    </xf>
    <xf numFmtId="0" fontId="7" fillId="0" borderId="11" xfId="0" applyFont="1" applyBorder="1" applyAlignment="1" applyProtection="1">
      <alignment horizontal="centerContinuous"/>
    </xf>
    <xf numFmtId="0" fontId="0" fillId="0" borderId="11" xfId="0" applyFont="1" applyBorder="1" applyAlignment="1" applyProtection="1">
      <alignment horizontal="centerContinuous"/>
    </xf>
    <xf numFmtId="0" fontId="34" fillId="0" borderId="4" xfId="0" applyFont="1" applyBorder="1" applyProtection="1"/>
    <xf numFmtId="0" fontId="34" fillId="0" borderId="18" xfId="0" applyFont="1" applyBorder="1" applyProtection="1"/>
    <xf numFmtId="0" fontId="34" fillId="0" borderId="21" xfId="0" applyFont="1" applyBorder="1" applyProtection="1"/>
    <xf numFmtId="0" fontId="0" fillId="0" borderId="46" xfId="0" applyBorder="1" applyProtection="1"/>
    <xf numFmtId="0" fontId="0" fillId="0" borderId="19" xfId="0" applyBorder="1" applyProtection="1"/>
    <xf numFmtId="0" fontId="0" fillId="0" borderId="19" xfId="0" applyBorder="1" applyAlignment="1" applyProtection="1">
      <alignment horizontal="centerContinuous"/>
    </xf>
    <xf numFmtId="0" fontId="0" fillId="0" borderId="30" xfId="0" applyBorder="1" applyProtection="1"/>
    <xf numFmtId="0" fontId="0" fillId="0" borderId="22" xfId="0" applyBorder="1" applyAlignment="1" applyProtection="1">
      <alignment horizontal="center"/>
    </xf>
    <xf numFmtId="0" fontId="0" fillId="0" borderId="22" xfId="0" applyBorder="1" applyAlignment="1" applyProtection="1">
      <alignment horizontal="centerContinuous"/>
    </xf>
    <xf numFmtId="0" fontId="0" fillId="0" borderId="35" xfId="0" applyBorder="1" applyAlignment="1" applyProtection="1">
      <alignment horizontal="centerContinuous"/>
    </xf>
    <xf numFmtId="0" fontId="0" fillId="0" borderId="15" xfId="0" applyBorder="1" applyAlignment="1" applyProtection="1">
      <alignment horizontal="centerContinuous"/>
      <protection locked="0"/>
    </xf>
    <xf numFmtId="37" fontId="0" fillId="0" borderId="15"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0" fontId="0" fillId="0" borderId="15" xfId="0" applyBorder="1" applyAlignment="1" applyProtection="1">
      <alignment horizontal="center"/>
      <protection locked="0"/>
    </xf>
    <xf numFmtId="37" fontId="0" fillId="0" borderId="15" xfId="0" applyNumberFormat="1" applyBorder="1" applyAlignment="1" applyProtection="1">
      <alignment horizontal="center"/>
      <protection locked="0"/>
    </xf>
    <xf numFmtId="37" fontId="0" fillId="0" borderId="0" xfId="0" applyNumberFormat="1" applyAlignment="1" applyProtection="1">
      <alignment horizontal="center"/>
      <protection locked="0"/>
    </xf>
    <xf numFmtId="0" fontId="0" fillId="0" borderId="29" xfId="0" applyBorder="1" applyAlignment="1" applyProtection="1">
      <alignment horizontal="right"/>
    </xf>
    <xf numFmtId="0" fontId="0" fillId="0" borderId="40" xfId="0" applyBorder="1" applyAlignment="1" applyProtection="1">
      <alignment horizontal="right"/>
    </xf>
    <xf numFmtId="0" fontId="0" fillId="0" borderId="49" xfId="0" applyBorder="1" applyProtection="1"/>
    <xf numFmtId="0" fontId="0" fillId="0" borderId="42" xfId="0" applyBorder="1" applyProtection="1"/>
    <xf numFmtId="37" fontId="0" fillId="0" borderId="47" xfId="0" applyNumberFormat="1" applyBorder="1" applyProtection="1"/>
    <xf numFmtId="37" fontId="0" fillId="4" borderId="44" xfId="0" applyNumberFormat="1" applyFill="1" applyBorder="1" applyProtection="1"/>
    <xf numFmtId="0" fontId="0" fillId="0" borderId="16" xfId="0" applyBorder="1" applyProtection="1"/>
    <xf numFmtId="37" fontId="0" fillId="4" borderId="5" xfId="0" applyNumberFormat="1" applyFill="1" applyBorder="1" applyProtection="1"/>
    <xf numFmtId="0" fontId="0" fillId="0" borderId="20" xfId="0" applyBorder="1" applyAlignment="1" applyProtection="1">
      <alignment horizontal="centerContinuous"/>
    </xf>
    <xf numFmtId="0" fontId="0" fillId="4" borderId="21" xfId="0" applyFill="1" applyBorder="1" applyProtection="1"/>
    <xf numFmtId="0" fontId="0" fillId="0" borderId="23" xfId="0" applyBorder="1" applyProtection="1">
      <protection locked="0"/>
    </xf>
    <xf numFmtId="167" fontId="0" fillId="0" borderId="24" xfId="0" applyNumberFormat="1" applyFont="1" applyBorder="1" applyProtection="1">
      <protection locked="0"/>
    </xf>
    <xf numFmtId="0" fontId="0" fillId="0" borderId="30" xfId="0" applyFont="1" applyBorder="1" applyProtection="1">
      <protection locked="0"/>
    </xf>
    <xf numFmtId="167" fontId="0" fillId="0" borderId="26" xfId="0" applyNumberFormat="1" applyFont="1" applyBorder="1" applyProtection="1">
      <protection locked="0"/>
    </xf>
    <xf numFmtId="0" fontId="0" fillId="0" borderId="43" xfId="0" applyFont="1" applyBorder="1" applyAlignment="1">
      <alignment horizontal="center"/>
    </xf>
    <xf numFmtId="0" fontId="0" fillId="4" borderId="34" xfId="0" applyFont="1" applyFill="1" applyBorder="1"/>
    <xf numFmtId="0" fontId="0" fillId="0" borderId="34" xfId="0" applyFont="1" applyBorder="1"/>
    <xf numFmtId="0" fontId="0" fillId="0" borderId="3" xfId="0" applyBorder="1" applyAlignment="1" applyProtection="1">
      <alignment horizontal="center"/>
    </xf>
    <xf numFmtId="0" fontId="0" fillId="0" borderId="45" xfId="0" applyBorder="1" applyProtection="1"/>
    <xf numFmtId="0" fontId="0" fillId="0" borderId="12" xfId="0" applyBorder="1" applyAlignment="1" applyProtection="1">
      <alignment horizontal="center"/>
    </xf>
    <xf numFmtId="0" fontId="0" fillId="0" borderId="54" xfId="0" applyBorder="1" applyAlignment="1" applyProtection="1">
      <alignment horizontal="centerContinuous"/>
    </xf>
    <xf numFmtId="0" fontId="0" fillId="0" borderId="5" xfId="0" applyBorder="1" applyAlignment="1" applyProtection="1">
      <alignment horizontal="center"/>
    </xf>
    <xf numFmtId="0" fontId="28" fillId="0" borderId="0" xfId="0" applyFont="1" applyAlignment="1" applyProtection="1">
      <alignment horizontal="center"/>
    </xf>
    <xf numFmtId="0" fontId="0" fillId="0" borderId="21" xfId="0" applyBorder="1" applyAlignment="1" applyProtection="1">
      <alignment horizontal="center"/>
    </xf>
    <xf numFmtId="0" fontId="0" fillId="0" borderId="19" xfId="0" applyBorder="1" applyProtection="1">
      <protection locked="0"/>
    </xf>
    <xf numFmtId="0" fontId="0" fillId="0" borderId="21" xfId="0" applyBorder="1" applyProtection="1">
      <protection locked="0"/>
    </xf>
    <xf numFmtId="0" fontId="0" fillId="0" borderId="6" xfId="0" applyBorder="1" applyAlignment="1" applyProtection="1">
      <alignment horizontal="centerContinuous"/>
    </xf>
    <xf numFmtId="0" fontId="0" fillId="0" borderId="22" xfId="0" applyBorder="1" applyProtection="1"/>
    <xf numFmtId="0" fontId="7" fillId="0" borderId="17" xfId="0" applyFont="1" applyBorder="1" applyProtection="1"/>
    <xf numFmtId="0" fontId="7" fillId="0" borderId="4" xfId="0" applyFont="1" applyBorder="1" applyProtection="1"/>
    <xf numFmtId="0" fontId="0" fillId="0" borderId="13" xfId="0" applyBorder="1" applyProtection="1"/>
    <xf numFmtId="0" fontId="0" fillId="0" borderId="38" xfId="0" applyBorder="1" applyAlignment="1" applyProtection="1">
      <alignment horizontal="centerContinuous"/>
    </xf>
    <xf numFmtId="0" fontId="0" fillId="0" borderId="8" xfId="0" applyBorder="1" applyAlignment="1" applyProtection="1">
      <alignment horizontal="center"/>
    </xf>
    <xf numFmtId="0" fontId="34" fillId="0" borderId="0" xfId="0" applyFont="1" applyAlignment="1">
      <alignment horizontal="centerContinuous" vertical="top"/>
    </xf>
    <xf numFmtId="0" fontId="34" fillId="0" borderId="0" xfId="0" applyFont="1" applyAlignment="1">
      <alignment horizontal="left"/>
    </xf>
    <xf numFmtId="0" fontId="34" fillId="0" borderId="0" xfId="0" applyFont="1" applyAlignment="1">
      <alignment horizontal="centerContinuous" vertical="top" wrapText="1"/>
    </xf>
    <xf numFmtId="0" fontId="8" fillId="0" borderId="5" xfId="0" applyFont="1" applyBorder="1" applyProtection="1">
      <protection locked="0"/>
    </xf>
    <xf numFmtId="0" fontId="41" fillId="0" borderId="0" xfId="0" applyFont="1" applyProtection="1">
      <protection locked="0"/>
    </xf>
    <xf numFmtId="0" fontId="44" fillId="0" borderId="0" xfId="0" applyFont="1" applyProtection="1">
      <protection locked="0"/>
    </xf>
    <xf numFmtId="0" fontId="8" fillId="0" borderId="9" xfId="0" applyFont="1" applyBorder="1" applyProtection="1">
      <protection locked="0"/>
    </xf>
    <xf numFmtId="0" fontId="44" fillId="0" borderId="0" xfId="0" applyFont="1" applyAlignment="1" applyProtection="1">
      <alignment horizontal="centerContinuous"/>
      <protection locked="0"/>
    </xf>
    <xf numFmtId="0" fontId="8" fillId="0" borderId="6" xfId="0" applyFont="1" applyBorder="1" applyProtection="1">
      <protection locked="0"/>
    </xf>
    <xf numFmtId="0" fontId="16" fillId="0" borderId="0" xfId="0" applyFont="1" applyAlignment="1">
      <alignment horizontal="centerContinuous"/>
    </xf>
    <xf numFmtId="0" fontId="39" fillId="5" borderId="0" xfId="0" applyFont="1" applyFill="1"/>
    <xf numFmtId="0" fontId="36" fillId="0" borderId="0" xfId="0" applyFont="1" applyAlignment="1">
      <alignment horizontal="centerContinuous"/>
    </xf>
    <xf numFmtId="0" fontId="36" fillId="0" borderId="84" xfId="0" applyFont="1" applyBorder="1" applyAlignment="1">
      <alignment horizontal="centerContinuous"/>
    </xf>
    <xf numFmtId="0" fontId="36" fillId="0" borderId="85" xfId="0" applyFont="1" applyBorder="1" applyAlignment="1">
      <alignment horizontal="centerContinuous"/>
    </xf>
    <xf numFmtId="0" fontId="0" fillId="0" borderId="85" xfId="0" applyBorder="1" applyAlignment="1">
      <alignment horizontal="centerContinuous"/>
    </xf>
    <xf numFmtId="0" fontId="0" fillId="0" borderId="76" xfId="0" applyBorder="1" applyAlignment="1">
      <alignment horizontal="centerContinuous"/>
    </xf>
    <xf numFmtId="0" fontId="36" fillId="0" borderId="16" xfId="0" applyFont="1" applyBorder="1" applyAlignment="1">
      <alignment horizontal="centerContinuous"/>
    </xf>
    <xf numFmtId="0" fontId="7" fillId="0" borderId="4" xfId="0" applyFont="1" applyBorder="1" applyAlignment="1">
      <alignment horizontal="center"/>
    </xf>
    <xf numFmtId="0" fontId="7" fillId="0" borderId="16" xfId="0" applyFont="1" applyBorder="1" applyAlignment="1">
      <alignment horizontal="center"/>
    </xf>
    <xf numFmtId="0" fontId="7" fillId="0" borderId="30" xfId="0" applyFont="1" applyBorder="1" applyAlignment="1">
      <alignment horizontal="center"/>
    </xf>
    <xf numFmtId="0" fontId="45" fillId="0" borderId="4" xfId="0" applyFont="1" applyBorder="1" applyAlignment="1">
      <alignment horizontal="center"/>
    </xf>
    <xf numFmtId="0" fontId="4" fillId="0" borderId="0" xfId="0" applyFont="1"/>
    <xf numFmtId="0" fontId="45" fillId="0" borderId="16" xfId="0" applyFont="1" applyBorder="1" applyAlignment="1">
      <alignment horizontal="center"/>
    </xf>
    <xf numFmtId="0" fontId="45" fillId="0" borderId="0" xfId="0" applyFont="1" applyAlignment="1">
      <alignment horizontal="center"/>
    </xf>
    <xf numFmtId="0" fontId="45" fillId="0" borderId="30" xfId="0" applyFont="1" applyBorder="1" applyAlignment="1">
      <alignment horizontal="center"/>
    </xf>
    <xf numFmtId="0" fontId="0" fillId="0" borderId="33" xfId="0" applyBorder="1"/>
    <xf numFmtId="0" fontId="0" fillId="0" borderId="48" xfId="0" applyBorder="1"/>
    <xf numFmtId="0" fontId="0" fillId="0" borderId="27" xfId="0" applyBorder="1" applyAlignment="1">
      <alignment horizontal="center"/>
    </xf>
    <xf numFmtId="0" fontId="2" fillId="0" borderId="48" xfId="0" applyFont="1" applyBorder="1"/>
    <xf numFmtId="0" fontId="2" fillId="0" borderId="28" xfId="0" applyFont="1" applyBorder="1" applyAlignment="1">
      <alignment horizontal="center"/>
    </xf>
    <xf numFmtId="0" fontId="2" fillId="0" borderId="33" xfId="0" applyFont="1" applyBorder="1"/>
    <xf numFmtId="0" fontId="2" fillId="0" borderId="27" xfId="0" applyFont="1" applyBorder="1" applyAlignment="1">
      <alignment horizontal="center"/>
    </xf>
    <xf numFmtId="0" fontId="2" fillId="0" borderId="33" xfId="0" applyFont="1" applyBorder="1" applyAlignment="1">
      <alignment horizontal="left" wrapText="1"/>
    </xf>
    <xf numFmtId="0" fontId="2" fillId="0" borderId="8" xfId="0" applyFont="1" applyBorder="1"/>
    <xf numFmtId="0" fontId="2" fillId="0" borderId="6" xfId="0" applyFont="1" applyBorder="1"/>
    <xf numFmtId="0" fontId="2" fillId="0" borderId="23" xfId="0" applyFont="1" applyBorder="1" applyAlignment="1">
      <alignment horizontal="center"/>
    </xf>
    <xf numFmtId="0" fontId="0" fillId="0" borderId="34" xfId="0" applyBorder="1"/>
    <xf numFmtId="0" fontId="2" fillId="0" borderId="35" xfId="0" applyFont="1" applyBorder="1" applyAlignment="1">
      <alignment horizontal="center"/>
    </xf>
    <xf numFmtId="0" fontId="2" fillId="0" borderId="0" xfId="0" applyFont="1" applyAlignment="1">
      <alignment horizontal="center"/>
    </xf>
    <xf numFmtId="0" fontId="25" fillId="0" borderId="0" xfId="0" applyFont="1" applyProtection="1"/>
    <xf numFmtId="0" fontId="25" fillId="0" borderId="0" xfId="0" applyFont="1" applyAlignment="1" applyProtection="1">
      <alignment horizontal="centerContinuous"/>
    </xf>
    <xf numFmtId="0" fontId="25" fillId="0" borderId="0" xfId="0" applyFont="1" applyAlignment="1" applyProtection="1">
      <alignment horizontal="center"/>
    </xf>
    <xf numFmtId="0" fontId="46" fillId="0" borderId="0" xfId="0" applyFont="1" applyAlignment="1" applyProtection="1">
      <alignment horizontal="center"/>
    </xf>
    <xf numFmtId="5" fontId="25" fillId="0" borderId="0" xfId="0" applyNumberFormat="1" applyFont="1" applyProtection="1"/>
    <xf numFmtId="37" fontId="25" fillId="0" borderId="0" xfId="0" applyNumberFormat="1" applyFont="1" applyProtection="1"/>
    <xf numFmtId="0" fontId="25" fillId="0" borderId="0" xfId="0" applyFont="1" applyAlignment="1" applyProtection="1">
      <alignment horizontal="left"/>
    </xf>
    <xf numFmtId="37" fontId="25" fillId="0" borderId="48" xfId="0" applyNumberFormat="1" applyFont="1" applyBorder="1" applyProtection="1"/>
    <xf numFmtId="39" fontId="25" fillId="0" borderId="0" xfId="0" applyNumberFormat="1" applyFont="1" applyProtection="1"/>
    <xf numFmtId="0" fontId="46" fillId="0" borderId="0" xfId="0" applyFont="1" applyProtection="1"/>
    <xf numFmtId="37" fontId="25" fillId="0" borderId="18" xfId="0" applyNumberFormat="1" applyFont="1" applyBorder="1" applyProtection="1"/>
    <xf numFmtId="5" fontId="25" fillId="0" borderId="85" xfId="0" applyNumberFormat="1" applyFont="1" applyBorder="1" applyProtection="1"/>
    <xf numFmtId="10" fontId="25" fillId="0" borderId="85" xfId="0" applyNumberFormat="1" applyFont="1" applyBorder="1" applyProtection="1"/>
    <xf numFmtId="10" fontId="25" fillId="0" borderId="0" xfId="0" applyNumberFormat="1" applyFont="1" applyProtection="1"/>
    <xf numFmtId="37" fontId="25" fillId="0" borderId="11" xfId="0" applyNumberFormat="1" applyFont="1" applyBorder="1" applyProtection="1"/>
    <xf numFmtId="37" fontId="25" fillId="0" borderId="0" xfId="0" applyNumberFormat="1" applyFont="1" applyAlignment="1" applyProtection="1">
      <alignment horizontal="right"/>
    </xf>
    <xf numFmtId="0" fontId="25" fillId="0" borderId="0" xfId="0" applyFont="1" applyAlignment="1" applyProtection="1">
      <alignment horizontal="right"/>
    </xf>
    <xf numFmtId="5" fontId="25" fillId="0" borderId="86" xfId="0" applyNumberFormat="1" applyFont="1" applyBorder="1" applyProtection="1"/>
    <xf numFmtId="5" fontId="25" fillId="0" borderId="85" xfId="0" applyNumberFormat="1" applyFont="1" applyBorder="1" applyAlignment="1" applyProtection="1">
      <alignment horizontal="right"/>
    </xf>
    <xf numFmtId="168" fontId="25" fillId="0" borderId="0" xfId="0" applyNumberFormat="1" applyFont="1" applyProtection="1"/>
    <xf numFmtId="168" fontId="25" fillId="0" borderId="18" xfId="0" applyNumberFormat="1" applyFont="1" applyBorder="1" applyProtection="1"/>
    <xf numFmtId="10" fontId="25" fillId="0" borderId="18" xfId="0" applyNumberFormat="1" applyFont="1" applyBorder="1" applyProtection="1"/>
    <xf numFmtId="168" fontId="25" fillId="0" borderId="85" xfId="0" applyNumberFormat="1" applyFont="1" applyBorder="1" applyProtection="1"/>
    <xf numFmtId="37" fontId="25" fillId="0" borderId="0" xfId="1" applyNumberFormat="1" applyFont="1" applyProtection="1"/>
    <xf numFmtId="169" fontId="25" fillId="0" borderId="18" xfId="0" applyNumberFormat="1" applyFont="1" applyBorder="1" applyProtection="1"/>
    <xf numFmtId="169" fontId="25" fillId="0" borderId="0" xfId="0" applyNumberFormat="1" applyFont="1" applyProtection="1"/>
    <xf numFmtId="37" fontId="25" fillId="0" borderId="85" xfId="0" applyNumberFormat="1" applyFont="1" applyBorder="1" applyProtection="1"/>
    <xf numFmtId="169" fontId="25" fillId="0" borderId="0" xfId="0" applyNumberFormat="1" applyFont="1" applyAlignment="1" applyProtection="1">
      <alignment horizontal="center"/>
    </xf>
    <xf numFmtId="167" fontId="25" fillId="0" borderId="18" xfId="0" applyNumberFormat="1" applyFont="1" applyBorder="1" applyAlignment="1" applyProtection="1">
      <alignment horizontal="right"/>
    </xf>
    <xf numFmtId="169" fontId="25" fillId="0" borderId="85" xfId="0" applyNumberFormat="1" applyFont="1" applyBorder="1" applyProtection="1"/>
    <xf numFmtId="0" fontId="46" fillId="0" borderId="0" xfId="0" applyFont="1" applyAlignment="1">
      <alignment horizontal="center"/>
    </xf>
    <xf numFmtId="0" fontId="46" fillId="0" borderId="0" xfId="0" applyFont="1"/>
    <xf numFmtId="0" fontId="25" fillId="0" borderId="0" xfId="0" applyFont="1" applyAlignment="1">
      <alignment horizontal="left"/>
    </xf>
    <xf numFmtId="0" fontId="46" fillId="0" borderId="0" xfId="0" applyFont="1" applyAlignment="1">
      <alignment horizontal="left"/>
    </xf>
    <xf numFmtId="0" fontId="5" fillId="0" borderId="0" xfId="0" applyFont="1" applyAlignment="1">
      <alignment horizontal="left"/>
    </xf>
    <xf numFmtId="170" fontId="25" fillId="0" borderId="0" xfId="0" applyNumberFormat="1" applyFont="1" applyProtection="1"/>
    <xf numFmtId="37" fontId="25" fillId="0" borderId="86" xfId="0" applyNumberFormat="1" applyFont="1" applyBorder="1" applyProtection="1"/>
    <xf numFmtId="39" fontId="25" fillId="0" borderId="85" xfId="0" applyNumberFormat="1" applyFont="1" applyBorder="1" applyProtection="1"/>
    <xf numFmtId="170" fontId="25" fillId="0" borderId="85" xfId="0" applyNumberFormat="1" applyFont="1" applyBorder="1" applyProtection="1"/>
    <xf numFmtId="37" fontId="25" fillId="0" borderId="0" xfId="0" applyNumberFormat="1" applyFont="1" applyAlignment="1">
      <alignment horizontal="centerContinuous"/>
    </xf>
    <xf numFmtId="37" fontId="25" fillId="0" borderId="0" xfId="0" applyNumberFormat="1" applyFont="1"/>
    <xf numFmtId="37" fontId="25" fillId="0" borderId="0" xfId="0" applyNumberFormat="1" applyFont="1" applyAlignment="1">
      <alignment horizontal="center"/>
    </xf>
    <xf numFmtId="37" fontId="46" fillId="0" borderId="0" xfId="0" applyNumberFormat="1" applyFont="1" applyAlignment="1">
      <alignment horizontal="center"/>
    </xf>
    <xf numFmtId="37" fontId="25" fillId="0" borderId="48" xfId="0" applyNumberFormat="1" applyFont="1" applyBorder="1"/>
    <xf numFmtId="37" fontId="0" fillId="0" borderId="0" xfId="0" applyNumberFormat="1" applyFont="1"/>
    <xf numFmtId="37" fontId="0" fillId="0" borderId="0" xfId="0" applyNumberFormat="1"/>
    <xf numFmtId="37" fontId="25" fillId="0" borderId="0" xfId="0" applyNumberFormat="1" applyFont="1" applyAlignment="1" applyProtection="1">
      <alignment horizontal="center"/>
    </xf>
    <xf numFmtId="37" fontId="25" fillId="0" borderId="18" xfId="0" applyNumberFormat="1" applyFont="1" applyBorder="1" applyAlignment="1" applyProtection="1">
      <alignment horizontal="right"/>
    </xf>
    <xf numFmtId="37" fontId="30" fillId="0" borderId="32" xfId="0" applyNumberFormat="1" applyFont="1" applyBorder="1" applyAlignment="1" applyProtection="1">
      <alignment horizontal="right"/>
    </xf>
    <xf numFmtId="37" fontId="47" fillId="0" borderId="19" xfId="0" applyNumberFormat="1" applyFont="1" applyBorder="1" applyProtection="1">
      <protection locked="0"/>
    </xf>
    <xf numFmtId="3" fontId="0" fillId="0" borderId="20" xfId="0" applyNumberFormat="1" applyBorder="1"/>
    <xf numFmtId="0" fontId="48" fillId="0" borderId="18" xfId="0" applyFont="1" applyBorder="1" applyProtection="1">
      <protection locked="0"/>
    </xf>
    <xf numFmtId="42" fontId="0" fillId="0" borderId="32" xfId="0" applyNumberFormat="1" applyFont="1" applyBorder="1" applyProtection="1">
      <protection locked="0"/>
    </xf>
    <xf numFmtId="0" fontId="48" fillId="0" borderId="18" xfId="0" applyFont="1" applyBorder="1" applyProtection="1"/>
    <xf numFmtId="0" fontId="0" fillId="4" borderId="27" xfId="0" applyFill="1" applyBorder="1"/>
    <xf numFmtId="0" fontId="0" fillId="4" borderId="39" xfId="0" applyFont="1" applyFill="1" applyBorder="1"/>
    <xf numFmtId="0" fontId="0" fillId="4" borderId="28" xfId="0" applyFont="1" applyFill="1" applyBorder="1"/>
    <xf numFmtId="0" fontId="0" fillId="4" borderId="37" xfId="0" applyFont="1" applyFill="1" applyBorder="1"/>
    <xf numFmtId="0" fontId="0" fillId="4" borderId="48" xfId="0" applyFont="1" applyFill="1" applyBorder="1"/>
    <xf numFmtId="0" fontId="0" fillId="0" borderId="27" xfId="0" applyBorder="1" applyProtection="1">
      <protection locked="0"/>
    </xf>
    <xf numFmtId="0" fontId="0" fillId="4" borderId="19" xfId="0" applyFont="1" applyFill="1" applyBorder="1"/>
    <xf numFmtId="0" fontId="0" fillId="4" borderId="32" xfId="0" applyFont="1" applyFill="1" applyBorder="1" applyAlignment="1">
      <alignment horizontal="center"/>
    </xf>
    <xf numFmtId="0" fontId="0" fillId="4" borderId="31" xfId="0" applyFont="1" applyFill="1" applyBorder="1" applyAlignment="1">
      <alignment horizontal="center"/>
    </xf>
    <xf numFmtId="0" fontId="0" fillId="0" borderId="28" xfId="0" applyFont="1" applyBorder="1" applyAlignment="1" applyProtection="1">
      <alignment horizontal="center"/>
      <protection locked="0"/>
    </xf>
    <xf numFmtId="0" fontId="0" fillId="0" borderId="37" xfId="0" applyFont="1" applyBorder="1" applyAlignment="1" applyProtection="1">
      <alignment horizontal="center"/>
      <protection locked="0"/>
    </xf>
    <xf numFmtId="0" fontId="0" fillId="0" borderId="39" xfId="0" applyFont="1" applyBorder="1" applyProtection="1">
      <protection locked="0"/>
    </xf>
    <xf numFmtId="5" fontId="0" fillId="4" borderId="27" xfId="0" applyNumberFormat="1" applyFill="1" applyBorder="1" applyProtection="1"/>
    <xf numFmtId="5" fontId="0" fillId="4" borderId="48" xfId="0" applyNumberFormat="1" applyFill="1" applyBorder="1" applyProtection="1"/>
    <xf numFmtId="5" fontId="0" fillId="4" borderId="28" xfId="0" applyNumberFormat="1" applyFill="1" applyBorder="1" applyProtection="1"/>
    <xf numFmtId="174" fontId="0" fillId="0" borderId="13" xfId="0" applyNumberFormat="1" applyFont="1" applyBorder="1" applyProtection="1"/>
    <xf numFmtId="174" fontId="0" fillId="0" borderId="16" xfId="0" applyNumberFormat="1" applyFont="1" applyBorder="1" applyProtection="1"/>
    <xf numFmtId="174" fontId="0" fillId="0" borderId="20" xfId="0" applyNumberFormat="1" applyFont="1" applyBorder="1" applyProtection="1"/>
    <xf numFmtId="174" fontId="0" fillId="0" borderId="24" xfId="0" applyNumberFormat="1" applyFont="1" applyBorder="1" applyProtection="1"/>
    <xf numFmtId="0" fontId="2" fillId="0" borderId="0" xfId="0" applyFont="1" applyBorder="1" applyAlignment="1" applyProtection="1">
      <protection locked="0"/>
    </xf>
    <xf numFmtId="0" fontId="0" fillId="0" borderId="29" xfId="0" quotePrefix="1" applyBorder="1" applyAlignment="1">
      <alignment horizontal="center"/>
    </xf>
    <xf numFmtId="37" fontId="0" fillId="0" borderId="29" xfId="0" applyNumberFormat="1" applyFont="1" applyBorder="1" applyAlignment="1" applyProtection="1">
      <alignment horizontal="center"/>
    </xf>
    <xf numFmtId="37" fontId="9" fillId="0" borderId="29" xfId="0" applyNumberFormat="1" applyFont="1" applyBorder="1" applyAlignment="1" applyProtection="1">
      <alignment horizontal="center"/>
      <protection locked="0"/>
    </xf>
    <xf numFmtId="0" fontId="2" fillId="0" borderId="24" xfId="0" applyFont="1" applyBorder="1" applyAlignment="1" applyProtection="1">
      <alignment horizontal="left"/>
    </xf>
    <xf numFmtId="0" fontId="0" fillId="0" borderId="52" xfId="0" applyFont="1" applyBorder="1" applyProtection="1">
      <protection locked="0"/>
    </xf>
    <xf numFmtId="176" fontId="0" fillId="0" borderId="0" xfId="0" applyNumberFormat="1" applyBorder="1" applyAlignment="1">
      <alignment horizontal="centerContinuous"/>
    </xf>
    <xf numFmtId="14" fontId="8" fillId="0" borderId="0" xfId="0" applyNumberFormat="1" applyFont="1" applyProtection="1">
      <protection locked="0"/>
    </xf>
    <xf numFmtId="0" fontId="0" fillId="4" borderId="6" xfId="0" applyFill="1" applyBorder="1" applyAlignment="1" applyProtection="1">
      <alignment horizontal="left"/>
    </xf>
    <xf numFmtId="166" fontId="0" fillId="0" borderId="15" xfId="0" applyNumberFormat="1" applyBorder="1" applyAlignment="1" applyProtection="1">
      <alignment horizontal="right"/>
      <protection locked="0"/>
    </xf>
    <xf numFmtId="166" fontId="0" fillId="0" borderId="15" xfId="0" applyNumberFormat="1" applyFont="1" applyBorder="1" applyAlignment="1" applyProtection="1">
      <alignment horizontal="right"/>
      <protection locked="0"/>
    </xf>
    <xf numFmtId="37" fontId="0" fillId="0" borderId="55" xfId="0" applyNumberFormat="1" applyFont="1" applyBorder="1" applyProtection="1"/>
    <xf numFmtId="5" fontId="0" fillId="0" borderId="55" xfId="0" applyNumberFormat="1" applyFont="1" applyBorder="1" applyProtection="1"/>
    <xf numFmtId="0" fontId="0" fillId="0" borderId="55" xfId="0" applyFont="1" applyBorder="1" applyAlignment="1" applyProtection="1">
      <alignment horizontal="right"/>
    </xf>
    <xf numFmtId="0" fontId="0" fillId="0" borderId="52" xfId="0" applyBorder="1" applyProtection="1"/>
    <xf numFmtId="5" fontId="2" fillId="0" borderId="0" xfId="0" applyNumberFormat="1" applyFont="1" applyProtection="1"/>
    <xf numFmtId="37" fontId="0" fillId="0" borderId="78" xfId="0" applyNumberFormat="1" applyFont="1" applyBorder="1" applyProtection="1">
      <protection locked="0"/>
    </xf>
    <xf numFmtId="0" fontId="0" fillId="0" borderId="60" xfId="0" applyBorder="1"/>
    <xf numFmtId="0" fontId="0" fillId="0" borderId="61" xfId="0" applyBorder="1" applyAlignment="1">
      <alignment horizontal="centerContinuous"/>
    </xf>
    <xf numFmtId="177" fontId="0" fillId="0" borderId="16" xfId="0" applyNumberFormat="1" applyFont="1" applyBorder="1" applyProtection="1"/>
    <xf numFmtId="0" fontId="0" fillId="0" borderId="19" xfId="0" applyBorder="1" applyAlignment="1" applyProtection="1">
      <alignment horizontal="center"/>
      <protection locked="0"/>
    </xf>
    <xf numFmtId="10" fontId="0" fillId="0" borderId="39" xfId="0" applyNumberFormat="1" applyFont="1" applyBorder="1" applyProtection="1">
      <protection locked="0"/>
    </xf>
    <xf numFmtId="37" fontId="0" fillId="0" borderId="0" xfId="0" applyNumberFormat="1" applyAlignment="1" applyProtection="1">
      <alignment horizontal="right"/>
      <protection locked="0"/>
    </xf>
    <xf numFmtId="0" fontId="0" fillId="0" borderId="18" xfId="0" applyBorder="1" applyAlignment="1" applyProtection="1">
      <alignment horizontal="right"/>
    </xf>
    <xf numFmtId="37" fontId="34" fillId="0" borderId="15" xfId="0" applyNumberFormat="1" applyFont="1" applyBorder="1" applyAlignment="1" applyProtection="1">
      <alignment horizontal="center"/>
      <protection locked="0"/>
    </xf>
    <xf numFmtId="5" fontId="0" fillId="0" borderId="5" xfId="0" applyNumberFormat="1" applyBorder="1" applyProtection="1">
      <protection locked="0"/>
    </xf>
    <xf numFmtId="5" fontId="0" fillId="0" borderId="6" xfId="0" applyNumberFormat="1" applyBorder="1" applyAlignment="1" applyProtection="1">
      <alignment horizontal="right"/>
      <protection locked="0"/>
    </xf>
    <xf numFmtId="0" fontId="49" fillId="0" borderId="16" xfId="0" applyFont="1" applyBorder="1" applyProtection="1">
      <protection locked="0"/>
    </xf>
    <xf numFmtId="0" fontId="49" fillId="0" borderId="20" xfId="0" applyFont="1" applyBorder="1" applyAlignment="1" applyProtection="1">
      <alignment horizontal="center"/>
      <protection locked="0"/>
    </xf>
    <xf numFmtId="5" fontId="49" fillId="0" borderId="13" xfId="0" applyNumberFormat="1" applyFont="1" applyBorder="1" applyProtection="1">
      <protection locked="0"/>
    </xf>
    <xf numFmtId="37" fontId="49" fillId="0" borderId="16" xfId="0" applyNumberFormat="1" applyFont="1" applyBorder="1" applyProtection="1">
      <protection locked="0"/>
    </xf>
    <xf numFmtId="5" fontId="49" fillId="0" borderId="27" xfId="0" applyNumberFormat="1" applyFont="1" applyBorder="1" applyProtection="1">
      <protection locked="0"/>
    </xf>
    <xf numFmtId="5" fontId="49" fillId="0" borderId="28" xfId="0" applyNumberFormat="1" applyFont="1" applyBorder="1" applyProtection="1">
      <protection locked="0"/>
    </xf>
    <xf numFmtId="5" fontId="49" fillId="0" borderId="46" xfId="0" applyNumberFormat="1" applyFont="1" applyBorder="1" applyProtection="1">
      <protection locked="0"/>
    </xf>
    <xf numFmtId="37" fontId="49" fillId="0" borderId="30" xfId="0" applyNumberFormat="1" applyFont="1" applyBorder="1" applyProtection="1">
      <protection locked="0"/>
    </xf>
    <xf numFmtId="14" fontId="0" fillId="0" borderId="25" xfId="0" applyNumberFormat="1" applyFont="1" applyBorder="1" applyAlignment="1">
      <alignment horizontal="center"/>
    </xf>
    <xf numFmtId="14" fontId="0" fillId="0" borderId="24" xfId="0" applyNumberFormat="1" applyFont="1" applyBorder="1" applyAlignment="1">
      <alignment horizontal="center"/>
    </xf>
    <xf numFmtId="0" fontId="0" fillId="4" borderId="0" xfId="0" applyFill="1" applyAlignment="1" applyProtection="1">
      <alignment horizontal="center"/>
    </xf>
    <xf numFmtId="0" fontId="0" fillId="4" borderId="0" xfId="0" applyFill="1" applyAlignment="1" applyProtection="1"/>
    <xf numFmtId="0" fontId="0" fillId="4" borderId="6" xfId="0" applyFill="1" applyBorder="1" applyAlignment="1" applyProtection="1">
      <alignment horizontal="center"/>
    </xf>
    <xf numFmtId="0" fontId="30" fillId="0" borderId="0" xfId="0" applyFont="1" applyFill="1" applyBorder="1" applyAlignment="1">
      <alignment horizontal="left"/>
    </xf>
    <xf numFmtId="37" fontId="48" fillId="0" borderId="19" xfId="0" applyNumberFormat="1" applyFont="1" applyBorder="1" applyProtection="1">
      <protection locked="0"/>
    </xf>
    <xf numFmtId="0" fontId="9" fillId="0" borderId="38" xfId="0" applyFont="1" applyBorder="1" applyProtection="1">
      <protection locked="0"/>
    </xf>
    <xf numFmtId="0" fontId="9" fillId="0" borderId="39" xfId="0" applyFont="1" applyBorder="1"/>
    <xf numFmtId="0" fontId="0" fillId="0" borderId="19" xfId="0" quotePrefix="1" applyBorder="1" applyAlignment="1">
      <alignment horizontal="center"/>
    </xf>
    <xf numFmtId="39" fontId="0" fillId="0" borderId="39" xfId="0" applyNumberFormat="1" applyBorder="1" applyAlignment="1" applyProtection="1">
      <alignment horizontal="right"/>
    </xf>
    <xf numFmtId="39" fontId="0" fillId="0" borderId="39" xfId="0" applyNumberFormat="1" applyBorder="1" applyAlignment="1" applyProtection="1">
      <alignment horizontal="right"/>
      <protection locked="0"/>
    </xf>
    <xf numFmtId="3" fontId="0" fillId="0" borderId="26" xfId="0" applyNumberFormat="1" applyFont="1" applyBorder="1" applyProtection="1">
      <protection locked="0"/>
    </xf>
    <xf numFmtId="0" fontId="0" fillId="0" borderId="26" xfId="0" applyBorder="1" applyAlignment="1" applyProtection="1">
      <alignment horizontal="center"/>
      <protection locked="0"/>
    </xf>
    <xf numFmtId="37" fontId="0" fillId="0" borderId="26" xfId="0" quotePrefix="1" applyNumberFormat="1" applyBorder="1" applyProtection="1">
      <protection locked="0"/>
    </xf>
    <xf numFmtId="0" fontId="0" fillId="0" borderId="26" xfId="0" quotePrefix="1" applyBorder="1" applyAlignment="1" applyProtection="1">
      <alignment horizontal="center"/>
      <protection locked="0"/>
    </xf>
    <xf numFmtId="0" fontId="4" fillId="0" borderId="48" xfId="0" applyFont="1" applyBorder="1"/>
    <xf numFmtId="0" fontId="4" fillId="0" borderId="18" xfId="0" applyFont="1" applyBorder="1"/>
    <xf numFmtId="5" fontId="49" fillId="0" borderId="16" xfId="0" applyNumberFormat="1" applyFont="1" applyBorder="1" applyProtection="1">
      <protection locked="0"/>
    </xf>
    <xf numFmtId="5" fontId="49" fillId="0" borderId="20" xfId="0" applyNumberFormat="1" applyFont="1" applyBorder="1" applyProtection="1">
      <protection locked="0"/>
    </xf>
    <xf numFmtId="177" fontId="0" fillId="0" borderId="27" xfId="0" applyNumberFormat="1" applyFont="1" applyBorder="1" applyProtection="1"/>
    <xf numFmtId="174" fontId="0" fillId="0" borderId="27" xfId="0" applyNumberFormat="1" applyBorder="1" applyAlignment="1" applyProtection="1">
      <alignment horizontal="right"/>
      <protection locked="0"/>
    </xf>
    <xf numFmtId="37" fontId="0" fillId="0" borderId="46" xfId="0" applyNumberFormat="1" applyFont="1" applyBorder="1" applyProtection="1"/>
    <xf numFmtId="5" fontId="0" fillId="0" borderId="62" xfId="0" applyNumberFormat="1" applyFont="1" applyBorder="1" applyProtection="1"/>
    <xf numFmtId="177" fontId="0" fillId="0" borderId="0" xfId="0" applyNumberFormat="1" applyFont="1" applyBorder="1" applyProtection="1"/>
    <xf numFmtId="37" fontId="0" fillId="0" borderId="27" xfId="0" applyNumberFormat="1" applyBorder="1" applyAlignment="1" applyProtection="1">
      <alignment horizontal="right"/>
    </xf>
    <xf numFmtId="37" fontId="0" fillId="0" borderId="87" xfId="0" applyNumberFormat="1" applyFont="1" applyBorder="1" applyProtection="1"/>
    <xf numFmtId="37" fontId="0" fillId="0" borderId="66" xfId="0" applyNumberFormat="1" applyFont="1" applyBorder="1" applyProtection="1"/>
    <xf numFmtId="0" fontId="50" fillId="0" borderId="16" xfId="0" applyFont="1" applyBorder="1" applyProtection="1">
      <protection locked="0"/>
    </xf>
    <xf numFmtId="14" fontId="0" fillId="0" borderId="0" xfId="0" applyNumberFormat="1" applyProtection="1">
      <protection locked="0"/>
    </xf>
    <xf numFmtId="14" fontId="0" fillId="0" borderId="16" xfId="0" applyNumberFormat="1" applyBorder="1" applyProtection="1">
      <protection locked="0"/>
    </xf>
    <xf numFmtId="5" fontId="0" fillId="0" borderId="30" xfId="0" applyNumberFormat="1" applyBorder="1" applyProtection="1">
      <protection locked="0"/>
    </xf>
    <xf numFmtId="5" fontId="0" fillId="0" borderId="0" xfId="0" applyNumberFormat="1" applyProtection="1">
      <protection locked="0"/>
    </xf>
    <xf numFmtId="5" fontId="0" fillId="0" borderId="24" xfId="0" applyNumberFormat="1" applyBorder="1" applyProtection="1">
      <protection locked="0"/>
    </xf>
    <xf numFmtId="5" fontId="0" fillId="0" borderId="44" xfId="0" applyNumberFormat="1" applyBorder="1" applyProtection="1"/>
    <xf numFmtId="5" fontId="0" fillId="0" borderId="27" xfId="0" applyNumberFormat="1" applyBorder="1" applyProtection="1"/>
    <xf numFmtId="5" fontId="0" fillId="0" borderId="48" xfId="0" applyNumberFormat="1" applyBorder="1" applyProtection="1"/>
    <xf numFmtId="5" fontId="0" fillId="0" borderId="38" xfId="0" applyNumberFormat="1" applyBorder="1" applyProtection="1"/>
    <xf numFmtId="5" fontId="0" fillId="0" borderId="39" xfId="0" applyNumberFormat="1" applyBorder="1" applyProtection="1"/>
    <xf numFmtId="5" fontId="0" fillId="0" borderId="54" xfId="0" applyNumberFormat="1" applyBorder="1" applyProtection="1"/>
    <xf numFmtId="0" fontId="0" fillId="0" borderId="0" xfId="0" applyAlignment="1" applyProtection="1">
      <alignment horizontal="center"/>
      <protection locked="0"/>
    </xf>
    <xf numFmtId="0" fontId="0" fillId="0" borderId="16" xfId="0" applyBorder="1" applyAlignment="1" applyProtection="1">
      <alignment horizontal="center"/>
      <protection locked="0"/>
    </xf>
    <xf numFmtId="39" fontId="0" fillId="0" borderId="11" xfId="0" applyNumberFormat="1" applyBorder="1" applyAlignment="1" applyProtection="1">
      <alignment horizontal="right"/>
    </xf>
    <xf numFmtId="0" fontId="0" fillId="0" borderId="11" xfId="0" applyBorder="1" applyAlignment="1" applyProtection="1">
      <alignment horizontal="right"/>
    </xf>
    <xf numFmtId="173" fontId="0" fillId="0" borderId="23" xfId="0" applyNumberFormat="1" applyBorder="1" applyAlignment="1" applyProtection="1">
      <alignment horizontal="center"/>
      <protection locked="0"/>
    </xf>
    <xf numFmtId="0" fontId="0" fillId="0" borderId="43" xfId="0" applyBorder="1" applyAlignment="1" applyProtection="1">
      <alignment horizontal="center"/>
    </xf>
    <xf numFmtId="0" fontId="0" fillId="0" borderId="0" xfId="0" applyBorder="1" applyProtection="1"/>
    <xf numFmtId="10" fontId="51" fillId="0" borderId="18" xfId="14" applyNumberFormat="1" applyFont="1" applyBorder="1" applyProtection="1"/>
    <xf numFmtId="0" fontId="0" fillId="0" borderId="4" xfId="0" applyBorder="1" applyAlignment="1" applyProtection="1">
      <alignment horizontal="center"/>
      <protection locked="0"/>
    </xf>
    <xf numFmtId="37" fontId="8" fillId="0" borderId="15" xfId="0" applyNumberFormat="1" applyFont="1" applyBorder="1" applyAlignment="1" applyProtection="1">
      <alignment horizontal="center"/>
      <protection locked="0"/>
    </xf>
    <xf numFmtId="0" fontId="0" fillId="0" borderId="15" xfId="0" applyBorder="1" applyAlignment="1" applyProtection="1">
      <protection locked="0"/>
    </xf>
    <xf numFmtId="39" fontId="0" fillId="0" borderId="15" xfId="0" applyNumberFormat="1" applyBorder="1" applyAlignment="1" applyProtection="1">
      <alignment horizontal="center"/>
      <protection locked="0"/>
    </xf>
    <xf numFmtId="37" fontId="0" fillId="0" borderId="30" xfId="0" applyNumberFormat="1" applyBorder="1" applyAlignment="1" applyProtection="1">
      <alignment horizontal="center"/>
      <protection locked="0"/>
    </xf>
    <xf numFmtId="39" fontId="0" fillId="0" borderId="42" xfId="0" applyNumberFormat="1" applyBorder="1" applyProtection="1"/>
    <xf numFmtId="0" fontId="0" fillId="0" borderId="24" xfId="0" applyBorder="1" applyAlignment="1" applyProtection="1">
      <alignment horizontal="right"/>
      <protection locked="0"/>
    </xf>
    <xf numFmtId="0" fontId="0" fillId="0" borderId="26" xfId="0" applyBorder="1" applyAlignment="1" applyProtection="1">
      <alignment horizontal="right"/>
      <protection locked="0"/>
    </xf>
    <xf numFmtId="171" fontId="0" fillId="0" borderId="24" xfId="0" applyNumberFormat="1" applyFont="1" applyBorder="1" applyProtection="1">
      <protection locked="0"/>
    </xf>
    <xf numFmtId="171" fontId="0" fillId="0" borderId="26" xfId="0" applyNumberFormat="1" applyFont="1" applyBorder="1" applyProtection="1">
      <protection locked="0"/>
    </xf>
    <xf numFmtId="180" fontId="0" fillId="0" borderId="34" xfId="0" applyNumberFormat="1" applyFont="1" applyBorder="1"/>
    <xf numFmtId="171" fontId="0" fillId="0" borderId="34" xfId="0" applyNumberFormat="1" applyFont="1" applyBorder="1" applyProtection="1"/>
    <xf numFmtId="182" fontId="0" fillId="0" borderId="34" xfId="1" applyNumberFormat="1" applyFont="1" applyBorder="1"/>
    <xf numFmtId="182" fontId="0" fillId="0" borderId="35" xfId="1" applyNumberFormat="1" applyFont="1" applyBorder="1"/>
    <xf numFmtId="2" fontId="0" fillId="0" borderId="21" xfId="0" applyNumberFormat="1" applyBorder="1" applyProtection="1">
      <protection locked="0"/>
    </xf>
    <xf numFmtId="2" fontId="0" fillId="0" borderId="21" xfId="0" applyNumberFormat="1" applyBorder="1" applyProtection="1"/>
    <xf numFmtId="0" fontId="0" fillId="0" borderId="24" xfId="0" applyBorder="1" applyAlignment="1" applyProtection="1">
      <protection locked="0"/>
    </xf>
    <xf numFmtId="37" fontId="49" fillId="0" borderId="19" xfId="0" applyNumberFormat="1" applyFont="1" applyBorder="1" applyProtection="1">
      <protection locked="0"/>
    </xf>
    <xf numFmtId="37" fontId="49" fillId="0" borderId="39" xfId="0" applyNumberFormat="1" applyFont="1" applyBorder="1" applyProtection="1">
      <protection locked="0"/>
    </xf>
    <xf numFmtId="37" fontId="49" fillId="0" borderId="28" xfId="0" applyNumberFormat="1" applyFont="1" applyBorder="1" applyProtection="1">
      <protection locked="0"/>
    </xf>
    <xf numFmtId="14" fontId="9" fillId="0" borderId="20" xfId="0" applyNumberFormat="1" applyFont="1" applyBorder="1" applyAlignment="1" applyProtection="1">
      <alignment horizontal="center"/>
      <protection locked="0"/>
    </xf>
    <xf numFmtId="177" fontId="0" fillId="0" borderId="13" xfId="0" applyNumberFormat="1" applyBorder="1" applyProtection="1"/>
    <xf numFmtId="0" fontId="0" fillId="0" borderId="26" xfId="0" applyFont="1" applyBorder="1" applyAlignment="1" applyProtection="1">
      <alignment horizontal="center"/>
      <protection locked="0"/>
    </xf>
    <xf numFmtId="0" fontId="0" fillId="0" borderId="32" xfId="0" applyBorder="1" applyProtection="1">
      <protection locked="0"/>
    </xf>
    <xf numFmtId="0" fontId="0" fillId="0" borderId="46" xfId="0" applyBorder="1" applyProtection="1">
      <protection locked="0"/>
    </xf>
    <xf numFmtId="5" fontId="48" fillId="0" borderId="5" xfId="0" applyNumberFormat="1" applyFont="1" applyBorder="1" applyProtection="1">
      <protection locked="0"/>
    </xf>
    <xf numFmtId="3" fontId="0" fillId="0" borderId="24" xfId="0" applyNumberFormat="1" applyFont="1" applyBorder="1" applyProtection="1">
      <protection locked="0"/>
    </xf>
    <xf numFmtId="37" fontId="0" fillId="8" borderId="16" xfId="0" applyNumberFormat="1" applyFont="1" applyFill="1" applyBorder="1" applyProtection="1">
      <protection locked="0"/>
    </xf>
    <xf numFmtId="0" fontId="1" fillId="0" borderId="26" xfId="0" applyFont="1" applyBorder="1" applyProtection="1"/>
    <xf numFmtId="0" fontId="48" fillId="0" borderId="24" xfId="0" applyFont="1" applyBorder="1" applyProtection="1">
      <protection locked="0"/>
    </xf>
    <xf numFmtId="0" fontId="48" fillId="0" borderId="0" xfId="0" applyFont="1" applyProtection="1">
      <protection locked="0"/>
    </xf>
    <xf numFmtId="5" fontId="48" fillId="0" borderId="13" xfId="0" applyNumberFormat="1" applyFont="1" applyBorder="1" applyProtection="1">
      <protection locked="0"/>
    </xf>
    <xf numFmtId="37" fontId="48" fillId="0" borderId="30" xfId="0" applyNumberFormat="1" applyFont="1" applyBorder="1" applyProtection="1">
      <protection locked="0"/>
    </xf>
    <xf numFmtId="37" fontId="48" fillId="0" borderId="16" xfId="0" applyNumberFormat="1" applyFont="1" applyBorder="1" applyProtection="1">
      <protection locked="0"/>
    </xf>
    <xf numFmtId="37" fontId="48" fillId="0" borderId="5" xfId="0" applyNumberFormat="1" applyFont="1" applyBorder="1" applyProtection="1">
      <protection locked="0"/>
    </xf>
    <xf numFmtId="177" fontId="48" fillId="0" borderId="13" xfId="0" applyNumberFormat="1" applyFont="1" applyBorder="1" applyProtection="1"/>
    <xf numFmtId="37" fontId="48" fillId="0" borderId="13" xfId="0" applyNumberFormat="1" applyFont="1" applyBorder="1" applyProtection="1">
      <protection locked="0"/>
    </xf>
    <xf numFmtId="0" fontId="52" fillId="0" borderId="32" xfId="0" applyFont="1" applyBorder="1" applyAlignment="1" applyProtection="1">
      <alignment horizontal="center"/>
      <protection locked="0"/>
    </xf>
    <xf numFmtId="14" fontId="0" fillId="0" borderId="19" xfId="0" applyNumberFormat="1" applyFont="1" applyBorder="1" applyProtection="1">
      <protection locked="0"/>
    </xf>
    <xf numFmtId="0" fontId="0" fillId="0" borderId="19" xfId="0" applyFont="1" applyBorder="1" applyAlignment="1" applyProtection="1">
      <alignment horizontal="center"/>
      <protection locked="0"/>
    </xf>
    <xf numFmtId="185" fontId="0" fillId="0" borderId="19" xfId="0" applyNumberFormat="1" applyFont="1" applyBorder="1" applyProtection="1">
      <protection locked="0"/>
    </xf>
    <xf numFmtId="185" fontId="0" fillId="0" borderId="20" xfId="0" applyNumberFormat="1" applyFont="1" applyBorder="1" applyProtection="1">
      <protection locked="0"/>
    </xf>
    <xf numFmtId="0" fontId="48" fillId="0" borderId="60" xfId="0" applyFont="1" applyBorder="1"/>
    <xf numFmtId="0" fontId="48" fillId="0" borderId="60" xfId="0" applyFont="1" applyBorder="1" applyAlignment="1">
      <alignment horizontal="centerContinuous"/>
    </xf>
    <xf numFmtId="0" fontId="48" fillId="8" borderId="0" xfId="0" applyFont="1" applyFill="1" applyProtection="1">
      <protection locked="0"/>
    </xf>
    <xf numFmtId="0" fontId="0" fillId="8" borderId="0" xfId="0" applyFont="1" applyFill="1" applyProtection="1">
      <protection locked="0"/>
    </xf>
    <xf numFmtId="5" fontId="48" fillId="0" borderId="16" xfId="0" applyNumberFormat="1" applyFont="1" applyBorder="1" applyProtection="1">
      <protection locked="0"/>
    </xf>
    <xf numFmtId="0" fontId="0" fillId="8" borderId="19" xfId="0" applyFill="1" applyBorder="1" applyProtection="1">
      <protection locked="0"/>
    </xf>
    <xf numFmtId="0" fontId="48" fillId="0" borderId="16" xfId="0" applyFont="1" applyBorder="1" applyProtection="1">
      <protection locked="0"/>
    </xf>
    <xf numFmtId="5" fontId="48" fillId="0" borderId="20" xfId="0" applyNumberFormat="1" applyFont="1" applyBorder="1" applyProtection="1">
      <protection locked="0"/>
    </xf>
    <xf numFmtId="5" fontId="48" fillId="4" borderId="20" xfId="0" applyNumberFormat="1" applyFont="1" applyFill="1" applyBorder="1" applyProtection="1">
      <protection locked="0"/>
    </xf>
    <xf numFmtId="5" fontId="48" fillId="0" borderId="21" xfId="0" applyNumberFormat="1" applyFont="1" applyBorder="1" applyProtection="1">
      <protection locked="0"/>
    </xf>
    <xf numFmtId="37" fontId="48" fillId="0" borderId="20" xfId="0" applyNumberFormat="1" applyFont="1" applyBorder="1" applyProtection="1">
      <protection locked="0"/>
    </xf>
    <xf numFmtId="37" fontId="48" fillId="4" borderId="20" xfId="0" applyNumberFormat="1" applyFont="1" applyFill="1" applyBorder="1" applyProtection="1">
      <protection locked="0"/>
    </xf>
    <xf numFmtId="37" fontId="48" fillId="0" borderId="21" xfId="0" applyNumberFormat="1" applyFont="1" applyBorder="1" applyProtection="1">
      <protection locked="0"/>
    </xf>
    <xf numFmtId="0" fontId="48" fillId="0" borderId="18" xfId="0" applyFont="1" applyBorder="1"/>
    <xf numFmtId="0" fontId="48" fillId="0" borderId="15" xfId="0" applyFont="1" applyBorder="1" applyProtection="1">
      <protection locked="0"/>
    </xf>
    <xf numFmtId="0" fontId="48" fillId="0" borderId="0" xfId="0" applyFont="1" applyAlignment="1" applyProtection="1">
      <alignment horizontal="center"/>
      <protection locked="0"/>
    </xf>
    <xf numFmtId="0" fontId="0" fillId="0" borderId="0" xfId="0" applyFill="1"/>
    <xf numFmtId="0" fontId="57" fillId="0" borderId="0" xfId="0" applyFont="1"/>
    <xf numFmtId="168" fontId="25" fillId="0" borderId="0" xfId="0" applyNumberFormat="1" applyFont="1" applyBorder="1" applyProtection="1"/>
    <xf numFmtId="0" fontId="48" fillId="0" borderId="0" xfId="0" applyFont="1"/>
    <xf numFmtId="41" fontId="30" fillId="0" borderId="32" xfId="0" applyNumberFormat="1" applyFont="1" applyBorder="1" applyProtection="1">
      <protection locked="0"/>
    </xf>
    <xf numFmtId="5" fontId="0" fillId="0" borderId="0" xfId="0" applyNumberFormat="1" applyFont="1"/>
    <xf numFmtId="0" fontId="30" fillId="0" borderId="26" xfId="0" applyFont="1" applyFill="1" applyBorder="1" applyAlignment="1">
      <alignment horizontal="centerContinuous"/>
    </xf>
    <xf numFmtId="37" fontId="30" fillId="0" borderId="26" xfId="0" applyNumberFormat="1" applyFont="1" applyFill="1" applyBorder="1" applyProtection="1">
      <protection locked="0"/>
    </xf>
    <xf numFmtId="5" fontId="0" fillId="0" borderId="27" xfId="0" applyNumberFormat="1" applyFont="1" applyFill="1" applyBorder="1" applyProtection="1"/>
    <xf numFmtId="37" fontId="9" fillId="0" borderId="19" xfId="0" applyNumberFormat="1" applyFont="1" applyBorder="1" applyProtection="1">
      <protection locked="0"/>
    </xf>
    <xf numFmtId="37" fontId="9" fillId="0" borderId="88" xfId="0" applyNumberFormat="1" applyFont="1" applyBorder="1" applyProtection="1">
      <protection locked="0"/>
    </xf>
    <xf numFmtId="182" fontId="0" fillId="0" borderId="19" xfId="1" applyNumberFormat="1" applyFont="1" applyBorder="1" applyProtection="1">
      <protection locked="0"/>
    </xf>
    <xf numFmtId="0" fontId="0" fillId="0" borderId="19" xfId="0" applyFill="1" applyBorder="1" applyProtection="1">
      <protection locked="0"/>
    </xf>
    <xf numFmtId="0" fontId="0" fillId="0" borderId="21" xfId="0" applyFill="1" applyBorder="1" applyProtection="1">
      <protection locked="0"/>
    </xf>
    <xf numFmtId="2" fontId="0" fillId="0" borderId="21" xfId="0" applyNumberFormat="1" applyFill="1" applyBorder="1" applyProtection="1">
      <protection locked="0"/>
    </xf>
    <xf numFmtId="0" fontId="0" fillId="0" borderId="15" xfId="0" applyFill="1" applyBorder="1" applyProtection="1"/>
    <xf numFmtId="0" fontId="0" fillId="0" borderId="5" xfId="0" applyFill="1" applyBorder="1" applyProtection="1"/>
    <xf numFmtId="37" fontId="0" fillId="0" borderId="89" xfId="0" applyNumberFormat="1" applyFont="1" applyBorder="1" applyProtection="1">
      <protection locked="0"/>
    </xf>
    <xf numFmtId="37" fontId="0" fillId="0" borderId="90" xfId="0" applyNumberFormat="1" applyFont="1" applyBorder="1" applyProtection="1">
      <protection locked="0"/>
    </xf>
    <xf numFmtId="0" fontId="48" fillId="0" borderId="26" xfId="0" applyFont="1" applyBorder="1" applyProtection="1">
      <protection locked="0"/>
    </xf>
    <xf numFmtId="37" fontId="48" fillId="0" borderId="26" xfId="0" applyNumberFormat="1" applyFont="1" applyBorder="1" applyProtection="1">
      <protection locked="0"/>
    </xf>
    <xf numFmtId="37" fontId="48" fillId="0" borderId="26" xfId="0" applyNumberFormat="1" applyFont="1" applyBorder="1" applyProtection="1"/>
    <xf numFmtId="37" fontId="48" fillId="0" borderId="32" xfId="0" applyNumberFormat="1" applyFont="1" applyBorder="1" applyProtection="1">
      <protection locked="0"/>
    </xf>
    <xf numFmtId="0" fontId="58" fillId="0" borderId="0" xfId="0" applyFont="1" applyProtection="1">
      <protection locked="0"/>
    </xf>
    <xf numFmtId="0" fontId="48" fillId="0" borderId="16" xfId="0" applyFont="1" applyBorder="1" applyAlignment="1" applyProtection="1">
      <alignment horizontal="center"/>
      <protection locked="0"/>
    </xf>
    <xf numFmtId="14" fontId="0" fillId="0" borderId="19" xfId="0" applyNumberFormat="1" applyFont="1" applyBorder="1" applyAlignment="1" applyProtection="1">
      <alignment horizontal="center"/>
      <protection locked="0"/>
    </xf>
    <xf numFmtId="3" fontId="0" fillId="0" borderId="0" xfId="0" applyNumberFormat="1"/>
    <xf numFmtId="0" fontId="0" fillId="0" borderId="0" xfId="0" applyBorder="1" applyProtection="1">
      <protection locked="0"/>
    </xf>
    <xf numFmtId="37" fontId="0" fillId="0" borderId="91" xfId="0" applyNumberFormat="1" applyBorder="1" applyAlignment="1" applyProtection="1">
      <alignment horizontal="center"/>
    </xf>
    <xf numFmtId="0" fontId="5" fillId="0" borderId="0" xfId="0" applyFont="1" applyProtection="1">
      <protection locked="0"/>
    </xf>
    <xf numFmtId="0" fontId="0" fillId="0" borderId="91" xfId="0" applyFont="1" applyBorder="1" applyAlignment="1">
      <alignment horizontal="center"/>
    </xf>
    <xf numFmtId="0" fontId="48" fillId="0" borderId="0" xfId="0" applyFont="1" applyAlignment="1">
      <alignment horizontal="centerContinuous"/>
    </xf>
    <xf numFmtId="0" fontId="48" fillId="0" borderId="0" xfId="0" applyFont="1" applyFill="1" applyAlignment="1">
      <alignment horizontal="left"/>
    </xf>
    <xf numFmtId="0" fontId="48" fillId="0" borderId="0" xfId="0" applyFont="1" applyFill="1"/>
    <xf numFmtId="37" fontId="48" fillId="0" borderId="88" xfId="0" applyNumberFormat="1" applyFont="1" applyBorder="1" applyProtection="1">
      <protection locked="0"/>
    </xf>
    <xf numFmtId="0" fontId="34" fillId="0" borderId="26" xfId="0" applyFont="1" applyBorder="1" applyProtection="1">
      <protection locked="0"/>
    </xf>
    <xf numFmtId="0" fontId="54" fillId="0" borderId="16" xfId="0" applyFont="1" applyBorder="1" applyProtection="1">
      <protection locked="0"/>
    </xf>
    <xf numFmtId="0" fontId="2" fillId="0" borderId="16" xfId="0" applyFont="1" applyBorder="1" applyProtection="1">
      <protection locked="0"/>
    </xf>
    <xf numFmtId="0" fontId="2" fillId="0" borderId="23" xfId="0" applyFont="1" applyBorder="1" applyProtection="1">
      <protection locked="0"/>
    </xf>
    <xf numFmtId="0" fontId="55" fillId="0" borderId="15" xfId="0" applyFont="1" applyBorder="1" applyAlignment="1" applyProtection="1">
      <alignment horizontal="center"/>
      <protection locked="0"/>
    </xf>
    <xf numFmtId="0" fontId="55" fillId="0" borderId="15" xfId="0" applyFont="1" applyBorder="1" applyAlignment="1" applyProtection="1">
      <alignment horizontal="right"/>
      <protection locked="0"/>
    </xf>
    <xf numFmtId="37" fontId="55" fillId="0" borderId="15" xfId="0" applyNumberFormat="1" applyFont="1" applyBorder="1" applyProtection="1">
      <protection locked="0"/>
    </xf>
    <xf numFmtId="5" fontId="55" fillId="0" borderId="16" xfId="0" applyNumberFormat="1" applyFont="1" applyBorder="1" applyProtection="1">
      <protection locked="0"/>
    </xf>
    <xf numFmtId="37" fontId="55" fillId="0" borderId="16" xfId="0" applyNumberFormat="1" applyFont="1" applyBorder="1" applyProtection="1">
      <protection locked="0"/>
    </xf>
    <xf numFmtId="37" fontId="55" fillId="5" borderId="42" xfId="0" applyNumberFormat="1" applyFont="1" applyFill="1" applyBorder="1" applyProtection="1">
      <protection locked="0"/>
    </xf>
    <xf numFmtId="5" fontId="55" fillId="0" borderId="42" xfId="0" applyNumberFormat="1" applyFont="1" applyBorder="1" applyProtection="1">
      <protection locked="0"/>
    </xf>
    <xf numFmtId="39" fontId="55" fillId="0" borderId="5" xfId="0" applyNumberFormat="1" applyFont="1" applyBorder="1" applyProtection="1">
      <protection locked="0"/>
    </xf>
    <xf numFmtId="39" fontId="55" fillId="0" borderId="44" xfId="0" applyNumberFormat="1" applyFont="1" applyBorder="1" applyProtection="1">
      <protection locked="0"/>
    </xf>
    <xf numFmtId="39" fontId="55" fillId="4" borderId="5" xfId="0" applyNumberFormat="1" applyFont="1" applyFill="1" applyBorder="1" applyProtection="1">
      <protection locked="0"/>
    </xf>
    <xf numFmtId="37" fontId="48" fillId="0" borderId="15" xfId="0" applyNumberFormat="1" applyFont="1" applyBorder="1" applyProtection="1">
      <protection locked="0"/>
    </xf>
    <xf numFmtId="37" fontId="48" fillId="0" borderId="75" xfId="0" applyNumberFormat="1" applyFont="1" applyBorder="1" applyProtection="1">
      <protection locked="0"/>
    </xf>
    <xf numFmtId="37" fontId="48" fillId="0" borderId="76" xfId="0" applyNumberFormat="1" applyFont="1" applyBorder="1" applyProtection="1">
      <protection locked="0"/>
    </xf>
    <xf numFmtId="5" fontId="48" fillId="0" borderId="75" xfId="0" applyNumberFormat="1" applyFont="1" applyBorder="1" applyProtection="1">
      <protection locked="0"/>
    </xf>
    <xf numFmtId="5" fontId="48" fillId="0" borderId="76" xfId="0" applyNumberFormat="1" applyFont="1" applyBorder="1" applyProtection="1">
      <protection locked="0"/>
    </xf>
    <xf numFmtId="5" fontId="48" fillId="0" borderId="38" xfId="0" applyNumberFormat="1" applyFont="1" applyBorder="1" applyProtection="1">
      <protection locked="0"/>
    </xf>
    <xf numFmtId="37" fontId="48" fillId="4" borderId="38" xfId="0" applyNumberFormat="1" applyFont="1" applyFill="1" applyBorder="1" applyProtection="1">
      <protection locked="0"/>
    </xf>
    <xf numFmtId="37" fontId="48" fillId="0" borderId="38" xfId="0" applyNumberFormat="1" applyFont="1" applyBorder="1" applyProtection="1">
      <protection locked="0"/>
    </xf>
    <xf numFmtId="37" fontId="48" fillId="0" borderId="27" xfId="0" applyNumberFormat="1" applyFont="1" applyBorder="1" applyProtection="1">
      <protection locked="0"/>
    </xf>
    <xf numFmtId="37" fontId="48" fillId="4" borderId="11" xfId="0" applyNumberFormat="1" applyFont="1" applyFill="1" applyBorder="1" applyProtection="1"/>
    <xf numFmtId="5" fontId="48" fillId="0" borderId="30" xfId="0" applyNumberFormat="1" applyFont="1" applyBorder="1" applyProtection="1">
      <protection locked="0"/>
    </xf>
    <xf numFmtId="14" fontId="48" fillId="0" borderId="0" xfId="0" applyNumberFormat="1" applyFont="1" applyProtection="1">
      <protection locked="0"/>
    </xf>
    <xf numFmtId="14" fontId="48" fillId="0" borderId="16" xfId="0" applyNumberFormat="1" applyFont="1" applyBorder="1" applyProtection="1">
      <protection locked="0"/>
    </xf>
    <xf numFmtId="39" fontId="48" fillId="0" borderId="0" xfId="0" applyNumberFormat="1" applyFont="1" applyProtection="1">
      <protection locked="0"/>
    </xf>
    <xf numFmtId="37" fontId="2" fillId="0" borderId="26" xfId="0" applyNumberFormat="1" applyFont="1" applyBorder="1" applyProtection="1">
      <protection locked="0"/>
    </xf>
    <xf numFmtId="14" fontId="2" fillId="0" borderId="26" xfId="0" applyNumberFormat="1" applyFont="1" applyBorder="1" applyAlignment="1" applyProtection="1">
      <alignment horizontal="right"/>
      <protection locked="0"/>
    </xf>
    <xf numFmtId="20" fontId="2" fillId="0" borderId="32" xfId="0" applyNumberFormat="1" applyFont="1" applyBorder="1" applyProtection="1">
      <protection locked="0"/>
    </xf>
    <xf numFmtId="0" fontId="34" fillId="0" borderId="0" xfId="0" applyFont="1" applyProtection="1">
      <protection locked="0"/>
    </xf>
    <xf numFmtId="0" fontId="2" fillId="0" borderId="0" xfId="0" applyFont="1" applyAlignment="1" applyProtection="1">
      <alignment horizontal="right"/>
      <protection locked="0"/>
    </xf>
    <xf numFmtId="0" fontId="40" fillId="0" borderId="0" xfId="0" applyFont="1" applyAlignment="1" applyProtection="1">
      <alignment vertical="top"/>
      <protection locked="0"/>
    </xf>
    <xf numFmtId="0" fontId="43" fillId="0" borderId="0" xfId="0" applyFont="1" applyProtection="1">
      <protection locked="0"/>
    </xf>
    <xf numFmtId="0" fontId="2" fillId="0" borderId="6" xfId="0" applyFont="1" applyBorder="1" applyProtection="1">
      <protection locked="0"/>
    </xf>
    <xf numFmtId="0" fontId="4" fillId="0" borderId="38" xfId="0" applyFont="1" applyBorder="1" applyProtection="1">
      <protection locked="0"/>
    </xf>
    <xf numFmtId="0" fontId="48" fillId="0" borderId="38" xfId="0" applyFont="1" applyBorder="1" applyAlignment="1">
      <alignment horizontal="right"/>
    </xf>
    <xf numFmtId="0" fontId="4" fillId="0" borderId="26" xfId="0" applyFont="1" applyBorder="1" applyProtection="1">
      <protection locked="0"/>
    </xf>
    <xf numFmtId="0" fontId="48" fillId="0" borderId="20" xfId="0" applyFont="1" applyBorder="1" applyProtection="1">
      <protection locked="0"/>
    </xf>
    <xf numFmtId="0" fontId="48" fillId="0" borderId="20" xfId="0" applyFont="1" applyBorder="1" applyAlignment="1" applyProtection="1">
      <alignment horizontal="center"/>
      <protection locked="0"/>
    </xf>
    <xf numFmtId="37" fontId="48" fillId="0" borderId="77" xfId="0" applyNumberFormat="1" applyFont="1" applyBorder="1" applyProtection="1">
      <protection locked="0"/>
    </xf>
    <xf numFmtId="37" fontId="48" fillId="0" borderId="78" xfId="0" applyNumberFormat="1" applyFont="1" applyBorder="1" applyProtection="1">
      <protection locked="0"/>
    </xf>
    <xf numFmtId="0" fontId="48" fillId="0" borderId="0" xfId="0" applyFont="1" applyAlignment="1">
      <alignment horizontal="left" wrapText="1"/>
    </xf>
  </cellXfs>
  <cellStyles count="16">
    <cellStyle name="Comma" xfId="1" builtinId="3"/>
    <cellStyle name="Comma 2" xfId="2"/>
    <cellStyle name="Comma 2 2" xfId="3"/>
    <cellStyle name="Comma 3" xfId="4"/>
    <cellStyle name="Comma 4" xfId="5"/>
    <cellStyle name="Currency 2" xfId="6"/>
    <cellStyle name="Currency 2 2" xfId="7"/>
    <cellStyle name="Currency 3" xfId="8"/>
    <cellStyle name="Normal" xfId="0" builtinId="0"/>
    <cellStyle name="Normal 2" xfId="9"/>
    <cellStyle name="Normal 2 2" xfId="10"/>
    <cellStyle name="Normal 3" xfId="11"/>
    <cellStyle name="Normal 4" xfId="12"/>
    <cellStyle name="Normal 5" xfId="13"/>
    <cellStyle name="Percent" xfId="14" builtinId="5"/>
    <cellStyle name="Percent 2" xfId="15"/>
  </cellStyles>
  <dxfs count="1">
    <dxf>
      <font>
        <color theme="0"/>
      </font>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ransitionEvaluation="1">
    <tabColor rgb="FFFFFF00"/>
    <pageSetUpPr fitToPage="1"/>
  </sheetPr>
  <dimension ref="A3:H57"/>
  <sheetViews>
    <sheetView tabSelected="1" workbookViewId="0"/>
  </sheetViews>
  <sheetFormatPr defaultColWidth="11.44140625" defaultRowHeight="15"/>
  <sheetData>
    <row r="3" spans="1:8" ht="15.75">
      <c r="A3" s="1" t="s">
        <v>1995</v>
      </c>
      <c r="B3" s="2"/>
      <c r="C3" s="2"/>
      <c r="D3" s="3"/>
      <c r="E3" s="3"/>
      <c r="F3" s="2"/>
      <c r="G3" s="2"/>
      <c r="H3" s="2"/>
    </row>
    <row r="4" spans="1:8" ht="15.75">
      <c r="A4" s="4"/>
    </row>
    <row r="5" spans="1:8" ht="15.75">
      <c r="A5" s="5" t="s">
        <v>1996</v>
      </c>
      <c r="B5" s="2"/>
      <c r="C5" s="2"/>
      <c r="D5" s="2"/>
      <c r="E5" s="2"/>
      <c r="F5" s="2"/>
      <c r="G5" s="2"/>
      <c r="H5" s="2"/>
    </row>
    <row r="6" spans="1:8" ht="15.75">
      <c r="A6" s="5"/>
      <c r="B6" s="2"/>
      <c r="C6" s="2"/>
      <c r="D6" s="2"/>
      <c r="E6" s="2"/>
      <c r="F6" s="2"/>
      <c r="G6" s="2"/>
      <c r="H6" s="2"/>
    </row>
    <row r="7" spans="1:8" ht="15.75">
      <c r="A7" s="6" t="s">
        <v>1997</v>
      </c>
      <c r="B7" s="7"/>
      <c r="C7" s="7"/>
      <c r="D7" s="7"/>
      <c r="E7" s="7"/>
      <c r="F7" s="7"/>
      <c r="G7" s="7"/>
      <c r="H7" s="7"/>
    </row>
    <row r="10" spans="1:8" ht="15.75">
      <c r="A10" s="8"/>
      <c r="B10" s="9" t="s">
        <v>1998</v>
      </c>
    </row>
    <row r="11" spans="1:8">
      <c r="B11" t="s">
        <v>1999</v>
      </c>
    </row>
    <row r="12" spans="1:8">
      <c r="B12" t="s">
        <v>1019</v>
      </c>
    </row>
    <row r="13" spans="1:8">
      <c r="B13" t="s">
        <v>2000</v>
      </c>
    </row>
    <row r="14" spans="1:8">
      <c r="B14" t="s">
        <v>2001</v>
      </c>
    </row>
    <row r="15" spans="1:8">
      <c r="B15" t="s">
        <v>376</v>
      </c>
    </row>
    <row r="17" spans="1:2" ht="15.75">
      <c r="A17" s="8"/>
      <c r="B17" s="9" t="s">
        <v>377</v>
      </c>
    </row>
    <row r="18" spans="1:2">
      <c r="B18" t="s">
        <v>378</v>
      </c>
    </row>
    <row r="19" spans="1:2">
      <c r="B19" t="s">
        <v>379</v>
      </c>
    </row>
    <row r="20" spans="1:2">
      <c r="B20" t="s">
        <v>380</v>
      </c>
    </row>
    <row r="21" spans="1:2">
      <c r="B21" t="s">
        <v>381</v>
      </c>
    </row>
    <row r="22" spans="1:2" ht="15.75">
      <c r="A22" s="8"/>
      <c r="B22" s="10" t="s">
        <v>382</v>
      </c>
    </row>
    <row r="23" spans="1:2" ht="15.75">
      <c r="A23" s="8"/>
      <c r="B23" s="10" t="s">
        <v>383</v>
      </c>
    </row>
    <row r="24" spans="1:2" ht="15.75">
      <c r="A24" s="8"/>
      <c r="B24" s="10" t="s">
        <v>384</v>
      </c>
    </row>
    <row r="27" spans="1:2" ht="15.75">
      <c r="A27" s="8"/>
      <c r="B27" s="9" t="s">
        <v>385</v>
      </c>
    </row>
    <row r="28" spans="1:2">
      <c r="B28" t="s">
        <v>386</v>
      </c>
    </row>
    <row r="29" spans="1:2">
      <c r="B29" t="s">
        <v>387</v>
      </c>
    </row>
    <row r="30" spans="1:2">
      <c r="B30" t="s">
        <v>381</v>
      </c>
    </row>
    <row r="32" spans="1:2" ht="15.75">
      <c r="A32" s="8"/>
      <c r="B32" s="10" t="s">
        <v>2010</v>
      </c>
    </row>
    <row r="33" spans="1:7" ht="15.75">
      <c r="B33" s="11" t="s">
        <v>2011</v>
      </c>
    </row>
    <row r="34" spans="1:7" ht="15.75">
      <c r="A34" s="8"/>
      <c r="B34" s="9" t="s">
        <v>2012</v>
      </c>
    </row>
    <row r="35" spans="1:7">
      <c r="B35" t="s">
        <v>160</v>
      </c>
    </row>
    <row r="36" spans="1:7">
      <c r="B36" t="s">
        <v>2013</v>
      </c>
    </row>
    <row r="37" spans="1:7">
      <c r="B37" t="s">
        <v>161</v>
      </c>
    </row>
    <row r="39" spans="1:7" ht="15.75">
      <c r="A39" s="8"/>
      <c r="B39" s="9" t="s">
        <v>2014</v>
      </c>
    </row>
    <row r="40" spans="1:7">
      <c r="B40" s="1429" t="s">
        <v>2205</v>
      </c>
      <c r="C40" s="1429"/>
      <c r="D40" s="1429"/>
      <c r="E40" s="1429"/>
      <c r="F40" s="1429"/>
      <c r="G40" s="1429"/>
    </row>
    <row r="41" spans="1:7">
      <c r="B41" s="1429"/>
      <c r="C41" s="1429"/>
      <c r="D41" s="1429"/>
      <c r="E41" s="1429"/>
      <c r="F41" s="1429"/>
      <c r="G41" s="1429"/>
    </row>
    <row r="42" spans="1:7">
      <c r="B42" s="1429"/>
      <c r="C42" s="1429"/>
      <c r="D42" s="1429"/>
      <c r="E42" s="1429"/>
      <c r="F42" s="1429"/>
      <c r="G42" s="1429"/>
    </row>
    <row r="43" spans="1:7">
      <c r="B43" s="1429"/>
      <c r="C43" s="1429"/>
      <c r="D43" s="1429"/>
      <c r="E43" s="1429"/>
      <c r="F43" s="1429"/>
      <c r="G43" s="1429"/>
    </row>
    <row r="44" spans="1:7">
      <c r="B44" s="1429"/>
      <c r="C44" s="1429"/>
      <c r="D44" s="1429"/>
      <c r="E44" s="1429"/>
      <c r="F44" s="1429"/>
      <c r="G44" s="1429"/>
    </row>
    <row r="45" spans="1:7">
      <c r="B45" s="1429"/>
      <c r="C45" s="1429"/>
      <c r="D45" s="1429"/>
      <c r="E45" s="1429"/>
      <c r="F45" s="1429"/>
      <c r="G45" s="1429"/>
    </row>
    <row r="46" spans="1:7">
      <c r="B46" s="1429"/>
      <c r="C46" s="1429"/>
      <c r="D46" s="1429"/>
      <c r="E46" s="1429"/>
      <c r="F46" s="1429"/>
      <c r="G46" s="1429"/>
    </row>
    <row r="47" spans="1:7">
      <c r="B47" s="1429"/>
      <c r="C47" s="1429"/>
      <c r="D47" s="1429"/>
      <c r="E47" s="1429"/>
      <c r="F47" s="1429"/>
      <c r="G47" s="1429"/>
    </row>
    <row r="49" spans="1:4" ht="15.75">
      <c r="A49" s="8"/>
      <c r="B49" s="9" t="s">
        <v>2015</v>
      </c>
    </row>
    <row r="50" spans="1:4" ht="15.75">
      <c r="A50" s="8"/>
      <c r="B50" s="4" t="s">
        <v>2016</v>
      </c>
      <c r="C50" s="12"/>
      <c r="D50" s="13" t="s">
        <v>1860</v>
      </c>
    </row>
    <row r="52" spans="1:4" ht="15.75">
      <c r="A52" s="8"/>
      <c r="B52" s="4" t="s">
        <v>2017</v>
      </c>
      <c r="C52" s="1217" t="s">
        <v>2210</v>
      </c>
    </row>
    <row r="57" spans="1:4">
      <c r="A57" s="8"/>
      <c r="B57" t="s">
        <v>381</v>
      </c>
    </row>
  </sheetData>
  <mergeCells count="1">
    <mergeCell ref="B40:G47"/>
  </mergeCells>
  <phoneticPr fontId="43" type="noConversion"/>
  <pageMargins left="0.5" right="0.5" top="0.5" bottom="0.5" header="0.5" footer="0.5"/>
  <pageSetup scale="70" orientation="portrait" r:id="rId1"/>
  <headerFooter alignWithMargins="0"/>
</worksheet>
</file>

<file path=xl/worksheets/sheet10.xml><?xml version="1.0" encoding="utf-8"?>
<worksheet xmlns="http://schemas.openxmlformats.org/spreadsheetml/2006/main" xmlns:r="http://schemas.openxmlformats.org/officeDocument/2006/relationships">
  <sheetPr transitionEvaluation="1">
    <tabColor rgb="FFFFFF00"/>
    <pageSetUpPr fitToPage="1"/>
  </sheetPr>
  <dimension ref="A1:G44"/>
  <sheetViews>
    <sheetView workbookViewId="0"/>
  </sheetViews>
  <sheetFormatPr defaultColWidth="11.44140625" defaultRowHeight="15"/>
  <sheetData>
    <row r="1" spans="1:7">
      <c r="A1" s="58"/>
      <c r="B1" s="59"/>
      <c r="C1" s="59"/>
      <c r="D1" s="59"/>
      <c r="E1" s="59"/>
      <c r="F1" s="59"/>
      <c r="G1" s="60"/>
    </row>
    <row r="2" spans="1:7">
      <c r="A2" s="61"/>
      <c r="B2" s="8"/>
      <c r="C2" s="8"/>
      <c r="D2" s="8"/>
      <c r="E2" s="8"/>
      <c r="F2" s="8"/>
      <c r="G2" s="62"/>
    </row>
    <row r="3" spans="1:7">
      <c r="A3" s="61"/>
      <c r="B3" s="8"/>
      <c r="C3" s="8"/>
      <c r="D3" s="8"/>
      <c r="E3" s="8"/>
      <c r="F3" s="8"/>
      <c r="G3" s="62"/>
    </row>
    <row r="4" spans="1:7">
      <c r="A4" s="61"/>
      <c r="B4" s="8"/>
      <c r="C4" s="8"/>
      <c r="D4" s="8"/>
      <c r="E4" s="8"/>
      <c r="F4" s="8"/>
      <c r="G4" s="62"/>
    </row>
    <row r="5" spans="1:7">
      <c r="A5" s="61"/>
      <c r="B5" s="8"/>
      <c r="C5" s="8"/>
      <c r="D5" s="8"/>
      <c r="E5" s="8"/>
      <c r="F5" s="8"/>
      <c r="G5" s="62"/>
    </row>
    <row r="6" spans="1:7">
      <c r="A6" s="61"/>
      <c r="B6" s="8"/>
      <c r="C6" s="8"/>
      <c r="D6" s="8"/>
      <c r="E6" s="8"/>
      <c r="F6" s="8"/>
      <c r="G6" s="62"/>
    </row>
    <row r="7" spans="1:7">
      <c r="A7" s="61"/>
      <c r="B7" s="8"/>
      <c r="C7" s="8"/>
      <c r="D7" s="8"/>
      <c r="E7" s="8"/>
      <c r="F7" s="8"/>
      <c r="G7" s="62"/>
    </row>
    <row r="8" spans="1:7">
      <c r="A8" s="61"/>
      <c r="B8" s="8"/>
      <c r="C8" s="8"/>
      <c r="D8" s="8"/>
      <c r="E8" s="8"/>
      <c r="F8" s="8"/>
      <c r="G8" s="62"/>
    </row>
    <row r="9" spans="1:7">
      <c r="A9" s="61"/>
      <c r="B9" s="8"/>
      <c r="C9" s="8"/>
      <c r="D9" s="8"/>
      <c r="E9" s="8"/>
      <c r="F9" s="8"/>
      <c r="G9" s="62"/>
    </row>
    <row r="10" spans="1:7">
      <c r="A10" s="61"/>
      <c r="B10" s="8"/>
      <c r="C10" s="8"/>
      <c r="D10" s="8"/>
      <c r="E10" s="8"/>
      <c r="F10" s="8"/>
      <c r="G10" s="62"/>
    </row>
    <row r="11" spans="1:7">
      <c r="A11" s="61"/>
      <c r="B11" s="8"/>
      <c r="C11" s="8"/>
      <c r="D11" s="8"/>
      <c r="E11" s="8"/>
      <c r="F11" s="8"/>
      <c r="G11" s="62"/>
    </row>
    <row r="12" spans="1:7">
      <c r="A12" s="61"/>
      <c r="B12" s="8"/>
      <c r="C12" s="8"/>
      <c r="D12" s="8"/>
      <c r="E12" s="8"/>
      <c r="F12" s="8"/>
      <c r="G12" s="62"/>
    </row>
    <row r="13" spans="1:7">
      <c r="A13" s="61"/>
      <c r="B13" s="8"/>
      <c r="C13" s="8"/>
      <c r="D13" s="8"/>
      <c r="E13" s="8"/>
      <c r="F13" s="8"/>
      <c r="G13" s="62"/>
    </row>
    <row r="14" spans="1:7">
      <c r="A14" s="61"/>
      <c r="B14" s="8"/>
      <c r="C14" s="8"/>
      <c r="D14" s="8"/>
      <c r="E14" s="8"/>
      <c r="F14" s="8"/>
      <c r="G14" s="62"/>
    </row>
    <row r="15" spans="1:7">
      <c r="A15" s="61"/>
      <c r="B15" s="8"/>
      <c r="C15" s="8"/>
      <c r="D15" s="8"/>
      <c r="E15" s="8"/>
      <c r="F15" s="8"/>
      <c r="G15" s="62"/>
    </row>
    <row r="16" spans="1:7">
      <c r="A16" s="61"/>
      <c r="B16" s="8"/>
      <c r="C16" s="8"/>
      <c r="D16" s="8"/>
      <c r="E16" s="8"/>
      <c r="F16" s="8"/>
      <c r="G16" s="62"/>
    </row>
    <row r="17" spans="1:7">
      <c r="A17" s="61"/>
      <c r="B17" s="8"/>
      <c r="C17" s="8"/>
      <c r="D17" s="8"/>
      <c r="E17" s="8"/>
      <c r="F17" s="8"/>
      <c r="G17" s="62"/>
    </row>
    <row r="18" spans="1:7">
      <c r="A18" s="61"/>
      <c r="B18" s="8"/>
      <c r="C18" s="8"/>
      <c r="D18" s="8"/>
      <c r="E18" s="8"/>
      <c r="F18" s="8"/>
      <c r="G18" s="62"/>
    </row>
    <row r="19" spans="1:7">
      <c r="A19" s="61"/>
      <c r="B19" s="8"/>
      <c r="C19" s="8"/>
      <c r="D19" s="8"/>
      <c r="E19" s="8"/>
      <c r="F19" s="8"/>
      <c r="G19" s="62"/>
    </row>
    <row r="20" spans="1:7">
      <c r="A20" s="61"/>
      <c r="B20" s="8"/>
      <c r="C20" s="8"/>
      <c r="D20" s="8"/>
      <c r="E20" s="8"/>
      <c r="F20" s="8"/>
      <c r="G20" s="62"/>
    </row>
    <row r="21" spans="1:7">
      <c r="A21" s="61"/>
      <c r="B21" s="8"/>
      <c r="C21" s="8"/>
      <c r="D21" s="8"/>
      <c r="E21" s="8"/>
      <c r="F21" s="8"/>
      <c r="G21" s="62"/>
    </row>
    <row r="22" spans="1:7">
      <c r="A22" s="61"/>
      <c r="B22" s="8"/>
      <c r="C22" s="8"/>
      <c r="D22" s="8"/>
      <c r="E22" s="8"/>
      <c r="F22" s="8"/>
      <c r="G22" s="62"/>
    </row>
    <row r="23" spans="1:7">
      <c r="A23" s="63" t="s">
        <v>1536</v>
      </c>
      <c r="B23" s="2"/>
      <c r="C23" s="2"/>
      <c r="D23" s="2"/>
      <c r="E23" s="2"/>
      <c r="F23" s="2"/>
      <c r="G23" s="64"/>
    </row>
    <row r="24" spans="1:7">
      <c r="A24" s="61"/>
      <c r="B24" s="8"/>
      <c r="C24" s="8"/>
      <c r="D24" s="8"/>
      <c r="E24" s="8"/>
      <c r="F24" s="8"/>
      <c r="G24" s="62"/>
    </row>
    <row r="25" spans="1:7">
      <c r="A25" s="61"/>
      <c r="B25" s="8"/>
      <c r="C25" s="8"/>
      <c r="D25" s="8"/>
      <c r="E25" s="8"/>
      <c r="F25" s="8"/>
      <c r="G25" s="62"/>
    </row>
    <row r="26" spans="1:7">
      <c r="A26" s="61"/>
      <c r="B26" s="8"/>
      <c r="C26" s="8"/>
      <c r="D26" s="8"/>
      <c r="E26" s="8"/>
      <c r="F26" s="8"/>
      <c r="G26" s="62"/>
    </row>
    <row r="27" spans="1:7">
      <c r="A27" s="61"/>
      <c r="B27" s="8"/>
      <c r="C27" s="8"/>
      <c r="D27" s="8"/>
      <c r="E27" s="8"/>
      <c r="F27" s="8"/>
      <c r="G27" s="62"/>
    </row>
    <row r="28" spans="1:7">
      <c r="A28" s="61"/>
      <c r="B28" s="8"/>
      <c r="C28" s="8"/>
      <c r="D28" s="8"/>
      <c r="E28" s="8"/>
      <c r="F28" s="8"/>
      <c r="G28" s="62"/>
    </row>
    <row r="29" spans="1:7">
      <c r="A29" s="61"/>
      <c r="B29" s="8"/>
      <c r="C29" s="8"/>
      <c r="D29" s="8"/>
      <c r="E29" s="8"/>
      <c r="F29" s="8"/>
      <c r="G29" s="62"/>
    </row>
    <row r="30" spans="1:7">
      <c r="A30" s="61"/>
      <c r="B30" s="8"/>
      <c r="C30" s="8"/>
      <c r="D30" s="8"/>
      <c r="E30" s="8"/>
      <c r="F30" s="8"/>
      <c r="G30" s="62"/>
    </row>
    <row r="31" spans="1:7">
      <c r="A31" s="61"/>
      <c r="B31" s="8"/>
      <c r="C31" s="8"/>
      <c r="D31" s="8"/>
      <c r="E31" s="8"/>
      <c r="F31" s="8"/>
      <c r="G31" s="62"/>
    </row>
    <row r="32" spans="1:7">
      <c r="A32" s="61"/>
      <c r="B32" s="8"/>
      <c r="C32" s="8"/>
      <c r="D32" s="8"/>
      <c r="E32" s="8"/>
      <c r="F32" s="8"/>
      <c r="G32" s="62"/>
    </row>
    <row r="33" spans="1:7">
      <c r="A33" s="61"/>
      <c r="B33" s="8"/>
      <c r="C33" s="8"/>
      <c r="D33" s="8"/>
      <c r="E33" s="8"/>
      <c r="F33" s="8"/>
      <c r="G33" s="62"/>
    </row>
    <row r="34" spans="1:7">
      <c r="A34" s="61"/>
      <c r="B34" s="8"/>
      <c r="C34" s="8"/>
      <c r="D34" s="8"/>
      <c r="E34" s="8"/>
      <c r="F34" s="8"/>
      <c r="G34" s="62"/>
    </row>
    <row r="35" spans="1:7">
      <c r="A35" s="61"/>
      <c r="B35" s="8"/>
      <c r="C35" s="8"/>
      <c r="D35" s="8"/>
      <c r="E35" s="8"/>
      <c r="F35" s="8"/>
      <c r="G35" s="62"/>
    </row>
    <row r="36" spans="1:7">
      <c r="A36" s="61"/>
      <c r="B36" s="8"/>
      <c r="C36" s="8"/>
      <c r="D36" s="8"/>
      <c r="E36" s="8"/>
      <c r="F36" s="8"/>
      <c r="G36" s="62"/>
    </row>
    <row r="37" spans="1:7">
      <c r="A37" s="61"/>
      <c r="B37" s="8"/>
      <c r="C37" s="8"/>
      <c r="D37" s="8"/>
      <c r="E37" s="8"/>
      <c r="F37" s="8"/>
      <c r="G37" s="62"/>
    </row>
    <row r="38" spans="1:7">
      <c r="A38" s="61"/>
      <c r="B38" s="8"/>
      <c r="C38" s="8"/>
      <c r="D38" s="8"/>
      <c r="E38" s="8"/>
      <c r="F38" s="8"/>
      <c r="G38" s="62"/>
    </row>
    <row r="39" spans="1:7">
      <c r="A39" s="61"/>
      <c r="B39" s="8"/>
      <c r="C39" s="8"/>
      <c r="D39" s="8"/>
      <c r="E39" s="8"/>
      <c r="F39" s="8"/>
      <c r="G39" s="62"/>
    </row>
    <row r="40" spans="1:7">
      <c r="A40" s="61"/>
      <c r="B40" s="8"/>
      <c r="C40" s="8"/>
      <c r="D40" s="8"/>
      <c r="E40" s="8"/>
      <c r="F40" s="8"/>
      <c r="G40" s="62"/>
    </row>
    <row r="41" spans="1:7">
      <c r="A41" s="61"/>
      <c r="B41" s="8"/>
      <c r="C41" s="8"/>
      <c r="D41" s="8"/>
      <c r="E41" s="8"/>
      <c r="F41" s="8"/>
      <c r="G41" s="62"/>
    </row>
    <row r="42" spans="1:7">
      <c r="A42" s="61"/>
      <c r="B42" s="8"/>
      <c r="C42" s="8"/>
      <c r="D42" s="8"/>
      <c r="E42" s="8"/>
      <c r="F42" s="8"/>
      <c r="G42" s="62"/>
    </row>
    <row r="43" spans="1:7">
      <c r="A43" s="61"/>
      <c r="B43" s="8"/>
      <c r="C43" s="8"/>
      <c r="D43" s="8"/>
      <c r="E43" s="8"/>
      <c r="F43" s="8"/>
      <c r="G43" s="62"/>
    </row>
    <row r="44" spans="1:7" ht="15.75" thickBot="1">
      <c r="A44" s="65"/>
      <c r="B44" s="66"/>
      <c r="C44" s="66"/>
      <c r="D44" s="66"/>
      <c r="E44" s="66"/>
      <c r="F44" s="66"/>
      <c r="G44" s="67"/>
    </row>
  </sheetData>
  <phoneticPr fontId="43" type="noConversion"/>
  <pageMargins left="0.5" right="0.5" top="0.5" bottom="0.5"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sheetPr transitionEvaluation="1">
    <tabColor rgb="FFFFFF00"/>
    <pageSetUpPr fitToPage="1"/>
  </sheetPr>
  <dimension ref="A1:O74"/>
  <sheetViews>
    <sheetView workbookViewId="0"/>
  </sheetViews>
  <sheetFormatPr defaultColWidth="11.44140625" defaultRowHeight="15"/>
  <cols>
    <col min="1" max="1" width="4.77734375" customWidth="1"/>
    <col min="2" max="2" width="40.77734375" customWidth="1"/>
    <col min="3" max="3" width="11.44140625" customWidth="1"/>
    <col min="4" max="5" width="14.77734375" customWidth="1"/>
    <col min="6" max="6" width="12.33203125" bestFit="1" customWidth="1"/>
    <col min="7" max="7" width="3.77734375" customWidth="1"/>
    <col min="8" max="8" width="40.77734375" customWidth="1"/>
    <col min="9" max="9" width="11.44140625" customWidth="1"/>
    <col min="10" max="11" width="13.77734375" customWidth="1"/>
    <col min="12" max="12" width="11.77734375" customWidth="1"/>
    <col min="13" max="13" width="4.77734375" customWidth="1"/>
  </cols>
  <sheetData>
    <row r="1" spans="1:15" ht="15.75" thickBot="1">
      <c r="B1" t="str">
        <f>'Read Me First'!D50</f>
        <v>Village of Fairport</v>
      </c>
      <c r="D1" s="149" t="str">
        <f>'Read Me First'!C52</f>
        <v>Year Ended 5/31/2014</v>
      </c>
      <c r="E1" s="149"/>
      <c r="F1" s="149"/>
      <c r="H1" s="215" t="str">
        <f>'Read Me First'!D50</f>
        <v>Village of Fairport</v>
      </c>
      <c r="J1" s="149" t="str">
        <f>'Read Me First'!C52</f>
        <v>Year Ended 5/31/2014</v>
      </c>
      <c r="K1" s="149"/>
      <c r="L1" s="149"/>
      <c r="M1" s="149"/>
    </row>
    <row r="2" spans="1:15">
      <c r="A2" s="216"/>
      <c r="B2" s="180"/>
      <c r="C2" s="180"/>
      <c r="D2" s="180"/>
      <c r="E2" s="180"/>
      <c r="F2" s="92"/>
      <c r="H2" s="179"/>
      <c r="I2" s="180"/>
      <c r="J2" s="180"/>
      <c r="K2" s="180"/>
      <c r="L2" s="91"/>
      <c r="M2" s="92"/>
    </row>
    <row r="3" spans="1:15" ht="15.75">
      <c r="A3" s="182" t="s">
        <v>1461</v>
      </c>
      <c r="B3" s="183"/>
      <c r="C3" s="183"/>
      <c r="D3" s="183"/>
      <c r="E3" s="183"/>
      <c r="F3" s="184"/>
      <c r="H3" s="182" t="s">
        <v>1184</v>
      </c>
      <c r="I3" s="217"/>
      <c r="J3" s="183"/>
      <c r="K3" s="183"/>
      <c r="L3" s="183"/>
      <c r="M3" s="137"/>
    </row>
    <row r="4" spans="1:15">
      <c r="A4" s="199"/>
      <c r="B4" s="218"/>
      <c r="C4" s="218"/>
      <c r="D4" s="219"/>
      <c r="E4" s="220"/>
      <c r="F4" s="221"/>
      <c r="H4" s="199"/>
      <c r="I4" s="218"/>
      <c r="J4" s="219"/>
      <c r="K4" s="220"/>
      <c r="L4" s="219"/>
      <c r="M4" s="221"/>
    </row>
    <row r="5" spans="1:15">
      <c r="A5" s="222"/>
      <c r="B5" s="183"/>
      <c r="C5" s="223" t="s">
        <v>1185</v>
      </c>
      <c r="D5" s="223" t="s">
        <v>1186</v>
      </c>
      <c r="E5" s="224" t="s">
        <v>1186</v>
      </c>
      <c r="F5" s="225" t="s">
        <v>1187</v>
      </c>
      <c r="H5" s="226"/>
      <c r="I5" s="223" t="s">
        <v>1185</v>
      </c>
      <c r="J5" s="223" t="s">
        <v>1186</v>
      </c>
      <c r="K5" s="224" t="s">
        <v>1186</v>
      </c>
      <c r="L5" s="227" t="s">
        <v>1187</v>
      </c>
      <c r="M5" s="228"/>
    </row>
    <row r="6" spans="1:15">
      <c r="A6" s="222" t="s">
        <v>1468</v>
      </c>
      <c r="B6" s="183" t="s">
        <v>1188</v>
      </c>
      <c r="C6" s="223" t="s">
        <v>1189</v>
      </c>
      <c r="D6" s="223" t="s">
        <v>1190</v>
      </c>
      <c r="E6" s="224" t="s">
        <v>1191</v>
      </c>
      <c r="F6" s="225" t="s">
        <v>1192</v>
      </c>
      <c r="H6" s="226" t="s">
        <v>1188</v>
      </c>
      <c r="I6" s="223" t="s">
        <v>1189</v>
      </c>
      <c r="J6" s="223" t="s">
        <v>1190</v>
      </c>
      <c r="K6" s="224" t="s">
        <v>1191</v>
      </c>
      <c r="L6" s="227" t="s">
        <v>1192</v>
      </c>
      <c r="M6" s="229" t="s">
        <v>1468</v>
      </c>
    </row>
    <row r="7" spans="1:15">
      <c r="A7" s="230" t="s">
        <v>1471</v>
      </c>
      <c r="B7" s="186" t="s">
        <v>1193</v>
      </c>
      <c r="C7" s="231" t="s">
        <v>1575</v>
      </c>
      <c r="D7" s="231" t="s">
        <v>1576</v>
      </c>
      <c r="E7" s="231" t="s">
        <v>1577</v>
      </c>
      <c r="F7" s="232" t="s">
        <v>1578</v>
      </c>
      <c r="H7" s="185" t="s">
        <v>1193</v>
      </c>
      <c r="I7" s="231" t="s">
        <v>1575</v>
      </c>
      <c r="J7" s="231" t="s">
        <v>1576</v>
      </c>
      <c r="K7" s="231" t="s">
        <v>1577</v>
      </c>
      <c r="L7" s="233" t="s">
        <v>1578</v>
      </c>
      <c r="M7" s="234" t="s">
        <v>1471</v>
      </c>
    </row>
    <row r="8" spans="1:15">
      <c r="A8" s="230">
        <v>1</v>
      </c>
      <c r="B8" s="235" t="s">
        <v>1194</v>
      </c>
      <c r="C8" s="236"/>
      <c r="D8" s="236"/>
      <c r="E8" s="236"/>
      <c r="F8" s="237"/>
      <c r="H8" s="238" t="s">
        <v>1195</v>
      </c>
      <c r="I8" s="236"/>
      <c r="J8" s="236"/>
      <c r="K8" s="236"/>
      <c r="L8" s="239"/>
      <c r="M8" s="234">
        <v>1</v>
      </c>
    </row>
    <row r="9" spans="1:15">
      <c r="A9" s="230">
        <v>2</v>
      </c>
      <c r="B9" s="240" t="s">
        <v>1196</v>
      </c>
      <c r="C9" s="231" t="s">
        <v>193</v>
      </c>
      <c r="D9" s="241">
        <v>48024388</v>
      </c>
      <c r="E9" s="244">
        <v>49106271</v>
      </c>
      <c r="F9" s="242">
        <f>E9-D9</f>
        <v>1081883</v>
      </c>
      <c r="H9" s="243" t="s">
        <v>1197</v>
      </c>
      <c r="I9" s="231">
        <v>251</v>
      </c>
      <c r="J9" s="244">
        <v>5517250</v>
      </c>
      <c r="K9" s="244">
        <v>5074750</v>
      </c>
      <c r="L9" s="245">
        <f>K9-J9</f>
        <v>-442500</v>
      </c>
      <c r="M9" s="234">
        <v>2</v>
      </c>
      <c r="O9" s="246"/>
    </row>
    <row r="10" spans="1:15">
      <c r="A10" s="230">
        <v>3</v>
      </c>
      <c r="B10" s="186" t="s">
        <v>1198</v>
      </c>
      <c r="C10" s="231" t="s">
        <v>193</v>
      </c>
      <c r="D10" s="247" t="s">
        <v>381</v>
      </c>
      <c r="E10" s="248"/>
      <c r="F10" s="249">
        <f>E10-D10</f>
        <v>0</v>
      </c>
      <c r="H10" s="243" t="s">
        <v>1199</v>
      </c>
      <c r="I10" s="231">
        <v>251</v>
      </c>
      <c r="J10" s="250"/>
      <c r="K10" s="250"/>
      <c r="L10" s="251">
        <f>K10-J10</f>
        <v>0</v>
      </c>
      <c r="M10" s="234">
        <v>3</v>
      </c>
    </row>
    <row r="11" spans="1:15">
      <c r="A11" s="230">
        <v>4</v>
      </c>
      <c r="B11" s="240" t="s">
        <v>1200</v>
      </c>
      <c r="C11" s="231">
        <v>202</v>
      </c>
      <c r="D11" s="247"/>
      <c r="E11" s="248"/>
      <c r="F11" s="249">
        <f>E11-D11</f>
        <v>0</v>
      </c>
      <c r="H11" s="243" t="s">
        <v>1201</v>
      </c>
      <c r="I11" s="231">
        <v>251</v>
      </c>
      <c r="J11" s="250">
        <v>229103</v>
      </c>
      <c r="K11" s="250">
        <v>140853</v>
      </c>
      <c r="L11" s="251">
        <f>K11-J11</f>
        <v>-88250</v>
      </c>
      <c r="M11" s="234">
        <v>4</v>
      </c>
    </row>
    <row r="12" spans="1:15">
      <c r="A12" s="230">
        <v>5</v>
      </c>
      <c r="B12" s="218" t="s">
        <v>1202</v>
      </c>
      <c r="C12" s="231">
        <v>202</v>
      </c>
      <c r="D12" s="247">
        <v>33895</v>
      </c>
      <c r="E12" s="248">
        <v>102321</v>
      </c>
      <c r="F12" s="249">
        <f>E12-D12</f>
        <v>68426</v>
      </c>
      <c r="H12" s="243" t="s">
        <v>1203</v>
      </c>
      <c r="I12" s="231"/>
      <c r="J12" s="252">
        <f>SUM(J9:J11)</f>
        <v>5746353</v>
      </c>
      <c r="K12" s="253">
        <f>SUM(K9:K11)</f>
        <v>5215603</v>
      </c>
      <c r="L12" s="251">
        <f>SUM(L9:L11)</f>
        <v>-530750</v>
      </c>
      <c r="M12" s="234">
        <v>5</v>
      </c>
    </row>
    <row r="13" spans="1:15">
      <c r="A13" s="230">
        <v>6</v>
      </c>
      <c r="B13" s="240" t="s">
        <v>1204</v>
      </c>
      <c r="C13" s="231">
        <v>202</v>
      </c>
      <c r="D13" s="247"/>
      <c r="E13" s="250"/>
      <c r="F13" s="249">
        <f>E13-D13</f>
        <v>0</v>
      </c>
      <c r="H13" s="238" t="s">
        <v>1205</v>
      </c>
      <c r="I13" s="236"/>
      <c r="J13" s="254"/>
      <c r="K13" s="236"/>
      <c r="L13" s="239"/>
      <c r="M13" s="234">
        <v>6</v>
      </c>
    </row>
    <row r="14" spans="1:15">
      <c r="A14" s="230">
        <v>7</v>
      </c>
      <c r="B14" s="240" t="s">
        <v>1206</v>
      </c>
      <c r="C14" s="231"/>
      <c r="D14" s="252">
        <f>SUM(D9:D13)</f>
        <v>48058283</v>
      </c>
      <c r="E14" s="252">
        <f>SUM(E9:E13)</f>
        <v>49208592</v>
      </c>
      <c r="F14" s="249">
        <f>SUM(F9:F13)</f>
        <v>1150309</v>
      </c>
      <c r="H14" s="243" t="s">
        <v>1207</v>
      </c>
      <c r="I14" s="231">
        <v>250</v>
      </c>
      <c r="J14" s="250">
        <v>0</v>
      </c>
      <c r="K14" s="250">
        <v>78918</v>
      </c>
      <c r="L14" s="251">
        <f>K14-J14</f>
        <v>78918</v>
      </c>
      <c r="M14" s="234">
        <v>7</v>
      </c>
    </row>
    <row r="15" spans="1:15">
      <c r="A15" s="230">
        <v>8</v>
      </c>
      <c r="B15" s="235" t="s">
        <v>1208</v>
      </c>
      <c r="C15" s="236"/>
      <c r="D15" s="254"/>
      <c r="E15" s="236"/>
      <c r="F15" s="237"/>
      <c r="H15" s="243" t="s">
        <v>1209</v>
      </c>
      <c r="I15" s="231"/>
      <c r="J15" s="250">
        <v>1389130</v>
      </c>
      <c r="K15" s="250">
        <v>1422250</v>
      </c>
      <c r="L15" s="251">
        <f>K15-J15</f>
        <v>33120</v>
      </c>
      <c r="M15" s="234">
        <v>8</v>
      </c>
    </row>
    <row r="16" spans="1:15">
      <c r="A16" s="230">
        <v>9</v>
      </c>
      <c r="B16" s="240" t="s">
        <v>1210</v>
      </c>
      <c r="C16" s="231">
        <v>203</v>
      </c>
      <c r="D16" s="247"/>
      <c r="E16" s="250" t="s">
        <v>381</v>
      </c>
      <c r="F16" s="249">
        <f>E16-D16</f>
        <v>0</v>
      </c>
      <c r="H16" s="243" t="s">
        <v>1211</v>
      </c>
      <c r="I16" s="231">
        <v>250</v>
      </c>
      <c r="J16" s="250"/>
      <c r="K16" s="250"/>
      <c r="L16" s="251">
        <v>0</v>
      </c>
      <c r="M16" s="234">
        <v>9</v>
      </c>
    </row>
    <row r="17" spans="1:13">
      <c r="A17" s="230">
        <v>10</v>
      </c>
      <c r="B17" s="240" t="s">
        <v>1212</v>
      </c>
      <c r="C17" s="231">
        <v>203</v>
      </c>
      <c r="D17" s="250">
        <v>303501</v>
      </c>
      <c r="E17" s="250">
        <v>308659</v>
      </c>
      <c r="F17" s="249">
        <f>E17-D17</f>
        <v>5158</v>
      </c>
      <c r="H17" s="243" t="s">
        <v>1213</v>
      </c>
      <c r="I17" s="231"/>
      <c r="J17" s="250">
        <v>302872</v>
      </c>
      <c r="K17" s="250">
        <v>308786</v>
      </c>
      <c r="L17" s="251">
        <f>K17-J17</f>
        <v>5914</v>
      </c>
      <c r="M17" s="234">
        <v>10</v>
      </c>
    </row>
    <row r="18" spans="1:13">
      <c r="A18" s="230">
        <v>11</v>
      </c>
      <c r="B18" s="143" t="s">
        <v>1214</v>
      </c>
      <c r="C18" s="231">
        <v>203</v>
      </c>
      <c r="D18" s="250"/>
      <c r="E18" s="250"/>
      <c r="F18" s="249">
        <f>E18-D18</f>
        <v>0</v>
      </c>
      <c r="H18" s="243" t="s">
        <v>1215</v>
      </c>
      <c r="I18" s="231"/>
      <c r="J18" s="250"/>
      <c r="K18" s="250"/>
      <c r="L18" s="251">
        <f>K18-J18</f>
        <v>0</v>
      </c>
      <c r="M18" s="234">
        <v>11</v>
      </c>
    </row>
    <row r="19" spans="1:13">
      <c r="A19" s="230">
        <v>12</v>
      </c>
      <c r="B19" s="143" t="s">
        <v>1216</v>
      </c>
      <c r="C19" s="231">
        <v>204</v>
      </c>
      <c r="D19" s="250">
        <v>1478933</v>
      </c>
      <c r="E19" s="250">
        <v>864610</v>
      </c>
      <c r="F19" s="249">
        <f>E19-D19</f>
        <v>-614323</v>
      </c>
      <c r="H19" s="243" t="s">
        <v>1217</v>
      </c>
      <c r="I19" s="231"/>
      <c r="J19" s="250"/>
      <c r="K19" s="250"/>
      <c r="L19" s="251">
        <v>0</v>
      </c>
      <c r="M19" s="234">
        <v>12</v>
      </c>
    </row>
    <row r="20" spans="1:13">
      <c r="A20" s="230">
        <v>13</v>
      </c>
      <c r="B20" s="240" t="s">
        <v>1218</v>
      </c>
      <c r="C20" s="231">
        <v>203</v>
      </c>
      <c r="D20" s="250"/>
      <c r="E20" s="250"/>
      <c r="F20" s="249">
        <f>E20-D20</f>
        <v>0</v>
      </c>
      <c r="H20" s="243" t="s">
        <v>1219</v>
      </c>
      <c r="I20" s="231"/>
      <c r="J20" s="250">
        <v>32794</v>
      </c>
      <c r="K20" s="250">
        <v>32861</v>
      </c>
      <c r="L20" s="251">
        <f>K20-J20</f>
        <v>67</v>
      </c>
      <c r="M20" s="234">
        <v>13</v>
      </c>
    </row>
    <row r="21" spans="1:13">
      <c r="A21" s="230">
        <v>14</v>
      </c>
      <c r="B21" s="240" t="s">
        <v>891</v>
      </c>
      <c r="C21" s="231"/>
      <c r="D21" s="252">
        <f>SUM(D16:D20)</f>
        <v>1782434</v>
      </c>
      <c r="E21" s="252">
        <f>SUM(E16:E20)</f>
        <v>1173269</v>
      </c>
      <c r="F21" s="249">
        <f>SUM(F16:F20)</f>
        <v>-609165</v>
      </c>
      <c r="H21" s="243" t="s">
        <v>892</v>
      </c>
      <c r="I21" s="231"/>
      <c r="J21" s="250">
        <v>7613</v>
      </c>
      <c r="K21" s="250">
        <v>7312</v>
      </c>
      <c r="L21" s="251">
        <f>K21-J21</f>
        <v>-301</v>
      </c>
      <c r="M21" s="234">
        <v>14</v>
      </c>
    </row>
    <row r="22" spans="1:13">
      <c r="A22" s="230">
        <v>15</v>
      </c>
      <c r="B22" s="235" t="s">
        <v>893</v>
      </c>
      <c r="C22" s="236"/>
      <c r="D22" s="254"/>
      <c r="E22" s="236"/>
      <c r="F22" s="237"/>
      <c r="H22" s="243" t="s">
        <v>894</v>
      </c>
      <c r="I22" s="231"/>
      <c r="J22" s="250"/>
      <c r="K22" s="250"/>
      <c r="L22" s="251">
        <f>K22-J22</f>
        <v>0</v>
      </c>
      <c r="M22" s="234">
        <v>15</v>
      </c>
    </row>
    <row r="23" spans="1:13">
      <c r="A23" s="230">
        <v>16</v>
      </c>
      <c r="B23" s="240" t="s">
        <v>895</v>
      </c>
      <c r="C23" s="231"/>
      <c r="D23" s="250">
        <v>1011818</v>
      </c>
      <c r="E23" s="250">
        <v>1633235</v>
      </c>
      <c r="F23" s="249">
        <f t="shared" ref="F23:F32" si="0">E23-D23</f>
        <v>621417</v>
      </c>
      <c r="H23" s="243" t="s">
        <v>896</v>
      </c>
      <c r="I23" s="231"/>
      <c r="J23" s="247">
        <v>1329892</v>
      </c>
      <c r="K23" s="250">
        <f>1370057+56809</f>
        <v>1426866</v>
      </c>
      <c r="L23" s="251">
        <f>K23-J23</f>
        <v>96974</v>
      </c>
      <c r="M23" s="234">
        <v>16</v>
      </c>
    </row>
    <row r="24" spans="1:13">
      <c r="A24" s="230">
        <v>17</v>
      </c>
      <c r="B24" s="240" t="s">
        <v>897</v>
      </c>
      <c r="C24" s="231"/>
      <c r="D24" s="250">
        <v>600</v>
      </c>
      <c r="E24" s="250">
        <v>600</v>
      </c>
      <c r="F24" s="249">
        <f t="shared" si="0"/>
        <v>0</v>
      </c>
      <c r="H24" s="243" t="s">
        <v>898</v>
      </c>
      <c r="I24" s="231"/>
      <c r="J24" s="252">
        <f>SUM(J14:J23)</f>
        <v>3062301</v>
      </c>
      <c r="K24" s="253">
        <f>SUM(K14:K23)</f>
        <v>3276993</v>
      </c>
      <c r="L24" s="251">
        <f>SUM(L14:L23)</f>
        <v>214692</v>
      </c>
      <c r="M24" s="234">
        <v>17</v>
      </c>
    </row>
    <row r="25" spans="1:13">
      <c r="A25" s="230">
        <v>18</v>
      </c>
      <c r="B25" s="240" t="s">
        <v>899</v>
      </c>
      <c r="C25" s="231"/>
      <c r="D25" s="250">
        <v>1031811</v>
      </c>
      <c r="E25" s="250">
        <v>995360</v>
      </c>
      <c r="F25" s="249">
        <f t="shared" si="0"/>
        <v>-36451</v>
      </c>
      <c r="H25" s="238" t="s">
        <v>900</v>
      </c>
      <c r="I25" s="236"/>
      <c r="J25" s="254"/>
      <c r="K25" s="236"/>
      <c r="L25" s="239"/>
      <c r="M25" s="234">
        <v>18</v>
      </c>
    </row>
    <row r="26" spans="1:13">
      <c r="A26" s="230">
        <v>19</v>
      </c>
      <c r="B26" s="240" t="s">
        <v>901</v>
      </c>
      <c r="C26" s="231">
        <v>205</v>
      </c>
      <c r="D26" s="250">
        <v>1695</v>
      </c>
      <c r="E26" s="250">
        <v>13315</v>
      </c>
      <c r="F26" s="249">
        <f t="shared" si="0"/>
        <v>11620</v>
      </c>
      <c r="H26" s="243" t="s">
        <v>902</v>
      </c>
      <c r="I26" s="1357">
        <v>308</v>
      </c>
      <c r="J26" s="1358">
        <v>19119953</v>
      </c>
      <c r="K26" s="1358">
        <v>20061402</v>
      </c>
      <c r="L26" s="251">
        <f t="shared" ref="L26:L32" si="1">K26-J26</f>
        <v>941449</v>
      </c>
      <c r="M26" s="234">
        <v>19</v>
      </c>
    </row>
    <row r="27" spans="1:13">
      <c r="A27" s="230">
        <v>20</v>
      </c>
      <c r="B27" s="240" t="s">
        <v>903</v>
      </c>
      <c r="C27" s="231">
        <v>205</v>
      </c>
      <c r="D27" s="250">
        <v>576235</v>
      </c>
      <c r="E27" s="250">
        <v>727587</v>
      </c>
      <c r="F27" s="249">
        <f>E27-D27</f>
        <v>151352</v>
      </c>
      <c r="H27" s="243" t="s">
        <v>904</v>
      </c>
      <c r="I27" s="231">
        <v>308</v>
      </c>
      <c r="J27" s="250"/>
      <c r="K27" s="250"/>
      <c r="L27" s="251">
        <f t="shared" si="1"/>
        <v>0</v>
      </c>
      <c r="M27" s="234">
        <v>20</v>
      </c>
    </row>
    <row r="28" spans="1:13">
      <c r="A28" s="230">
        <v>21</v>
      </c>
      <c r="B28" s="240" t="s">
        <v>905</v>
      </c>
      <c r="C28" s="231">
        <v>205</v>
      </c>
      <c r="D28" s="250"/>
      <c r="E28" s="250"/>
      <c r="F28" s="249">
        <f>E28-D28</f>
        <v>0</v>
      </c>
      <c r="H28" s="243" t="s">
        <v>906</v>
      </c>
      <c r="I28" s="231"/>
      <c r="J28" s="250">
        <v>4009800</v>
      </c>
      <c r="K28" s="250">
        <v>4009800</v>
      </c>
      <c r="L28" s="251">
        <f t="shared" si="1"/>
        <v>0</v>
      </c>
      <c r="M28" s="234">
        <v>21</v>
      </c>
    </row>
    <row r="29" spans="1:13">
      <c r="A29" s="230">
        <v>22</v>
      </c>
      <c r="B29" s="240" t="s">
        <v>907</v>
      </c>
      <c r="C29" s="231"/>
      <c r="D29" s="250">
        <v>0</v>
      </c>
      <c r="E29" s="250"/>
      <c r="F29" s="249">
        <f t="shared" si="0"/>
        <v>0</v>
      </c>
      <c r="H29" s="243" t="s">
        <v>908</v>
      </c>
      <c r="I29" s="231">
        <v>253</v>
      </c>
      <c r="J29" s="250"/>
      <c r="K29" s="250"/>
      <c r="L29" s="251">
        <f t="shared" si="1"/>
        <v>0</v>
      </c>
      <c r="M29" s="234">
        <v>22</v>
      </c>
    </row>
    <row r="30" spans="1:13">
      <c r="A30" s="230">
        <v>23</v>
      </c>
      <c r="B30" s="240" t="s">
        <v>909</v>
      </c>
      <c r="C30" s="231"/>
      <c r="D30" s="250">
        <v>774518</v>
      </c>
      <c r="E30" s="250">
        <v>571147</v>
      </c>
      <c r="F30" s="249">
        <f t="shared" si="0"/>
        <v>-203371</v>
      </c>
      <c r="H30" s="243" t="s">
        <v>910</v>
      </c>
      <c r="I30" s="231">
        <v>253</v>
      </c>
      <c r="J30" s="250"/>
      <c r="K30" s="250"/>
      <c r="L30" s="251">
        <f t="shared" si="1"/>
        <v>0</v>
      </c>
      <c r="M30" s="234">
        <v>23</v>
      </c>
    </row>
    <row r="31" spans="1:13">
      <c r="A31" s="230">
        <v>24</v>
      </c>
      <c r="B31" s="240" t="s">
        <v>911</v>
      </c>
      <c r="C31" s="231">
        <v>204</v>
      </c>
      <c r="D31" s="250"/>
      <c r="E31" s="250"/>
      <c r="F31" s="249">
        <f t="shared" si="0"/>
        <v>0</v>
      </c>
      <c r="H31" s="243" t="s">
        <v>912</v>
      </c>
      <c r="I31" s="231">
        <v>250</v>
      </c>
      <c r="J31" s="250">
        <v>7800</v>
      </c>
      <c r="K31" s="250">
        <v>12000</v>
      </c>
      <c r="L31" s="251">
        <f t="shared" si="1"/>
        <v>4200</v>
      </c>
      <c r="M31" s="234">
        <v>24</v>
      </c>
    </row>
    <row r="32" spans="1:13">
      <c r="A32" s="230">
        <v>25</v>
      </c>
      <c r="B32" s="240" t="s">
        <v>913</v>
      </c>
      <c r="C32" s="231"/>
      <c r="D32" s="250"/>
      <c r="E32" s="250"/>
      <c r="F32" s="249">
        <f t="shared" si="0"/>
        <v>0</v>
      </c>
      <c r="H32" s="243" t="s">
        <v>914</v>
      </c>
      <c r="I32" s="231">
        <v>253</v>
      </c>
      <c r="J32" s="250"/>
      <c r="K32" s="250"/>
      <c r="L32" s="251">
        <f t="shared" si="1"/>
        <v>0</v>
      </c>
      <c r="M32" s="234">
        <v>25</v>
      </c>
    </row>
    <row r="33" spans="1:13">
      <c r="A33" s="230">
        <v>26</v>
      </c>
      <c r="B33" s="218" t="s">
        <v>915</v>
      </c>
      <c r="C33" s="231"/>
      <c r="D33" s="252">
        <f>SUM(D23:D32)</f>
        <v>3396677</v>
      </c>
      <c r="E33" s="252">
        <f>SUM(E23:E32)</f>
        <v>3941244</v>
      </c>
      <c r="F33" s="1185">
        <f>SUM(F23:F32)</f>
        <v>544567</v>
      </c>
      <c r="H33" s="243" t="s">
        <v>916</v>
      </c>
      <c r="I33" s="231"/>
      <c r="J33" s="252">
        <f>SUM(J26:J32)</f>
        <v>23137553</v>
      </c>
      <c r="K33" s="253">
        <f>SUM(K26:K32)</f>
        <v>24083202</v>
      </c>
      <c r="L33" s="251">
        <f>SUM(L26:L32)</f>
        <v>945649</v>
      </c>
      <c r="M33" s="234">
        <v>26</v>
      </c>
    </row>
    <row r="34" spans="1:13">
      <c r="A34" s="230">
        <v>27</v>
      </c>
      <c r="B34" s="235" t="s">
        <v>917</v>
      </c>
      <c r="C34" s="236"/>
      <c r="D34" s="254"/>
      <c r="E34" s="236"/>
      <c r="F34" s="237"/>
      <c r="H34" s="238" t="s">
        <v>918</v>
      </c>
      <c r="I34" s="236"/>
      <c r="J34" s="254"/>
      <c r="K34" s="236"/>
      <c r="L34" s="239"/>
      <c r="M34" s="234">
        <v>27</v>
      </c>
    </row>
    <row r="35" spans="1:13">
      <c r="A35" s="230">
        <v>28</v>
      </c>
      <c r="B35" s="240" t="s">
        <v>1331</v>
      </c>
      <c r="C35" s="231"/>
      <c r="D35" s="247"/>
      <c r="E35" s="244"/>
      <c r="F35" s="249">
        <f>E35-D35</f>
        <v>0</v>
      </c>
      <c r="H35" s="243" t="s">
        <v>1332</v>
      </c>
      <c r="I35" s="231"/>
      <c r="J35" s="247">
        <v>44459</v>
      </c>
      <c r="K35" s="244">
        <v>39759</v>
      </c>
      <c r="L35" s="251">
        <f>K35-J35</f>
        <v>-4700</v>
      </c>
      <c r="M35" s="234">
        <v>28</v>
      </c>
    </row>
    <row r="36" spans="1:13">
      <c r="A36" s="230">
        <v>29</v>
      </c>
      <c r="B36" s="240" t="s">
        <v>1333</v>
      </c>
      <c r="C36" s="231">
        <v>204</v>
      </c>
      <c r="D36" s="247"/>
      <c r="E36" s="250"/>
      <c r="F36" s="249">
        <f>E36-D36</f>
        <v>0</v>
      </c>
      <c r="H36" s="243" t="s">
        <v>1334</v>
      </c>
      <c r="I36" s="231">
        <v>253</v>
      </c>
      <c r="J36" s="247"/>
      <c r="K36" s="244"/>
      <c r="L36" s="251">
        <f>K36-J36</f>
        <v>0</v>
      </c>
      <c r="M36" s="234">
        <v>29</v>
      </c>
    </row>
    <row r="37" spans="1:13">
      <c r="A37" s="230">
        <v>30</v>
      </c>
      <c r="B37" s="240" t="s">
        <v>1335</v>
      </c>
      <c r="C37" s="231"/>
      <c r="D37" s="247"/>
      <c r="E37" s="250"/>
      <c r="F37" s="249">
        <f>E37-D37</f>
        <v>0</v>
      </c>
      <c r="H37" s="243" t="s">
        <v>1336</v>
      </c>
      <c r="I37" s="231"/>
      <c r="J37" s="252">
        <f>SUM(J35:J36)</f>
        <v>44459</v>
      </c>
      <c r="K37" s="252">
        <f>SUM(K35:K36)</f>
        <v>39759</v>
      </c>
      <c r="L37" s="251">
        <f>SUM(L35:L36)</f>
        <v>-4700</v>
      </c>
      <c r="M37" s="234">
        <v>30</v>
      </c>
    </row>
    <row r="38" spans="1:13">
      <c r="A38" s="230">
        <v>31</v>
      </c>
      <c r="B38" s="240" t="s">
        <v>1337</v>
      </c>
      <c r="C38" s="231">
        <v>204</v>
      </c>
      <c r="D38" s="247">
        <v>185863</v>
      </c>
      <c r="E38" s="250">
        <v>122663</v>
      </c>
      <c r="F38" s="249">
        <f>E38-D38</f>
        <v>-63200</v>
      </c>
      <c r="H38" s="158" t="s">
        <v>1338</v>
      </c>
      <c r="I38" s="236"/>
      <c r="J38" s="254"/>
      <c r="K38" s="236"/>
      <c r="L38" s="239"/>
      <c r="M38" s="234">
        <v>31</v>
      </c>
    </row>
    <row r="39" spans="1:13">
      <c r="A39" s="230">
        <v>32</v>
      </c>
      <c r="B39" s="240" t="s">
        <v>1339</v>
      </c>
      <c r="C39" s="231"/>
      <c r="D39" s="247"/>
      <c r="E39" s="250"/>
      <c r="F39" s="249">
        <f>E39-D39</f>
        <v>0</v>
      </c>
      <c r="H39" s="255" t="s">
        <v>1340</v>
      </c>
      <c r="I39" s="231">
        <v>253</v>
      </c>
      <c r="J39" s="247">
        <v>-11225564</v>
      </c>
      <c r="K39" s="250">
        <v>-11530988</v>
      </c>
      <c r="L39" s="251">
        <f>K39-J39</f>
        <v>-305424</v>
      </c>
      <c r="M39" s="234">
        <v>32</v>
      </c>
    </row>
    <row r="40" spans="1:13">
      <c r="A40" s="230">
        <v>33</v>
      </c>
      <c r="B40" s="240" t="s">
        <v>1341</v>
      </c>
      <c r="C40" s="231"/>
      <c r="D40" s="252">
        <f>SUM(D35:D39)</f>
        <v>185863</v>
      </c>
      <c r="E40" s="252">
        <f>SUM(E35:E39)</f>
        <v>122663</v>
      </c>
      <c r="F40" s="249">
        <f>SUM(F35:F39)</f>
        <v>-63200</v>
      </c>
      <c r="H40" s="243" t="s">
        <v>1342</v>
      </c>
      <c r="I40" s="231">
        <v>106</v>
      </c>
      <c r="J40" s="250">
        <f>+'106'!F62</f>
        <v>32658155</v>
      </c>
      <c r="K40" s="250">
        <f>'106'!E62</f>
        <v>33361199.43</v>
      </c>
      <c r="L40" s="251">
        <f>K40-J40</f>
        <v>703044.4299999997</v>
      </c>
      <c r="M40" s="234">
        <v>33</v>
      </c>
    </row>
    <row r="41" spans="1:13">
      <c r="A41" s="230">
        <v>34</v>
      </c>
      <c r="B41" s="235" t="s">
        <v>1343</v>
      </c>
      <c r="C41" s="236"/>
      <c r="D41" s="254"/>
      <c r="E41" s="236"/>
      <c r="F41" s="237"/>
      <c r="H41" s="243" t="s">
        <v>1344</v>
      </c>
      <c r="I41" s="231"/>
      <c r="J41" s="252">
        <f>SUM(J39:J40)</f>
        <v>21432591</v>
      </c>
      <c r="K41" s="253">
        <f>SUM(K39:K40)</f>
        <v>21830211.43</v>
      </c>
      <c r="L41" s="251">
        <f>SUM(L39:L40)</f>
        <v>397620.4299999997</v>
      </c>
      <c r="M41" s="234">
        <v>34</v>
      </c>
    </row>
    <row r="42" spans="1:13" ht="15.75" thickBot="1">
      <c r="A42" s="230">
        <v>35</v>
      </c>
      <c r="B42" s="240" t="s">
        <v>1345</v>
      </c>
      <c r="C42" s="231"/>
      <c r="D42" s="247"/>
      <c r="E42" s="250"/>
      <c r="F42" s="249">
        <f>E42-D42</f>
        <v>0</v>
      </c>
      <c r="H42" s="256" t="s">
        <v>1346</v>
      </c>
      <c r="I42" s="257"/>
      <c r="J42" s="258">
        <f>J12+J24+J33+J37+J41</f>
        <v>53423257</v>
      </c>
      <c r="K42" s="259">
        <f>K12+K24+K33+K37+K41</f>
        <v>54445768.43</v>
      </c>
      <c r="L42" s="260">
        <f>L12+L24+L33+L37+L41</f>
        <v>1022511.4299999997</v>
      </c>
      <c r="M42" s="261">
        <v>35</v>
      </c>
    </row>
    <row r="43" spans="1:13">
      <c r="A43" s="230">
        <v>36</v>
      </c>
      <c r="B43" s="240" t="s">
        <v>1347</v>
      </c>
      <c r="C43" s="236"/>
      <c r="D43" s="262"/>
      <c r="E43" s="263"/>
      <c r="F43" s="237"/>
      <c r="H43" s="264"/>
      <c r="I43" s="265"/>
      <c r="J43" s="180"/>
      <c r="K43" s="266"/>
      <c r="L43" s="266"/>
      <c r="M43" s="92"/>
    </row>
    <row r="44" spans="1:13">
      <c r="A44" s="230">
        <v>37</v>
      </c>
      <c r="B44" s="240" t="s">
        <v>1348</v>
      </c>
      <c r="C44" s="231"/>
      <c r="D44" s="247"/>
      <c r="E44" s="250"/>
      <c r="F44" s="249">
        <f>E44-D44</f>
        <v>0</v>
      </c>
      <c r="H44" s="226"/>
      <c r="I44" s="183"/>
      <c r="J44" s="205"/>
      <c r="K44" s="267"/>
      <c r="L44" s="267"/>
      <c r="M44" s="191"/>
    </row>
    <row r="45" spans="1:13" ht="15.75" thickBot="1">
      <c r="A45" s="268">
        <v>38</v>
      </c>
      <c r="B45" s="269" t="s">
        <v>1349</v>
      </c>
      <c r="C45" s="257"/>
      <c r="D45" s="258">
        <f>D14+D21+D33+D40+D42+D44</f>
        <v>53423257</v>
      </c>
      <c r="E45" s="259">
        <f>E14+E21+E33+E40+E42+E44</f>
        <v>54445768</v>
      </c>
      <c r="F45" s="270">
        <f>F14+F21+F33+F40+F42+F44</f>
        <v>1022511</v>
      </c>
      <c r="H45" s="226"/>
      <c r="I45" s="183"/>
      <c r="J45" s="205"/>
      <c r="K45" s="267"/>
      <c r="L45" s="267"/>
      <c r="M45" s="191"/>
    </row>
    <row r="46" spans="1:13">
      <c r="A46" s="271"/>
      <c r="B46" s="265"/>
      <c r="C46" s="265"/>
      <c r="D46" s="180"/>
      <c r="E46" s="272"/>
      <c r="F46" s="273"/>
      <c r="H46" s="226"/>
      <c r="I46" s="183"/>
      <c r="J46" s="205"/>
      <c r="K46" s="267"/>
      <c r="L46" s="267"/>
      <c r="M46" s="191"/>
    </row>
    <row r="47" spans="1:13">
      <c r="A47" s="274"/>
      <c r="B47" s="275" t="s">
        <v>190</v>
      </c>
      <c r="C47" s="183"/>
      <c r="D47" s="205"/>
      <c r="E47" s="206"/>
      <c r="F47" s="207"/>
      <c r="H47" s="226"/>
      <c r="I47" s="183"/>
      <c r="J47" s="205"/>
      <c r="K47" s="267"/>
      <c r="L47" s="267"/>
      <c r="M47" s="191"/>
    </row>
    <row r="48" spans="1:13">
      <c r="A48" s="274"/>
      <c r="B48" s="275" t="s">
        <v>191</v>
      </c>
      <c r="C48" s="183"/>
      <c r="D48" s="205"/>
      <c r="E48" s="206"/>
      <c r="F48" s="207"/>
      <c r="H48" s="226"/>
      <c r="I48" s="183"/>
      <c r="J48" s="205"/>
      <c r="K48" s="267"/>
      <c r="L48" s="267"/>
      <c r="M48" s="191"/>
    </row>
    <row r="49" spans="1:13">
      <c r="A49" s="276"/>
      <c r="B49" s="277"/>
      <c r="C49" s="277"/>
      <c r="D49" s="278"/>
      <c r="E49" s="279"/>
      <c r="F49" s="280"/>
      <c r="G49" s="281"/>
      <c r="H49" s="282"/>
      <c r="I49" s="277"/>
      <c r="J49" s="278"/>
      <c r="K49" s="283"/>
      <c r="L49" s="283"/>
      <c r="M49" s="284"/>
    </row>
    <row r="50" spans="1:13">
      <c r="A50" s="276"/>
      <c r="B50" s="277" t="s">
        <v>192</v>
      </c>
      <c r="C50" s="277"/>
      <c r="D50" s="278"/>
      <c r="E50" s="279"/>
      <c r="F50" s="280"/>
      <c r="G50" s="281"/>
      <c r="H50" s="282"/>
      <c r="I50" s="277"/>
      <c r="J50" s="278"/>
      <c r="K50" s="283"/>
      <c r="L50" s="283"/>
      <c r="M50" s="284"/>
    </row>
    <row r="51" spans="1:13">
      <c r="A51" s="276"/>
      <c r="B51" s="281"/>
      <c r="C51" s="277"/>
      <c r="D51" s="278"/>
      <c r="E51" s="279"/>
      <c r="F51" s="280"/>
      <c r="G51" s="281"/>
      <c r="H51" s="282"/>
      <c r="I51" s="277"/>
      <c r="J51" s="278"/>
      <c r="K51" s="283"/>
      <c r="L51" s="283"/>
      <c r="M51" s="284"/>
    </row>
    <row r="52" spans="1:13">
      <c r="A52" s="276"/>
      <c r="B52" s="277"/>
      <c r="C52" s="277"/>
      <c r="D52" s="278"/>
      <c r="E52" s="279"/>
      <c r="F52" s="280"/>
      <c r="G52" s="281"/>
      <c r="H52" s="282"/>
      <c r="I52" s="277"/>
      <c r="J52" s="278"/>
      <c r="K52" s="283"/>
      <c r="L52" s="283"/>
      <c r="M52" s="284"/>
    </row>
    <row r="53" spans="1:13">
      <c r="A53" s="276"/>
      <c r="B53" s="277"/>
      <c r="C53" s="277"/>
      <c r="D53" s="278"/>
      <c r="E53" s="279"/>
      <c r="F53" s="280"/>
      <c r="G53" s="281"/>
      <c r="H53" s="285"/>
      <c r="I53" s="281"/>
      <c r="J53" s="281"/>
      <c r="K53" s="281"/>
      <c r="L53" s="281"/>
      <c r="M53" s="284"/>
    </row>
    <row r="54" spans="1:13">
      <c r="A54" s="276"/>
      <c r="B54" s="277"/>
      <c r="C54" s="277"/>
      <c r="D54" s="278"/>
      <c r="E54" s="279"/>
      <c r="F54" s="280"/>
      <c r="G54" s="281"/>
      <c r="H54" s="285"/>
      <c r="I54" s="281"/>
      <c r="J54" s="281"/>
      <c r="K54" s="281"/>
      <c r="L54" s="281"/>
      <c r="M54" s="284"/>
    </row>
    <row r="55" spans="1:13" ht="15.75" thickBot="1">
      <c r="A55" s="286"/>
      <c r="B55" s="287"/>
      <c r="C55" s="287"/>
      <c r="D55" s="288"/>
      <c r="E55" s="289"/>
      <c r="F55" s="290"/>
      <c r="G55" s="281"/>
      <c r="H55" s="291"/>
      <c r="I55" s="292"/>
      <c r="J55" s="292"/>
      <c r="K55" s="292"/>
      <c r="L55" s="292"/>
      <c r="M55" s="293"/>
    </row>
    <row r="56" spans="1:13">
      <c r="A56" s="205" t="s">
        <v>1564</v>
      </c>
      <c r="B56" s="205"/>
      <c r="C56" s="183"/>
      <c r="D56" s="205"/>
      <c r="E56" s="206"/>
      <c r="F56" s="206"/>
      <c r="H56" s="205"/>
      <c r="I56" s="183"/>
      <c r="J56" s="183"/>
      <c r="K56" s="214"/>
      <c r="L56" s="205" t="s">
        <v>1564</v>
      </c>
    </row>
    <row r="57" spans="1:13">
      <c r="A57" s="183" t="s">
        <v>305</v>
      </c>
      <c r="B57" s="183"/>
      <c r="C57" s="183"/>
      <c r="D57" s="183"/>
      <c r="E57" s="214"/>
      <c r="F57" s="214"/>
      <c r="H57" s="183" t="s">
        <v>306</v>
      </c>
      <c r="I57" s="149"/>
      <c r="J57" s="183"/>
      <c r="K57" s="183"/>
      <c r="L57" s="214"/>
      <c r="M57" s="149"/>
    </row>
    <row r="58" spans="1:13">
      <c r="A58" s="205"/>
      <c r="B58" s="205"/>
      <c r="C58" s="205"/>
      <c r="D58" s="205"/>
      <c r="E58" s="206"/>
      <c r="F58" s="206"/>
    </row>
    <row r="59" spans="1:13">
      <c r="A59" s="205"/>
      <c r="B59" s="205"/>
      <c r="C59" s="205"/>
      <c r="D59" s="205"/>
      <c r="E59" s="206"/>
      <c r="F59" s="206"/>
    </row>
    <row r="60" spans="1:13">
      <c r="A60" s="294"/>
      <c r="B60" s="205"/>
      <c r="C60" s="205"/>
      <c r="D60" s="205"/>
      <c r="E60" s="206"/>
      <c r="F60" s="206"/>
    </row>
    <row r="61" spans="1:13">
      <c r="A61" s="294"/>
      <c r="B61" s="205"/>
      <c r="C61" s="205"/>
      <c r="D61" s="205"/>
      <c r="E61" s="206"/>
      <c r="F61" s="206"/>
    </row>
    <row r="62" spans="1:13">
      <c r="A62" s="294"/>
      <c r="B62" s="205"/>
      <c r="C62" s="205"/>
      <c r="D62" s="205"/>
      <c r="E62" s="206"/>
      <c r="F62" s="206"/>
    </row>
    <row r="63" spans="1:13">
      <c r="A63" s="294"/>
      <c r="B63" s="205"/>
      <c r="C63" s="205"/>
      <c r="D63" s="205"/>
      <c r="E63" s="206"/>
      <c r="F63" s="206"/>
    </row>
    <row r="64" spans="1:13">
      <c r="A64" s="294"/>
      <c r="B64" s="205"/>
      <c r="C64" s="205"/>
      <c r="D64" s="205"/>
      <c r="E64" s="206"/>
      <c r="F64" s="206"/>
    </row>
    <row r="65" spans="1:6">
      <c r="A65" s="294"/>
      <c r="B65" s="205"/>
      <c r="C65" s="205"/>
      <c r="D65" s="205"/>
      <c r="E65" s="206"/>
      <c r="F65" s="206"/>
    </row>
    <row r="66" spans="1:6">
      <c r="A66" s="294"/>
      <c r="B66" s="205"/>
      <c r="C66" s="205"/>
      <c r="D66" s="205"/>
      <c r="E66" s="206"/>
      <c r="F66" s="206"/>
    </row>
    <row r="67" spans="1:6">
      <c r="A67" s="294"/>
      <c r="B67" s="205"/>
      <c r="C67" s="205"/>
      <c r="D67" s="205"/>
      <c r="E67" s="206"/>
      <c r="F67" s="206"/>
    </row>
    <row r="68" spans="1:6">
      <c r="A68" s="294"/>
      <c r="B68" s="205"/>
      <c r="C68" s="205"/>
      <c r="D68" s="205"/>
      <c r="E68" s="206"/>
      <c r="F68" s="206"/>
    </row>
    <row r="69" spans="1:6">
      <c r="A69" s="294"/>
      <c r="B69" s="205"/>
      <c r="C69" s="205"/>
      <c r="D69" s="205"/>
      <c r="E69" s="206"/>
      <c r="F69" s="206"/>
    </row>
    <row r="70" spans="1:6">
      <c r="A70" s="294"/>
      <c r="B70" s="205"/>
      <c r="C70" s="205"/>
      <c r="D70" s="205"/>
      <c r="E70" s="206"/>
      <c r="F70" s="206"/>
    </row>
    <row r="71" spans="1:6">
      <c r="A71" s="294"/>
      <c r="B71" s="205"/>
      <c r="C71" s="205"/>
      <c r="D71" s="205"/>
      <c r="E71" s="205"/>
      <c r="F71" s="205"/>
    </row>
    <row r="72" spans="1:6">
      <c r="A72" s="294"/>
      <c r="B72" s="205"/>
      <c r="C72" s="205"/>
      <c r="D72" s="205"/>
      <c r="E72" s="205"/>
      <c r="F72" s="205"/>
    </row>
    <row r="73" spans="1:6">
      <c r="B73" s="205"/>
    </row>
    <row r="74" spans="1:6">
      <c r="B74" s="205"/>
    </row>
  </sheetData>
  <phoneticPr fontId="43" type="noConversion"/>
  <pageMargins left="0.5" right="0.5" top="0.5" bottom="0.5" header="0.5" footer="0.5"/>
  <pageSetup scale="77" fitToWidth="2" orientation="portrait" r:id="rId1"/>
  <headerFooter alignWithMargins="0"/>
  <rowBreaks count="1" manualBreakCount="1">
    <brk id="2" max="65535" man="1"/>
  </rowBreaks>
  <colBreaks count="2" manualBreakCount="2">
    <brk id="5" max="1048575" man="1"/>
    <brk id="6" max="1048575" man="1"/>
  </colBreaks>
</worksheet>
</file>

<file path=xl/worksheets/sheet12.xml><?xml version="1.0" encoding="utf-8"?>
<worksheet xmlns="http://schemas.openxmlformats.org/spreadsheetml/2006/main" xmlns:r="http://schemas.openxmlformats.org/officeDocument/2006/relationships">
  <sheetPr transitionEvaluation="1">
    <tabColor rgb="FFFFFF00"/>
    <pageSetUpPr fitToPage="1"/>
  </sheetPr>
  <dimension ref="A1:G74"/>
  <sheetViews>
    <sheetView workbookViewId="0"/>
  </sheetViews>
  <sheetFormatPr defaultColWidth="11.44140625" defaultRowHeight="15"/>
  <cols>
    <col min="1" max="1" width="5.77734375" customWidth="1"/>
    <col min="2" max="2" width="6.77734375" customWidth="1"/>
    <col min="3" max="3" width="42.77734375" customWidth="1"/>
    <col min="4" max="4" width="11.44140625" customWidth="1"/>
    <col min="5" max="5" width="13.77734375" customWidth="1"/>
    <col min="6" max="6" width="11.77734375" bestFit="1" customWidth="1"/>
    <col min="7" max="7" width="12.33203125" bestFit="1" customWidth="1"/>
  </cols>
  <sheetData>
    <row r="1" spans="1:7" ht="16.5" thickBot="1">
      <c r="B1" t="str">
        <f>'Read Me First'!D50</f>
        <v>Village of Fairport</v>
      </c>
      <c r="C1" s="12"/>
      <c r="E1" s="149" t="str">
        <f>'Read Me First'!C52</f>
        <v>Year Ended 5/31/2014</v>
      </c>
      <c r="F1" s="94"/>
      <c r="G1" s="149"/>
    </row>
    <row r="2" spans="1:7">
      <c r="A2" s="90"/>
      <c r="B2" s="91"/>
      <c r="C2" s="91"/>
      <c r="D2" s="91"/>
      <c r="E2" s="91"/>
      <c r="F2" s="91"/>
      <c r="G2" s="92"/>
    </row>
    <row r="3" spans="1:7" ht="15.75">
      <c r="A3" s="295" t="s">
        <v>307</v>
      </c>
      <c r="B3" s="149"/>
      <c r="C3" s="149"/>
      <c r="D3" s="149"/>
      <c r="E3" s="149"/>
      <c r="F3" s="149"/>
      <c r="G3" s="137"/>
    </row>
    <row r="4" spans="1:7">
      <c r="A4" s="142"/>
      <c r="B4" s="219"/>
      <c r="C4" s="219"/>
      <c r="D4" s="219"/>
      <c r="E4" s="219"/>
      <c r="F4" s="219"/>
      <c r="G4" s="221"/>
    </row>
    <row r="5" spans="1:7">
      <c r="A5" s="93"/>
      <c r="B5" s="296"/>
      <c r="D5" s="297" t="s">
        <v>308</v>
      </c>
      <c r="E5" s="121" t="s">
        <v>309</v>
      </c>
      <c r="F5" s="121" t="s">
        <v>310</v>
      </c>
      <c r="G5" s="298" t="s">
        <v>1187</v>
      </c>
    </row>
    <row r="6" spans="1:7">
      <c r="A6" s="158" t="s">
        <v>1468</v>
      </c>
      <c r="B6" s="297" t="s">
        <v>204</v>
      </c>
      <c r="C6" s="149" t="s">
        <v>205</v>
      </c>
      <c r="D6" s="297" t="s">
        <v>1185</v>
      </c>
      <c r="E6" s="121" t="s">
        <v>206</v>
      </c>
      <c r="F6" s="121" t="s">
        <v>206</v>
      </c>
      <c r="G6" s="298" t="s">
        <v>1192</v>
      </c>
    </row>
    <row r="7" spans="1:7">
      <c r="A7" s="299" t="s">
        <v>1471</v>
      </c>
      <c r="B7" s="300" t="s">
        <v>1471</v>
      </c>
      <c r="C7" s="139" t="s">
        <v>1574</v>
      </c>
      <c r="D7" s="301" t="s">
        <v>1575</v>
      </c>
      <c r="E7" s="302" t="s">
        <v>1576</v>
      </c>
      <c r="F7" s="302" t="s">
        <v>1577</v>
      </c>
      <c r="G7" s="303" t="s">
        <v>1578</v>
      </c>
    </row>
    <row r="8" spans="1:7">
      <c r="A8" s="299">
        <v>1</v>
      </c>
      <c r="B8" s="304"/>
      <c r="C8" s="305" t="s">
        <v>207</v>
      </c>
      <c r="D8" s="306"/>
      <c r="E8" s="307"/>
      <c r="F8" s="307"/>
      <c r="G8" s="308"/>
    </row>
    <row r="9" spans="1:7">
      <c r="A9" s="299">
        <v>2</v>
      </c>
      <c r="B9" s="301">
        <v>401</v>
      </c>
      <c r="C9" s="219" t="s">
        <v>1370</v>
      </c>
      <c r="D9" s="301">
        <v>300</v>
      </c>
      <c r="E9" s="309">
        <f>'300'!F42</f>
        <v>25283300.43</v>
      </c>
      <c r="F9" s="309">
        <v>21521671</v>
      </c>
      <c r="G9" s="311">
        <f>E9-F9</f>
        <v>3761629.4299999997</v>
      </c>
    </row>
    <row r="10" spans="1:7">
      <c r="A10" s="299">
        <v>3</v>
      </c>
      <c r="B10" s="301" t="s">
        <v>381</v>
      </c>
      <c r="C10" s="219" t="s">
        <v>1381</v>
      </c>
      <c r="D10" s="301">
        <v>307</v>
      </c>
      <c r="E10" s="312">
        <f>'306307'!G153</f>
        <v>23133957</v>
      </c>
      <c r="F10" s="312">
        <v>19896330</v>
      </c>
      <c r="G10" s="314">
        <f>E10-F10</f>
        <v>3237627</v>
      </c>
    </row>
    <row r="11" spans="1:7">
      <c r="A11" s="299">
        <v>4</v>
      </c>
      <c r="B11" s="301">
        <v>403</v>
      </c>
      <c r="C11" s="219" t="s">
        <v>208</v>
      </c>
      <c r="D11" s="301"/>
      <c r="E11" s="312">
        <v>745895</v>
      </c>
      <c r="F11" s="312">
        <v>714679</v>
      </c>
      <c r="G11" s="314">
        <f>E11-F11</f>
        <v>31216</v>
      </c>
    </row>
    <row r="12" spans="1:7">
      <c r="A12" s="299">
        <v>5</v>
      </c>
      <c r="B12" s="301">
        <v>404</v>
      </c>
      <c r="C12" s="219" t="s">
        <v>209</v>
      </c>
      <c r="D12" s="301"/>
      <c r="E12" s="312">
        <v>8633</v>
      </c>
      <c r="F12" s="312">
        <v>7804</v>
      </c>
      <c r="G12" s="314">
        <f>E12-F12</f>
        <v>829</v>
      </c>
    </row>
    <row r="13" spans="1:7">
      <c r="A13" s="299">
        <v>6</v>
      </c>
      <c r="B13" s="301"/>
      <c r="C13" s="219" t="s">
        <v>210</v>
      </c>
      <c r="D13" s="301"/>
      <c r="E13" s="315">
        <f>E9-SUM(E10:E12)</f>
        <v>1394815.4299999997</v>
      </c>
      <c r="F13" s="315">
        <f>F9-SUM(F10:F12)</f>
        <v>902858</v>
      </c>
      <c r="G13" s="314">
        <f>G9-SUM(G10:G12)</f>
        <v>491957.4299999997</v>
      </c>
    </row>
    <row r="14" spans="1:7">
      <c r="A14" s="299">
        <v>7</v>
      </c>
      <c r="B14" s="301"/>
      <c r="C14" s="305" t="s">
        <v>312</v>
      </c>
      <c r="D14" s="316"/>
      <c r="E14" s="317"/>
      <c r="F14" s="317"/>
      <c r="G14" s="318"/>
    </row>
    <row r="15" spans="1:7">
      <c r="A15" s="299">
        <v>8</v>
      </c>
      <c r="B15" s="301">
        <v>421</v>
      </c>
      <c r="C15" s="219" t="s">
        <v>313</v>
      </c>
      <c r="D15" s="301"/>
      <c r="E15" s="312"/>
      <c r="F15" s="1186"/>
      <c r="G15" s="314">
        <f>E15-F15</f>
        <v>0</v>
      </c>
    </row>
    <row r="16" spans="1:7">
      <c r="A16" s="299">
        <v>9</v>
      </c>
      <c r="B16" s="301">
        <v>422</v>
      </c>
      <c r="C16" s="219" t="s">
        <v>314</v>
      </c>
      <c r="D16" s="301"/>
      <c r="E16" s="312"/>
      <c r="F16" s="1186"/>
      <c r="G16" s="314">
        <f>E16-F16</f>
        <v>0</v>
      </c>
    </row>
    <row r="17" spans="1:7">
      <c r="A17" s="299">
        <v>10</v>
      </c>
      <c r="B17" s="301">
        <v>423</v>
      </c>
      <c r="C17" s="219" t="s">
        <v>315</v>
      </c>
      <c r="D17" s="301"/>
      <c r="E17" s="312"/>
      <c r="F17" s="1186"/>
      <c r="G17" s="314">
        <f>E17-F17</f>
        <v>0</v>
      </c>
    </row>
    <row r="18" spans="1:7">
      <c r="A18" s="299">
        <v>11</v>
      </c>
      <c r="B18" s="301">
        <v>424</v>
      </c>
      <c r="C18" s="219" t="s">
        <v>316</v>
      </c>
      <c r="D18" s="301"/>
      <c r="E18" s="312"/>
      <c r="F18" s="1186"/>
      <c r="G18" s="314">
        <f>E18-F18</f>
        <v>0</v>
      </c>
    </row>
    <row r="19" spans="1:7">
      <c r="A19" s="299">
        <v>12</v>
      </c>
      <c r="B19" s="301"/>
      <c r="C19" s="219" t="s">
        <v>317</v>
      </c>
      <c r="D19" s="301"/>
      <c r="E19" s="315">
        <f>E15-SUM(E16:E18)</f>
        <v>0</v>
      </c>
      <c r="F19" s="315">
        <f>F15-SUM(F16:F18)</f>
        <v>0</v>
      </c>
      <c r="G19" s="314">
        <f>G15-SUM(G16:G18)</f>
        <v>0</v>
      </c>
    </row>
    <row r="20" spans="1:7">
      <c r="A20" s="299">
        <v>13</v>
      </c>
      <c r="B20" s="301"/>
      <c r="C20" s="219" t="s">
        <v>318</v>
      </c>
      <c r="D20" s="301"/>
      <c r="E20" s="315">
        <f>E13+E19</f>
        <v>1394815.4299999997</v>
      </c>
      <c r="F20" s="315">
        <f>F13+F19</f>
        <v>902858</v>
      </c>
      <c r="G20" s="314">
        <f>G13+G19</f>
        <v>491957.4299999997</v>
      </c>
    </row>
    <row r="21" spans="1:7">
      <c r="A21" s="299">
        <v>14</v>
      </c>
      <c r="B21" s="301"/>
      <c r="C21" s="305" t="s">
        <v>319</v>
      </c>
      <c r="D21" s="316"/>
      <c r="E21" s="317"/>
      <c r="F21" s="317"/>
      <c r="G21" s="318"/>
    </row>
    <row r="22" spans="1:7">
      <c r="A22" s="299">
        <v>15</v>
      </c>
      <c r="B22" s="301">
        <v>431</v>
      </c>
      <c r="C22" s="219" t="s">
        <v>320</v>
      </c>
      <c r="D22" s="301"/>
      <c r="E22" s="312"/>
      <c r="F22" s="1186"/>
      <c r="G22" s="314">
        <f>E22-F22</f>
        <v>0</v>
      </c>
    </row>
    <row r="23" spans="1:7">
      <c r="A23" s="299">
        <v>16</v>
      </c>
      <c r="B23" s="301">
        <v>432</v>
      </c>
      <c r="C23" s="219" t="s">
        <v>321</v>
      </c>
      <c r="D23" s="301"/>
      <c r="E23" s="312"/>
      <c r="F23" s="313"/>
      <c r="G23" s="314">
        <f>E23-F23</f>
        <v>0</v>
      </c>
    </row>
    <row r="24" spans="1:7">
      <c r="A24" s="299">
        <v>17</v>
      </c>
      <c r="B24" s="301">
        <v>433</v>
      </c>
      <c r="C24" s="219" t="s">
        <v>322</v>
      </c>
      <c r="D24" s="301"/>
      <c r="E24" s="312"/>
      <c r="F24" s="1186"/>
      <c r="G24" s="314">
        <f>E24-F24</f>
        <v>0</v>
      </c>
    </row>
    <row r="25" spans="1:7">
      <c r="A25" s="299">
        <v>18</v>
      </c>
      <c r="B25" s="301"/>
      <c r="C25" s="219" t="s">
        <v>524</v>
      </c>
      <c r="D25" s="301"/>
      <c r="E25" s="315">
        <f>E22-E23-E24</f>
        <v>0</v>
      </c>
      <c r="F25" s="315">
        <f>F22-F23-F24</f>
        <v>0</v>
      </c>
      <c r="G25" s="314">
        <f>G22-G23-G24</f>
        <v>0</v>
      </c>
    </row>
    <row r="26" spans="1:7">
      <c r="A26" s="299">
        <v>19</v>
      </c>
      <c r="B26" s="301">
        <v>434</v>
      </c>
      <c r="C26" s="219" t="s">
        <v>525</v>
      </c>
      <c r="D26" s="301"/>
      <c r="E26" s="312"/>
      <c r="F26" s="1186"/>
      <c r="G26" s="314">
        <f>E26-F26</f>
        <v>0</v>
      </c>
    </row>
    <row r="27" spans="1:7">
      <c r="A27" s="299">
        <v>20</v>
      </c>
      <c r="B27" s="301">
        <v>435</v>
      </c>
      <c r="C27" s="219" t="s">
        <v>1008</v>
      </c>
      <c r="D27" s="301"/>
      <c r="E27" s="312"/>
      <c r="F27" s="313"/>
      <c r="G27" s="314">
        <f>E27-F27</f>
        <v>0</v>
      </c>
    </row>
    <row r="28" spans="1:7">
      <c r="A28" s="299">
        <v>21</v>
      </c>
      <c r="B28" s="301">
        <v>436</v>
      </c>
      <c r="C28" s="219" t="s">
        <v>1009</v>
      </c>
      <c r="D28" s="301"/>
      <c r="E28" s="312"/>
      <c r="F28" s="313"/>
      <c r="G28" s="314">
        <f>E28-F28</f>
        <v>0</v>
      </c>
    </row>
    <row r="29" spans="1:7">
      <c r="A29" s="299">
        <v>22</v>
      </c>
      <c r="B29" s="301"/>
      <c r="C29" s="219" t="s">
        <v>2002</v>
      </c>
      <c r="D29" s="301"/>
      <c r="E29" s="315">
        <f>E26-E27-E28</f>
        <v>0</v>
      </c>
      <c r="F29" s="315">
        <f>F26-F27-F28</f>
        <v>0</v>
      </c>
      <c r="G29" s="314">
        <f>G26-G27-G28</f>
        <v>0</v>
      </c>
    </row>
    <row r="30" spans="1:7">
      <c r="A30" s="299">
        <v>23</v>
      </c>
      <c r="B30" s="301"/>
      <c r="C30" s="219" t="s">
        <v>2003</v>
      </c>
      <c r="D30" s="301"/>
      <c r="E30" s="1251">
        <f>E20+E25+E29</f>
        <v>1394815.4299999997</v>
      </c>
      <c r="F30" s="1251">
        <f>F20+F25+F29</f>
        <v>902858</v>
      </c>
      <c r="G30" s="315">
        <f>G20+G25+G29</f>
        <v>491957.4299999997</v>
      </c>
    </row>
    <row r="31" spans="1:7">
      <c r="A31" s="299">
        <v>24</v>
      </c>
      <c r="B31" s="301"/>
      <c r="C31" s="305" t="s">
        <v>2004</v>
      </c>
      <c r="D31" s="316"/>
      <c r="E31" s="317"/>
      <c r="F31" s="317"/>
      <c r="G31" s="318"/>
    </row>
    <row r="32" spans="1:7">
      <c r="A32" s="299">
        <v>25</v>
      </c>
      <c r="B32" s="301">
        <v>441</v>
      </c>
      <c r="C32" s="219" t="s">
        <v>2005</v>
      </c>
      <c r="D32" s="301"/>
      <c r="E32" s="312"/>
      <c r="F32" s="1186"/>
      <c r="G32" s="314">
        <f>E32-F32</f>
        <v>0</v>
      </c>
    </row>
    <row r="33" spans="1:7">
      <c r="A33" s="299">
        <v>26</v>
      </c>
      <c r="B33" s="301">
        <v>442</v>
      </c>
      <c r="C33" s="219" t="s">
        <v>2006</v>
      </c>
      <c r="D33" s="301"/>
      <c r="E33" s="312">
        <v>228</v>
      </c>
      <c r="F33" s="312">
        <v>2136</v>
      </c>
      <c r="G33" s="314">
        <f>E33-F33</f>
        <v>-1908</v>
      </c>
    </row>
    <row r="34" spans="1:7">
      <c r="A34" s="299">
        <v>27</v>
      </c>
      <c r="B34" s="301">
        <v>443</v>
      </c>
      <c r="C34" s="219" t="s">
        <v>2007</v>
      </c>
      <c r="D34" s="301"/>
      <c r="E34" s="312"/>
      <c r="F34" s="312"/>
      <c r="G34" s="314">
        <f>E34-F34</f>
        <v>0</v>
      </c>
    </row>
    <row r="35" spans="1:7">
      <c r="A35" s="299">
        <v>28</v>
      </c>
      <c r="B35" s="301">
        <v>444</v>
      </c>
      <c r="C35" s="219" t="s">
        <v>2008</v>
      </c>
      <c r="D35" s="301"/>
      <c r="E35" s="312"/>
      <c r="F35" s="313"/>
      <c r="G35" s="314">
        <f>E35-F35</f>
        <v>0</v>
      </c>
    </row>
    <row r="36" spans="1:7">
      <c r="A36" s="299">
        <v>29</v>
      </c>
      <c r="B36" s="301">
        <v>449</v>
      </c>
      <c r="C36" s="219" t="s">
        <v>2009</v>
      </c>
      <c r="D36" s="301"/>
      <c r="E36" s="312"/>
      <c r="F36" s="313"/>
      <c r="G36" s="314">
        <f>E36-F36</f>
        <v>0</v>
      </c>
    </row>
    <row r="37" spans="1:7">
      <c r="A37" s="299">
        <v>30</v>
      </c>
      <c r="B37" s="301"/>
      <c r="C37" s="219" t="s">
        <v>699</v>
      </c>
      <c r="D37" s="301"/>
      <c r="E37" s="315">
        <f>SUM(E32:E36)</f>
        <v>228</v>
      </c>
      <c r="F37" s="315">
        <f>SUM(F32:F36)</f>
        <v>2136</v>
      </c>
      <c r="G37" s="314">
        <f>SUM(G32:G36)</f>
        <v>-1908</v>
      </c>
    </row>
    <row r="38" spans="1:7">
      <c r="A38" s="299">
        <v>31</v>
      </c>
      <c r="B38" s="301"/>
      <c r="C38" s="219" t="s">
        <v>700</v>
      </c>
      <c r="D38" s="301"/>
      <c r="E38" s="315">
        <f>E30+E37</f>
        <v>1395043.4299999997</v>
      </c>
      <c r="F38" s="315">
        <f>F30+F37</f>
        <v>904994</v>
      </c>
      <c r="G38" s="314">
        <f>G30+G37</f>
        <v>490049.4299999997</v>
      </c>
    </row>
    <row r="39" spans="1:7">
      <c r="A39" s="299">
        <v>32</v>
      </c>
      <c r="B39" s="301"/>
      <c r="C39" s="305" t="s">
        <v>701</v>
      </c>
      <c r="D39" s="316"/>
      <c r="E39" s="317"/>
      <c r="F39" s="317"/>
      <c r="G39" s="318"/>
    </row>
    <row r="40" spans="1:7">
      <c r="A40" s="299">
        <v>33</v>
      </c>
      <c r="B40" s="301">
        <v>451</v>
      </c>
      <c r="C40" s="219" t="s">
        <v>702</v>
      </c>
      <c r="D40" s="301"/>
      <c r="E40" s="312">
        <v>170350</v>
      </c>
      <c r="F40" s="312">
        <v>184033</v>
      </c>
      <c r="G40" s="314">
        <f t="shared" ref="G40:G47" si="0">E40-F40</f>
        <v>-13683</v>
      </c>
    </row>
    <row r="41" spans="1:7">
      <c r="A41" s="299">
        <v>34</v>
      </c>
      <c r="B41" s="301">
        <v>452</v>
      </c>
      <c r="C41" s="219" t="s">
        <v>1961</v>
      </c>
      <c r="D41" s="301">
        <v>309</v>
      </c>
      <c r="E41" s="312">
        <v>8247</v>
      </c>
      <c r="F41" s="312">
        <v>1546</v>
      </c>
      <c r="G41" s="314">
        <f t="shared" si="0"/>
        <v>6701</v>
      </c>
    </row>
    <row r="42" spans="1:7">
      <c r="A42" s="299">
        <v>35</v>
      </c>
      <c r="B42" s="301">
        <v>453</v>
      </c>
      <c r="C42" s="219" t="s">
        <v>703</v>
      </c>
      <c r="D42" s="301"/>
      <c r="E42" s="312"/>
      <c r="F42" s="312"/>
      <c r="G42" s="314">
        <f t="shared" si="0"/>
        <v>0</v>
      </c>
    </row>
    <row r="43" spans="1:7">
      <c r="A43" s="299">
        <v>36</v>
      </c>
      <c r="B43" s="301">
        <v>454</v>
      </c>
      <c r="C43" s="219" t="s">
        <v>704</v>
      </c>
      <c r="D43" s="301"/>
      <c r="E43" s="312">
        <v>-4701</v>
      </c>
      <c r="F43" s="312">
        <v>-4700</v>
      </c>
      <c r="G43" s="314">
        <f t="shared" si="0"/>
        <v>-1</v>
      </c>
    </row>
    <row r="44" spans="1:7">
      <c r="A44" s="299">
        <v>37</v>
      </c>
      <c r="B44" s="301">
        <v>455</v>
      </c>
      <c r="C44" s="219" t="s">
        <v>705</v>
      </c>
      <c r="D44" s="301">
        <v>309</v>
      </c>
      <c r="E44" s="312"/>
      <c r="F44" s="312"/>
      <c r="G44" s="314">
        <f t="shared" si="0"/>
        <v>0</v>
      </c>
    </row>
    <row r="45" spans="1:7">
      <c r="A45" s="299">
        <v>38</v>
      </c>
      <c r="B45" s="301">
        <v>456</v>
      </c>
      <c r="C45" s="219" t="s">
        <v>706</v>
      </c>
      <c r="D45" s="301">
        <v>309</v>
      </c>
      <c r="E45" s="312"/>
      <c r="F45" s="312"/>
      <c r="G45" s="314">
        <f t="shared" si="0"/>
        <v>0</v>
      </c>
    </row>
    <row r="46" spans="1:7">
      <c r="A46" s="299">
        <v>39</v>
      </c>
      <c r="B46" s="301">
        <v>459</v>
      </c>
      <c r="C46" s="219" t="s">
        <v>707</v>
      </c>
      <c r="D46" s="301">
        <v>309</v>
      </c>
      <c r="E46" s="312">
        <v>518103</v>
      </c>
      <c r="F46" s="312">
        <v>482659</v>
      </c>
      <c r="G46" s="314">
        <f t="shared" si="0"/>
        <v>35444</v>
      </c>
    </row>
    <row r="47" spans="1:7">
      <c r="A47" s="299">
        <v>40</v>
      </c>
      <c r="B47" s="301">
        <v>460</v>
      </c>
      <c r="C47" s="219" t="s">
        <v>708</v>
      </c>
      <c r="D47" s="301"/>
      <c r="E47" s="312"/>
      <c r="F47" s="1186"/>
      <c r="G47" s="314">
        <f t="shared" si="0"/>
        <v>0</v>
      </c>
    </row>
    <row r="48" spans="1:7">
      <c r="A48" s="299">
        <v>41</v>
      </c>
      <c r="B48" s="304"/>
      <c r="C48" s="219" t="s">
        <v>709</v>
      </c>
      <c r="D48" s="301"/>
      <c r="E48" s="315">
        <f>SUM(E40:E47)</f>
        <v>691999</v>
      </c>
      <c r="F48" s="315">
        <f>SUM(F40:F47)</f>
        <v>663538</v>
      </c>
      <c r="G48" s="315">
        <f>SUM(G40:G47)</f>
        <v>28461</v>
      </c>
    </row>
    <row r="49" spans="1:7" ht="15.75" thickBot="1">
      <c r="A49" s="319">
        <v>42</v>
      </c>
      <c r="B49" s="320"/>
      <c r="C49" s="146" t="s">
        <v>710</v>
      </c>
      <c r="D49" s="321"/>
      <c r="E49" s="322">
        <f>E38-E48</f>
        <v>703044.4299999997</v>
      </c>
      <c r="F49" s="322">
        <f>F38-F48</f>
        <v>241456</v>
      </c>
      <c r="G49" s="323">
        <f>G38-G48</f>
        <v>461588.4299999997</v>
      </c>
    </row>
    <row r="50" spans="1:7">
      <c r="A50" s="158"/>
      <c r="D50" s="215"/>
      <c r="F50" s="324"/>
      <c r="G50" s="325"/>
    </row>
    <row r="51" spans="1:7" ht="15.75">
      <c r="A51" s="135" t="s">
        <v>711</v>
      </c>
      <c r="B51" s="149"/>
      <c r="C51" s="149"/>
      <c r="D51" s="149"/>
      <c r="E51" s="149"/>
      <c r="F51" s="326"/>
      <c r="G51" s="327"/>
    </row>
    <row r="52" spans="1:7" ht="15.75" thickBot="1">
      <c r="A52" s="145"/>
      <c r="B52" s="146"/>
      <c r="C52" s="146"/>
      <c r="D52" s="328"/>
      <c r="E52" s="146"/>
      <c r="F52" s="329"/>
      <c r="G52" s="330"/>
    </row>
    <row r="53" spans="1:7">
      <c r="A53" s="299">
        <v>43</v>
      </c>
      <c r="B53" s="304"/>
      <c r="C53" s="219" t="s">
        <v>712</v>
      </c>
      <c r="D53" s="301"/>
      <c r="E53" s="331">
        <f>F62</f>
        <v>32658155</v>
      </c>
      <c r="F53" s="310">
        <v>32416699</v>
      </c>
      <c r="G53" s="311">
        <f t="shared" ref="G53:G61" si="1">E53-F53</f>
        <v>241456</v>
      </c>
    </row>
    <row r="54" spans="1:7">
      <c r="A54" s="299">
        <v>44</v>
      </c>
      <c r="B54" s="301">
        <v>501</v>
      </c>
      <c r="C54" s="219" t="s">
        <v>713</v>
      </c>
      <c r="D54" s="301"/>
      <c r="E54" s="314">
        <f>+E49</f>
        <v>703044.4299999997</v>
      </c>
      <c r="F54" s="1187">
        <f>F49</f>
        <v>241456</v>
      </c>
      <c r="G54" s="314">
        <f t="shared" si="1"/>
        <v>461588.4299999997</v>
      </c>
    </row>
    <row r="55" spans="1:7">
      <c r="A55" s="299">
        <v>45</v>
      </c>
      <c r="B55" s="301">
        <v>502</v>
      </c>
      <c r="C55" s="219" t="s">
        <v>714</v>
      </c>
      <c r="D55" s="301"/>
      <c r="E55" s="304"/>
      <c r="F55" s="315"/>
      <c r="G55" s="314">
        <f t="shared" si="1"/>
        <v>0</v>
      </c>
    </row>
    <row r="56" spans="1:7">
      <c r="A56" s="299">
        <v>46</v>
      </c>
      <c r="B56" s="1252"/>
      <c r="C56" s="1253"/>
      <c r="D56" s="333"/>
      <c r="E56" s="334"/>
      <c r="F56" s="313"/>
      <c r="G56" s="314">
        <f t="shared" si="1"/>
        <v>0</v>
      </c>
    </row>
    <row r="57" spans="1:7">
      <c r="A57" s="299">
        <v>47</v>
      </c>
      <c r="B57" s="1252"/>
      <c r="C57" s="1253"/>
      <c r="D57" s="333"/>
      <c r="E57" s="334"/>
      <c r="F57" s="313"/>
      <c r="G57" s="314">
        <f t="shared" si="1"/>
        <v>0</v>
      </c>
    </row>
    <row r="58" spans="1:7">
      <c r="A58" s="299">
        <v>48</v>
      </c>
      <c r="B58" s="301">
        <v>512</v>
      </c>
      <c r="C58" s="219" t="s">
        <v>715</v>
      </c>
      <c r="D58" s="301"/>
      <c r="E58" s="304"/>
      <c r="F58" s="315"/>
      <c r="G58" s="314">
        <f t="shared" si="1"/>
        <v>0</v>
      </c>
    </row>
    <row r="59" spans="1:7">
      <c r="A59" s="299">
        <v>49</v>
      </c>
      <c r="B59" s="301">
        <v>514</v>
      </c>
      <c r="C59" s="219" t="s">
        <v>716</v>
      </c>
      <c r="D59" s="301"/>
      <c r="E59" s="929"/>
      <c r="F59" s="315"/>
      <c r="G59" s="314">
        <f t="shared" si="1"/>
        <v>0</v>
      </c>
    </row>
    <row r="60" spans="1:7">
      <c r="A60" s="299">
        <v>50</v>
      </c>
      <c r="B60" s="1252"/>
      <c r="C60" s="1253"/>
      <c r="D60" s="333"/>
      <c r="E60" s="334"/>
      <c r="F60" s="313"/>
      <c r="G60" s="314">
        <f t="shared" si="1"/>
        <v>0</v>
      </c>
    </row>
    <row r="61" spans="1:7">
      <c r="A61" s="299">
        <v>51</v>
      </c>
      <c r="B61" s="1252"/>
      <c r="C61" s="1253"/>
      <c r="D61" s="333"/>
      <c r="E61" s="334"/>
      <c r="F61" s="313"/>
      <c r="G61" s="314">
        <f t="shared" si="1"/>
        <v>0</v>
      </c>
    </row>
    <row r="62" spans="1:7" ht="15.75" thickBot="1">
      <c r="A62" s="319">
        <v>52</v>
      </c>
      <c r="B62" s="335"/>
      <c r="C62" s="147" t="s">
        <v>717</v>
      </c>
      <c r="D62" s="321"/>
      <c r="E62" s="322">
        <f>E53+E54+SUM(E55:E57)-E58-SUM(E59:E61)</f>
        <v>33361199.43</v>
      </c>
      <c r="F62" s="322">
        <f>F53+F54+SUM(F55:F57)-F58-SUM(F59:F61)</f>
        <v>32658155</v>
      </c>
      <c r="G62" s="323">
        <f>G53+G54+SUM(G55:G57)-G58-SUM(G59:G61)</f>
        <v>703044.4299999997</v>
      </c>
    </row>
    <row r="63" spans="1:7">
      <c r="A63" t="s">
        <v>1564</v>
      </c>
      <c r="F63" s="324"/>
      <c r="G63" s="324"/>
    </row>
    <row r="64" spans="1:7">
      <c r="A64" s="149" t="s">
        <v>718</v>
      </c>
      <c r="B64" s="149"/>
      <c r="C64" s="149"/>
      <c r="D64" s="149"/>
      <c r="E64" s="149"/>
      <c r="F64" s="326"/>
      <c r="G64" s="326"/>
    </row>
    <row r="74" spans="3:3">
      <c r="C74" s="97"/>
    </row>
  </sheetData>
  <phoneticPr fontId="43" type="noConversion"/>
  <pageMargins left="0.5" right="0.5" top="0.5" bottom="0.5" header="0.5" footer="0.5"/>
  <pageSetup scale="76" orientation="portrait" r:id="rId1"/>
  <headerFooter alignWithMargins="0"/>
</worksheet>
</file>

<file path=xl/worksheets/sheet13.xml><?xml version="1.0" encoding="utf-8"?>
<worksheet xmlns="http://schemas.openxmlformats.org/spreadsheetml/2006/main" xmlns:r="http://schemas.openxmlformats.org/officeDocument/2006/relationships">
  <sheetPr transitionEvaluation="1">
    <tabColor rgb="FFFFFF00"/>
    <pageSetUpPr fitToPage="1"/>
  </sheetPr>
  <dimension ref="A1:F78"/>
  <sheetViews>
    <sheetView zoomScale="90" zoomScaleNormal="90" workbookViewId="0"/>
  </sheetViews>
  <sheetFormatPr defaultColWidth="11.44140625" defaultRowHeight="15"/>
  <cols>
    <col min="1" max="1" width="4.77734375" customWidth="1"/>
    <col min="2" max="2" width="45.77734375" customWidth="1"/>
    <col min="3" max="3" width="21.77734375" customWidth="1"/>
    <col min="4" max="4" width="12.77734375" customWidth="1"/>
    <col min="5" max="5" width="18.77734375" customWidth="1"/>
  </cols>
  <sheetData>
    <row r="1" spans="1:6" ht="15.75" thickBot="1">
      <c r="A1" s="97"/>
      <c r="B1" s="97" t="str">
        <f>'Read Me First'!D50</f>
        <v>Village of Fairport</v>
      </c>
      <c r="C1" s="97"/>
      <c r="D1" s="97" t="str">
        <f>'Read Me First'!C52</f>
        <v>Year Ended 5/31/2014</v>
      </c>
      <c r="E1" s="97"/>
      <c r="F1" s="97"/>
    </row>
    <row r="2" spans="1:6">
      <c r="A2" s="179"/>
      <c r="B2" s="180"/>
      <c r="C2" s="180"/>
      <c r="D2" s="180"/>
      <c r="E2" s="181"/>
      <c r="F2" s="97"/>
    </row>
    <row r="3" spans="1:6" ht="15.75">
      <c r="A3" s="226"/>
      <c r="B3" s="217" t="s">
        <v>719</v>
      </c>
      <c r="C3" s="183"/>
      <c r="D3" s="183"/>
      <c r="E3" s="184"/>
      <c r="F3" s="97"/>
    </row>
    <row r="4" spans="1:6">
      <c r="A4" s="188"/>
      <c r="B4" s="218"/>
      <c r="C4" s="218"/>
      <c r="D4" s="336"/>
      <c r="E4" s="98"/>
      <c r="F4" s="97"/>
    </row>
    <row r="5" spans="1:6">
      <c r="A5" s="337"/>
      <c r="B5" s="97"/>
      <c r="C5" s="97"/>
      <c r="D5" s="101"/>
      <c r="E5" s="338"/>
      <c r="F5" s="97"/>
    </row>
    <row r="6" spans="1:6">
      <c r="A6" s="188"/>
      <c r="B6" s="339" t="s">
        <v>720</v>
      </c>
      <c r="C6" s="339" t="s">
        <v>721</v>
      </c>
      <c r="D6" s="97"/>
      <c r="E6" s="184"/>
      <c r="F6" s="97"/>
    </row>
    <row r="7" spans="1:6">
      <c r="A7" s="188"/>
      <c r="B7" s="339" t="s">
        <v>722</v>
      </c>
      <c r="C7" s="339" t="s">
        <v>723</v>
      </c>
      <c r="D7" s="97"/>
      <c r="E7" s="184"/>
      <c r="F7" s="97"/>
    </row>
    <row r="8" spans="1:6">
      <c r="A8" s="199"/>
      <c r="B8" s="186"/>
      <c r="C8" s="186"/>
      <c r="D8" s="112"/>
      <c r="E8" s="340"/>
      <c r="F8" s="97"/>
    </row>
    <row r="9" spans="1:6">
      <c r="A9" s="222" t="s">
        <v>1468</v>
      </c>
      <c r="B9" s="183" t="s">
        <v>724</v>
      </c>
      <c r="C9" s="183"/>
      <c r="D9" s="130"/>
      <c r="E9" s="225" t="s">
        <v>725</v>
      </c>
      <c r="F9" s="97"/>
    </row>
    <row r="10" spans="1:6">
      <c r="A10" s="230" t="s">
        <v>1471</v>
      </c>
      <c r="B10" s="186" t="s">
        <v>1574</v>
      </c>
      <c r="C10" s="186"/>
      <c r="D10" s="186"/>
      <c r="E10" s="234" t="s">
        <v>1575</v>
      </c>
      <c r="F10" s="97"/>
    </row>
    <row r="11" spans="1:6" ht="15.75">
      <c r="A11" s="230">
        <v>1</v>
      </c>
      <c r="B11" s="341" t="s">
        <v>726</v>
      </c>
      <c r="C11" s="186"/>
      <c r="D11" s="342"/>
      <c r="E11" s="343"/>
      <c r="F11" s="97"/>
    </row>
    <row r="12" spans="1:6">
      <c r="A12" s="230">
        <v>2</v>
      </c>
      <c r="B12" s="240" t="s">
        <v>727</v>
      </c>
      <c r="C12" s="186"/>
      <c r="D12" s="342"/>
      <c r="E12" s="1355">
        <v>25116651</v>
      </c>
      <c r="F12" s="97"/>
    </row>
    <row r="13" spans="1:6">
      <c r="A13" s="230">
        <v>3</v>
      </c>
      <c r="B13" s="240" t="s">
        <v>728</v>
      </c>
      <c r="C13" s="186"/>
      <c r="D13" s="342"/>
      <c r="E13" s="343"/>
      <c r="F13" s="97"/>
    </row>
    <row r="14" spans="1:6">
      <c r="A14" s="230">
        <v>4</v>
      </c>
      <c r="B14" s="240" t="s">
        <v>729</v>
      </c>
      <c r="C14" s="186"/>
      <c r="D14" s="342"/>
      <c r="E14" s="344">
        <v>-17675933</v>
      </c>
      <c r="F14" s="97"/>
    </row>
    <row r="15" spans="1:6">
      <c r="A15" s="230">
        <v>5</v>
      </c>
      <c r="B15" s="240" t="s">
        <v>730</v>
      </c>
      <c r="C15" s="186"/>
      <c r="D15" s="218"/>
      <c r="E15" s="344">
        <v>-4318271</v>
      </c>
      <c r="F15" s="97"/>
    </row>
    <row r="16" spans="1:6">
      <c r="A16" s="230">
        <v>6</v>
      </c>
      <c r="B16" s="240" t="s">
        <v>731</v>
      </c>
      <c r="C16" s="186"/>
      <c r="D16" s="218"/>
      <c r="E16" s="344">
        <v>0</v>
      </c>
      <c r="F16" s="97"/>
    </row>
    <row r="17" spans="1:6">
      <c r="A17" s="230">
        <v>7</v>
      </c>
      <c r="B17" s="240" t="s">
        <v>732</v>
      </c>
      <c r="C17" s="186"/>
      <c r="D17" s="218"/>
      <c r="E17" s="249">
        <f>SUM(E12:E16)</f>
        <v>3122447</v>
      </c>
      <c r="F17" s="97"/>
    </row>
    <row r="18" spans="1:6">
      <c r="A18" s="230">
        <v>8</v>
      </c>
      <c r="B18" s="240" t="s">
        <v>733</v>
      </c>
      <c r="C18" s="186"/>
      <c r="D18" s="218"/>
      <c r="E18" s="343"/>
      <c r="F18" s="97"/>
    </row>
    <row r="19" spans="1:6">
      <c r="A19" s="230">
        <v>9</v>
      </c>
      <c r="B19" s="240" t="s">
        <v>1071</v>
      </c>
      <c r="C19" s="186"/>
      <c r="D19" s="218"/>
      <c r="E19" s="344"/>
      <c r="F19" s="97"/>
    </row>
    <row r="20" spans="1:6">
      <c r="A20" s="230">
        <v>10</v>
      </c>
      <c r="B20" s="240" t="s">
        <v>1072</v>
      </c>
      <c r="C20" s="186"/>
      <c r="D20" s="218"/>
      <c r="E20" s="344">
        <v>0</v>
      </c>
      <c r="F20" s="97"/>
    </row>
    <row r="21" spans="1:6">
      <c r="A21" s="230">
        <v>11</v>
      </c>
      <c r="B21" s="240" t="s">
        <v>1073</v>
      </c>
      <c r="C21" s="186"/>
      <c r="D21" s="218"/>
      <c r="E21" s="344"/>
      <c r="F21" s="97"/>
    </row>
    <row r="22" spans="1:6">
      <c r="A22" s="230">
        <v>12</v>
      </c>
      <c r="B22" s="240" t="s">
        <v>1074</v>
      </c>
      <c r="C22" s="186"/>
      <c r="D22" s="218"/>
      <c r="E22" s="344"/>
      <c r="F22" s="97"/>
    </row>
    <row r="23" spans="1:6">
      <c r="A23" s="230">
        <v>13</v>
      </c>
      <c r="B23" s="240" t="s">
        <v>1075</v>
      </c>
      <c r="C23" s="186"/>
      <c r="D23" s="218"/>
      <c r="E23" s="344"/>
      <c r="F23" s="97"/>
    </row>
    <row r="24" spans="1:6">
      <c r="A24" s="230">
        <v>14</v>
      </c>
      <c r="B24" s="240" t="s">
        <v>1076</v>
      </c>
      <c r="C24" s="186"/>
      <c r="D24" s="218"/>
      <c r="E24" s="344"/>
      <c r="F24" s="97"/>
    </row>
    <row r="25" spans="1:6">
      <c r="A25" s="230">
        <v>15</v>
      </c>
      <c r="B25" s="240"/>
      <c r="C25" s="186"/>
      <c r="D25" s="218"/>
      <c r="E25" s="344"/>
      <c r="F25" s="97"/>
    </row>
    <row r="26" spans="1:6">
      <c r="A26" s="230">
        <v>16</v>
      </c>
      <c r="B26" s="240" t="s">
        <v>1077</v>
      </c>
      <c r="C26" s="186"/>
      <c r="D26" s="218"/>
      <c r="E26" s="249">
        <f>SUM(E19:E25)</f>
        <v>0</v>
      </c>
      <c r="F26" s="97"/>
    </row>
    <row r="27" spans="1:6" ht="15.75">
      <c r="A27" s="230">
        <v>17</v>
      </c>
      <c r="B27" s="341" t="s">
        <v>1078</v>
      </c>
      <c r="C27" s="186"/>
      <c r="D27" s="218"/>
      <c r="E27" s="343"/>
      <c r="F27" s="97"/>
    </row>
    <row r="28" spans="1:6">
      <c r="A28" s="230">
        <v>18</v>
      </c>
      <c r="B28" s="240" t="s">
        <v>1079</v>
      </c>
      <c r="C28" s="186"/>
      <c r="D28" s="218"/>
      <c r="E28" s="344">
        <v>2900000</v>
      </c>
      <c r="F28" s="97"/>
    </row>
    <row r="29" spans="1:6">
      <c r="A29" s="230">
        <v>19</v>
      </c>
      <c r="B29" s="240" t="s">
        <v>1080</v>
      </c>
      <c r="C29" s="186"/>
      <c r="D29" s="218"/>
      <c r="E29" s="344">
        <v>-3430750</v>
      </c>
      <c r="F29" s="97"/>
    </row>
    <row r="30" spans="1:6">
      <c r="A30" s="230">
        <v>20</v>
      </c>
      <c r="B30" s="240" t="s">
        <v>1081</v>
      </c>
      <c r="C30" s="186"/>
      <c r="D30" s="218"/>
      <c r="E30" s="344">
        <v>-173896</v>
      </c>
      <c r="F30" s="97"/>
    </row>
    <row r="31" spans="1:6">
      <c r="A31" s="230">
        <v>21</v>
      </c>
      <c r="B31" s="240" t="s">
        <v>1082</v>
      </c>
      <c r="C31" s="186"/>
      <c r="D31" s="218"/>
      <c r="E31" s="344"/>
      <c r="F31" s="97"/>
    </row>
    <row r="32" spans="1:6">
      <c r="A32" s="230">
        <v>22</v>
      </c>
      <c r="B32" s="240" t="s">
        <v>1083</v>
      </c>
      <c r="C32" s="186"/>
      <c r="D32" s="218"/>
      <c r="E32" s="344">
        <v>-305424</v>
      </c>
      <c r="F32" s="97"/>
    </row>
    <row r="33" spans="1:6">
      <c r="A33" s="230">
        <v>23</v>
      </c>
      <c r="B33" s="240" t="s">
        <v>1084</v>
      </c>
      <c r="C33" s="186"/>
      <c r="D33" s="218"/>
      <c r="E33" s="344">
        <v>-2131853</v>
      </c>
      <c r="F33" s="97"/>
    </row>
    <row r="34" spans="1:6">
      <c r="A34" s="230">
        <v>24</v>
      </c>
      <c r="B34" s="240" t="s">
        <v>807</v>
      </c>
      <c r="C34" s="186"/>
      <c r="D34" s="218"/>
      <c r="E34" s="344"/>
      <c r="F34" s="97"/>
    </row>
    <row r="35" spans="1:6">
      <c r="A35" s="230">
        <v>25</v>
      </c>
      <c r="B35" s="240" t="s">
        <v>808</v>
      </c>
      <c r="C35" s="186"/>
      <c r="D35" s="218"/>
      <c r="E35" s="344">
        <v>31500</v>
      </c>
      <c r="F35" s="97"/>
    </row>
    <row r="36" spans="1:6">
      <c r="A36" s="230">
        <v>26</v>
      </c>
      <c r="B36" s="240"/>
      <c r="C36" s="186"/>
      <c r="D36" s="218"/>
      <c r="E36" s="344"/>
      <c r="F36" s="97"/>
    </row>
    <row r="37" spans="1:6">
      <c r="A37" s="230">
        <v>27</v>
      </c>
      <c r="B37" s="240" t="s">
        <v>809</v>
      </c>
      <c r="C37" s="186"/>
      <c r="D37" s="218"/>
      <c r="E37" s="249">
        <f>SUM(E28:E36)</f>
        <v>-3110423</v>
      </c>
      <c r="F37" s="97"/>
    </row>
    <row r="38" spans="1:6" ht="15.75">
      <c r="A38" s="230">
        <v>28</v>
      </c>
      <c r="B38" s="341" t="s">
        <v>810</v>
      </c>
      <c r="C38" s="186"/>
      <c r="D38" s="218"/>
      <c r="E38" s="343"/>
      <c r="F38" s="97"/>
    </row>
    <row r="39" spans="1:6">
      <c r="A39" s="230">
        <v>29</v>
      </c>
      <c r="B39" s="240" t="s">
        <v>811</v>
      </c>
      <c r="C39" s="186"/>
      <c r="D39" s="218"/>
      <c r="E39" s="344">
        <v>0</v>
      </c>
      <c r="F39" s="97"/>
    </row>
    <row r="40" spans="1:6">
      <c r="A40" s="230">
        <v>30</v>
      </c>
      <c r="B40" s="240" t="s">
        <v>812</v>
      </c>
      <c r="C40" s="186"/>
      <c r="D40" s="218"/>
      <c r="E40" s="344">
        <v>609165</v>
      </c>
      <c r="F40" s="97"/>
    </row>
    <row r="41" spans="1:6">
      <c r="A41" s="230">
        <v>31</v>
      </c>
      <c r="B41" s="240" t="s">
        <v>813</v>
      </c>
      <c r="C41" s="186"/>
      <c r="D41" s="218"/>
      <c r="E41" s="344">
        <v>228</v>
      </c>
      <c r="F41" s="97"/>
    </row>
    <row r="42" spans="1:6">
      <c r="A42" s="230">
        <v>32</v>
      </c>
      <c r="B42" s="240"/>
      <c r="C42" s="186"/>
      <c r="D42" s="218"/>
      <c r="E42" s="344"/>
      <c r="F42" s="97"/>
    </row>
    <row r="43" spans="1:6">
      <c r="A43" s="230">
        <v>33</v>
      </c>
      <c r="B43" s="240" t="s">
        <v>814</v>
      </c>
      <c r="C43" s="186"/>
      <c r="D43" s="218"/>
      <c r="E43" s="249">
        <f>SUM(E39:E41)</f>
        <v>609393</v>
      </c>
      <c r="F43" s="97"/>
    </row>
    <row r="44" spans="1:6">
      <c r="A44" s="230">
        <v>34</v>
      </c>
      <c r="B44" s="240"/>
      <c r="C44" s="186"/>
      <c r="D44" s="218"/>
      <c r="E44" s="344"/>
      <c r="F44" s="97"/>
    </row>
    <row r="45" spans="1:6">
      <c r="A45" s="230">
        <v>35</v>
      </c>
      <c r="B45" s="240" t="s">
        <v>815</v>
      </c>
      <c r="C45" s="186"/>
      <c r="D45" s="218"/>
      <c r="E45" s="249">
        <f>E17+E26+E37+E43</f>
        <v>621417</v>
      </c>
      <c r="F45" s="97"/>
    </row>
    <row r="46" spans="1:6">
      <c r="A46" s="230">
        <v>36</v>
      </c>
      <c r="B46" s="240"/>
      <c r="C46" s="186"/>
      <c r="D46" s="218"/>
      <c r="E46" s="344"/>
      <c r="F46" s="97"/>
    </row>
    <row r="47" spans="1:6">
      <c r="A47" s="230">
        <v>37</v>
      </c>
      <c r="B47" s="240" t="s">
        <v>816</v>
      </c>
      <c r="C47" s="186"/>
      <c r="D47" s="218"/>
      <c r="E47" s="344">
        <f>+'104105'!D23</f>
        <v>1011818</v>
      </c>
      <c r="F47" s="97"/>
    </row>
    <row r="48" spans="1:6">
      <c r="A48" s="230">
        <v>38</v>
      </c>
      <c r="B48" s="240"/>
      <c r="C48" s="186"/>
      <c r="D48" s="218"/>
      <c r="E48" s="344"/>
      <c r="F48" s="97"/>
    </row>
    <row r="49" spans="1:6">
      <c r="A49" s="230">
        <v>39</v>
      </c>
      <c r="B49" s="240" t="s">
        <v>817</v>
      </c>
      <c r="C49" s="186"/>
      <c r="D49" s="218"/>
      <c r="E49" s="242">
        <f>E45+E47</f>
        <v>1633235</v>
      </c>
      <c r="F49" s="1356"/>
    </row>
    <row r="50" spans="1:6" ht="15.75">
      <c r="A50" s="230">
        <v>40</v>
      </c>
      <c r="B50" s="341" t="s">
        <v>2086</v>
      </c>
      <c r="C50" s="186"/>
      <c r="D50" s="218"/>
      <c r="E50" s="343"/>
      <c r="F50" s="97"/>
    </row>
    <row r="51" spans="1:6">
      <c r="A51" s="230">
        <v>41</v>
      </c>
      <c r="B51" s="240" t="s">
        <v>2087</v>
      </c>
      <c r="C51" s="186"/>
      <c r="D51" s="218"/>
      <c r="E51" s="1355">
        <v>1394815</v>
      </c>
      <c r="F51" s="97"/>
    </row>
    <row r="52" spans="1:6">
      <c r="A52" s="230">
        <v>42</v>
      </c>
      <c r="B52" s="240" t="s">
        <v>2088</v>
      </c>
      <c r="C52" s="186"/>
      <c r="D52" s="218"/>
      <c r="E52" s="343"/>
      <c r="F52" s="97"/>
    </row>
    <row r="53" spans="1:6">
      <c r="A53" s="230">
        <v>43</v>
      </c>
      <c r="B53" s="345" t="s">
        <v>1599</v>
      </c>
      <c r="C53" s="186"/>
      <c r="D53" s="218"/>
      <c r="E53" s="343"/>
      <c r="F53" s="97"/>
    </row>
    <row r="54" spans="1:6">
      <c r="A54" s="230">
        <v>44</v>
      </c>
      <c r="B54" s="240" t="s">
        <v>1600</v>
      </c>
      <c r="C54" s="186"/>
      <c r="D54" s="218"/>
      <c r="E54" s="344">
        <v>1368690</v>
      </c>
      <c r="F54" s="97"/>
    </row>
    <row r="55" spans="1:6">
      <c r="A55" s="230">
        <v>45</v>
      </c>
      <c r="B55" s="240" t="s">
        <v>1601</v>
      </c>
      <c r="C55" s="186"/>
      <c r="D55" s="218"/>
      <c r="E55" s="344">
        <v>144250</v>
      </c>
      <c r="F55" s="97"/>
    </row>
    <row r="56" spans="1:6">
      <c r="A56" s="230">
        <v>46</v>
      </c>
      <c r="B56" s="240" t="s">
        <v>1602</v>
      </c>
      <c r="C56" s="186"/>
      <c r="D56" s="218"/>
      <c r="E56" s="344">
        <v>214692</v>
      </c>
      <c r="F56" s="97"/>
    </row>
    <row r="57" spans="1:6">
      <c r="A57" s="230">
        <v>47</v>
      </c>
      <c r="B57" s="240" t="s">
        <v>1603</v>
      </c>
      <c r="C57" s="186"/>
      <c r="D57" s="218"/>
      <c r="E57" s="344"/>
      <c r="F57" s="97"/>
    </row>
    <row r="58" spans="1:6">
      <c r="A58" s="230">
        <v>48</v>
      </c>
      <c r="B58" s="346"/>
      <c r="C58" s="347"/>
      <c r="D58" s="348"/>
      <c r="E58" s="344"/>
      <c r="F58" s="97"/>
    </row>
    <row r="59" spans="1:6">
      <c r="A59" s="230">
        <v>49</v>
      </c>
      <c r="B59" s="346"/>
      <c r="C59" s="347"/>
      <c r="D59" s="348"/>
      <c r="E59" s="344"/>
      <c r="F59" s="97"/>
    </row>
    <row r="60" spans="1:6">
      <c r="A60" s="230">
        <v>50</v>
      </c>
      <c r="B60" s="346"/>
      <c r="C60" s="347"/>
      <c r="D60" s="348"/>
      <c r="E60" s="344"/>
      <c r="F60" s="97"/>
    </row>
    <row r="61" spans="1:6">
      <c r="A61" s="230">
        <v>51</v>
      </c>
      <c r="B61" s="346"/>
      <c r="C61" s="347"/>
      <c r="D61" s="348"/>
      <c r="E61" s="344"/>
      <c r="F61" s="97"/>
    </row>
    <row r="62" spans="1:6" ht="15.75" thickBot="1">
      <c r="A62" s="268">
        <v>52</v>
      </c>
      <c r="B62" s="269" t="s">
        <v>1604</v>
      </c>
      <c r="C62" s="210"/>
      <c r="D62" s="209"/>
      <c r="E62" s="270">
        <f>E51+SUM(E54:E61)</f>
        <v>3122447</v>
      </c>
      <c r="F62" s="97"/>
    </row>
    <row r="63" spans="1:6">
      <c r="A63" s="205"/>
      <c r="B63" s="205"/>
      <c r="C63" s="183"/>
      <c r="D63" s="205"/>
      <c r="E63" s="205" t="s">
        <v>1564</v>
      </c>
      <c r="F63" s="97"/>
    </row>
    <row r="64" spans="1:6">
      <c r="A64" s="183" t="s">
        <v>1605</v>
      </c>
      <c r="B64" s="183"/>
      <c r="C64" s="183"/>
      <c r="D64" s="183"/>
      <c r="E64" s="214"/>
      <c r="F64" s="97"/>
    </row>
    <row r="65" spans="1:6">
      <c r="A65" s="97"/>
      <c r="B65" s="183"/>
      <c r="C65" s="205"/>
      <c r="D65" s="205"/>
      <c r="E65" s="206"/>
      <c r="F65" s="97"/>
    </row>
    <row r="66" spans="1:6">
      <c r="A66" s="97"/>
      <c r="B66" s="183"/>
      <c r="C66" s="205"/>
      <c r="D66" s="205"/>
      <c r="E66" s="206"/>
      <c r="F66" s="97"/>
    </row>
    <row r="67" spans="1:6">
      <c r="A67" s="97"/>
      <c r="B67" s="183"/>
      <c r="C67" s="205"/>
      <c r="D67" s="205"/>
      <c r="E67" s="206"/>
      <c r="F67" s="97"/>
    </row>
    <row r="68" spans="1:6">
      <c r="A68" s="97"/>
      <c r="B68" s="183"/>
      <c r="C68" s="205"/>
      <c r="D68" s="205"/>
      <c r="E68" s="206"/>
      <c r="F68" s="97"/>
    </row>
    <row r="69" spans="1:6">
      <c r="A69" s="97"/>
      <c r="B69" s="183"/>
      <c r="C69" s="205"/>
      <c r="D69" s="205"/>
      <c r="E69" s="206"/>
      <c r="F69" s="97"/>
    </row>
    <row r="70" spans="1:6">
      <c r="A70" s="97"/>
      <c r="B70" s="183"/>
      <c r="C70" s="205"/>
      <c r="D70" s="205"/>
      <c r="E70" s="206"/>
      <c r="F70" s="97"/>
    </row>
    <row r="71" spans="1:6">
      <c r="A71" s="205"/>
      <c r="B71" s="205"/>
      <c r="C71" s="205"/>
      <c r="D71" s="205"/>
      <c r="E71" s="206"/>
      <c r="F71" s="97"/>
    </row>
    <row r="72" spans="1:6">
      <c r="A72" s="205"/>
      <c r="B72" s="205"/>
      <c r="C72" s="205"/>
      <c r="D72" s="205"/>
      <c r="E72" s="206"/>
      <c r="F72" s="97"/>
    </row>
    <row r="73" spans="1:6">
      <c r="A73" s="205"/>
      <c r="B73" s="205"/>
      <c r="C73" s="205"/>
      <c r="D73" s="205"/>
      <c r="E73" s="206"/>
      <c r="F73" s="97"/>
    </row>
    <row r="74" spans="1:6">
      <c r="A74" s="205"/>
      <c r="B74" s="205"/>
      <c r="C74" s="205"/>
      <c r="D74" s="205"/>
      <c r="E74" s="206"/>
      <c r="F74" s="97"/>
    </row>
    <row r="75" spans="1:6">
      <c r="A75" s="205"/>
      <c r="B75" s="205"/>
      <c r="C75" s="205"/>
      <c r="D75" s="205"/>
      <c r="E75" s="206"/>
      <c r="F75" s="97"/>
    </row>
    <row r="76" spans="1:6">
      <c r="A76" s="205"/>
      <c r="B76" s="205"/>
      <c r="C76" s="205"/>
      <c r="D76" s="205"/>
      <c r="E76" s="206"/>
      <c r="F76" s="97"/>
    </row>
    <row r="77" spans="1:6">
      <c r="A77" s="205"/>
      <c r="B77" s="205"/>
      <c r="C77" s="205"/>
      <c r="D77" s="205"/>
      <c r="E77" s="206"/>
      <c r="F77" s="97"/>
    </row>
    <row r="78" spans="1:6">
      <c r="A78" s="205"/>
      <c r="B78" s="205"/>
      <c r="C78" s="205"/>
      <c r="D78" s="205"/>
      <c r="E78" s="206"/>
      <c r="F78" s="97"/>
    </row>
  </sheetData>
  <phoneticPr fontId="43" type="noConversion"/>
  <conditionalFormatting sqref="F49">
    <cfRule type="cellIs" dxfId="0" priority="1" stopIfTrue="1" operator="equal">
      <formula>0</formula>
    </cfRule>
  </conditionalFormatting>
  <pageMargins left="0.5" right="0.5" top="0.5" bottom="0.5" header="0.5" footer="0.5"/>
  <pageSetup scale="69" orientation="portrait" r:id="rId1"/>
  <headerFooter alignWithMargins="0"/>
</worksheet>
</file>

<file path=xl/worksheets/sheet14.xml><?xml version="1.0" encoding="utf-8"?>
<worksheet xmlns="http://schemas.openxmlformats.org/spreadsheetml/2006/main" xmlns:r="http://schemas.openxmlformats.org/officeDocument/2006/relationships">
  <sheetPr transitionEvaluation="1">
    <tabColor rgb="FFFFFF00"/>
  </sheetPr>
  <dimension ref="A1:O77"/>
  <sheetViews>
    <sheetView workbookViewId="0"/>
  </sheetViews>
  <sheetFormatPr defaultColWidth="11.44140625" defaultRowHeight="15"/>
  <cols>
    <col min="1" max="1" width="4.77734375" customWidth="1"/>
    <col min="2" max="2" width="37.77734375" customWidth="1"/>
    <col min="3" max="3" width="3.77734375" customWidth="1"/>
    <col min="4" max="4" width="17.21875" customWidth="1"/>
    <col min="5" max="6" width="15.77734375" customWidth="1"/>
    <col min="7" max="7" width="3.77734375" customWidth="1"/>
    <col min="8" max="9" width="16.77734375" customWidth="1"/>
    <col min="10" max="10" width="18.77734375" customWidth="1"/>
    <col min="11" max="11" width="7.77734375" customWidth="1"/>
    <col min="12" max="12" width="11.77734375" customWidth="1"/>
    <col min="13" max="13" width="15.77734375" customWidth="1"/>
    <col min="14" max="14" width="4.77734375" customWidth="1"/>
  </cols>
  <sheetData>
    <row r="1" spans="1:14" ht="15.75" thickBot="1">
      <c r="A1" t="s">
        <v>1606</v>
      </c>
      <c r="B1" s="246" t="str">
        <f>'Read Me First'!D50</f>
        <v>Village of Fairport</v>
      </c>
      <c r="D1" s="149" t="str">
        <f>'Read Me First'!C52</f>
        <v>Year Ended 5/31/2014</v>
      </c>
      <c r="E1" s="149"/>
      <c r="F1" s="149"/>
      <c r="H1" s="215" t="str">
        <f>'Read Me First'!D50</f>
        <v>Village of Fairport</v>
      </c>
      <c r="L1" t="str">
        <f>'Read Me First'!C52</f>
        <v>Year Ended 5/31/2014</v>
      </c>
    </row>
    <row r="2" spans="1:14">
      <c r="A2" s="151"/>
      <c r="B2" s="152"/>
      <c r="C2" s="152"/>
      <c r="D2" s="152"/>
      <c r="E2" s="152"/>
      <c r="F2" s="153"/>
      <c r="G2" s="97"/>
      <c r="H2" s="151"/>
      <c r="I2" s="152"/>
      <c r="J2" s="152"/>
      <c r="K2" s="152"/>
      <c r="L2" s="152"/>
      <c r="M2" s="152"/>
      <c r="N2" s="153"/>
    </row>
    <row r="3" spans="1:14" ht="15.75">
      <c r="A3" s="135" t="s">
        <v>1607</v>
      </c>
      <c r="B3" s="130"/>
      <c r="C3" s="130"/>
      <c r="D3" s="130"/>
      <c r="E3" s="130"/>
      <c r="F3" s="154"/>
      <c r="G3" s="95" t="s">
        <v>381</v>
      </c>
      <c r="H3" s="135" t="s">
        <v>1608</v>
      </c>
      <c r="I3" s="130"/>
      <c r="J3" s="130"/>
      <c r="K3" s="130"/>
      <c r="L3" s="130"/>
      <c r="M3" s="130"/>
      <c r="N3" s="154"/>
    </row>
    <row r="4" spans="1:14">
      <c r="A4" s="110"/>
      <c r="B4" s="112"/>
      <c r="C4" s="112"/>
      <c r="D4" s="220"/>
      <c r="E4" s="219"/>
      <c r="F4" s="221"/>
      <c r="G4" s="97"/>
      <c r="H4" s="110"/>
      <c r="I4" s="220"/>
      <c r="J4" s="219"/>
      <c r="K4" s="112"/>
      <c r="L4" s="219"/>
      <c r="M4" s="112"/>
      <c r="N4" s="349"/>
    </row>
    <row r="5" spans="1:14">
      <c r="A5" s="96"/>
      <c r="B5" s="97"/>
      <c r="C5" s="97"/>
      <c r="D5" s="97"/>
      <c r="E5" s="97"/>
      <c r="F5" s="98"/>
      <c r="G5" s="97"/>
      <c r="H5" s="96"/>
      <c r="I5" s="97"/>
      <c r="J5" s="97"/>
      <c r="K5" s="97"/>
      <c r="L5" s="97"/>
      <c r="M5" s="97"/>
      <c r="N5" s="98"/>
    </row>
    <row r="6" spans="1:14">
      <c r="A6" s="350"/>
      <c r="B6" s="351" t="s">
        <v>335</v>
      </c>
      <c r="C6" s="351"/>
      <c r="D6" s="351"/>
      <c r="E6" s="351"/>
      <c r="F6" s="352"/>
      <c r="H6" s="350" t="s">
        <v>336</v>
      </c>
      <c r="I6" s="351"/>
      <c r="J6" s="351"/>
      <c r="K6" s="351"/>
      <c r="L6" s="351"/>
      <c r="M6" s="351"/>
      <c r="N6" s="98"/>
    </row>
    <row r="7" spans="1:14">
      <c r="A7" s="350"/>
      <c r="B7" s="351"/>
      <c r="C7" s="351"/>
      <c r="D7" s="351"/>
      <c r="E7" s="351"/>
      <c r="F7" s="352"/>
      <c r="H7" s="350" t="s">
        <v>337</v>
      </c>
      <c r="I7" s="351"/>
      <c r="J7" s="351"/>
      <c r="K7" s="351"/>
      <c r="L7" s="351"/>
      <c r="M7" s="351"/>
      <c r="N7" s="98"/>
    </row>
    <row r="8" spans="1:14">
      <c r="A8" s="350"/>
      <c r="B8" s="351" t="s">
        <v>1987</v>
      </c>
      <c r="C8" s="351"/>
      <c r="D8" s="351"/>
      <c r="E8" s="351"/>
      <c r="F8" s="352"/>
      <c r="H8" s="350" t="s">
        <v>381</v>
      </c>
      <c r="I8" s="351"/>
      <c r="J8" s="351"/>
      <c r="K8" s="351"/>
      <c r="L8" s="351"/>
      <c r="M8" s="351"/>
      <c r="N8" s="98"/>
    </row>
    <row r="9" spans="1:14">
      <c r="A9" s="350"/>
      <c r="B9" s="351" t="s">
        <v>1988</v>
      </c>
      <c r="C9" s="351"/>
      <c r="D9" s="351"/>
      <c r="E9" s="351"/>
      <c r="F9" s="352"/>
      <c r="H9" s="350" t="s">
        <v>1989</v>
      </c>
      <c r="I9" s="351"/>
      <c r="J9" s="351"/>
      <c r="K9" s="351"/>
      <c r="L9" s="351"/>
      <c r="M9" s="351"/>
      <c r="N9" s="98"/>
    </row>
    <row r="10" spans="1:14">
      <c r="A10" s="350"/>
      <c r="B10" s="351" t="s">
        <v>1990</v>
      </c>
      <c r="C10" s="351"/>
      <c r="D10" s="351"/>
      <c r="E10" s="351"/>
      <c r="F10" s="352"/>
      <c r="H10" s="350"/>
      <c r="I10" s="351"/>
      <c r="J10" s="351"/>
      <c r="K10" s="351"/>
      <c r="L10" s="351"/>
      <c r="M10" s="351"/>
      <c r="N10" s="98"/>
    </row>
    <row r="11" spans="1:14">
      <c r="A11" s="350"/>
      <c r="B11" s="351" t="s">
        <v>1991</v>
      </c>
      <c r="C11" s="351"/>
      <c r="D11" s="351"/>
      <c r="E11" s="351"/>
      <c r="F11" s="352"/>
      <c r="H11" s="350" t="s">
        <v>1992</v>
      </c>
      <c r="I11" s="351"/>
      <c r="J11" s="351"/>
      <c r="K11" s="351"/>
      <c r="L11" s="351"/>
      <c r="M11" s="351"/>
      <c r="N11" s="98"/>
    </row>
    <row r="12" spans="1:14">
      <c r="A12" s="350"/>
      <c r="B12" s="351" t="s">
        <v>1993</v>
      </c>
      <c r="C12" s="351"/>
      <c r="D12" s="351"/>
      <c r="E12" s="351"/>
      <c r="F12" s="352"/>
      <c r="H12" s="350" t="s">
        <v>381</v>
      </c>
      <c r="I12" s="351"/>
      <c r="J12" s="351"/>
      <c r="K12" s="351"/>
      <c r="L12" s="351"/>
      <c r="M12" s="351"/>
      <c r="N12" s="98"/>
    </row>
    <row r="13" spans="1:14">
      <c r="A13" s="350" t="s">
        <v>381</v>
      </c>
      <c r="B13" s="351" t="s">
        <v>381</v>
      </c>
      <c r="C13" s="351"/>
      <c r="D13" s="351"/>
      <c r="E13" s="351"/>
      <c r="F13" s="352"/>
      <c r="H13" s="350" t="s">
        <v>2091</v>
      </c>
      <c r="I13" s="351"/>
      <c r="J13" s="351"/>
      <c r="K13" s="351"/>
      <c r="L13" s="351"/>
      <c r="M13" s="351"/>
      <c r="N13" s="98"/>
    </row>
    <row r="14" spans="1:14">
      <c r="A14" s="350" t="s">
        <v>381</v>
      </c>
      <c r="B14" s="351"/>
      <c r="C14" s="351"/>
      <c r="D14" s="351"/>
      <c r="E14" s="351"/>
      <c r="F14" s="352"/>
      <c r="G14" s="351"/>
      <c r="H14" s="350"/>
      <c r="I14" s="351"/>
      <c r="J14" s="351"/>
      <c r="K14" s="351"/>
      <c r="L14" s="351"/>
      <c r="M14" s="351"/>
      <c r="N14" s="98"/>
    </row>
    <row r="15" spans="1:14" ht="15.75">
      <c r="A15" s="350" t="s">
        <v>381</v>
      </c>
      <c r="B15" s="353"/>
      <c r="C15" s="351"/>
      <c r="D15" s="351"/>
      <c r="E15" s="351"/>
      <c r="F15" s="354"/>
      <c r="G15" s="351" t="s">
        <v>381</v>
      </c>
      <c r="H15" s="355"/>
      <c r="I15" s="356"/>
      <c r="J15" s="356"/>
      <c r="K15" s="356"/>
      <c r="L15" s="356"/>
      <c r="M15" s="356"/>
      <c r="N15" s="349"/>
    </row>
    <row r="16" spans="1:14">
      <c r="A16" s="165"/>
      <c r="B16" s="166"/>
      <c r="C16" s="102"/>
      <c r="D16" s="104" t="s">
        <v>1186</v>
      </c>
      <c r="E16" s="102"/>
      <c r="F16" s="357"/>
      <c r="H16" s="358"/>
      <c r="I16" s="97"/>
      <c r="J16" s="108" t="s">
        <v>1186</v>
      </c>
      <c r="K16" s="359" t="s">
        <v>2092</v>
      </c>
      <c r="L16" s="360" t="s">
        <v>2093</v>
      </c>
      <c r="M16" s="361"/>
      <c r="N16" s="362"/>
    </row>
    <row r="17" spans="1:14">
      <c r="A17" s="129" t="s">
        <v>1468</v>
      </c>
      <c r="B17" s="162" t="s">
        <v>2094</v>
      </c>
      <c r="C17" s="131"/>
      <c r="D17" s="108" t="s">
        <v>2095</v>
      </c>
      <c r="E17" s="359" t="s">
        <v>2096</v>
      </c>
      <c r="F17" s="362" t="s">
        <v>2097</v>
      </c>
      <c r="H17" s="363" t="s">
        <v>2098</v>
      </c>
      <c r="I17" s="106" t="s">
        <v>2099</v>
      </c>
      <c r="J17" s="108" t="s">
        <v>1191</v>
      </c>
      <c r="K17" s="359"/>
      <c r="L17" s="108" t="s">
        <v>2100</v>
      </c>
      <c r="M17" s="359" t="s">
        <v>2101</v>
      </c>
      <c r="N17" s="362" t="s">
        <v>1468</v>
      </c>
    </row>
    <row r="18" spans="1:14">
      <c r="A18" s="171" t="s">
        <v>1471</v>
      </c>
      <c r="B18" s="360" t="s">
        <v>1574</v>
      </c>
      <c r="C18" s="364"/>
      <c r="D18" s="114" t="s">
        <v>1575</v>
      </c>
      <c r="E18" s="365" t="s">
        <v>1576</v>
      </c>
      <c r="F18" s="366" t="s">
        <v>1577</v>
      </c>
      <c r="H18" s="367" t="s">
        <v>1578</v>
      </c>
      <c r="I18" s="111" t="s">
        <v>2102</v>
      </c>
      <c r="J18" s="114" t="s">
        <v>2103</v>
      </c>
      <c r="K18" s="365" t="s">
        <v>2104</v>
      </c>
      <c r="L18" s="114" t="s">
        <v>2105</v>
      </c>
      <c r="M18" s="365" t="s">
        <v>2106</v>
      </c>
      <c r="N18" s="366" t="s">
        <v>1471</v>
      </c>
    </row>
    <row r="19" spans="1:14">
      <c r="A19" s="368">
        <v>1</v>
      </c>
      <c r="B19" s="369" t="s">
        <v>407</v>
      </c>
      <c r="C19" s="370"/>
      <c r="D19" s="371">
        <v>100</v>
      </c>
      <c r="E19" s="372"/>
      <c r="F19" s="373"/>
      <c r="G19" s="281"/>
      <c r="H19" s="374"/>
      <c r="I19" s="372"/>
      <c r="J19" s="375">
        <f>D19+E19-F19+H19+I19</f>
        <v>100</v>
      </c>
      <c r="K19" s="365" t="s">
        <v>408</v>
      </c>
      <c r="L19" s="1256" t="s">
        <v>612</v>
      </c>
      <c r="M19" s="377">
        <v>0</v>
      </c>
      <c r="N19" s="378">
        <v>1</v>
      </c>
    </row>
    <row r="20" spans="1:14">
      <c r="A20" s="368">
        <v>2</v>
      </c>
      <c r="B20" s="369" t="s">
        <v>409</v>
      </c>
      <c r="C20" s="370"/>
      <c r="D20" s="379"/>
      <c r="E20" s="380"/>
      <c r="F20" s="381"/>
      <c r="G20" s="281"/>
      <c r="H20" s="382"/>
      <c r="I20" s="380"/>
      <c r="J20" s="383"/>
      <c r="K20" s="365" t="s">
        <v>410</v>
      </c>
      <c r="L20" s="376"/>
      <c r="M20" s="384"/>
      <c r="N20" s="378">
        <v>2</v>
      </c>
    </row>
    <row r="21" spans="1:14">
      <c r="A21" s="368">
        <v>3</v>
      </c>
      <c r="B21" s="369" t="s">
        <v>411</v>
      </c>
      <c r="C21" s="370"/>
      <c r="D21" s="379"/>
      <c r="E21" s="380"/>
      <c r="F21" s="381"/>
      <c r="G21" s="281"/>
      <c r="H21" s="382"/>
      <c r="I21" s="380"/>
      <c r="J21" s="383"/>
      <c r="K21" s="365" t="s">
        <v>412</v>
      </c>
      <c r="L21" s="376"/>
      <c r="M21" s="384" t="s">
        <v>381</v>
      </c>
      <c r="N21" s="378">
        <v>3</v>
      </c>
    </row>
    <row r="22" spans="1:14">
      <c r="A22" s="368">
        <v>4</v>
      </c>
      <c r="B22" s="369" t="s">
        <v>413</v>
      </c>
      <c r="C22" s="370"/>
      <c r="D22" s="379">
        <v>600069</v>
      </c>
      <c r="E22" s="380"/>
      <c r="F22" s="381"/>
      <c r="G22" s="281"/>
      <c r="H22" s="382"/>
      <c r="I22" s="380"/>
      <c r="J22" s="383">
        <f>D22+E22-F22+H22+I22</f>
        <v>600069</v>
      </c>
      <c r="K22" s="365" t="s">
        <v>414</v>
      </c>
      <c r="L22" s="1256" t="s">
        <v>612</v>
      </c>
      <c r="M22" s="384">
        <v>0</v>
      </c>
      <c r="N22" s="378">
        <v>4</v>
      </c>
    </row>
    <row r="23" spans="1:14">
      <c r="A23" s="368">
        <v>5</v>
      </c>
      <c r="B23" s="369" t="s">
        <v>415</v>
      </c>
      <c r="C23" s="370"/>
      <c r="D23" s="379">
        <v>5533047</v>
      </c>
      <c r="E23" s="380">
        <v>56361</v>
      </c>
      <c r="F23" s="381"/>
      <c r="G23" s="281"/>
      <c r="H23" s="382"/>
      <c r="I23" s="380"/>
      <c r="J23" s="383">
        <f>D23+E23-F23+H23+I23</f>
        <v>5589408</v>
      </c>
      <c r="K23" s="365" t="s">
        <v>416</v>
      </c>
      <c r="L23" s="1231">
        <v>1.7000000000000001E-2</v>
      </c>
      <c r="M23" s="384">
        <v>1021147</v>
      </c>
      <c r="N23" s="378">
        <v>5</v>
      </c>
    </row>
    <row r="24" spans="1:14">
      <c r="A24" s="368">
        <v>6</v>
      </c>
      <c r="B24" s="369" t="s">
        <v>417</v>
      </c>
      <c r="C24" s="370"/>
      <c r="D24" s="379"/>
      <c r="E24" s="380"/>
      <c r="F24" s="381"/>
      <c r="G24" s="281"/>
      <c r="H24" s="382"/>
      <c r="I24" s="380" t="s">
        <v>381</v>
      </c>
      <c r="J24" s="383"/>
      <c r="K24" s="365" t="s">
        <v>418</v>
      </c>
      <c r="L24" s="1231"/>
      <c r="M24" s="384" t="s">
        <v>381</v>
      </c>
      <c r="N24" s="378">
        <v>6</v>
      </c>
    </row>
    <row r="25" spans="1:14">
      <c r="A25" s="368">
        <v>7</v>
      </c>
      <c r="B25" s="369" t="s">
        <v>419</v>
      </c>
      <c r="C25" s="370"/>
      <c r="D25" s="379"/>
      <c r="E25" s="380"/>
      <c r="F25" s="381"/>
      <c r="G25" s="281"/>
      <c r="H25" s="382"/>
      <c r="I25" s="380" t="s">
        <v>381</v>
      </c>
      <c r="J25" s="383"/>
      <c r="K25" s="365" t="s">
        <v>420</v>
      </c>
      <c r="L25" s="1231"/>
      <c r="M25" s="384" t="s">
        <v>381</v>
      </c>
      <c r="N25" s="378">
        <v>7</v>
      </c>
    </row>
    <row r="26" spans="1:14">
      <c r="A26" s="368">
        <v>8</v>
      </c>
      <c r="B26" s="369" t="s">
        <v>421</v>
      </c>
      <c r="C26" s="370"/>
      <c r="D26" s="379"/>
      <c r="E26" s="380"/>
      <c r="F26" s="381"/>
      <c r="G26" s="281"/>
      <c r="H26" s="382"/>
      <c r="I26" s="380" t="s">
        <v>381</v>
      </c>
      <c r="J26" s="383"/>
      <c r="K26" s="365" t="s">
        <v>422</v>
      </c>
      <c r="L26" s="1231"/>
      <c r="M26" s="384" t="s">
        <v>381</v>
      </c>
      <c r="N26" s="378">
        <v>8</v>
      </c>
    </row>
    <row r="27" spans="1:14">
      <c r="A27" s="368">
        <v>9</v>
      </c>
      <c r="B27" s="369" t="s">
        <v>423</v>
      </c>
      <c r="C27" s="370"/>
      <c r="D27" s="379"/>
      <c r="E27" s="380"/>
      <c r="F27" s="381"/>
      <c r="G27" s="281"/>
      <c r="H27" s="382"/>
      <c r="I27" s="380" t="s">
        <v>381</v>
      </c>
      <c r="J27" s="383"/>
      <c r="K27" s="365" t="s">
        <v>424</v>
      </c>
      <c r="L27" s="1231"/>
      <c r="M27" s="384" t="s">
        <v>381</v>
      </c>
      <c r="N27" s="378">
        <v>9</v>
      </c>
    </row>
    <row r="28" spans="1:14">
      <c r="A28" s="368">
        <v>10</v>
      </c>
      <c r="B28" s="369" t="s">
        <v>425</v>
      </c>
      <c r="C28" s="370"/>
      <c r="D28" s="379"/>
      <c r="E28" s="380"/>
      <c r="F28" s="381"/>
      <c r="G28" s="281"/>
      <c r="H28" s="382"/>
      <c r="I28" s="380" t="s">
        <v>381</v>
      </c>
      <c r="J28" s="383"/>
      <c r="K28" s="365" t="s">
        <v>426</v>
      </c>
      <c r="L28" s="1231"/>
      <c r="M28" s="384" t="s">
        <v>381</v>
      </c>
      <c r="N28" s="378">
        <v>10</v>
      </c>
    </row>
    <row r="29" spans="1:14">
      <c r="A29" s="368">
        <v>11</v>
      </c>
      <c r="B29" s="369" t="s">
        <v>427</v>
      </c>
      <c r="C29" s="370"/>
      <c r="D29" s="379"/>
      <c r="E29" s="380"/>
      <c r="F29" s="381"/>
      <c r="G29" s="281"/>
      <c r="H29" s="382"/>
      <c r="I29" s="380" t="s">
        <v>381</v>
      </c>
      <c r="J29" s="383"/>
      <c r="K29" s="365" t="s">
        <v>428</v>
      </c>
      <c r="L29" s="1231"/>
      <c r="M29" s="384" t="s">
        <v>381</v>
      </c>
      <c r="N29" s="378">
        <v>11</v>
      </c>
    </row>
    <row r="30" spans="1:14">
      <c r="A30" s="368">
        <v>12</v>
      </c>
      <c r="B30" s="369" t="s">
        <v>429</v>
      </c>
      <c r="C30" s="370"/>
      <c r="D30" s="379"/>
      <c r="E30" s="380"/>
      <c r="F30" s="381"/>
      <c r="G30" s="281"/>
      <c r="H30" s="382"/>
      <c r="I30" s="380" t="s">
        <v>381</v>
      </c>
      <c r="J30" s="383"/>
      <c r="K30" s="365" t="s">
        <v>430</v>
      </c>
      <c r="L30" s="1231"/>
      <c r="M30" s="384" t="s">
        <v>381</v>
      </c>
      <c r="N30" s="378">
        <v>12</v>
      </c>
    </row>
    <row r="31" spans="1:14">
      <c r="A31" s="368">
        <v>13</v>
      </c>
      <c r="B31" s="369" t="s">
        <v>431</v>
      </c>
      <c r="C31" s="370"/>
      <c r="D31" s="379"/>
      <c r="E31" s="380"/>
      <c r="F31" s="381"/>
      <c r="G31" s="281"/>
      <c r="H31" s="382" t="s">
        <v>381</v>
      </c>
      <c r="I31" s="380" t="s">
        <v>381</v>
      </c>
      <c r="J31" s="383"/>
      <c r="K31" s="365" t="s">
        <v>432</v>
      </c>
      <c r="L31" s="1231"/>
      <c r="M31" s="385" t="s">
        <v>381</v>
      </c>
      <c r="N31" s="378">
        <v>13</v>
      </c>
    </row>
    <row r="32" spans="1:14">
      <c r="A32" s="368">
        <v>14</v>
      </c>
      <c r="B32" s="369" t="s">
        <v>433</v>
      </c>
      <c r="C32" s="370"/>
      <c r="D32" s="379"/>
      <c r="E32" s="380"/>
      <c r="F32" s="381"/>
      <c r="G32" s="281"/>
      <c r="H32" s="382"/>
      <c r="I32" s="380"/>
      <c r="J32" s="383"/>
      <c r="K32" s="365" t="s">
        <v>434</v>
      </c>
      <c r="L32" s="1231"/>
      <c r="M32" s="385" t="s">
        <v>381</v>
      </c>
      <c r="N32" s="378">
        <v>14</v>
      </c>
    </row>
    <row r="33" spans="1:14">
      <c r="A33" s="368">
        <v>15</v>
      </c>
      <c r="B33" s="369" t="s">
        <v>435</v>
      </c>
      <c r="C33" s="370"/>
      <c r="D33" s="379"/>
      <c r="E33" s="380"/>
      <c r="F33" s="381"/>
      <c r="G33" s="281"/>
      <c r="H33" s="382"/>
      <c r="I33" s="380"/>
      <c r="J33" s="383"/>
      <c r="K33" s="365" t="s">
        <v>87</v>
      </c>
      <c r="L33" s="1231"/>
      <c r="M33" s="384" t="s">
        <v>381</v>
      </c>
      <c r="N33" s="378">
        <v>15</v>
      </c>
    </row>
    <row r="34" spans="1:14">
      <c r="A34" s="368">
        <v>16</v>
      </c>
      <c r="B34" s="369" t="s">
        <v>88</v>
      </c>
      <c r="C34" s="370"/>
      <c r="D34" s="379"/>
      <c r="E34" s="380"/>
      <c r="F34" s="381"/>
      <c r="G34" s="281"/>
      <c r="H34" s="382"/>
      <c r="I34" s="380"/>
      <c r="J34" s="383"/>
      <c r="K34" s="365" t="s">
        <v>89</v>
      </c>
      <c r="L34" s="1231"/>
      <c r="M34" s="384" t="s">
        <v>381</v>
      </c>
      <c r="N34" s="378">
        <v>16</v>
      </c>
    </row>
    <row r="35" spans="1:14">
      <c r="A35" s="368">
        <v>17</v>
      </c>
      <c r="B35" s="369" t="s">
        <v>90</v>
      </c>
      <c r="C35" s="370"/>
      <c r="D35" s="379"/>
      <c r="E35" s="380"/>
      <c r="F35" s="381"/>
      <c r="G35" s="281"/>
      <c r="H35" s="382"/>
      <c r="I35" s="380"/>
      <c r="J35" s="383"/>
      <c r="K35" s="365" t="s">
        <v>91</v>
      </c>
      <c r="L35" s="1231"/>
      <c r="M35" s="384" t="s">
        <v>381</v>
      </c>
      <c r="N35" s="378">
        <v>17</v>
      </c>
    </row>
    <row r="36" spans="1:14">
      <c r="A36" s="368">
        <v>18</v>
      </c>
      <c r="B36" s="369" t="s">
        <v>92</v>
      </c>
      <c r="C36" s="370"/>
      <c r="D36" s="379"/>
      <c r="E36" s="380"/>
      <c r="F36" s="381"/>
      <c r="G36" s="281"/>
      <c r="H36" s="382"/>
      <c r="I36" s="380"/>
      <c r="J36" s="383"/>
      <c r="K36" s="365" t="s">
        <v>93</v>
      </c>
      <c r="L36" s="1231"/>
      <c r="M36" s="384" t="s">
        <v>381</v>
      </c>
      <c r="N36" s="378">
        <v>18</v>
      </c>
    </row>
    <row r="37" spans="1:14">
      <c r="A37" s="368">
        <v>19</v>
      </c>
      <c r="B37" s="369" t="s">
        <v>94</v>
      </c>
      <c r="C37" s="370"/>
      <c r="D37" s="379"/>
      <c r="E37" s="380"/>
      <c r="F37" s="381"/>
      <c r="G37" s="281"/>
      <c r="H37" s="382"/>
      <c r="I37" s="380"/>
      <c r="J37" s="383"/>
      <c r="K37" s="365" t="s">
        <v>95</v>
      </c>
      <c r="L37" s="1231"/>
      <c r="M37" s="384"/>
      <c r="N37" s="378">
        <v>19</v>
      </c>
    </row>
    <row r="38" spans="1:14">
      <c r="A38" s="368">
        <v>20</v>
      </c>
      <c r="B38" s="369" t="s">
        <v>96</v>
      </c>
      <c r="C38" s="370"/>
      <c r="D38" s="379">
        <v>7472202</v>
      </c>
      <c r="E38" s="380">
        <v>7900</v>
      </c>
      <c r="F38" s="381"/>
      <c r="G38" s="281"/>
      <c r="H38" s="382"/>
      <c r="I38" s="380"/>
      <c r="J38" s="383">
        <f>D38+E38-F38+H38+I38</f>
        <v>7480102</v>
      </c>
      <c r="K38" s="365" t="s">
        <v>97</v>
      </c>
      <c r="L38" s="1231">
        <v>0.04</v>
      </c>
      <c r="M38" s="384">
        <v>3727481</v>
      </c>
      <c r="N38" s="378">
        <v>20</v>
      </c>
    </row>
    <row r="39" spans="1:14">
      <c r="A39" s="368">
        <v>21</v>
      </c>
      <c r="B39" s="369" t="s">
        <v>98</v>
      </c>
      <c r="C39" s="370"/>
      <c r="D39" s="379">
        <v>61562</v>
      </c>
      <c r="E39" s="380"/>
      <c r="F39" s="381"/>
      <c r="G39" s="281"/>
      <c r="H39" s="382"/>
      <c r="I39" s="380"/>
      <c r="J39" s="383">
        <f>D39+E39-F39+H39+I39</f>
        <v>61562</v>
      </c>
      <c r="K39" s="365" t="s">
        <v>99</v>
      </c>
      <c r="L39" s="1231">
        <v>3.5999999999999997E-2</v>
      </c>
      <c r="M39" s="384">
        <v>14591</v>
      </c>
      <c r="N39" s="378">
        <v>21</v>
      </c>
    </row>
    <row r="40" spans="1:14">
      <c r="A40" s="368">
        <v>22</v>
      </c>
      <c r="B40" s="369" t="s">
        <v>100</v>
      </c>
      <c r="C40" s="370"/>
      <c r="D40" s="379"/>
      <c r="E40" s="380"/>
      <c r="F40" s="381"/>
      <c r="G40" s="281"/>
      <c r="H40" s="382"/>
      <c r="I40" s="380"/>
      <c r="J40" s="383"/>
      <c r="K40" s="365" t="s">
        <v>101</v>
      </c>
      <c r="L40" s="1231"/>
      <c r="M40" s="384"/>
      <c r="N40" s="378">
        <v>22</v>
      </c>
    </row>
    <row r="41" spans="1:14">
      <c r="A41" s="368">
        <v>23</v>
      </c>
      <c r="B41" s="369" t="s">
        <v>102</v>
      </c>
      <c r="C41" s="370"/>
      <c r="D41" s="379">
        <v>4804452</v>
      </c>
      <c r="E41" s="1311">
        <v>637842</v>
      </c>
      <c r="F41" s="1312">
        <v>148437</v>
      </c>
      <c r="G41" s="281"/>
      <c r="H41" s="382"/>
      <c r="I41" s="380"/>
      <c r="J41" s="383">
        <f>D41+E41-F41+H41+I41</f>
        <v>5293857</v>
      </c>
      <c r="K41" s="365" t="s">
        <v>103</v>
      </c>
      <c r="L41" s="1231">
        <v>0.04</v>
      </c>
      <c r="M41" s="384">
        <v>796691</v>
      </c>
      <c r="N41" s="378">
        <v>23</v>
      </c>
    </row>
    <row r="42" spans="1:14">
      <c r="A42" s="368">
        <v>24</v>
      </c>
      <c r="B42" s="369" t="s">
        <v>104</v>
      </c>
      <c r="C42" s="370"/>
      <c r="D42" s="379">
        <v>2642476</v>
      </c>
      <c r="E42" s="380">
        <v>113774</v>
      </c>
      <c r="F42" s="381">
        <v>1533</v>
      </c>
      <c r="G42" s="281"/>
      <c r="H42" s="382"/>
      <c r="I42" s="380"/>
      <c r="J42" s="383">
        <f>D42+E42-F42+H42+I42</f>
        <v>2754717</v>
      </c>
      <c r="K42" s="365" t="s">
        <v>105</v>
      </c>
      <c r="L42" s="1231">
        <v>2.5000000000000001E-2</v>
      </c>
      <c r="M42" s="384">
        <v>737819</v>
      </c>
      <c r="N42" s="378">
        <v>24</v>
      </c>
    </row>
    <row r="43" spans="1:14">
      <c r="A43" s="368">
        <v>25</v>
      </c>
      <c r="B43" s="369" t="s">
        <v>106</v>
      </c>
      <c r="C43" s="370"/>
      <c r="D43" s="379">
        <v>474146</v>
      </c>
      <c r="E43" s="380"/>
      <c r="F43" s="381"/>
      <c r="G43" s="281"/>
      <c r="H43" s="382"/>
      <c r="I43" s="380"/>
      <c r="J43" s="383">
        <f>D43+E43-F43+H43+I43</f>
        <v>474146</v>
      </c>
      <c r="K43" s="365" t="s">
        <v>107</v>
      </c>
      <c r="L43" s="1231">
        <v>0.04</v>
      </c>
      <c r="M43" s="384">
        <v>473348</v>
      </c>
      <c r="N43" s="378">
        <v>25</v>
      </c>
    </row>
    <row r="44" spans="1:14">
      <c r="A44" s="368">
        <v>26</v>
      </c>
      <c r="B44" s="369" t="s">
        <v>108</v>
      </c>
      <c r="C44" s="370"/>
      <c r="D44" s="379"/>
      <c r="E44" s="380"/>
      <c r="F44" s="381"/>
      <c r="G44" s="281"/>
      <c r="H44" s="382"/>
      <c r="I44" s="380"/>
      <c r="J44" s="383"/>
      <c r="K44" s="365" t="s">
        <v>109</v>
      </c>
      <c r="L44" s="1231"/>
      <c r="M44" s="384"/>
      <c r="N44" s="378">
        <v>26</v>
      </c>
    </row>
    <row r="45" spans="1:14">
      <c r="A45" s="368">
        <v>27</v>
      </c>
      <c r="B45" s="369" t="s">
        <v>110</v>
      </c>
      <c r="C45" s="370"/>
      <c r="D45" s="379">
        <v>4196526</v>
      </c>
      <c r="E45" s="380">
        <v>197500</v>
      </c>
      <c r="F45" s="381">
        <v>21614</v>
      </c>
      <c r="G45" s="281"/>
      <c r="H45" s="382"/>
      <c r="I45" s="380"/>
      <c r="J45" s="383">
        <f t="shared" ref="J45:J55" si="0">D45+E45-F45+H45+I45</f>
        <v>4372412</v>
      </c>
      <c r="K45" s="365" t="s">
        <v>111</v>
      </c>
      <c r="L45" s="1231">
        <v>3.5999999999999997E-2</v>
      </c>
      <c r="M45" s="384">
        <v>2286773</v>
      </c>
      <c r="N45" s="378">
        <v>27</v>
      </c>
    </row>
    <row r="46" spans="1:14">
      <c r="A46" s="368">
        <v>28</v>
      </c>
      <c r="B46" s="369" t="s">
        <v>112</v>
      </c>
      <c r="C46" s="370"/>
      <c r="D46" s="379">
        <v>7909966</v>
      </c>
      <c r="E46" s="380">
        <v>177479</v>
      </c>
      <c r="F46" s="381">
        <v>14038</v>
      </c>
      <c r="G46" s="281"/>
      <c r="H46" s="382"/>
      <c r="I46" s="380"/>
      <c r="J46" s="383">
        <f t="shared" si="0"/>
        <v>8073407</v>
      </c>
      <c r="K46" s="365" t="s">
        <v>113</v>
      </c>
      <c r="L46" s="1231">
        <v>0.04</v>
      </c>
      <c r="M46" s="384">
        <v>3807701</v>
      </c>
      <c r="N46" s="378">
        <v>28</v>
      </c>
    </row>
    <row r="47" spans="1:14">
      <c r="A47" s="368">
        <v>29</v>
      </c>
      <c r="B47" s="369" t="s">
        <v>114</v>
      </c>
      <c r="C47" s="370"/>
      <c r="D47" s="379">
        <v>6765356</v>
      </c>
      <c r="E47" s="380">
        <v>159385</v>
      </c>
      <c r="F47" s="381">
        <v>126571</v>
      </c>
      <c r="G47" s="281"/>
      <c r="H47" s="382"/>
      <c r="I47" s="380"/>
      <c r="J47" s="383">
        <f t="shared" si="0"/>
        <v>6798170</v>
      </c>
      <c r="K47" s="365" t="s">
        <v>115</v>
      </c>
      <c r="L47" s="1231">
        <v>0.04</v>
      </c>
      <c r="M47" s="384">
        <v>4397064</v>
      </c>
      <c r="N47" s="378">
        <v>29</v>
      </c>
    </row>
    <row r="48" spans="1:14">
      <c r="A48" s="368">
        <v>30</v>
      </c>
      <c r="B48" s="369" t="s">
        <v>116</v>
      </c>
      <c r="C48" s="370"/>
      <c r="D48" s="379">
        <v>262980</v>
      </c>
      <c r="E48" s="380">
        <v>14736</v>
      </c>
      <c r="F48" s="381">
        <v>2119</v>
      </c>
      <c r="G48" s="281"/>
      <c r="H48" s="382"/>
      <c r="I48" s="380"/>
      <c r="J48" s="383">
        <f t="shared" si="0"/>
        <v>275597</v>
      </c>
      <c r="K48" s="365" t="s">
        <v>117</v>
      </c>
      <c r="L48" s="1231">
        <v>3.5999999999999997E-2</v>
      </c>
      <c r="M48" s="384">
        <v>213651</v>
      </c>
      <c r="N48" s="378">
        <v>30</v>
      </c>
    </row>
    <row r="49" spans="1:14">
      <c r="A49" s="368">
        <v>31</v>
      </c>
      <c r="B49" s="369" t="s">
        <v>118</v>
      </c>
      <c r="C49" s="370"/>
      <c r="D49" s="379">
        <v>552829</v>
      </c>
      <c r="E49" s="380"/>
      <c r="F49" s="381"/>
      <c r="G49" s="281"/>
      <c r="H49" s="382"/>
      <c r="I49" s="380"/>
      <c r="J49" s="383">
        <f t="shared" si="0"/>
        <v>552829</v>
      </c>
      <c r="K49" s="365" t="s">
        <v>119</v>
      </c>
      <c r="L49" s="1231">
        <v>0.04</v>
      </c>
      <c r="M49" s="384">
        <v>149958</v>
      </c>
      <c r="N49" s="378">
        <v>31</v>
      </c>
    </row>
    <row r="50" spans="1:14">
      <c r="A50" s="368">
        <v>32</v>
      </c>
      <c r="B50" s="369" t="s">
        <v>120</v>
      </c>
      <c r="C50" s="370"/>
      <c r="D50" s="379">
        <v>1588156</v>
      </c>
      <c r="E50" s="380">
        <v>7536</v>
      </c>
      <c r="F50" s="381">
        <v>13344</v>
      </c>
      <c r="G50" s="281"/>
      <c r="H50" s="382"/>
      <c r="I50" s="380"/>
      <c r="J50" s="383">
        <f t="shared" si="0"/>
        <v>1582348</v>
      </c>
      <c r="K50" s="365" t="s">
        <v>121</v>
      </c>
      <c r="L50" s="1231">
        <v>0.04</v>
      </c>
      <c r="M50" s="384">
        <v>828854</v>
      </c>
      <c r="N50" s="378">
        <v>32</v>
      </c>
    </row>
    <row r="51" spans="1:14">
      <c r="A51" s="368">
        <v>33</v>
      </c>
      <c r="B51" s="369" t="s">
        <v>122</v>
      </c>
      <c r="C51" s="370"/>
      <c r="D51" s="379">
        <v>247035</v>
      </c>
      <c r="E51" s="380">
        <v>5150</v>
      </c>
      <c r="F51" s="381"/>
      <c r="G51" s="281"/>
      <c r="H51" s="382"/>
      <c r="I51" s="380"/>
      <c r="J51" s="383">
        <f t="shared" si="0"/>
        <v>252185</v>
      </c>
      <c r="K51" s="365" t="s">
        <v>123</v>
      </c>
      <c r="L51" s="1231">
        <v>0.04</v>
      </c>
      <c r="M51" s="1310">
        <v>138774</v>
      </c>
      <c r="N51" s="378">
        <v>33</v>
      </c>
    </row>
    <row r="52" spans="1:14">
      <c r="A52" s="368">
        <v>34</v>
      </c>
      <c r="B52" s="369" t="s">
        <v>563</v>
      </c>
      <c r="C52" s="370"/>
      <c r="D52" s="379">
        <v>58867</v>
      </c>
      <c r="E52" s="380"/>
      <c r="F52" s="381"/>
      <c r="G52" s="281"/>
      <c r="H52" s="382"/>
      <c r="I52" s="380"/>
      <c r="J52" s="383">
        <f t="shared" si="0"/>
        <v>58867</v>
      </c>
      <c r="K52" s="365" t="s">
        <v>564</v>
      </c>
      <c r="L52" s="1231">
        <v>3.5999999999999997E-2</v>
      </c>
      <c r="M52" s="384">
        <v>24288</v>
      </c>
      <c r="N52" s="378">
        <v>34</v>
      </c>
    </row>
    <row r="53" spans="1:14">
      <c r="A53" s="368">
        <v>35</v>
      </c>
      <c r="B53" s="369" t="s">
        <v>565</v>
      </c>
      <c r="C53" s="370"/>
      <c r="D53" s="379">
        <v>1148002</v>
      </c>
      <c r="E53" s="380">
        <v>15910</v>
      </c>
      <c r="F53" s="381">
        <v>9705</v>
      </c>
      <c r="G53" s="281"/>
      <c r="H53" s="382"/>
      <c r="I53" s="380"/>
      <c r="J53" s="383">
        <f t="shared" si="0"/>
        <v>1154207</v>
      </c>
      <c r="K53" s="365" t="s">
        <v>566</v>
      </c>
      <c r="L53" s="1231">
        <v>0.04</v>
      </c>
      <c r="M53" s="384">
        <v>477148</v>
      </c>
      <c r="N53" s="378">
        <v>35</v>
      </c>
    </row>
    <row r="54" spans="1:14">
      <c r="A54" s="368">
        <v>36</v>
      </c>
      <c r="B54" s="369" t="s">
        <v>2158</v>
      </c>
      <c r="C54" s="370"/>
      <c r="D54" s="379">
        <v>88266</v>
      </c>
      <c r="E54" s="380"/>
      <c r="F54" s="381">
        <v>4956</v>
      </c>
      <c r="G54" s="281"/>
      <c r="H54" s="382"/>
      <c r="I54" s="380"/>
      <c r="J54" s="383">
        <f t="shared" si="0"/>
        <v>83310</v>
      </c>
      <c r="K54" s="365" t="s">
        <v>2159</v>
      </c>
      <c r="L54" s="1231">
        <v>0.05</v>
      </c>
      <c r="M54" s="384">
        <v>46808</v>
      </c>
      <c r="N54" s="378">
        <v>36</v>
      </c>
    </row>
    <row r="55" spans="1:14">
      <c r="A55" s="368">
        <v>37</v>
      </c>
      <c r="B55" s="369" t="s">
        <v>2160</v>
      </c>
      <c r="C55" s="370"/>
      <c r="D55" s="379">
        <v>61673</v>
      </c>
      <c r="E55" s="380"/>
      <c r="F55" s="381"/>
      <c r="G55" s="281"/>
      <c r="H55" s="382"/>
      <c r="I55" s="380"/>
      <c r="J55" s="383">
        <f t="shared" si="0"/>
        <v>61673</v>
      </c>
      <c r="K55" s="365" t="s">
        <v>2161</v>
      </c>
      <c r="L55" s="1231">
        <v>0.05</v>
      </c>
      <c r="M55" s="384">
        <v>35769</v>
      </c>
      <c r="N55" s="378">
        <v>37</v>
      </c>
    </row>
    <row r="56" spans="1:14">
      <c r="A56" s="368">
        <v>38</v>
      </c>
      <c r="B56" s="369" t="s">
        <v>2162</v>
      </c>
      <c r="C56" s="370"/>
      <c r="D56" s="379"/>
      <c r="E56" s="380"/>
      <c r="F56" s="381"/>
      <c r="G56" s="281"/>
      <c r="H56" s="382"/>
      <c r="I56" s="380"/>
      <c r="J56" s="383"/>
      <c r="K56" s="365" t="s">
        <v>2163</v>
      </c>
      <c r="L56" s="1231"/>
      <c r="M56" s="384"/>
      <c r="N56" s="378">
        <v>38</v>
      </c>
    </row>
    <row r="57" spans="1:14">
      <c r="A57" s="368">
        <v>39</v>
      </c>
      <c r="B57" s="369" t="s">
        <v>2164</v>
      </c>
      <c r="C57" s="370"/>
      <c r="D57" s="379">
        <v>2704701</v>
      </c>
      <c r="E57" s="380">
        <v>280181.40000000002</v>
      </c>
      <c r="F57" s="381">
        <v>151154</v>
      </c>
      <c r="G57" s="281"/>
      <c r="H57" s="382"/>
      <c r="I57" s="380"/>
      <c r="J57" s="383">
        <f>D57+E57-F57+H57+I57</f>
        <v>2833728.4</v>
      </c>
      <c r="K57" s="365" t="s">
        <v>2165</v>
      </c>
      <c r="L57" s="1231">
        <v>0.125</v>
      </c>
      <c r="M57" s="384">
        <v>1806781</v>
      </c>
      <c r="N57" s="378">
        <v>39</v>
      </c>
    </row>
    <row r="58" spans="1:14">
      <c r="A58" s="368">
        <v>40</v>
      </c>
      <c r="B58" s="369" t="s">
        <v>2166</v>
      </c>
      <c r="C58" s="370"/>
      <c r="D58" s="379">
        <v>525708</v>
      </c>
      <c r="E58" s="380">
        <v>25603</v>
      </c>
      <c r="F58" s="381">
        <v>128095</v>
      </c>
      <c r="G58" s="281"/>
      <c r="H58" s="382"/>
      <c r="I58" s="380"/>
      <c r="J58" s="383">
        <f>D58+E58-F58+H58+I58</f>
        <v>423216</v>
      </c>
      <c r="K58" s="365" t="s">
        <v>2167</v>
      </c>
      <c r="L58" s="1231">
        <v>0.125</v>
      </c>
      <c r="M58" s="384">
        <v>282956</v>
      </c>
      <c r="N58" s="378">
        <v>40</v>
      </c>
    </row>
    <row r="59" spans="1:14">
      <c r="A59" s="368">
        <v>41</v>
      </c>
      <c r="B59" s="369" t="s">
        <v>2168</v>
      </c>
      <c r="C59" s="370"/>
      <c r="D59" s="379">
        <v>77916</v>
      </c>
      <c r="E59" s="380"/>
      <c r="F59" s="381"/>
      <c r="G59" s="281"/>
      <c r="H59" s="382"/>
      <c r="I59" s="380"/>
      <c r="J59" s="383">
        <f>D59+E59-F59+H59+I59</f>
        <v>77916</v>
      </c>
      <c r="K59" s="365" t="s">
        <v>2169</v>
      </c>
      <c r="L59" s="1231">
        <v>0.05</v>
      </c>
      <c r="M59" s="384">
        <v>64358</v>
      </c>
      <c r="N59" s="378">
        <v>41</v>
      </c>
    </row>
    <row r="60" spans="1:14">
      <c r="A60" s="368">
        <v>42</v>
      </c>
      <c r="B60" s="369" t="s">
        <v>1293</v>
      </c>
      <c r="C60" s="370"/>
      <c r="D60" s="379">
        <v>248353</v>
      </c>
      <c r="E60" s="380">
        <v>4092</v>
      </c>
      <c r="F60" s="381"/>
      <c r="G60" s="281"/>
      <c r="H60" s="382"/>
      <c r="I60" s="380"/>
      <c r="J60" s="383">
        <f>D60+E60-F60+H60+I60</f>
        <v>252445</v>
      </c>
      <c r="K60" s="365" t="s">
        <v>1294</v>
      </c>
      <c r="L60" s="1231">
        <v>0.08</v>
      </c>
      <c r="M60" s="384">
        <v>187869</v>
      </c>
      <c r="N60" s="378">
        <v>42</v>
      </c>
    </row>
    <row r="61" spans="1:14">
      <c r="A61" s="368">
        <v>43</v>
      </c>
      <c r="B61" s="369" t="s">
        <v>1295</v>
      </c>
      <c r="C61" s="370"/>
      <c r="D61" s="379"/>
      <c r="E61" s="380"/>
      <c r="F61" s="381"/>
      <c r="G61" s="281"/>
      <c r="H61" s="382"/>
      <c r="I61" s="380"/>
      <c r="J61" s="383"/>
      <c r="K61" s="365" t="s">
        <v>1296</v>
      </c>
      <c r="L61" s="1231"/>
      <c r="M61" s="384" t="s">
        <v>381</v>
      </c>
      <c r="N61" s="378">
        <v>43</v>
      </c>
    </row>
    <row r="62" spans="1:14">
      <c r="A62" s="368">
        <v>44</v>
      </c>
      <c r="B62" s="369" t="s">
        <v>1297</v>
      </c>
      <c r="C62" s="370"/>
      <c r="D62" s="379"/>
      <c r="E62" s="380"/>
      <c r="F62" s="381"/>
      <c r="G62" s="281"/>
      <c r="H62" s="382"/>
      <c r="I62" s="380"/>
      <c r="J62" s="383"/>
      <c r="K62" s="365" t="s">
        <v>1298</v>
      </c>
      <c r="L62" s="1231"/>
      <c r="M62" s="384" t="s">
        <v>381</v>
      </c>
      <c r="N62" s="378">
        <v>44</v>
      </c>
    </row>
    <row r="63" spans="1:14">
      <c r="A63" s="368">
        <v>45</v>
      </c>
      <c r="B63" s="369" t="s">
        <v>1299</v>
      </c>
      <c r="C63" s="370"/>
      <c r="D63" s="379"/>
      <c r="E63" s="380"/>
      <c r="F63" s="381"/>
      <c r="G63" s="281"/>
      <c r="H63" s="382"/>
      <c r="I63" s="380"/>
      <c r="J63" s="383"/>
      <c r="K63" s="365" t="s">
        <v>1300</v>
      </c>
      <c r="L63" s="1231"/>
      <c r="M63" s="384">
        <v>-1458427</v>
      </c>
      <c r="N63" s="378">
        <v>45</v>
      </c>
    </row>
    <row r="64" spans="1:14">
      <c r="A64" s="368">
        <v>46</v>
      </c>
      <c r="B64" s="369"/>
      <c r="C64" s="370"/>
      <c r="D64" s="379"/>
      <c r="E64" s="380"/>
      <c r="F64" s="381"/>
      <c r="G64" s="281"/>
      <c r="H64" s="382"/>
      <c r="I64" s="380"/>
      <c r="J64" s="383"/>
      <c r="K64" s="113" t="s">
        <v>381</v>
      </c>
      <c r="L64" s="376"/>
      <c r="M64" s="384" t="s">
        <v>381</v>
      </c>
      <c r="N64" s="378">
        <v>46</v>
      </c>
    </row>
    <row r="65" spans="1:15">
      <c r="A65" s="368">
        <v>47</v>
      </c>
      <c r="B65" s="505" t="s">
        <v>194</v>
      </c>
      <c r="C65" s="370"/>
      <c r="D65" s="386">
        <f>SUM(D19:D64)</f>
        <v>48024388</v>
      </c>
      <c r="E65" s="386">
        <f>SUM(E19:E64)</f>
        <v>1703449.4</v>
      </c>
      <c r="F65" s="387">
        <f>SUM(F19:F64)</f>
        <v>621566</v>
      </c>
      <c r="H65" s="388">
        <f>SUM(H19:H64)</f>
        <v>0</v>
      </c>
      <c r="I65" s="386">
        <f>SUM(I19:I64)</f>
        <v>0</v>
      </c>
      <c r="J65" s="375">
        <f>D65+E65-F65+H65+I65</f>
        <v>49106271.399999999</v>
      </c>
      <c r="K65" s="1254" t="s">
        <v>311</v>
      </c>
      <c r="L65" s="1255" t="s">
        <v>612</v>
      </c>
      <c r="M65" s="1359">
        <f>SUM(M19:M64)</f>
        <v>20061402</v>
      </c>
      <c r="N65" s="378">
        <v>47</v>
      </c>
      <c r="O65" s="1354"/>
    </row>
    <row r="66" spans="1:15">
      <c r="A66" s="368">
        <v>48</v>
      </c>
      <c r="B66" s="369" t="s">
        <v>1301</v>
      </c>
      <c r="C66" s="370"/>
      <c r="D66" s="389"/>
      <c r="E66" s="383"/>
      <c r="F66" s="390"/>
      <c r="H66" s="391"/>
      <c r="I66" s="383"/>
      <c r="J66" s="383"/>
      <c r="K66" s="365" t="s">
        <v>1301</v>
      </c>
      <c r="L66" s="376"/>
      <c r="M66" s="385" t="s">
        <v>381</v>
      </c>
      <c r="N66" s="378">
        <v>48</v>
      </c>
    </row>
    <row r="67" spans="1:15">
      <c r="A67" s="368">
        <v>49</v>
      </c>
      <c r="B67" s="369" t="s">
        <v>1302</v>
      </c>
      <c r="C67" s="370"/>
      <c r="D67" s="386">
        <v>0</v>
      </c>
      <c r="E67" s="375">
        <v>0</v>
      </c>
      <c r="F67" s="387">
        <v>0</v>
      </c>
      <c r="H67" s="388">
        <v>0</v>
      </c>
      <c r="I67" s="375">
        <v>0</v>
      </c>
      <c r="J67" s="375">
        <f>D67+E67-F67+H67+I67</f>
        <v>0</v>
      </c>
      <c r="K67" s="365" t="s">
        <v>1303</v>
      </c>
      <c r="L67" s="1255" t="s">
        <v>612</v>
      </c>
      <c r="M67" s="377">
        <v>0</v>
      </c>
      <c r="N67" s="378">
        <v>49</v>
      </c>
    </row>
    <row r="68" spans="1:15" ht="15.75" thickBot="1">
      <c r="A68" s="392" t="s">
        <v>381</v>
      </c>
      <c r="B68" s="393" t="s">
        <v>381</v>
      </c>
      <c r="C68" s="394"/>
      <c r="D68" s="395" t="s">
        <v>381</v>
      </c>
      <c r="E68" s="395" t="s">
        <v>381</v>
      </c>
      <c r="F68" s="396" t="s">
        <v>381</v>
      </c>
      <c r="H68" s="397" t="s">
        <v>381</v>
      </c>
      <c r="I68" s="395" t="s">
        <v>381</v>
      </c>
      <c r="J68" s="395" t="s">
        <v>381</v>
      </c>
      <c r="K68" s="125"/>
      <c r="L68" s="398"/>
      <c r="M68" s="399"/>
      <c r="N68" s="400" t="s">
        <v>381</v>
      </c>
    </row>
    <row r="69" spans="1:15">
      <c r="A69" s="106" t="s">
        <v>1564</v>
      </c>
      <c r="B69" s="97"/>
      <c r="C69" s="97"/>
      <c r="D69" s="401"/>
      <c r="E69" s="401"/>
      <c r="F69" s="401"/>
      <c r="G69" s="401"/>
      <c r="H69" s="401"/>
      <c r="I69" s="401"/>
      <c r="J69" s="402"/>
      <c r="K69" s="402" t="s">
        <v>381</v>
      </c>
      <c r="L69" s="402"/>
      <c r="M69" s="402" t="s">
        <v>1564</v>
      </c>
      <c r="N69" s="106"/>
    </row>
    <row r="70" spans="1:15">
      <c r="A70" s="130" t="s">
        <v>1304</v>
      </c>
      <c r="B70" s="130"/>
      <c r="C70" s="130"/>
      <c r="D70" s="403"/>
      <c r="E70" s="403"/>
      <c r="F70" s="403"/>
      <c r="G70" s="403" t="s">
        <v>1305</v>
      </c>
      <c r="H70" s="403"/>
      <c r="I70" s="403"/>
      <c r="J70" s="403"/>
      <c r="K70" s="130"/>
      <c r="L70" s="403"/>
      <c r="M70" s="130"/>
      <c r="N70" s="130"/>
    </row>
    <row r="71" spans="1:15">
      <c r="A71" s="130"/>
      <c r="B71" s="130"/>
      <c r="C71" s="130"/>
      <c r="D71" s="130"/>
      <c r="E71" s="130"/>
      <c r="F71" s="130"/>
      <c r="G71" s="130"/>
      <c r="H71" s="130"/>
      <c r="I71" s="130"/>
      <c r="J71" s="130"/>
      <c r="K71" s="130"/>
      <c r="L71" s="130"/>
      <c r="M71" s="130"/>
      <c r="N71" s="130"/>
    </row>
    <row r="72" spans="1:15" ht="15.75">
      <c r="B72" s="97"/>
      <c r="I72" s="11"/>
    </row>
    <row r="73" spans="1:15" ht="15.75">
      <c r="B73" s="97" t="s">
        <v>381</v>
      </c>
      <c r="I73" s="1352"/>
    </row>
    <row r="74" spans="1:15" ht="15.75">
      <c r="B74" s="97" t="s">
        <v>381</v>
      </c>
      <c r="I74" s="1352"/>
      <c r="J74" s="1352"/>
    </row>
    <row r="75" spans="1:15" ht="15.75">
      <c r="B75" s="97"/>
      <c r="I75" s="1352"/>
    </row>
    <row r="76" spans="1:15" ht="15.75">
      <c r="B76" s="97"/>
      <c r="I76" s="1352"/>
    </row>
    <row r="77" spans="1:15" ht="15.75">
      <c r="B77" s="97"/>
      <c r="I77" s="1352"/>
    </row>
  </sheetData>
  <phoneticPr fontId="43" type="noConversion"/>
  <printOptions horizontalCentered="1" verticalCentered="1"/>
  <pageMargins left="0.5" right="0.5" top="0.5" bottom="0.5" header="0.5" footer="0.5"/>
  <pageSetup scale="60" orientation="portrait" r:id="rId1"/>
  <headerFooter alignWithMargins="0"/>
  <colBreaks count="1" manualBreakCount="1">
    <brk id="6" max="1048575" man="1"/>
  </colBreaks>
</worksheet>
</file>

<file path=xl/worksheets/sheet15.xml><?xml version="1.0" encoding="utf-8"?>
<worksheet xmlns="http://schemas.openxmlformats.org/spreadsheetml/2006/main" xmlns:r="http://schemas.openxmlformats.org/officeDocument/2006/relationships">
  <sheetPr transitionEvaluation="1">
    <tabColor rgb="FFFFFF00"/>
  </sheetPr>
  <dimension ref="A1:E132"/>
  <sheetViews>
    <sheetView workbookViewId="0"/>
  </sheetViews>
  <sheetFormatPr defaultColWidth="11.44140625" defaultRowHeight="15"/>
  <cols>
    <col min="1" max="1" width="4.77734375" customWidth="1"/>
    <col min="2" max="2" width="19.77734375" customWidth="1"/>
    <col min="3" max="3" width="28.77734375" customWidth="1"/>
    <col min="4" max="5" width="20.77734375" customWidth="1"/>
  </cols>
  <sheetData>
    <row r="1" spans="1:5" ht="15.75" thickBot="1">
      <c r="B1" t="str">
        <f>'Read Me First'!D50</f>
        <v>Village of Fairport</v>
      </c>
      <c r="D1" t="str">
        <f>'Read Me First'!C52</f>
        <v>Year Ended 5/31/2014</v>
      </c>
    </row>
    <row r="2" spans="1:5">
      <c r="A2" s="404"/>
      <c r="B2" s="71"/>
      <c r="C2" s="71"/>
      <c r="D2" s="71"/>
      <c r="E2" s="405"/>
    </row>
    <row r="3" spans="1:5" ht="15.75">
      <c r="A3" s="406" t="s">
        <v>959</v>
      </c>
      <c r="B3" s="77"/>
      <c r="C3" s="77"/>
      <c r="D3" s="77"/>
      <c r="E3" s="407"/>
    </row>
    <row r="4" spans="1:5">
      <c r="A4" s="408"/>
      <c r="B4" s="409"/>
      <c r="C4" s="409"/>
      <c r="D4" s="220"/>
      <c r="E4" s="410"/>
    </row>
    <row r="5" spans="1:5">
      <c r="A5" s="411"/>
      <c r="B5" s="74"/>
      <c r="C5" s="74"/>
      <c r="D5" s="74"/>
      <c r="E5" s="412"/>
    </row>
    <row r="6" spans="1:5">
      <c r="A6" s="411" t="s">
        <v>381</v>
      </c>
      <c r="B6" s="74" t="s">
        <v>960</v>
      </c>
      <c r="C6" s="74"/>
      <c r="D6" s="74"/>
      <c r="E6" s="412"/>
    </row>
    <row r="7" spans="1:5">
      <c r="A7" s="411"/>
      <c r="B7" s="74"/>
      <c r="C7" s="74"/>
      <c r="D7" s="74"/>
      <c r="E7" s="412"/>
    </row>
    <row r="8" spans="1:5">
      <c r="A8" s="411" t="s">
        <v>381</v>
      </c>
      <c r="B8" s="74" t="s">
        <v>961</v>
      </c>
      <c r="C8" s="74"/>
      <c r="D8" s="74"/>
      <c r="E8" s="412"/>
    </row>
    <row r="9" spans="1:5">
      <c r="A9" s="408" t="s">
        <v>381</v>
      </c>
      <c r="B9" s="409"/>
      <c r="C9" s="409"/>
      <c r="D9" s="409"/>
      <c r="E9" s="413"/>
    </row>
    <row r="10" spans="1:5">
      <c r="A10" s="414"/>
      <c r="B10" s="415"/>
      <c r="C10" s="415"/>
      <c r="D10" s="416"/>
      <c r="E10" s="412"/>
    </row>
    <row r="11" spans="1:5">
      <c r="A11" s="417" t="s">
        <v>1468</v>
      </c>
      <c r="B11" s="8"/>
      <c r="C11" s="81" t="s">
        <v>962</v>
      </c>
      <c r="D11" s="418"/>
      <c r="E11" s="419" t="s">
        <v>963</v>
      </c>
    </row>
    <row r="12" spans="1:5">
      <c r="A12" s="420" t="s">
        <v>1471</v>
      </c>
      <c r="B12" s="421" t="s">
        <v>1574</v>
      </c>
      <c r="C12" s="422"/>
      <c r="D12" s="423"/>
      <c r="E12" s="424" t="s">
        <v>1575</v>
      </c>
    </row>
    <row r="13" spans="1:5">
      <c r="A13" s="420">
        <v>1</v>
      </c>
      <c r="B13" s="1188" t="s">
        <v>2221</v>
      </c>
      <c r="C13" s="426"/>
      <c r="D13" s="426"/>
      <c r="E13" s="1189">
        <v>14326</v>
      </c>
    </row>
    <row r="14" spans="1:5">
      <c r="A14" s="420">
        <v>2</v>
      </c>
      <c r="B14" s="1188" t="s">
        <v>2243</v>
      </c>
      <c r="C14" s="426"/>
      <c r="D14" s="426"/>
      <c r="E14" s="427">
        <v>42234</v>
      </c>
    </row>
    <row r="15" spans="1:5">
      <c r="A15" s="420">
        <v>3</v>
      </c>
      <c r="B15" s="426" t="s">
        <v>2222</v>
      </c>
      <c r="C15" s="426"/>
      <c r="D15" s="426"/>
      <c r="E15" s="428">
        <v>3942</v>
      </c>
    </row>
    <row r="16" spans="1:5">
      <c r="A16" s="420">
        <v>4</v>
      </c>
      <c r="B16" s="1188" t="s">
        <v>2244</v>
      </c>
      <c r="C16" s="426"/>
      <c r="D16" s="426"/>
      <c r="E16" s="428">
        <v>17693</v>
      </c>
    </row>
    <row r="17" spans="1:5">
      <c r="A17" s="420">
        <v>5</v>
      </c>
      <c r="B17" s="426" t="s">
        <v>2223</v>
      </c>
      <c r="C17" s="426"/>
      <c r="D17" s="426"/>
      <c r="E17" s="428">
        <v>24126</v>
      </c>
    </row>
    <row r="18" spans="1:5">
      <c r="A18" s="420">
        <v>6</v>
      </c>
      <c r="B18" s="426"/>
      <c r="C18" s="426"/>
      <c r="D18" s="426"/>
      <c r="E18" s="428"/>
    </row>
    <row r="19" spans="1:5">
      <c r="A19" s="420">
        <v>7</v>
      </c>
      <c r="B19" s="426"/>
      <c r="C19" s="426"/>
      <c r="D19" s="426"/>
      <c r="E19" s="428"/>
    </row>
    <row r="20" spans="1:5">
      <c r="A20" s="420">
        <v>8</v>
      </c>
      <c r="B20" s="426"/>
      <c r="C20" s="426"/>
      <c r="D20" s="426"/>
      <c r="E20" s="428"/>
    </row>
    <row r="21" spans="1:5">
      <c r="A21" s="420">
        <v>9</v>
      </c>
      <c r="B21" s="426"/>
      <c r="C21" s="426"/>
      <c r="D21" s="426"/>
      <c r="E21" s="428"/>
    </row>
    <row r="22" spans="1:5">
      <c r="A22" s="420">
        <v>10</v>
      </c>
      <c r="B22" s="426"/>
      <c r="C22" s="426"/>
      <c r="D22" s="426"/>
      <c r="E22" s="428"/>
    </row>
    <row r="23" spans="1:5">
      <c r="A23" s="420">
        <v>11</v>
      </c>
      <c r="B23" s="426"/>
      <c r="C23" s="426"/>
      <c r="D23" s="426"/>
      <c r="E23" s="428"/>
    </row>
    <row r="24" spans="1:5">
      <c r="A24" s="420">
        <v>12</v>
      </c>
      <c r="B24" s="426"/>
      <c r="C24" s="426"/>
      <c r="D24" s="426"/>
      <c r="E24" s="428"/>
    </row>
    <row r="25" spans="1:5">
      <c r="A25" s="420">
        <v>13</v>
      </c>
      <c r="B25" s="426"/>
      <c r="C25" s="426"/>
      <c r="D25" s="426"/>
      <c r="E25" s="428"/>
    </row>
    <row r="26" spans="1:5">
      <c r="A26" s="420">
        <v>14</v>
      </c>
      <c r="B26" s="426"/>
      <c r="C26" s="426"/>
      <c r="D26" s="426"/>
      <c r="E26" s="428"/>
    </row>
    <row r="27" spans="1:5">
      <c r="A27" s="420">
        <v>15</v>
      </c>
      <c r="B27" s="426"/>
      <c r="C27" s="426"/>
      <c r="D27" s="426"/>
      <c r="E27" s="428"/>
    </row>
    <row r="28" spans="1:5">
      <c r="A28" s="420">
        <v>16</v>
      </c>
      <c r="B28" s="426"/>
      <c r="C28" s="426"/>
      <c r="D28" s="426"/>
      <c r="E28" s="428"/>
    </row>
    <row r="29" spans="1:5">
      <c r="A29" s="420">
        <v>17</v>
      </c>
      <c r="B29" s="426"/>
      <c r="C29" s="426"/>
      <c r="D29" s="426"/>
      <c r="E29" s="428"/>
    </row>
    <row r="30" spans="1:5">
      <c r="A30" s="420">
        <v>18</v>
      </c>
      <c r="B30" s="426"/>
      <c r="C30" s="426"/>
      <c r="D30" s="426"/>
      <c r="E30" s="428"/>
    </row>
    <row r="31" spans="1:5">
      <c r="A31" s="420">
        <v>19</v>
      </c>
      <c r="B31" s="332"/>
      <c r="C31" s="426"/>
      <c r="D31" s="426"/>
      <c r="E31" s="427"/>
    </row>
    <row r="32" spans="1:5">
      <c r="A32" s="420">
        <v>20</v>
      </c>
      <c r="B32" s="429"/>
      <c r="C32" s="409" t="s">
        <v>1475</v>
      </c>
      <c r="D32" s="409"/>
      <c r="E32" s="387">
        <f>SUM(E13:E31)</f>
        <v>102321</v>
      </c>
    </row>
    <row r="33" spans="1:5">
      <c r="A33" s="430"/>
      <c r="B33" s="8"/>
      <c r="C33" s="74"/>
      <c r="D33" s="74"/>
      <c r="E33" s="431"/>
    </row>
    <row r="34" spans="1:5" ht="15.75">
      <c r="A34" s="406" t="s">
        <v>964</v>
      </c>
      <c r="B34" s="77"/>
      <c r="C34" s="77"/>
      <c r="D34" s="77"/>
      <c r="E34" s="407"/>
    </row>
    <row r="35" spans="1:5">
      <c r="A35" s="408"/>
      <c r="B35" s="409"/>
      <c r="C35" s="409"/>
      <c r="D35" s="409"/>
      <c r="E35" s="413"/>
    </row>
    <row r="36" spans="1:5">
      <c r="A36" s="411"/>
      <c r="B36" s="74"/>
      <c r="C36" s="74"/>
      <c r="D36" s="74"/>
      <c r="E36" s="412"/>
    </row>
    <row r="37" spans="1:5">
      <c r="A37" s="411"/>
      <c r="B37" s="74" t="s">
        <v>965</v>
      </c>
      <c r="C37" s="74"/>
      <c r="D37" s="74"/>
      <c r="E37" s="412"/>
    </row>
    <row r="38" spans="1:5">
      <c r="A38" s="411"/>
      <c r="B38" s="74"/>
      <c r="C38" s="74"/>
      <c r="D38" s="74"/>
      <c r="E38" s="412"/>
    </row>
    <row r="39" spans="1:5">
      <c r="A39" s="411"/>
      <c r="B39" s="74" t="s">
        <v>961</v>
      </c>
      <c r="C39" s="74"/>
      <c r="D39" s="74"/>
      <c r="E39" s="412"/>
    </row>
    <row r="40" spans="1:5">
      <c r="A40" s="411"/>
      <c r="B40" s="74"/>
      <c r="C40" s="74"/>
      <c r="D40" s="74"/>
      <c r="E40" s="412"/>
    </row>
    <row r="41" spans="1:5">
      <c r="A41" s="432"/>
      <c r="B41" s="415"/>
      <c r="C41" s="415"/>
      <c r="D41" s="416"/>
      <c r="E41" s="433"/>
    </row>
    <row r="42" spans="1:5">
      <c r="A42" s="417" t="s">
        <v>1468</v>
      </c>
      <c r="B42" s="8"/>
      <c r="C42" s="81" t="s">
        <v>966</v>
      </c>
      <c r="D42" s="418"/>
      <c r="E42" s="419" t="s">
        <v>963</v>
      </c>
    </row>
    <row r="43" spans="1:5">
      <c r="A43" s="420" t="s">
        <v>1471</v>
      </c>
      <c r="B43" s="421" t="s">
        <v>1574</v>
      </c>
      <c r="C43" s="422"/>
      <c r="D43" s="423"/>
      <c r="E43" s="424" t="s">
        <v>1575</v>
      </c>
    </row>
    <row r="44" spans="1:5">
      <c r="A44" s="420">
        <v>21</v>
      </c>
      <c r="B44" s="409" t="s">
        <v>967</v>
      </c>
      <c r="C44" s="409"/>
      <c r="D44" s="409"/>
      <c r="E44" s="434"/>
    </row>
    <row r="45" spans="1:5">
      <c r="A45" s="420">
        <v>22</v>
      </c>
      <c r="B45" s="332"/>
      <c r="C45" s="426"/>
      <c r="D45" s="426"/>
      <c r="E45" s="427"/>
    </row>
    <row r="46" spans="1:5">
      <c r="A46" s="420">
        <v>23</v>
      </c>
      <c r="B46" s="332" t="s">
        <v>1093</v>
      </c>
      <c r="C46" s="426"/>
      <c r="D46" s="426"/>
      <c r="E46" s="427"/>
    </row>
    <row r="47" spans="1:5">
      <c r="A47" s="420">
        <v>24</v>
      </c>
      <c r="B47" s="425"/>
      <c r="C47" s="426"/>
      <c r="D47" s="426"/>
      <c r="E47" s="428"/>
    </row>
    <row r="48" spans="1:5">
      <c r="A48" s="420">
        <v>25</v>
      </c>
      <c r="B48" s="426"/>
      <c r="C48" s="426"/>
      <c r="D48" s="426"/>
      <c r="E48" s="427"/>
    </row>
    <row r="49" spans="1:5">
      <c r="A49" s="420">
        <v>26</v>
      </c>
      <c r="B49" s="426"/>
      <c r="C49" s="426"/>
      <c r="D49" s="426"/>
      <c r="E49" s="428"/>
    </row>
    <row r="50" spans="1:5">
      <c r="A50" s="420">
        <v>27</v>
      </c>
      <c r="B50" s="426"/>
      <c r="C50" s="426"/>
      <c r="D50" s="426"/>
      <c r="E50" s="428"/>
    </row>
    <row r="51" spans="1:5">
      <c r="A51" s="420">
        <v>28</v>
      </c>
      <c r="B51" s="426"/>
      <c r="C51" s="426"/>
      <c r="D51" s="426"/>
      <c r="E51" s="428"/>
    </row>
    <row r="52" spans="1:5">
      <c r="A52" s="420">
        <v>29</v>
      </c>
      <c r="B52" s="426"/>
      <c r="C52" s="426"/>
      <c r="D52" s="426"/>
      <c r="E52" s="428"/>
    </row>
    <row r="53" spans="1:5">
      <c r="A53" s="420">
        <v>30</v>
      </c>
      <c r="B53" s="409"/>
      <c r="C53" s="409" t="s">
        <v>1475</v>
      </c>
      <c r="D53" s="409"/>
      <c r="E53" s="435">
        <f>SUM(E44:E52)</f>
        <v>0</v>
      </c>
    </row>
    <row r="54" spans="1:5">
      <c r="A54" s="420">
        <v>31</v>
      </c>
      <c r="B54" s="1190" t="s">
        <v>968</v>
      </c>
      <c r="C54" s="409"/>
      <c r="D54" s="409"/>
      <c r="E54" s="434"/>
    </row>
    <row r="55" spans="1:5">
      <c r="A55" s="420">
        <v>32</v>
      </c>
      <c r="B55" s="426"/>
      <c r="C55" s="426"/>
      <c r="D55" s="426"/>
      <c r="E55" s="427"/>
    </row>
    <row r="56" spans="1:5">
      <c r="A56" s="420">
        <v>33</v>
      </c>
      <c r="B56" s="332" t="s">
        <v>1093</v>
      </c>
      <c r="C56" s="426"/>
      <c r="D56" s="426"/>
      <c r="E56" s="428"/>
    </row>
    <row r="57" spans="1:5">
      <c r="A57" s="420">
        <v>34</v>
      </c>
      <c r="B57" s="426"/>
      <c r="C57" s="426"/>
      <c r="D57" s="426"/>
      <c r="E57" s="428"/>
    </row>
    <row r="58" spans="1:5">
      <c r="A58" s="420">
        <v>35</v>
      </c>
      <c r="B58" s="426"/>
      <c r="C58" s="426"/>
      <c r="D58" s="426"/>
      <c r="E58" s="428"/>
    </row>
    <row r="59" spans="1:5">
      <c r="A59" s="420">
        <v>36</v>
      </c>
      <c r="B59" s="426"/>
      <c r="C59" s="426"/>
      <c r="D59" s="426"/>
      <c r="E59" s="428"/>
    </row>
    <row r="60" spans="1:5">
      <c r="A60" s="420">
        <v>37</v>
      </c>
      <c r="B60" s="426"/>
      <c r="C60" s="426"/>
      <c r="D60" s="426"/>
      <c r="E60" s="428"/>
    </row>
    <row r="61" spans="1:5">
      <c r="A61" s="420">
        <v>38</v>
      </c>
      <c r="B61" s="426"/>
      <c r="C61" s="426"/>
      <c r="D61" s="426"/>
      <c r="E61" s="428"/>
    </row>
    <row r="62" spans="1:5">
      <c r="A62" s="420">
        <v>39</v>
      </c>
      <c r="B62" s="332"/>
      <c r="C62" s="426"/>
      <c r="D62" s="426"/>
      <c r="E62" s="427"/>
    </row>
    <row r="63" spans="1:5" ht="15.75" thickBot="1">
      <c r="A63" s="436">
        <v>40</v>
      </c>
      <c r="B63" s="437"/>
      <c r="C63" s="437" t="s">
        <v>1475</v>
      </c>
      <c r="D63" s="438"/>
      <c r="E63" s="396">
        <f>SUM(E55:E62)</f>
        <v>0</v>
      </c>
    </row>
    <row r="64" spans="1:5">
      <c r="A64" t="s">
        <v>1564</v>
      </c>
    </row>
    <row r="65" spans="1:5">
      <c r="A65" s="2" t="s">
        <v>969</v>
      </c>
      <c r="B65" s="77"/>
      <c r="C65" s="77"/>
      <c r="D65" s="77"/>
      <c r="E65" s="77"/>
    </row>
    <row r="66" spans="1:5">
      <c r="A66" s="77"/>
      <c r="B66" s="77"/>
      <c r="C66" s="77"/>
      <c r="D66" s="77"/>
      <c r="E66" s="77"/>
    </row>
    <row r="67" spans="1:5">
      <c r="A67" s="74"/>
      <c r="B67" s="74"/>
      <c r="C67" s="74"/>
      <c r="D67" s="74"/>
      <c r="E67" s="74"/>
    </row>
    <row r="68" spans="1:5">
      <c r="A68" s="74"/>
      <c r="B68" s="74"/>
      <c r="C68" s="74"/>
      <c r="D68" s="74"/>
      <c r="E68" s="74"/>
    </row>
    <row r="69" spans="1:5">
      <c r="A69" s="74"/>
      <c r="B69" s="74"/>
      <c r="C69" s="74"/>
      <c r="D69" s="74"/>
      <c r="E69" s="74"/>
    </row>
    <row r="70" spans="1:5">
      <c r="A70" s="74"/>
      <c r="B70" s="74"/>
      <c r="C70" s="74"/>
      <c r="D70" s="74"/>
      <c r="E70" s="74"/>
    </row>
    <row r="71" spans="1:5">
      <c r="A71" s="74"/>
      <c r="B71" s="74"/>
      <c r="C71" s="74"/>
      <c r="D71" s="74"/>
      <c r="E71" s="74"/>
    </row>
    <row r="72" spans="1:5">
      <c r="A72" s="74"/>
      <c r="B72" s="74"/>
      <c r="C72" s="74"/>
      <c r="D72" s="74"/>
      <c r="E72" s="74"/>
    </row>
    <row r="73" spans="1:5">
      <c r="A73" s="74"/>
      <c r="B73" s="74"/>
      <c r="C73" s="74"/>
      <c r="D73" s="74"/>
      <c r="E73" s="74"/>
    </row>
    <row r="74" spans="1:5">
      <c r="A74" s="74"/>
      <c r="B74" s="74"/>
      <c r="C74" s="74"/>
      <c r="D74" s="74"/>
      <c r="E74" s="74"/>
    </row>
    <row r="75" spans="1:5">
      <c r="A75" s="74"/>
      <c r="B75" s="74"/>
      <c r="C75" s="74"/>
      <c r="D75" s="74"/>
      <c r="E75" s="74"/>
    </row>
    <row r="76" spans="1:5">
      <c r="A76" s="74"/>
      <c r="B76" s="74"/>
      <c r="C76" s="74"/>
      <c r="D76" s="74"/>
      <c r="E76" s="74"/>
    </row>
    <row r="77" spans="1:5">
      <c r="A77" s="74"/>
      <c r="B77" s="74"/>
      <c r="C77" s="74"/>
      <c r="D77" s="74"/>
      <c r="E77" s="74"/>
    </row>
    <row r="78" spans="1:5">
      <c r="A78" s="74"/>
      <c r="B78" s="74"/>
      <c r="C78" s="74"/>
      <c r="D78" s="74"/>
      <c r="E78" s="74"/>
    </row>
    <row r="79" spans="1:5">
      <c r="A79" s="74"/>
      <c r="B79" s="74"/>
      <c r="C79" s="74"/>
      <c r="D79" s="74"/>
      <c r="E79" s="74"/>
    </row>
    <row r="80" spans="1:5">
      <c r="A80" s="74"/>
      <c r="B80" s="74"/>
      <c r="C80" s="74"/>
      <c r="D80" s="74"/>
      <c r="E80" s="74"/>
    </row>
    <row r="81" spans="1:5">
      <c r="A81" s="74"/>
      <c r="B81" s="74"/>
      <c r="C81" s="74"/>
      <c r="D81" s="74"/>
      <c r="E81" s="74"/>
    </row>
    <row r="82" spans="1:5">
      <c r="A82" s="74"/>
      <c r="B82" s="74"/>
      <c r="C82" s="74"/>
      <c r="D82" s="74"/>
      <c r="E82" s="74"/>
    </row>
    <row r="83" spans="1:5">
      <c r="A83" s="74"/>
      <c r="B83" s="74"/>
      <c r="C83" s="74"/>
      <c r="D83" s="74"/>
      <c r="E83" s="74"/>
    </row>
    <row r="84" spans="1:5">
      <c r="A84" s="74"/>
      <c r="B84" s="74"/>
      <c r="C84" s="74"/>
      <c r="D84" s="74"/>
      <c r="E84" s="74"/>
    </row>
    <row r="85" spans="1:5">
      <c r="A85" s="74"/>
      <c r="B85" s="74"/>
      <c r="C85" s="74"/>
      <c r="D85" s="74"/>
      <c r="E85" s="74"/>
    </row>
    <row r="86" spans="1:5">
      <c r="A86" s="74"/>
      <c r="B86" s="74"/>
      <c r="C86" s="74"/>
      <c r="D86" s="74"/>
      <c r="E86" s="74"/>
    </row>
    <row r="87" spans="1:5">
      <c r="A87" s="74"/>
      <c r="B87" s="74"/>
      <c r="C87" s="74"/>
      <c r="D87" s="74"/>
      <c r="E87" s="74"/>
    </row>
    <row r="88" spans="1:5">
      <c r="A88" s="74"/>
      <c r="B88" s="74"/>
      <c r="C88" s="74"/>
      <c r="D88" s="74"/>
      <c r="E88" s="74"/>
    </row>
    <row r="89" spans="1:5">
      <c r="A89" s="74"/>
      <c r="B89" s="74"/>
      <c r="C89" s="74"/>
      <c r="D89" s="74"/>
      <c r="E89" s="74"/>
    </row>
    <row r="90" spans="1:5">
      <c r="A90" s="74"/>
      <c r="B90" s="74"/>
      <c r="C90" s="74"/>
      <c r="D90" s="74"/>
      <c r="E90" s="74"/>
    </row>
    <row r="91" spans="1:5">
      <c r="A91" s="74"/>
      <c r="B91" s="74"/>
      <c r="C91" s="74"/>
      <c r="D91" s="74"/>
      <c r="E91" s="401"/>
    </row>
    <row r="92" spans="1:5">
      <c r="A92" s="74"/>
      <c r="B92" s="74"/>
      <c r="C92" s="74"/>
      <c r="D92" s="74"/>
      <c r="E92" s="439"/>
    </row>
    <row r="93" spans="1:5">
      <c r="A93" s="74"/>
      <c r="B93" s="74"/>
      <c r="C93" s="74"/>
      <c r="D93" s="74"/>
      <c r="E93" s="439"/>
    </row>
    <row r="94" spans="1:5">
      <c r="A94" s="74"/>
      <c r="B94" s="74"/>
      <c r="C94" s="74"/>
      <c r="D94" s="74"/>
      <c r="E94" s="439"/>
    </row>
    <row r="95" spans="1:5">
      <c r="A95" s="74"/>
      <c r="B95" s="74"/>
      <c r="C95" s="74"/>
      <c r="D95" s="74"/>
      <c r="E95" s="439"/>
    </row>
    <row r="96" spans="1:5">
      <c r="A96" s="74"/>
      <c r="B96" s="74"/>
      <c r="C96" s="74"/>
      <c r="D96" s="74"/>
      <c r="E96" s="439"/>
    </row>
    <row r="97" spans="1:5">
      <c r="A97" s="74"/>
      <c r="B97" s="74"/>
      <c r="C97" s="74"/>
      <c r="D97" s="74"/>
      <c r="E97" s="439"/>
    </row>
    <row r="98" spans="1:5">
      <c r="A98" s="74"/>
      <c r="B98" s="74"/>
      <c r="C98" s="74"/>
      <c r="D98" s="74"/>
      <c r="E98" s="439"/>
    </row>
    <row r="99" spans="1:5">
      <c r="A99" s="74"/>
      <c r="B99" s="74"/>
      <c r="C99" s="74"/>
      <c r="D99" s="74"/>
      <c r="E99" s="439"/>
    </row>
    <row r="100" spans="1:5">
      <c r="A100" s="74"/>
      <c r="B100" s="74"/>
      <c r="C100" s="74"/>
      <c r="D100" s="74"/>
      <c r="E100" s="439"/>
    </row>
    <row r="101" spans="1:5">
      <c r="A101" s="74"/>
      <c r="B101" s="74"/>
      <c r="C101" s="74"/>
      <c r="D101" s="74"/>
      <c r="E101" s="439"/>
    </row>
    <row r="102" spans="1:5">
      <c r="A102" s="74"/>
      <c r="B102" s="74"/>
      <c r="C102" s="74"/>
      <c r="D102" s="74"/>
      <c r="E102" s="439"/>
    </row>
    <row r="103" spans="1:5">
      <c r="A103" s="74"/>
      <c r="B103" s="74"/>
      <c r="C103" s="74"/>
      <c r="D103" s="74"/>
      <c r="E103" s="439"/>
    </row>
    <row r="104" spans="1:5">
      <c r="A104" s="74"/>
      <c r="B104" s="74"/>
      <c r="C104" s="74"/>
      <c r="D104" s="74"/>
      <c r="E104" s="439"/>
    </row>
    <row r="105" spans="1:5">
      <c r="A105" s="74"/>
      <c r="B105" s="74"/>
      <c r="C105" s="74"/>
      <c r="D105" s="74"/>
      <c r="E105" s="439"/>
    </row>
    <row r="106" spans="1:5">
      <c r="A106" s="74"/>
      <c r="B106" s="74"/>
      <c r="C106" s="74"/>
      <c r="D106" s="74"/>
      <c r="E106" s="439"/>
    </row>
    <row r="107" spans="1:5">
      <c r="A107" s="74"/>
      <c r="B107" s="74"/>
      <c r="C107" s="74"/>
      <c r="D107" s="74"/>
      <c r="E107" s="439"/>
    </row>
    <row r="108" spans="1:5">
      <c r="A108" s="74"/>
      <c r="B108" s="74"/>
      <c r="C108" s="74"/>
      <c r="D108" s="74"/>
      <c r="E108" s="439"/>
    </row>
    <row r="109" spans="1:5">
      <c r="A109" s="74"/>
      <c r="B109" s="74"/>
      <c r="C109" s="74"/>
      <c r="D109" s="74"/>
      <c r="E109" s="439"/>
    </row>
    <row r="110" spans="1:5">
      <c r="A110" s="74"/>
      <c r="B110" s="74"/>
      <c r="C110" s="74"/>
      <c r="D110" s="74"/>
      <c r="E110" s="439"/>
    </row>
    <row r="111" spans="1:5">
      <c r="A111" s="74"/>
      <c r="B111" s="74"/>
      <c r="C111" s="74"/>
      <c r="D111" s="74"/>
      <c r="E111" s="439"/>
    </row>
    <row r="112" spans="1:5">
      <c r="A112" s="74"/>
      <c r="B112" s="74"/>
      <c r="C112" s="74"/>
      <c r="D112" s="74"/>
      <c r="E112" s="439"/>
    </row>
    <row r="113" spans="1:5">
      <c r="A113" s="74"/>
      <c r="B113" s="74"/>
      <c r="C113" s="74"/>
      <c r="D113" s="74"/>
      <c r="E113" s="439"/>
    </row>
    <row r="114" spans="1:5">
      <c r="A114" s="74"/>
      <c r="B114" s="74"/>
      <c r="C114" s="74"/>
      <c r="D114" s="74"/>
      <c r="E114" s="439"/>
    </row>
    <row r="115" spans="1:5">
      <c r="A115" s="74"/>
      <c r="B115" s="74"/>
      <c r="C115" s="74"/>
      <c r="D115" s="74"/>
      <c r="E115" s="439"/>
    </row>
    <row r="116" spans="1:5">
      <c r="A116" s="74"/>
      <c r="B116" s="74"/>
      <c r="C116" s="74"/>
      <c r="D116" s="74"/>
      <c r="E116" s="439"/>
    </row>
    <row r="117" spans="1:5">
      <c r="A117" s="74"/>
      <c r="B117" s="74"/>
      <c r="C117" s="74"/>
      <c r="D117" s="74"/>
      <c r="E117" s="439"/>
    </row>
    <row r="118" spans="1:5">
      <c r="A118" s="74"/>
      <c r="B118" s="74"/>
      <c r="C118" s="74"/>
      <c r="D118" s="74"/>
      <c r="E118" s="439"/>
    </row>
    <row r="119" spans="1:5">
      <c r="A119" s="74"/>
      <c r="B119" s="74"/>
      <c r="C119" s="74"/>
      <c r="D119" s="74"/>
      <c r="E119" s="439"/>
    </row>
    <row r="120" spans="1:5">
      <c r="A120" s="74"/>
      <c r="B120" s="74"/>
      <c r="C120" s="74"/>
      <c r="D120" s="74"/>
      <c r="E120" s="439"/>
    </row>
    <row r="121" spans="1:5">
      <c r="A121" s="74"/>
      <c r="B121" s="74"/>
      <c r="C121" s="440"/>
      <c r="D121" s="74"/>
      <c r="E121" s="439"/>
    </row>
    <row r="122" spans="1:5">
      <c r="A122" s="74"/>
      <c r="B122" s="74"/>
      <c r="C122" s="74"/>
      <c r="D122" s="74"/>
      <c r="E122" s="439"/>
    </row>
    <row r="123" spans="1:5">
      <c r="A123" s="74"/>
      <c r="B123" s="74"/>
      <c r="C123" s="74"/>
      <c r="D123" s="74"/>
      <c r="E123" s="439"/>
    </row>
    <row r="124" spans="1:5">
      <c r="A124" s="74"/>
      <c r="B124" s="74"/>
      <c r="C124" s="74"/>
      <c r="D124" s="74"/>
      <c r="E124" s="439"/>
    </row>
    <row r="125" spans="1:5">
      <c r="A125" s="74"/>
      <c r="B125" s="74"/>
      <c r="C125" s="74"/>
      <c r="D125" s="74"/>
      <c r="E125" s="439"/>
    </row>
    <row r="126" spans="1:5">
      <c r="A126" s="74"/>
      <c r="B126" s="74"/>
      <c r="C126" s="74"/>
      <c r="D126" s="74"/>
      <c r="E126" s="439"/>
    </row>
    <row r="127" spans="1:5">
      <c r="A127" s="74"/>
      <c r="B127" s="74"/>
      <c r="C127" s="74"/>
      <c r="D127" s="74"/>
      <c r="E127" s="439"/>
    </row>
    <row r="128" spans="1:5">
      <c r="A128" s="74"/>
      <c r="B128" s="74"/>
      <c r="C128" s="74"/>
      <c r="D128" s="74"/>
      <c r="E128" s="439"/>
    </row>
    <row r="129" spans="1:5">
      <c r="A129" s="74"/>
      <c r="B129" s="74"/>
      <c r="C129" s="74"/>
      <c r="D129" s="74"/>
      <c r="E129" s="439"/>
    </row>
    <row r="130" spans="1:5">
      <c r="A130" s="74"/>
      <c r="B130" s="74"/>
      <c r="C130" s="74"/>
      <c r="D130" s="74"/>
      <c r="E130" s="439"/>
    </row>
    <row r="131" spans="1:5">
      <c r="A131" s="74"/>
      <c r="B131" s="74"/>
      <c r="C131" s="74"/>
      <c r="D131" s="74"/>
      <c r="E131" s="439"/>
    </row>
    <row r="132" spans="1:5">
      <c r="A132" s="74"/>
      <c r="B132" s="74"/>
      <c r="C132" s="74"/>
      <c r="D132" s="74"/>
      <c r="E132" s="439"/>
    </row>
  </sheetData>
  <phoneticPr fontId="43" type="noConversion"/>
  <printOptions horizontalCentered="1" verticalCentered="1"/>
  <pageMargins left="0.25" right="0.25" top="0.5" bottom="0.5" header="0.5" footer="0.5"/>
  <pageSetup scale="70" orientation="portrait" r:id="rId1"/>
  <headerFooter alignWithMargins="0"/>
</worksheet>
</file>

<file path=xl/worksheets/sheet16.xml><?xml version="1.0" encoding="utf-8"?>
<worksheet xmlns="http://schemas.openxmlformats.org/spreadsheetml/2006/main" xmlns:r="http://schemas.openxmlformats.org/officeDocument/2006/relationships">
  <sheetPr transitionEvaluation="1">
    <tabColor rgb="FFFFFF00"/>
    <pageSetUpPr fitToPage="1"/>
  </sheetPr>
  <dimension ref="A1:I70"/>
  <sheetViews>
    <sheetView workbookViewId="0"/>
  </sheetViews>
  <sheetFormatPr defaultColWidth="11.44140625" defaultRowHeight="15"/>
  <cols>
    <col min="1" max="1" width="4.77734375" customWidth="1"/>
    <col min="2" max="2" width="30.77734375" customWidth="1"/>
    <col min="3" max="4" width="11.77734375" customWidth="1"/>
    <col min="5" max="5" width="15.77734375" customWidth="1"/>
    <col min="6" max="6" width="18.77734375" customWidth="1"/>
    <col min="7" max="7" width="16.5546875" customWidth="1"/>
    <col min="8" max="8" width="18.77734375" customWidth="1"/>
    <col min="9" max="9" width="20.44140625" customWidth="1"/>
  </cols>
  <sheetData>
    <row r="1" spans="1:9" ht="15.75" thickBot="1">
      <c r="A1" s="441"/>
      <c r="B1" s="97" t="str">
        <f>'Read Me First'!D50</f>
        <v>Village of Fairport</v>
      </c>
      <c r="C1" s="97"/>
      <c r="D1" s="97"/>
      <c r="E1" s="97"/>
      <c r="F1" s="97"/>
      <c r="G1" s="97"/>
      <c r="H1" s="442" t="str">
        <f>'Read Me First'!C52</f>
        <v>Year Ended 5/31/2014</v>
      </c>
      <c r="I1" s="130"/>
    </row>
    <row r="2" spans="1:9">
      <c r="A2" s="151"/>
      <c r="B2" s="152"/>
      <c r="C2" s="152"/>
      <c r="D2" s="152"/>
      <c r="E2" s="152"/>
      <c r="F2" s="152"/>
      <c r="G2" s="152"/>
      <c r="H2" s="152"/>
      <c r="I2" s="153"/>
    </row>
    <row r="3" spans="1:9" ht="18">
      <c r="A3" s="443" t="s">
        <v>970</v>
      </c>
      <c r="B3" s="94"/>
      <c r="C3" s="94"/>
      <c r="D3" s="94"/>
      <c r="E3" s="94"/>
      <c r="F3" s="94"/>
      <c r="G3" s="94"/>
      <c r="H3" s="94"/>
      <c r="I3" s="95"/>
    </row>
    <row r="4" spans="1:9">
      <c r="A4" s="96"/>
      <c r="B4" s="97"/>
      <c r="C4" s="97"/>
      <c r="D4" s="97"/>
      <c r="E4" s="97"/>
      <c r="F4" s="97"/>
      <c r="G4" s="97"/>
      <c r="H4" s="97"/>
      <c r="I4" s="98"/>
    </row>
    <row r="5" spans="1:9">
      <c r="A5" s="96" t="s">
        <v>971</v>
      </c>
      <c r="C5" s="97"/>
      <c r="D5" s="97"/>
      <c r="E5" s="97"/>
      <c r="F5" s="97"/>
      <c r="G5" s="97"/>
      <c r="H5" s="97"/>
      <c r="I5" s="98"/>
    </row>
    <row r="6" spans="1:9">
      <c r="A6" s="96"/>
      <c r="C6" s="97"/>
      <c r="D6" s="97"/>
      <c r="E6" s="97"/>
      <c r="F6" s="97"/>
      <c r="G6" s="97"/>
      <c r="H6" s="97"/>
      <c r="I6" s="98"/>
    </row>
    <row r="7" spans="1:9">
      <c r="A7" s="96" t="s">
        <v>972</v>
      </c>
      <c r="C7" s="97"/>
      <c r="D7" s="97"/>
      <c r="E7" s="97"/>
      <c r="F7" s="97"/>
      <c r="G7" s="97"/>
      <c r="H7" s="97"/>
      <c r="I7" s="98"/>
    </row>
    <row r="8" spans="1:9">
      <c r="A8" s="96" t="s">
        <v>973</v>
      </c>
      <c r="C8" s="97"/>
      <c r="D8" s="97"/>
      <c r="E8" s="97"/>
      <c r="F8" s="97"/>
      <c r="G8" s="97"/>
      <c r="H8" s="97"/>
      <c r="I8" s="98"/>
    </row>
    <row r="9" spans="1:9">
      <c r="A9" s="96"/>
      <c r="C9" s="97"/>
      <c r="D9" s="97"/>
      <c r="E9" s="97"/>
      <c r="F9" s="97"/>
      <c r="G9" s="97"/>
      <c r="H9" s="97"/>
      <c r="I9" s="98"/>
    </row>
    <row r="10" spans="1:9">
      <c r="A10" s="96" t="s">
        <v>974</v>
      </c>
      <c r="C10" s="97"/>
      <c r="D10" s="97"/>
      <c r="E10" s="97"/>
      <c r="F10" s="97"/>
      <c r="G10" s="97"/>
      <c r="H10" s="97"/>
      <c r="I10" s="98"/>
    </row>
    <row r="11" spans="1:9">
      <c r="A11" s="96" t="s">
        <v>975</v>
      </c>
      <c r="C11" s="97"/>
      <c r="D11" s="97"/>
      <c r="E11" s="97"/>
      <c r="F11" s="97"/>
      <c r="G11" s="97"/>
      <c r="H11" s="97"/>
      <c r="I11" s="98"/>
    </row>
    <row r="12" spans="1:9">
      <c r="A12" s="96" t="s">
        <v>1352</v>
      </c>
      <c r="C12" s="97"/>
      <c r="D12" s="97"/>
      <c r="E12" s="97"/>
      <c r="F12" s="97"/>
      <c r="G12" s="97"/>
      <c r="H12" s="97"/>
      <c r="I12" s="98"/>
    </row>
    <row r="13" spans="1:9">
      <c r="A13" s="96"/>
      <c r="C13" s="97"/>
      <c r="D13" s="97"/>
      <c r="E13" s="97"/>
      <c r="F13" s="97"/>
      <c r="G13" s="97"/>
      <c r="H13" s="97"/>
      <c r="I13" s="98"/>
    </row>
    <row r="14" spans="1:9">
      <c r="A14" s="96" t="s">
        <v>0</v>
      </c>
      <c r="C14" s="97"/>
      <c r="D14" s="97"/>
      <c r="E14" s="97"/>
      <c r="F14" s="97"/>
      <c r="G14" s="97"/>
      <c r="H14" s="97"/>
      <c r="I14" s="98"/>
    </row>
    <row r="15" spans="1:9">
      <c r="A15" s="96" t="s">
        <v>1</v>
      </c>
      <c r="C15" s="97"/>
      <c r="D15" s="97"/>
      <c r="E15" s="97"/>
      <c r="F15" s="97"/>
      <c r="G15" s="97"/>
      <c r="H15" s="97"/>
      <c r="I15" s="98"/>
    </row>
    <row r="16" spans="1:9">
      <c r="A16" s="110"/>
      <c r="B16" s="112"/>
      <c r="C16" s="112"/>
      <c r="D16" s="112"/>
      <c r="E16" s="112"/>
      <c r="F16" s="112"/>
      <c r="G16" s="112"/>
      <c r="H16" s="112"/>
      <c r="I16" s="349"/>
    </row>
    <row r="17" spans="1:9">
      <c r="A17" s="96"/>
      <c r="B17" s="168"/>
      <c r="C17" s="161"/>
      <c r="D17" s="161"/>
      <c r="E17" s="108" t="s">
        <v>2</v>
      </c>
      <c r="F17" s="161"/>
      <c r="G17" s="360" t="s">
        <v>3</v>
      </c>
      <c r="H17" s="364"/>
      <c r="I17" s="362" t="s">
        <v>4</v>
      </c>
    </row>
    <row r="18" spans="1:9">
      <c r="A18" s="96"/>
      <c r="B18" s="444" t="s">
        <v>5</v>
      </c>
      <c r="C18" s="108" t="s">
        <v>6</v>
      </c>
      <c r="D18" s="108" t="s">
        <v>7</v>
      </c>
      <c r="E18" s="108" t="s">
        <v>8</v>
      </c>
      <c r="F18" s="108" t="s">
        <v>9</v>
      </c>
      <c r="G18" s="161"/>
      <c r="H18" s="161"/>
      <c r="I18" s="362" t="s">
        <v>10</v>
      </c>
    </row>
    <row r="19" spans="1:9">
      <c r="A19" s="96"/>
      <c r="B19" s="168"/>
      <c r="C19" s="108" t="s">
        <v>11</v>
      </c>
      <c r="D19" s="108" t="s">
        <v>12</v>
      </c>
      <c r="E19" s="108" t="s">
        <v>13</v>
      </c>
      <c r="F19" s="108" t="s">
        <v>14</v>
      </c>
      <c r="G19" s="108" t="s">
        <v>15</v>
      </c>
      <c r="H19" s="108" t="s">
        <v>16</v>
      </c>
      <c r="I19" s="362" t="s">
        <v>17</v>
      </c>
    </row>
    <row r="20" spans="1:9">
      <c r="A20" s="445" t="s">
        <v>1468</v>
      </c>
      <c r="B20" s="168"/>
      <c r="C20" s="161"/>
      <c r="D20" s="161"/>
      <c r="E20" s="108" t="s">
        <v>1191</v>
      </c>
      <c r="F20" s="108" t="s">
        <v>18</v>
      </c>
      <c r="G20" s="161"/>
      <c r="H20" s="161"/>
      <c r="I20" s="362" t="s">
        <v>19</v>
      </c>
    </row>
    <row r="21" spans="1:9">
      <c r="A21" s="445" t="s">
        <v>1471</v>
      </c>
      <c r="B21" s="444" t="s">
        <v>1574</v>
      </c>
      <c r="C21" s="108" t="s">
        <v>1575</v>
      </c>
      <c r="D21" s="108" t="s">
        <v>1576</v>
      </c>
      <c r="E21" s="108" t="s">
        <v>1577</v>
      </c>
      <c r="F21" s="108" t="s">
        <v>1578</v>
      </c>
      <c r="G21" s="108" t="s">
        <v>2102</v>
      </c>
      <c r="H21" s="108" t="s">
        <v>2103</v>
      </c>
      <c r="I21" s="362" t="s">
        <v>2104</v>
      </c>
    </row>
    <row r="22" spans="1:9">
      <c r="A22" s="446">
        <v>1</v>
      </c>
      <c r="B22" s="1422" t="s">
        <v>20</v>
      </c>
      <c r="C22" s="447" t="s">
        <v>381</v>
      </c>
      <c r="D22" s="447" t="s">
        <v>381</v>
      </c>
      <c r="E22" s="175"/>
      <c r="F22" s="175"/>
      <c r="G22" s="175"/>
      <c r="H22" s="175"/>
      <c r="I22" s="176"/>
    </row>
    <row r="23" spans="1:9">
      <c r="A23" s="448">
        <v>2</v>
      </c>
      <c r="B23" s="1370"/>
      <c r="C23" s="450"/>
      <c r="D23" s="450"/>
      <c r="E23" s="451"/>
      <c r="F23" s="452"/>
      <c r="G23" s="452"/>
      <c r="H23" s="452"/>
      <c r="I23" s="453"/>
    </row>
    <row r="24" spans="1:9">
      <c r="A24" s="448">
        <v>3</v>
      </c>
      <c r="B24" s="1370" t="s">
        <v>1093</v>
      </c>
      <c r="C24" s="450"/>
      <c r="D24" s="450"/>
      <c r="E24" s="451"/>
      <c r="F24" s="451"/>
      <c r="G24" s="451"/>
      <c r="H24" s="451"/>
      <c r="I24" s="454"/>
    </row>
    <row r="25" spans="1:9">
      <c r="A25" s="448">
        <v>4</v>
      </c>
      <c r="B25" s="1370"/>
      <c r="C25" s="450"/>
      <c r="D25" s="450"/>
      <c r="E25" s="451"/>
      <c r="F25" s="451"/>
      <c r="G25" s="451"/>
      <c r="H25" s="451"/>
      <c r="I25" s="454"/>
    </row>
    <row r="26" spans="1:9">
      <c r="A26" s="448">
        <v>5</v>
      </c>
      <c r="B26" s="1370"/>
      <c r="C26" s="450"/>
      <c r="D26" s="450"/>
      <c r="E26" s="451"/>
      <c r="F26" s="451"/>
      <c r="G26" s="451"/>
      <c r="H26" s="451"/>
      <c r="I26" s="454"/>
    </row>
    <row r="27" spans="1:9">
      <c r="A27" s="448">
        <v>6</v>
      </c>
      <c r="B27" s="1423" t="s">
        <v>21</v>
      </c>
      <c r="C27" s="456"/>
      <c r="D27" s="456"/>
      <c r="E27" s="386">
        <f>SUM(E22:E26)</f>
        <v>0</v>
      </c>
      <c r="F27" s="386">
        <f>SUM(F22:F26)</f>
        <v>0</v>
      </c>
      <c r="G27" s="386">
        <f>SUM(G22:G26)</f>
        <v>0</v>
      </c>
      <c r="H27" s="386">
        <f>SUM(H22:H26)</f>
        <v>0</v>
      </c>
      <c r="I27" s="387">
        <f>SUM(I22:I26)</f>
        <v>0</v>
      </c>
    </row>
    <row r="28" spans="1:9">
      <c r="A28" s="448">
        <v>7</v>
      </c>
      <c r="B28" s="1424" t="s">
        <v>22</v>
      </c>
      <c r="C28" s="450"/>
      <c r="D28" s="450"/>
      <c r="E28" s="452"/>
      <c r="F28" s="452"/>
      <c r="G28" s="452"/>
      <c r="H28" s="452"/>
      <c r="I28" s="453"/>
    </row>
    <row r="29" spans="1:9">
      <c r="A29" s="448">
        <v>8</v>
      </c>
      <c r="B29" s="1370"/>
      <c r="C29" s="1425"/>
      <c r="D29" s="1425"/>
      <c r="E29" s="1345"/>
      <c r="F29" s="1342"/>
      <c r="G29" s="1342"/>
      <c r="H29" s="1342"/>
      <c r="I29" s="453"/>
    </row>
    <row r="30" spans="1:9">
      <c r="A30" s="448">
        <v>9</v>
      </c>
      <c r="B30" s="1370" t="s">
        <v>1091</v>
      </c>
      <c r="C30" s="1426" t="s">
        <v>1092</v>
      </c>
      <c r="D30" s="1426" t="s">
        <v>1092</v>
      </c>
      <c r="E30" s="1342">
        <v>308659</v>
      </c>
      <c r="F30" s="1342">
        <v>308659</v>
      </c>
      <c r="G30" s="1342">
        <v>228</v>
      </c>
      <c r="H30" s="1342">
        <v>228</v>
      </c>
      <c r="I30" s="453"/>
    </row>
    <row r="31" spans="1:9">
      <c r="A31" s="448">
        <v>10</v>
      </c>
      <c r="B31" s="1370"/>
      <c r="C31" s="450"/>
      <c r="D31" s="450"/>
      <c r="E31" s="451"/>
      <c r="F31" s="451"/>
      <c r="G31" s="451"/>
      <c r="H31" s="451"/>
      <c r="I31" s="454"/>
    </row>
    <row r="32" spans="1:9">
      <c r="A32" s="448">
        <v>11</v>
      </c>
      <c r="B32" s="1370"/>
      <c r="C32" s="172"/>
      <c r="D32" s="172"/>
      <c r="E32" s="452"/>
      <c r="F32" s="452"/>
      <c r="G32" s="452"/>
      <c r="H32" s="452"/>
      <c r="I32" s="453"/>
    </row>
    <row r="33" spans="1:9">
      <c r="A33" s="448">
        <v>12</v>
      </c>
      <c r="B33" s="1370"/>
      <c r="C33" s="450"/>
      <c r="D33" s="450"/>
      <c r="E33" s="451"/>
      <c r="F33" s="451"/>
      <c r="G33" s="451"/>
      <c r="H33" s="451"/>
      <c r="I33" s="454"/>
    </row>
    <row r="34" spans="1:9">
      <c r="A34" s="448">
        <v>13</v>
      </c>
      <c r="B34" s="1423" t="s">
        <v>23</v>
      </c>
      <c r="C34" s="456"/>
      <c r="D34" s="456"/>
      <c r="E34" s="386">
        <f>SUM(E28:E33)</f>
        <v>308659</v>
      </c>
      <c r="F34" s="386">
        <f>SUM(F28:F33)</f>
        <v>308659</v>
      </c>
      <c r="G34" s="386">
        <f>SUM(G28:G33)</f>
        <v>228</v>
      </c>
      <c r="H34" s="386">
        <f>SUM(H28:H33)</f>
        <v>228</v>
      </c>
      <c r="I34" s="387">
        <f>SUM(I28:I33)</f>
        <v>0</v>
      </c>
    </row>
    <row r="35" spans="1:9">
      <c r="A35" s="448">
        <v>14</v>
      </c>
      <c r="B35" s="1424" t="s">
        <v>24</v>
      </c>
      <c r="C35" s="450"/>
      <c r="D35" s="450"/>
      <c r="E35" s="452"/>
      <c r="F35" s="452"/>
      <c r="G35" s="452"/>
      <c r="H35" s="452"/>
      <c r="I35" s="453"/>
    </row>
    <row r="36" spans="1:9">
      <c r="A36" s="448">
        <v>15</v>
      </c>
      <c r="B36" s="1370"/>
      <c r="C36" s="450"/>
      <c r="D36" s="450"/>
      <c r="E36" s="451"/>
      <c r="F36" s="452"/>
      <c r="G36" s="452"/>
      <c r="H36" s="452"/>
      <c r="I36" s="453"/>
    </row>
    <row r="37" spans="1:9">
      <c r="A37" s="448">
        <v>16</v>
      </c>
      <c r="B37" s="1370" t="s">
        <v>1093</v>
      </c>
      <c r="C37" s="450"/>
      <c r="D37" s="450"/>
      <c r="E37" s="451"/>
      <c r="F37" s="451"/>
      <c r="G37" s="451"/>
      <c r="H37" s="451"/>
      <c r="I37" s="454"/>
    </row>
    <row r="38" spans="1:9">
      <c r="A38" s="448">
        <v>17</v>
      </c>
      <c r="B38" s="1370"/>
      <c r="C38" s="450"/>
      <c r="D38" s="450"/>
      <c r="E38" s="451"/>
      <c r="F38" s="451"/>
      <c r="G38" s="451"/>
      <c r="H38" s="451"/>
      <c r="I38" s="454"/>
    </row>
    <row r="39" spans="1:9">
      <c r="A39" s="448">
        <v>18</v>
      </c>
      <c r="B39" s="449"/>
      <c r="C39" s="450"/>
      <c r="D39" s="450"/>
      <c r="E39" s="451"/>
      <c r="F39" s="451"/>
      <c r="G39" s="451"/>
      <c r="H39" s="451"/>
      <c r="I39" s="454"/>
    </row>
    <row r="40" spans="1:9">
      <c r="A40" s="448">
        <v>19</v>
      </c>
      <c r="B40" s="449"/>
      <c r="C40" s="450"/>
      <c r="D40" s="450"/>
      <c r="E40" s="451"/>
      <c r="F40" s="451"/>
      <c r="G40" s="451"/>
      <c r="H40" s="451"/>
      <c r="I40" s="454"/>
    </row>
    <row r="41" spans="1:9">
      <c r="A41" s="448">
        <v>20</v>
      </c>
      <c r="B41" s="455" t="s">
        <v>1720</v>
      </c>
      <c r="C41" s="456"/>
      <c r="D41" s="456"/>
      <c r="E41" s="386">
        <f>SUM(E35:E40)</f>
        <v>0</v>
      </c>
      <c r="F41" s="386">
        <f>SUM(F35:F40)</f>
        <v>0</v>
      </c>
      <c r="G41" s="386">
        <f>SUM(G35:G40)</f>
        <v>0</v>
      </c>
      <c r="H41" s="386">
        <f>SUM(H35:H40)</f>
        <v>0</v>
      </c>
      <c r="I41" s="387">
        <f>SUM(I35:I40)</f>
        <v>0</v>
      </c>
    </row>
    <row r="42" spans="1:9">
      <c r="A42" s="448">
        <v>21</v>
      </c>
      <c r="B42" s="1424" t="s">
        <v>1721</v>
      </c>
      <c r="C42" s="457"/>
      <c r="D42" s="458"/>
      <c r="E42" s="457"/>
      <c r="F42" s="458"/>
      <c r="G42" s="457"/>
      <c r="H42" s="458"/>
      <c r="I42" s="435"/>
    </row>
    <row r="43" spans="1:9">
      <c r="A43" s="448">
        <v>22</v>
      </c>
      <c r="B43" s="1370"/>
      <c r="C43" s="459"/>
      <c r="D43" s="460"/>
      <c r="E43" s="461"/>
      <c r="F43" s="462"/>
      <c r="G43" s="461"/>
      <c r="H43" s="462"/>
      <c r="I43" s="428"/>
    </row>
    <row r="44" spans="1:9">
      <c r="A44" s="448">
        <v>23</v>
      </c>
      <c r="B44" s="1370" t="s">
        <v>1093</v>
      </c>
      <c r="C44" s="1313"/>
      <c r="D44" s="1313"/>
      <c r="E44" s="461"/>
      <c r="F44" s="462"/>
      <c r="G44" s="461"/>
      <c r="H44" s="462"/>
      <c r="I44" s="428"/>
    </row>
    <row r="45" spans="1:9">
      <c r="A45" s="448">
        <v>24</v>
      </c>
      <c r="B45" s="449"/>
      <c r="C45" s="459"/>
      <c r="D45" s="460"/>
      <c r="E45" s="461"/>
      <c r="F45" s="462"/>
      <c r="G45" s="461"/>
      <c r="H45" s="462"/>
      <c r="I45" s="428"/>
    </row>
    <row r="46" spans="1:9">
      <c r="A46" s="448">
        <v>25</v>
      </c>
      <c r="B46" s="449"/>
      <c r="C46" s="459"/>
      <c r="D46" s="460"/>
      <c r="E46" s="461"/>
      <c r="F46" s="462"/>
      <c r="G46" s="461"/>
      <c r="H46" s="462"/>
      <c r="I46" s="428"/>
    </row>
    <row r="47" spans="1:9">
      <c r="A47" s="445">
        <v>26</v>
      </c>
      <c r="B47" s="463"/>
      <c r="C47" s="464"/>
      <c r="D47" s="465"/>
      <c r="E47" s="466"/>
      <c r="F47" s="467"/>
      <c r="G47" s="466"/>
      <c r="H47" s="467"/>
      <c r="I47" s="468"/>
    </row>
    <row r="48" spans="1:9">
      <c r="A48" s="448">
        <v>27</v>
      </c>
      <c r="B48" s="455" t="s">
        <v>1722</v>
      </c>
      <c r="C48" s="456"/>
      <c r="D48" s="456"/>
      <c r="E48" s="386">
        <f>SUM(E42:E47)</f>
        <v>0</v>
      </c>
      <c r="F48" s="386">
        <f>SUM(F42:F47)</f>
        <v>0</v>
      </c>
      <c r="G48" s="386">
        <f>SUM(G42:G47)</f>
        <v>0</v>
      </c>
      <c r="H48" s="386">
        <f>SUM(H42:H47)</f>
        <v>0</v>
      </c>
      <c r="I48" s="387">
        <f>SUM(I42:I47)</f>
        <v>0</v>
      </c>
    </row>
    <row r="49" spans="1:9">
      <c r="A49" s="445"/>
      <c r="B49" s="97"/>
      <c r="C49" s="401"/>
      <c r="D49" s="401"/>
      <c r="E49" s="401"/>
      <c r="F49" s="401"/>
      <c r="G49" s="401"/>
      <c r="H49" s="401"/>
      <c r="I49" s="469"/>
    </row>
    <row r="50" spans="1:9">
      <c r="A50" s="470"/>
      <c r="B50" s="471" t="s">
        <v>1723</v>
      </c>
      <c r="C50" s="465"/>
      <c r="D50" s="465"/>
      <c r="E50" s="465"/>
      <c r="F50" s="465"/>
      <c r="G50" s="465"/>
      <c r="H50" s="465"/>
      <c r="I50" s="472"/>
    </row>
    <row r="51" spans="1:9">
      <c r="A51" s="470"/>
      <c r="B51" s="471"/>
      <c r="C51" s="465"/>
      <c r="D51" s="465"/>
      <c r="E51" s="465"/>
      <c r="F51" s="465"/>
      <c r="G51" s="465"/>
      <c r="H51" s="465"/>
      <c r="I51" s="472"/>
    </row>
    <row r="52" spans="1:9" ht="15.75" thickBot="1">
      <c r="A52" s="291"/>
      <c r="B52" s="292"/>
      <c r="C52" s="473"/>
      <c r="D52" s="473"/>
      <c r="E52" s="473"/>
      <c r="F52" s="473"/>
      <c r="G52" s="473"/>
      <c r="H52" s="473"/>
      <c r="I52" s="293"/>
    </row>
    <row r="53" spans="1:9">
      <c r="C53" s="97"/>
      <c r="D53" s="97"/>
      <c r="E53" s="97"/>
      <c r="F53" s="97"/>
      <c r="G53" s="97"/>
      <c r="H53" s="97"/>
      <c r="I53" s="402" t="s">
        <v>1564</v>
      </c>
    </row>
    <row r="54" spans="1:9">
      <c r="A54" s="474" t="s">
        <v>622</v>
      </c>
      <c r="B54" s="474"/>
      <c r="C54" s="474"/>
      <c r="D54" s="474"/>
      <c r="E54" s="474"/>
      <c r="F54" s="474"/>
      <c r="G54" s="474"/>
      <c r="H54" s="474"/>
      <c r="I54" s="474"/>
    </row>
    <row r="62" spans="1:9">
      <c r="B62" s="97"/>
    </row>
    <row r="63" spans="1:9">
      <c r="B63" s="97"/>
    </row>
    <row r="64" spans="1:9">
      <c r="B64" s="97"/>
    </row>
    <row r="65" spans="2:2">
      <c r="B65" s="97"/>
    </row>
    <row r="66" spans="2:2">
      <c r="B66" s="97"/>
    </row>
    <row r="67" spans="2:2">
      <c r="B67" s="97"/>
    </row>
    <row r="68" spans="2:2">
      <c r="B68" s="97"/>
    </row>
    <row r="69" spans="2:2">
      <c r="B69" s="97"/>
    </row>
    <row r="70" spans="2:2">
      <c r="B70" s="97"/>
    </row>
  </sheetData>
  <phoneticPr fontId="43" type="noConversion"/>
  <printOptions horizontalCentered="1" verticalCentered="1"/>
  <pageMargins left="0.5" right="0.5" top="0.5" bottom="0.5" header="0.5" footer="0.5"/>
  <pageSetup scale="67" orientation="landscape" r:id="rId1"/>
  <headerFooter alignWithMargins="0"/>
</worksheet>
</file>

<file path=xl/worksheets/sheet17.xml><?xml version="1.0" encoding="utf-8"?>
<worksheet xmlns="http://schemas.openxmlformats.org/spreadsheetml/2006/main" xmlns:r="http://schemas.openxmlformats.org/officeDocument/2006/relationships">
  <sheetPr transitionEvaluation="1">
    <tabColor rgb="FFFFFF00"/>
    <pageSetUpPr fitToPage="1"/>
  </sheetPr>
  <dimension ref="A1:F82"/>
  <sheetViews>
    <sheetView workbookViewId="0"/>
  </sheetViews>
  <sheetFormatPr defaultColWidth="11.44140625" defaultRowHeight="15"/>
  <cols>
    <col min="1" max="1" width="5.77734375" customWidth="1"/>
    <col min="2" max="2" width="65.77734375" customWidth="1"/>
    <col min="3" max="3" width="11.44140625" customWidth="1"/>
    <col min="4" max="4" width="18.77734375" customWidth="1"/>
  </cols>
  <sheetData>
    <row r="1" spans="1:4" ht="15.75" thickBot="1">
      <c r="A1" s="441"/>
      <c r="B1" s="112" t="str">
        <f>'Read Me First'!D50</f>
        <v>Village of Fairport</v>
      </c>
      <c r="C1" s="112" t="str">
        <f>'Read Me First'!C52</f>
        <v>Year Ended 5/31/2014</v>
      </c>
      <c r="D1" s="441"/>
    </row>
    <row r="2" spans="1:4">
      <c r="A2" s="475"/>
      <c r="B2" s="152"/>
      <c r="C2" s="152"/>
      <c r="D2" s="153"/>
    </row>
    <row r="3" spans="1:4" ht="15.75">
      <c r="A3" s="135" t="s">
        <v>623</v>
      </c>
      <c r="B3" s="94"/>
      <c r="C3" s="94"/>
      <c r="D3" s="154"/>
    </row>
    <row r="4" spans="1:4" ht="15.75">
      <c r="A4" s="476"/>
      <c r="B4" s="477"/>
      <c r="C4" s="477"/>
      <c r="D4" s="478"/>
    </row>
    <row r="5" spans="1:4">
      <c r="A5" s="129"/>
      <c r="B5" s="97"/>
      <c r="C5" s="97"/>
      <c r="D5" s="98"/>
    </row>
    <row r="6" spans="1:4">
      <c r="A6" s="129"/>
      <c r="B6" s="97" t="s">
        <v>624</v>
      </c>
      <c r="C6" s="97"/>
      <c r="D6" s="98"/>
    </row>
    <row r="7" spans="1:4">
      <c r="A7" s="129"/>
      <c r="B7" s="97" t="s">
        <v>602</v>
      </c>
      <c r="C7" s="97"/>
      <c r="D7" s="98"/>
    </row>
    <row r="8" spans="1:4">
      <c r="A8" s="129"/>
      <c r="B8" s="97" t="s">
        <v>603</v>
      </c>
      <c r="C8" s="97"/>
      <c r="D8" s="98"/>
    </row>
    <row r="9" spans="1:4">
      <c r="A9" s="129"/>
      <c r="B9" s="97"/>
      <c r="C9" s="97"/>
      <c r="D9" s="98"/>
    </row>
    <row r="10" spans="1:4">
      <c r="A10" s="129"/>
      <c r="B10" s="97" t="s">
        <v>604</v>
      </c>
      <c r="C10" s="97"/>
      <c r="D10" s="98"/>
    </row>
    <row r="11" spans="1:4">
      <c r="A11" s="129"/>
      <c r="B11" s="97"/>
      <c r="C11" s="97"/>
      <c r="D11" s="98"/>
    </row>
    <row r="12" spans="1:4">
      <c r="A12" s="129"/>
      <c r="B12" s="97" t="s">
        <v>605</v>
      </c>
      <c r="C12" s="97"/>
      <c r="D12" s="98"/>
    </row>
    <row r="13" spans="1:4">
      <c r="A13" s="129"/>
      <c r="B13" s="97" t="s">
        <v>606</v>
      </c>
      <c r="C13" s="97"/>
      <c r="D13" s="98" t="s">
        <v>381</v>
      </c>
    </row>
    <row r="14" spans="1:4">
      <c r="A14" s="129"/>
      <c r="B14" s="112"/>
      <c r="C14" s="112" t="s">
        <v>381</v>
      </c>
      <c r="D14" s="98"/>
    </row>
    <row r="15" spans="1:4">
      <c r="A15" s="479"/>
      <c r="B15" s="101"/>
      <c r="C15" s="480" t="s">
        <v>607</v>
      </c>
      <c r="D15" s="481" t="s">
        <v>608</v>
      </c>
    </row>
    <row r="16" spans="1:4">
      <c r="A16" s="363" t="s">
        <v>609</v>
      </c>
      <c r="B16" s="106" t="s">
        <v>724</v>
      </c>
      <c r="C16" s="444" t="s">
        <v>610</v>
      </c>
      <c r="D16" s="362" t="s">
        <v>1191</v>
      </c>
    </row>
    <row r="17" spans="1:6">
      <c r="A17" s="367" t="s">
        <v>611</v>
      </c>
      <c r="B17" s="111" t="s">
        <v>1574</v>
      </c>
      <c r="C17" s="482" t="s">
        <v>1575</v>
      </c>
      <c r="D17" s="366" t="s">
        <v>1576</v>
      </c>
    </row>
    <row r="18" spans="1:6">
      <c r="A18" s="483">
        <v>1</v>
      </c>
      <c r="B18" s="426"/>
      <c r="C18" s="484"/>
      <c r="D18" s="427"/>
    </row>
    <row r="19" spans="1:6">
      <c r="A19" s="483">
        <v>2</v>
      </c>
      <c r="B19" s="332" t="s">
        <v>653</v>
      </c>
      <c r="C19" s="485"/>
      <c r="D19" s="428">
        <v>1478933</v>
      </c>
    </row>
    <row r="20" spans="1:6">
      <c r="A20" s="483">
        <v>3</v>
      </c>
      <c r="B20" s="426"/>
      <c r="C20" s="485"/>
      <c r="D20" s="428"/>
    </row>
    <row r="21" spans="1:6">
      <c r="A21" s="483">
        <v>4</v>
      </c>
      <c r="B21" s="332" t="s">
        <v>2225</v>
      </c>
      <c r="C21" s="1257"/>
      <c r="D21" s="428">
        <v>-1953</v>
      </c>
    </row>
    <row r="22" spans="1:6">
      <c r="A22" s="483">
        <v>5</v>
      </c>
      <c r="B22" s="332"/>
      <c r="C22" s="486"/>
      <c r="D22" s="428"/>
    </row>
    <row r="23" spans="1:6">
      <c r="A23" s="483">
        <v>6</v>
      </c>
      <c r="B23" s="332" t="s">
        <v>2226</v>
      </c>
      <c r="C23" s="486"/>
      <c r="D23" s="428">
        <v>-212500</v>
      </c>
    </row>
    <row r="24" spans="1:6">
      <c r="A24" s="483">
        <v>7</v>
      </c>
      <c r="B24" s="426"/>
      <c r="C24" s="485"/>
      <c r="D24" s="428"/>
    </row>
    <row r="25" spans="1:6">
      <c r="A25" s="483">
        <v>8</v>
      </c>
      <c r="B25" s="1188" t="s">
        <v>2245</v>
      </c>
      <c r="C25" s="485"/>
      <c r="D25" s="428">
        <v>-115734</v>
      </c>
    </row>
    <row r="26" spans="1:6">
      <c r="A26" s="483">
        <v>9</v>
      </c>
      <c r="B26" s="426"/>
      <c r="C26" s="485"/>
      <c r="D26" s="428"/>
    </row>
    <row r="27" spans="1:6">
      <c r="A27" s="483">
        <v>10</v>
      </c>
      <c r="B27" s="332" t="s">
        <v>2231</v>
      </c>
      <c r="C27" s="486"/>
      <c r="D27" s="428">
        <v>-230000</v>
      </c>
    </row>
    <row r="28" spans="1:6">
      <c r="A28" s="483">
        <v>11</v>
      </c>
      <c r="B28" s="332"/>
      <c r="C28" s="485"/>
      <c r="D28" s="428"/>
    </row>
    <row r="29" spans="1:6">
      <c r="A29" s="483">
        <v>12</v>
      </c>
      <c r="B29" s="332" t="s">
        <v>2232</v>
      </c>
      <c r="C29" s="485"/>
      <c r="D29" s="428">
        <v>-54136</v>
      </c>
    </row>
    <row r="30" spans="1:6">
      <c r="A30" s="483">
        <v>13</v>
      </c>
      <c r="B30" s="332"/>
      <c r="C30" s="485"/>
      <c r="D30" s="428"/>
    </row>
    <row r="31" spans="1:6" ht="15.75" thickBot="1">
      <c r="A31" s="487">
        <v>14</v>
      </c>
      <c r="B31" s="124" t="s">
        <v>1868</v>
      </c>
      <c r="C31" s="395">
        <f>SUM(C18:C30)</f>
        <v>0</v>
      </c>
      <c r="D31" s="396">
        <f>SUM(D18:D30)</f>
        <v>864610</v>
      </c>
      <c r="E31" s="1377"/>
      <c r="F31" s="1377"/>
    </row>
    <row r="32" spans="1:6">
      <c r="A32" s="90"/>
      <c r="B32" s="91"/>
      <c r="C32" s="91"/>
      <c r="D32" s="92"/>
    </row>
    <row r="33" spans="1:4" ht="15.75">
      <c r="A33" s="135" t="s">
        <v>1869</v>
      </c>
      <c r="B33" s="149"/>
      <c r="C33" s="149"/>
      <c r="D33" s="137"/>
    </row>
    <row r="34" spans="1:4" ht="15.75">
      <c r="A34" s="476"/>
      <c r="B34" s="139"/>
      <c r="C34" s="139"/>
      <c r="D34" s="140"/>
    </row>
    <row r="35" spans="1:4">
      <c r="A35" s="93"/>
      <c r="D35" s="191"/>
    </row>
    <row r="36" spans="1:4">
      <c r="A36" s="93"/>
      <c r="B36" t="s">
        <v>2119</v>
      </c>
      <c r="D36" s="191"/>
    </row>
    <row r="37" spans="1:4">
      <c r="A37" s="93"/>
      <c r="B37" t="s">
        <v>2120</v>
      </c>
      <c r="D37" s="191"/>
    </row>
    <row r="38" spans="1:4">
      <c r="A38" s="93"/>
      <c r="D38" s="191"/>
    </row>
    <row r="39" spans="1:4">
      <c r="A39" s="93"/>
      <c r="B39" t="s">
        <v>2121</v>
      </c>
      <c r="D39" s="191"/>
    </row>
    <row r="40" spans="1:4">
      <c r="A40" s="93"/>
      <c r="D40" s="191"/>
    </row>
    <row r="41" spans="1:4">
      <c r="A41" s="93"/>
      <c r="B41" t="s">
        <v>2122</v>
      </c>
      <c r="D41" s="191"/>
    </row>
    <row r="42" spans="1:4">
      <c r="A42" s="93"/>
      <c r="D42" s="191"/>
    </row>
    <row r="43" spans="1:4">
      <c r="A43" s="488" t="s">
        <v>1468</v>
      </c>
      <c r="B43" s="489" t="s">
        <v>2123</v>
      </c>
      <c r="C43" s="490"/>
      <c r="D43" s="491" t="s">
        <v>381</v>
      </c>
    </row>
    <row r="44" spans="1:4">
      <c r="A44" s="492" t="s">
        <v>1471</v>
      </c>
      <c r="B44" s="493"/>
      <c r="C44" s="494"/>
      <c r="D44" s="362" t="s">
        <v>2124</v>
      </c>
    </row>
    <row r="45" spans="1:4">
      <c r="A45" s="495"/>
      <c r="B45" s="496" t="s">
        <v>1574</v>
      </c>
      <c r="C45" s="121"/>
      <c r="D45" s="366" t="s">
        <v>1575</v>
      </c>
    </row>
    <row r="46" spans="1:4" ht="15.75">
      <c r="A46" s="497">
        <v>15</v>
      </c>
      <c r="B46" s="498" t="s">
        <v>2125</v>
      </c>
      <c r="C46" s="499"/>
      <c r="D46" s="500"/>
    </row>
    <row r="47" spans="1:4">
      <c r="A47" s="497">
        <v>16</v>
      </c>
      <c r="B47" s="501" t="s">
        <v>381</v>
      </c>
      <c r="C47" s="502"/>
      <c r="D47" s="503"/>
    </row>
    <row r="48" spans="1:4">
      <c r="A48" s="497">
        <v>17</v>
      </c>
      <c r="B48" s="501" t="s">
        <v>1093</v>
      </c>
      <c r="C48" s="502"/>
      <c r="D48" s="503"/>
    </row>
    <row r="49" spans="1:4">
      <c r="A49" s="497">
        <v>18</v>
      </c>
      <c r="B49" s="501" t="s">
        <v>381</v>
      </c>
      <c r="C49" s="502"/>
      <c r="D49" s="504"/>
    </row>
    <row r="50" spans="1:4">
      <c r="A50" s="497">
        <v>19</v>
      </c>
      <c r="B50" s="501" t="s">
        <v>381</v>
      </c>
      <c r="C50" s="502"/>
      <c r="D50" s="504"/>
    </row>
    <row r="51" spans="1:4">
      <c r="A51" s="497">
        <v>20</v>
      </c>
      <c r="B51" s="501" t="s">
        <v>381</v>
      </c>
      <c r="C51" s="502"/>
      <c r="D51" s="504"/>
    </row>
    <row r="52" spans="1:4">
      <c r="A52" s="497">
        <v>21</v>
      </c>
      <c r="B52" s="505" t="s">
        <v>619</v>
      </c>
      <c r="C52" s="499"/>
      <c r="D52" s="506">
        <f>SUM(D46:D51)</f>
        <v>0</v>
      </c>
    </row>
    <row r="53" spans="1:4" ht="15.75">
      <c r="A53" s="497">
        <v>22</v>
      </c>
      <c r="B53" s="498" t="s">
        <v>620</v>
      </c>
      <c r="C53" s="499"/>
      <c r="D53" s="507"/>
    </row>
    <row r="54" spans="1:4">
      <c r="A54" s="497">
        <v>23</v>
      </c>
      <c r="B54" s="501" t="s">
        <v>381</v>
      </c>
      <c r="C54" s="502"/>
      <c r="D54" s="503"/>
    </row>
    <row r="55" spans="1:4">
      <c r="A55" s="497">
        <v>24</v>
      </c>
      <c r="B55" s="501" t="s">
        <v>1093</v>
      </c>
      <c r="C55" s="502"/>
      <c r="D55" s="504"/>
    </row>
    <row r="56" spans="1:4">
      <c r="A56" s="497">
        <v>25</v>
      </c>
      <c r="B56" s="501"/>
      <c r="C56" s="502"/>
      <c r="D56" s="504"/>
    </row>
    <row r="57" spans="1:4">
      <c r="A57" s="497">
        <v>26</v>
      </c>
      <c r="B57" s="501" t="s">
        <v>381</v>
      </c>
      <c r="C57" s="502"/>
      <c r="D57" s="504"/>
    </row>
    <row r="58" spans="1:4">
      <c r="A58" s="497">
        <v>27</v>
      </c>
      <c r="B58" s="501" t="s">
        <v>381</v>
      </c>
      <c r="C58" s="502"/>
      <c r="D58" s="504"/>
    </row>
    <row r="59" spans="1:4">
      <c r="A59" s="497">
        <v>28</v>
      </c>
      <c r="B59" s="505" t="s">
        <v>621</v>
      </c>
      <c r="C59" s="499"/>
      <c r="D59" s="506">
        <f>SUM(D53:D58)</f>
        <v>0</v>
      </c>
    </row>
    <row r="60" spans="1:4" ht="15.75">
      <c r="A60" s="497">
        <v>29</v>
      </c>
      <c r="B60" s="498" t="s">
        <v>1815</v>
      </c>
      <c r="C60" s="499"/>
      <c r="D60" s="507"/>
    </row>
    <row r="61" spans="1:4">
      <c r="A61" s="497">
        <v>30</v>
      </c>
      <c r="B61" s="501" t="s">
        <v>1510</v>
      </c>
      <c r="C61" s="502"/>
      <c r="D61" s="503"/>
    </row>
    <row r="62" spans="1:4">
      <c r="A62" s="497">
        <v>31</v>
      </c>
      <c r="B62" s="501" t="s">
        <v>2188</v>
      </c>
      <c r="C62" s="502"/>
      <c r="D62" s="504">
        <v>122663</v>
      </c>
    </row>
    <row r="63" spans="1:4">
      <c r="A63" s="497">
        <v>32</v>
      </c>
      <c r="B63" s="501" t="s">
        <v>381</v>
      </c>
      <c r="C63" s="502"/>
      <c r="D63" s="504"/>
    </row>
    <row r="64" spans="1:4">
      <c r="A64" s="497">
        <v>33</v>
      </c>
      <c r="B64" s="501" t="s">
        <v>381</v>
      </c>
      <c r="C64" s="502"/>
      <c r="D64" s="504"/>
    </row>
    <row r="65" spans="1:4">
      <c r="A65" s="497">
        <v>34</v>
      </c>
      <c r="B65" s="501" t="s">
        <v>381</v>
      </c>
      <c r="C65" s="502"/>
      <c r="D65" s="504"/>
    </row>
    <row r="66" spans="1:4" ht="15.75" thickBot="1">
      <c r="A66" s="508">
        <v>35</v>
      </c>
      <c r="B66" s="509" t="s">
        <v>1816</v>
      </c>
      <c r="C66" s="510"/>
      <c r="D66" s="511">
        <f>SUM(D61:D65)</f>
        <v>122663</v>
      </c>
    </row>
    <row r="67" spans="1:4">
      <c r="A67" s="97" t="s">
        <v>1564</v>
      </c>
      <c r="B67" s="351"/>
      <c r="C67" s="351"/>
      <c r="D67" s="351"/>
    </row>
    <row r="68" spans="1:4">
      <c r="A68" s="130" t="s">
        <v>1817</v>
      </c>
      <c r="B68" s="512"/>
      <c r="C68" s="512"/>
      <c r="D68" s="512"/>
    </row>
    <row r="69" spans="1:4">
      <c r="A69" s="205"/>
      <c r="B69" s="205"/>
      <c r="C69" s="205"/>
      <c r="D69" s="205"/>
    </row>
    <row r="70" spans="1:4">
      <c r="A70" s="205"/>
      <c r="B70" s="205"/>
      <c r="C70" s="205"/>
      <c r="D70" s="205"/>
    </row>
    <row r="71" spans="1:4">
      <c r="A71" s="205"/>
      <c r="B71" s="205"/>
      <c r="C71" s="205"/>
      <c r="D71" s="205"/>
    </row>
    <row r="72" spans="1:4">
      <c r="A72" s="205"/>
      <c r="B72" s="205"/>
      <c r="C72" s="205"/>
      <c r="D72" s="205"/>
    </row>
    <row r="73" spans="1:4">
      <c r="D73" s="205"/>
    </row>
    <row r="74" spans="1:4">
      <c r="B74" s="441"/>
      <c r="C74" s="441"/>
      <c r="D74" s="205"/>
    </row>
    <row r="75" spans="1:4">
      <c r="B75" s="441"/>
      <c r="C75" s="441"/>
      <c r="D75" s="205"/>
    </row>
    <row r="76" spans="1:4">
      <c r="B76" s="441"/>
      <c r="C76" s="441"/>
      <c r="D76" s="205"/>
    </row>
    <row r="77" spans="1:4">
      <c r="B77" s="441"/>
      <c r="C77" s="441"/>
      <c r="D77" s="205"/>
    </row>
    <row r="78" spans="1:4">
      <c r="B78" s="441"/>
      <c r="C78" s="441"/>
      <c r="D78" s="205"/>
    </row>
    <row r="79" spans="1:4">
      <c r="B79" s="441"/>
      <c r="C79" s="441"/>
      <c r="D79" s="205"/>
    </row>
    <row r="80" spans="1:4">
      <c r="B80" s="441"/>
      <c r="C80" s="441"/>
      <c r="D80" s="205"/>
    </row>
    <row r="81" spans="1:4">
      <c r="B81" s="441"/>
      <c r="C81" s="441"/>
      <c r="D81" s="205"/>
    </row>
    <row r="82" spans="1:4">
      <c r="A82" s="205"/>
      <c r="B82" s="441"/>
      <c r="C82" s="441"/>
      <c r="D82" s="205"/>
    </row>
  </sheetData>
  <phoneticPr fontId="43" type="noConversion"/>
  <printOptions horizontalCentered="1" verticalCentered="1"/>
  <pageMargins left="0.5" right="0.5" top="0.5" bottom="0.5" header="0.5" footer="0.5"/>
  <pageSetup scale="71" orientation="portrait" r:id="rId1"/>
  <headerFooter alignWithMargins="0"/>
</worksheet>
</file>

<file path=xl/worksheets/sheet18.xml><?xml version="1.0" encoding="utf-8"?>
<worksheet xmlns="http://schemas.openxmlformats.org/spreadsheetml/2006/main" xmlns:r="http://schemas.openxmlformats.org/officeDocument/2006/relationships">
  <sheetPr transitionEvaluation="1">
    <tabColor rgb="FFFFFF00"/>
    <pageSetUpPr fitToPage="1"/>
  </sheetPr>
  <dimension ref="A1:I79"/>
  <sheetViews>
    <sheetView workbookViewId="0"/>
  </sheetViews>
  <sheetFormatPr defaultColWidth="11.44140625" defaultRowHeight="15"/>
  <cols>
    <col min="1" max="1" width="4.77734375" customWidth="1"/>
    <col min="2" max="2" width="30.77734375" customWidth="1"/>
    <col min="3" max="3" width="12.77734375" customWidth="1"/>
    <col min="4" max="4" width="7.77734375" customWidth="1"/>
    <col min="5" max="6" width="11.77734375" customWidth="1"/>
    <col min="7" max="7" width="12.77734375" customWidth="1"/>
    <col min="8" max="9" width="10.77734375" customWidth="1"/>
  </cols>
  <sheetData>
    <row r="1" spans="1:9" ht="15.75" thickBot="1">
      <c r="A1" s="441"/>
      <c r="B1" s="112" t="str">
        <f>'Read Me First'!D50</f>
        <v>Village of Fairport</v>
      </c>
      <c r="C1" s="112"/>
      <c r="D1" s="112"/>
      <c r="E1" s="112"/>
      <c r="F1" s="112"/>
      <c r="G1" s="442" t="str">
        <f>'Read Me First'!C52</f>
        <v>Year Ended 5/31/2014</v>
      </c>
      <c r="H1" s="442"/>
      <c r="I1" s="130"/>
    </row>
    <row r="2" spans="1:9">
      <c r="A2" s="513"/>
      <c r="B2" s="514"/>
      <c r="C2" s="514"/>
      <c r="D2" s="514"/>
      <c r="E2" s="514"/>
      <c r="F2" s="514"/>
      <c r="G2" s="514"/>
      <c r="H2" s="514"/>
      <c r="I2" s="515"/>
    </row>
    <row r="3" spans="1:9" ht="15.75">
      <c r="A3" s="135" t="s">
        <v>1818</v>
      </c>
      <c r="B3" s="134"/>
      <c r="C3" s="134"/>
      <c r="D3" s="134"/>
      <c r="E3" s="134"/>
      <c r="F3" s="134"/>
      <c r="G3" s="134"/>
      <c r="H3" s="134"/>
      <c r="I3" s="516"/>
    </row>
    <row r="4" spans="1:9" ht="15.75">
      <c r="A4" s="135" t="s">
        <v>1819</v>
      </c>
      <c r="B4" s="134"/>
      <c r="C4" s="134"/>
      <c r="D4" s="134"/>
      <c r="E4" s="134"/>
      <c r="F4" s="134"/>
      <c r="G4" s="134"/>
      <c r="H4" s="134"/>
      <c r="I4" s="516"/>
    </row>
    <row r="5" spans="1:9" ht="15.75">
      <c r="A5" s="476"/>
      <c r="B5" s="517"/>
      <c r="C5" s="517"/>
      <c r="D5" s="517"/>
      <c r="E5" s="517"/>
      <c r="F5" s="517"/>
      <c r="G5" s="517"/>
      <c r="H5" s="517"/>
      <c r="I5" s="518"/>
    </row>
    <row r="6" spans="1:9">
      <c r="A6" s="519"/>
      <c r="B6" s="89"/>
      <c r="C6" s="89"/>
      <c r="D6" s="89"/>
      <c r="E6" s="89"/>
      <c r="F6" s="89"/>
      <c r="G6" s="89"/>
      <c r="H6" s="89"/>
      <c r="I6" s="520"/>
    </row>
    <row r="7" spans="1:9">
      <c r="A7" s="129" t="s">
        <v>1538</v>
      </c>
      <c r="B7" s="205" t="s">
        <v>1820</v>
      </c>
      <c r="C7" s="205"/>
      <c r="D7" s="205"/>
      <c r="E7" s="205"/>
      <c r="F7" s="205"/>
      <c r="G7" s="205"/>
      <c r="H7" s="205"/>
      <c r="I7" s="521"/>
    </row>
    <row r="8" spans="1:9">
      <c r="A8" s="129"/>
      <c r="B8" s="205"/>
      <c r="C8" s="205"/>
      <c r="D8" s="205"/>
      <c r="E8" s="205"/>
      <c r="F8" s="205"/>
      <c r="G8" s="205"/>
      <c r="H8" s="205"/>
      <c r="I8" s="521"/>
    </row>
    <row r="9" spans="1:9">
      <c r="A9" s="129" t="s">
        <v>1162</v>
      </c>
      <c r="B9" s="205" t="s">
        <v>1821</v>
      </c>
      <c r="C9" s="205"/>
      <c r="D9" s="205"/>
      <c r="E9" s="205"/>
      <c r="F9" s="205"/>
      <c r="G9" s="205"/>
      <c r="H9" s="205"/>
      <c r="I9" s="521"/>
    </row>
    <row r="10" spans="1:9">
      <c r="A10" s="129"/>
      <c r="B10" s="205" t="s">
        <v>1822</v>
      </c>
      <c r="C10" s="205"/>
      <c r="D10" s="205"/>
      <c r="E10" s="205"/>
      <c r="F10" s="205"/>
      <c r="G10" s="205"/>
      <c r="H10" s="205"/>
      <c r="I10" s="521"/>
    </row>
    <row r="11" spans="1:9">
      <c r="A11" s="129"/>
      <c r="B11" s="205"/>
      <c r="C11" s="205"/>
      <c r="D11" s="205"/>
      <c r="E11" s="205"/>
      <c r="F11" s="205"/>
      <c r="G11" s="205"/>
      <c r="H11" s="205"/>
      <c r="I11" s="521"/>
    </row>
    <row r="12" spans="1:9">
      <c r="A12" s="129" t="s">
        <v>1548</v>
      </c>
      <c r="B12" s="205" t="s">
        <v>1823</v>
      </c>
      <c r="C12" s="205"/>
      <c r="D12" s="205"/>
      <c r="E12" s="205"/>
      <c r="F12" s="205"/>
      <c r="G12" s="205"/>
      <c r="H12" s="205"/>
      <c r="I12" s="521"/>
    </row>
    <row r="13" spans="1:9">
      <c r="A13" s="129"/>
      <c r="B13" s="205"/>
      <c r="C13" s="205"/>
      <c r="D13" s="205"/>
      <c r="E13" s="205"/>
      <c r="F13" s="205"/>
      <c r="G13" s="205"/>
      <c r="H13" s="205"/>
      <c r="I13" s="521"/>
    </row>
    <row r="14" spans="1:9">
      <c r="A14" s="129" t="s">
        <v>1551</v>
      </c>
      <c r="B14" s="205" t="s">
        <v>2126</v>
      </c>
      <c r="C14" s="205"/>
      <c r="D14" s="205"/>
      <c r="E14" s="205"/>
      <c r="F14" s="205"/>
      <c r="G14" s="205"/>
      <c r="H14" s="205"/>
      <c r="I14" s="521"/>
    </row>
    <row r="15" spans="1:9">
      <c r="A15" s="171"/>
      <c r="B15" s="112"/>
      <c r="C15" s="112"/>
      <c r="D15" s="112"/>
      <c r="E15" s="112"/>
      <c r="F15" s="112"/>
      <c r="G15" s="112"/>
      <c r="H15" s="112"/>
      <c r="I15" s="349"/>
    </row>
    <row r="16" spans="1:9">
      <c r="A16" s="129"/>
      <c r="B16" s="168"/>
      <c r="C16" s="444" t="s">
        <v>608</v>
      </c>
      <c r="D16" s="360" t="s">
        <v>2127</v>
      </c>
      <c r="E16" s="361"/>
      <c r="F16" s="361"/>
      <c r="G16" s="444" t="s">
        <v>608</v>
      </c>
      <c r="H16" s="360" t="s">
        <v>2128</v>
      </c>
      <c r="I16" s="478"/>
    </row>
    <row r="17" spans="1:9">
      <c r="A17" s="129"/>
      <c r="B17" s="168"/>
      <c r="C17" s="444" t="s">
        <v>2129</v>
      </c>
      <c r="D17" s="444" t="s">
        <v>2130</v>
      </c>
      <c r="E17" s="168"/>
      <c r="F17" s="168"/>
      <c r="G17" s="444" t="s">
        <v>2131</v>
      </c>
      <c r="H17" s="168"/>
      <c r="I17" s="357"/>
    </row>
    <row r="18" spans="1:9">
      <c r="A18" s="129" t="s">
        <v>1468</v>
      </c>
      <c r="B18" s="444" t="s">
        <v>2132</v>
      </c>
      <c r="C18" s="444" t="s">
        <v>2133</v>
      </c>
      <c r="D18" s="444" t="s">
        <v>2092</v>
      </c>
      <c r="E18" s="444" t="s">
        <v>2134</v>
      </c>
      <c r="F18" s="444" t="s">
        <v>2135</v>
      </c>
      <c r="G18" s="444" t="s">
        <v>206</v>
      </c>
      <c r="H18" s="444" t="s">
        <v>15</v>
      </c>
      <c r="I18" s="362" t="s">
        <v>16</v>
      </c>
    </row>
    <row r="19" spans="1:9">
      <c r="A19" s="171" t="s">
        <v>2136</v>
      </c>
      <c r="B19" s="482" t="s">
        <v>1574</v>
      </c>
      <c r="C19" s="482" t="s">
        <v>1575</v>
      </c>
      <c r="D19" s="482" t="s">
        <v>1576</v>
      </c>
      <c r="E19" s="482" t="s">
        <v>1577</v>
      </c>
      <c r="F19" s="482" t="s">
        <v>1578</v>
      </c>
      <c r="G19" s="482" t="s">
        <v>2102</v>
      </c>
      <c r="H19" s="482" t="s">
        <v>2103</v>
      </c>
      <c r="I19" s="366" t="s">
        <v>2104</v>
      </c>
    </row>
    <row r="20" spans="1:9">
      <c r="A20" s="171">
        <v>1</v>
      </c>
      <c r="B20" s="522" t="s">
        <v>65</v>
      </c>
      <c r="C20" s="523"/>
      <c r="D20" s="523"/>
      <c r="E20" s="523"/>
      <c r="F20" s="523"/>
      <c r="G20" s="523"/>
      <c r="H20" s="523"/>
      <c r="I20" s="434"/>
    </row>
    <row r="21" spans="1:9">
      <c r="A21" s="171">
        <v>2</v>
      </c>
      <c r="B21" s="485"/>
      <c r="C21" s="484"/>
      <c r="D21" s="484"/>
      <c r="E21" s="484"/>
      <c r="F21" s="484"/>
      <c r="G21" s="524">
        <f t="shared" ref="G21:G29" si="0">C21+E21-F21</f>
        <v>0</v>
      </c>
      <c r="H21" s="484"/>
      <c r="I21" s="427"/>
    </row>
    <row r="22" spans="1:9">
      <c r="A22" s="171">
        <v>3</v>
      </c>
      <c r="B22" s="486" t="s">
        <v>1897</v>
      </c>
      <c r="C22" s="525">
        <v>0</v>
      </c>
      <c r="D22" s="1259" t="s">
        <v>184</v>
      </c>
      <c r="E22" s="525">
        <v>148496</v>
      </c>
      <c r="F22" s="525">
        <v>148496</v>
      </c>
      <c r="G22" s="526">
        <f t="shared" si="0"/>
        <v>0</v>
      </c>
      <c r="H22" s="525">
        <v>0</v>
      </c>
      <c r="I22" s="428">
        <v>0</v>
      </c>
    </row>
    <row r="23" spans="1:9">
      <c r="A23" s="171">
        <v>4</v>
      </c>
      <c r="B23" s="486"/>
      <c r="C23" s="525"/>
      <c r="D23" s="1259"/>
      <c r="E23" s="525"/>
      <c r="F23" s="525"/>
      <c r="G23" s="526"/>
      <c r="H23" s="525"/>
      <c r="I23" s="428"/>
    </row>
    <row r="24" spans="1:9">
      <c r="A24" s="171">
        <v>5</v>
      </c>
      <c r="B24" s="486" t="s">
        <v>1898</v>
      </c>
      <c r="C24" s="525">
        <v>0</v>
      </c>
      <c r="D24" s="1259" t="s">
        <v>185</v>
      </c>
      <c r="E24" s="525">
        <v>56928</v>
      </c>
      <c r="F24" s="525">
        <v>56928</v>
      </c>
      <c r="G24" s="526">
        <f t="shared" si="0"/>
        <v>0</v>
      </c>
      <c r="H24" s="525">
        <v>0</v>
      </c>
      <c r="I24" s="428">
        <v>0</v>
      </c>
    </row>
    <row r="25" spans="1:9">
      <c r="A25" s="171">
        <v>6</v>
      </c>
      <c r="B25" s="485"/>
      <c r="C25" s="525"/>
      <c r="D25" s="525"/>
      <c r="E25" s="525"/>
      <c r="F25" s="525"/>
      <c r="G25" s="526">
        <f t="shared" si="0"/>
        <v>0</v>
      </c>
      <c r="H25" s="525"/>
      <c r="I25" s="428"/>
    </row>
    <row r="26" spans="1:9">
      <c r="A26" s="171">
        <v>7</v>
      </c>
      <c r="B26" s="1370" t="s">
        <v>2191</v>
      </c>
      <c r="C26" s="1371"/>
      <c r="D26" s="1371" t="s">
        <v>2193</v>
      </c>
      <c r="E26" s="1371"/>
      <c r="F26" s="1371"/>
      <c r="G26" s="1372"/>
      <c r="H26" s="1371">
        <v>0</v>
      </c>
      <c r="I26" s="1373">
        <v>0</v>
      </c>
    </row>
    <row r="27" spans="1:9">
      <c r="A27" s="171">
        <v>8</v>
      </c>
      <c r="B27" s="1370" t="s">
        <v>2192</v>
      </c>
      <c r="C27" s="1371">
        <v>1695</v>
      </c>
      <c r="D27" s="1371" t="s">
        <v>2224</v>
      </c>
      <c r="E27" s="1371">
        <v>11182</v>
      </c>
      <c r="F27" s="1371">
        <v>1695</v>
      </c>
      <c r="G27" s="1372">
        <f>C27+E27-F27</f>
        <v>11182</v>
      </c>
      <c r="H27" s="1371">
        <v>0</v>
      </c>
      <c r="I27" s="1373">
        <v>0</v>
      </c>
    </row>
    <row r="28" spans="1:9">
      <c r="A28" s="171">
        <v>9</v>
      </c>
      <c r="B28" s="1370" t="s">
        <v>541</v>
      </c>
      <c r="C28" s="1371"/>
      <c r="D28" s="1371">
        <v>741</v>
      </c>
      <c r="E28" s="1371">
        <v>2133</v>
      </c>
      <c r="F28" s="1371"/>
      <c r="G28" s="1372">
        <f t="shared" si="0"/>
        <v>2133</v>
      </c>
      <c r="H28" s="1371">
        <v>0</v>
      </c>
      <c r="I28" s="1373">
        <v>0</v>
      </c>
    </row>
    <row r="29" spans="1:9">
      <c r="A29" s="171">
        <v>10</v>
      </c>
      <c r="B29" s="485"/>
      <c r="C29" s="525"/>
      <c r="D29" s="525"/>
      <c r="E29" s="525"/>
      <c r="F29" s="525"/>
      <c r="G29" s="526">
        <f t="shared" si="0"/>
        <v>0</v>
      </c>
      <c r="H29" s="525"/>
      <c r="I29" s="428"/>
    </row>
    <row r="30" spans="1:9">
      <c r="A30" s="171">
        <v>11</v>
      </c>
      <c r="B30" s="482" t="s">
        <v>2137</v>
      </c>
      <c r="C30" s="524">
        <f>SUM(C21:C29)</f>
        <v>1695</v>
      </c>
      <c r="D30" s="523"/>
      <c r="E30" s="524">
        <f>SUM(E21:E29)</f>
        <v>218739</v>
      </c>
      <c r="F30" s="524">
        <f>SUM(F21:F29)</f>
        <v>207119</v>
      </c>
      <c r="G30" s="524">
        <f>SUM(G21:G29)</f>
        <v>13315</v>
      </c>
      <c r="H30" s="524">
        <f>SUM(H21:H29)</f>
        <v>0</v>
      </c>
      <c r="I30" s="435">
        <f>SUM(I21:I29)</f>
        <v>0</v>
      </c>
    </row>
    <row r="31" spans="1:9">
      <c r="A31" s="171">
        <v>12</v>
      </c>
      <c r="B31" s="522" t="s">
        <v>2138</v>
      </c>
      <c r="C31" s="523"/>
      <c r="D31" s="523"/>
      <c r="E31" s="523"/>
      <c r="F31" s="523"/>
      <c r="G31" s="523"/>
      <c r="H31" s="523"/>
      <c r="I31" s="434"/>
    </row>
    <row r="32" spans="1:9">
      <c r="A32" s="171">
        <v>13</v>
      </c>
      <c r="B32" s="485"/>
      <c r="C32" s="484"/>
      <c r="D32" s="484"/>
      <c r="E32" s="484"/>
      <c r="F32" s="484"/>
      <c r="G32" s="524">
        <f t="shared" ref="G32:G40" si="1">C32+E32-F32</f>
        <v>0</v>
      </c>
      <c r="H32" s="484"/>
      <c r="I32" s="427"/>
    </row>
    <row r="33" spans="1:9">
      <c r="A33" s="171">
        <v>14</v>
      </c>
      <c r="B33" s="486" t="s">
        <v>1093</v>
      </c>
      <c r="C33" s="525"/>
      <c r="D33" s="525"/>
      <c r="E33" s="525" t="s">
        <v>381</v>
      </c>
      <c r="F33" s="525" t="s">
        <v>381</v>
      </c>
      <c r="G33" s="526">
        <f t="shared" si="1"/>
        <v>0</v>
      </c>
      <c r="H33" s="525"/>
      <c r="I33" s="428" t="s">
        <v>381</v>
      </c>
    </row>
    <row r="34" spans="1:9">
      <c r="A34" s="171">
        <v>15</v>
      </c>
      <c r="B34" s="485"/>
      <c r="C34" s="525"/>
      <c r="D34" s="525"/>
      <c r="E34" s="525"/>
      <c r="F34" s="525"/>
      <c r="G34" s="526">
        <f t="shared" si="1"/>
        <v>0</v>
      </c>
      <c r="H34" s="525"/>
      <c r="I34" s="428"/>
    </row>
    <row r="35" spans="1:9">
      <c r="A35" s="171">
        <v>16</v>
      </c>
      <c r="B35" s="485"/>
      <c r="C35" s="525"/>
      <c r="D35" s="525"/>
      <c r="E35" s="525"/>
      <c r="F35" s="525"/>
      <c r="G35" s="526">
        <f t="shared" si="1"/>
        <v>0</v>
      </c>
      <c r="H35" s="525"/>
      <c r="I35" s="428"/>
    </row>
    <row r="36" spans="1:9">
      <c r="A36" s="171">
        <v>17</v>
      </c>
      <c r="B36" s="485"/>
      <c r="C36" s="525"/>
      <c r="D36" s="525"/>
      <c r="E36" s="525"/>
      <c r="F36" s="525"/>
      <c r="G36" s="526">
        <f t="shared" si="1"/>
        <v>0</v>
      </c>
      <c r="H36" s="525"/>
      <c r="I36" s="428"/>
    </row>
    <row r="37" spans="1:9">
      <c r="A37" s="171">
        <v>18</v>
      </c>
      <c r="B37" s="485"/>
      <c r="C37" s="525"/>
      <c r="D37" s="525"/>
      <c r="E37" s="525"/>
      <c r="F37" s="525"/>
      <c r="G37" s="526">
        <f t="shared" si="1"/>
        <v>0</v>
      </c>
      <c r="H37" s="525"/>
      <c r="I37" s="428"/>
    </row>
    <row r="38" spans="1:9">
      <c r="A38" s="171">
        <v>19</v>
      </c>
      <c r="B38" s="485"/>
      <c r="C38" s="525"/>
      <c r="D38" s="525"/>
      <c r="E38" s="525"/>
      <c r="F38" s="525"/>
      <c r="G38" s="526">
        <f t="shared" si="1"/>
        <v>0</v>
      </c>
      <c r="H38" s="525"/>
      <c r="I38" s="428"/>
    </row>
    <row r="39" spans="1:9">
      <c r="A39" s="171">
        <v>20</v>
      </c>
      <c r="B39" s="485"/>
      <c r="C39" s="525"/>
      <c r="D39" s="525"/>
      <c r="E39" s="525"/>
      <c r="F39" s="525"/>
      <c r="G39" s="526">
        <f t="shared" si="1"/>
        <v>0</v>
      </c>
      <c r="H39" s="525"/>
      <c r="I39" s="428"/>
    </row>
    <row r="40" spans="1:9">
      <c r="A40" s="171">
        <v>21</v>
      </c>
      <c r="B40" s="485"/>
      <c r="C40" s="525"/>
      <c r="D40" s="527"/>
      <c r="E40" s="525"/>
      <c r="F40" s="525"/>
      <c r="G40" s="526">
        <f t="shared" si="1"/>
        <v>0</v>
      </c>
      <c r="H40" s="525"/>
      <c r="I40" s="428"/>
    </row>
    <row r="41" spans="1:9" ht="15.75" thickBot="1">
      <c r="A41" s="528">
        <v>22</v>
      </c>
      <c r="B41" s="529" t="s">
        <v>2139</v>
      </c>
      <c r="C41" s="530">
        <f>SUM(C32:C40)</f>
        <v>0</v>
      </c>
      <c r="D41" s="531"/>
      <c r="E41" s="530">
        <f>SUM(E32:E40)</f>
        <v>0</v>
      </c>
      <c r="F41" s="530">
        <f>SUM(F32:F40)</f>
        <v>0</v>
      </c>
      <c r="G41" s="530">
        <f>SUM(G32:G40)</f>
        <v>0</v>
      </c>
      <c r="H41" s="530">
        <f>SUM(H32:H40)</f>
        <v>0</v>
      </c>
      <c r="I41" s="396">
        <f>SUM(I32:I40)</f>
        <v>0</v>
      </c>
    </row>
    <row r="42" spans="1:9">
      <c r="A42" s="129"/>
      <c r="B42" s="97"/>
      <c r="C42" s="401"/>
      <c r="D42" s="401"/>
      <c r="E42" s="401"/>
      <c r="F42" s="401"/>
      <c r="G42" s="401"/>
      <c r="H42" s="401"/>
      <c r="I42" s="469"/>
    </row>
    <row r="43" spans="1:9" ht="15.75">
      <c r="A43" s="135" t="s">
        <v>2140</v>
      </c>
      <c r="B43" s="94"/>
      <c r="C43" s="94"/>
      <c r="D43" s="94"/>
      <c r="E43" s="94"/>
      <c r="F43" s="94"/>
      <c r="G43" s="94"/>
      <c r="H43" s="94"/>
      <c r="I43" s="95"/>
    </row>
    <row r="44" spans="1:9" ht="15.75">
      <c r="A44" s="476"/>
      <c r="B44" s="477"/>
      <c r="C44" s="477"/>
      <c r="D44" s="477"/>
      <c r="E44" s="477"/>
      <c r="F44" s="477"/>
      <c r="G44" s="477"/>
      <c r="H44" s="477"/>
      <c r="I44" s="532"/>
    </row>
    <row r="45" spans="1:9">
      <c r="A45" s="96"/>
      <c r="B45" s="97"/>
      <c r="C45" s="97"/>
      <c r="D45" s="97"/>
      <c r="E45" s="97"/>
      <c r="F45" s="97"/>
      <c r="G45" s="97"/>
      <c r="H45" s="97"/>
      <c r="I45" s="98"/>
    </row>
    <row r="46" spans="1:9">
      <c r="A46" s="129"/>
      <c r="B46" s="205" t="s">
        <v>2141</v>
      </c>
      <c r="C46" s="97"/>
      <c r="D46" s="97"/>
      <c r="E46" s="97"/>
      <c r="F46" s="97"/>
      <c r="G46" s="97"/>
      <c r="H46" s="97"/>
      <c r="I46" s="98"/>
    </row>
    <row r="47" spans="1:9">
      <c r="A47" s="96"/>
      <c r="B47" s="97"/>
      <c r="C47" s="97"/>
      <c r="D47" s="97"/>
      <c r="E47" s="97"/>
      <c r="F47" s="97"/>
      <c r="G47" s="97"/>
      <c r="H47" s="97"/>
      <c r="I47" s="98"/>
    </row>
    <row r="48" spans="1:9">
      <c r="A48" s="533"/>
      <c r="B48" s="101"/>
      <c r="C48" s="101"/>
      <c r="D48" s="101"/>
      <c r="E48" s="101"/>
      <c r="F48" s="534"/>
      <c r="G48" s="104" t="s">
        <v>608</v>
      </c>
      <c r="H48" s="535"/>
      <c r="I48" s="481" t="s">
        <v>608</v>
      </c>
    </row>
    <row r="49" spans="1:9">
      <c r="A49" s="358"/>
      <c r="B49" s="97"/>
      <c r="C49" s="97"/>
      <c r="D49" s="97"/>
      <c r="E49" s="97"/>
      <c r="G49" s="108" t="s">
        <v>2129</v>
      </c>
      <c r="H49" s="536"/>
      <c r="I49" s="109" t="s">
        <v>14</v>
      </c>
    </row>
    <row r="50" spans="1:9">
      <c r="A50" s="363" t="s">
        <v>2142</v>
      </c>
      <c r="B50" s="130" t="s">
        <v>205</v>
      </c>
      <c r="C50" s="130"/>
      <c r="D50" s="130"/>
      <c r="E50" s="130"/>
      <c r="F50" s="149"/>
      <c r="G50" s="108" t="s">
        <v>2133</v>
      </c>
      <c r="H50" s="536"/>
      <c r="I50" s="362" t="s">
        <v>2133</v>
      </c>
    </row>
    <row r="51" spans="1:9">
      <c r="A51" s="367" t="s">
        <v>2143</v>
      </c>
      <c r="B51" s="361" t="s">
        <v>1574</v>
      </c>
      <c r="C51" s="361"/>
      <c r="D51" s="361"/>
      <c r="E51" s="361"/>
      <c r="F51" s="139"/>
      <c r="G51" s="114" t="s">
        <v>2144</v>
      </c>
      <c r="H51" s="537"/>
      <c r="I51" s="115" t="s">
        <v>2145</v>
      </c>
    </row>
    <row r="52" spans="1:9">
      <c r="A52" s="367">
        <v>23</v>
      </c>
      <c r="B52" s="112" t="s">
        <v>2146</v>
      </c>
      <c r="C52" s="112"/>
      <c r="D52" s="112"/>
      <c r="E52" s="112"/>
      <c r="F52" s="219"/>
      <c r="G52" s="538"/>
      <c r="H52" s="537"/>
      <c r="I52" s="539"/>
    </row>
    <row r="53" spans="1:9">
      <c r="A53" s="367">
        <v>24</v>
      </c>
      <c r="B53" s="112" t="s">
        <v>2147</v>
      </c>
      <c r="C53" s="112"/>
      <c r="D53" s="112"/>
      <c r="E53" s="112"/>
      <c r="F53" s="219"/>
      <c r="G53" s="1342">
        <f>'104105'!D27</f>
        <v>576235</v>
      </c>
      <c r="H53" s="1343"/>
      <c r="I53" s="1344">
        <f>'104105'!E27</f>
        <v>727587</v>
      </c>
    </row>
    <row r="54" spans="1:9">
      <c r="A54" s="367">
        <v>25</v>
      </c>
      <c r="B54" s="112" t="s">
        <v>2148</v>
      </c>
      <c r="C54" s="112"/>
      <c r="D54" s="112"/>
      <c r="E54" s="112"/>
      <c r="F54" s="219"/>
      <c r="G54" s="1345"/>
      <c r="H54" s="1346"/>
      <c r="I54" s="1347"/>
    </row>
    <row r="55" spans="1:9">
      <c r="A55" s="367">
        <v>26</v>
      </c>
      <c r="B55" s="112" t="s">
        <v>2149</v>
      </c>
      <c r="C55" s="112"/>
      <c r="D55" s="112"/>
      <c r="E55" s="112"/>
      <c r="F55" s="219"/>
      <c r="G55" s="451"/>
      <c r="H55" s="540"/>
      <c r="I55" s="541"/>
    </row>
    <row r="56" spans="1:9">
      <c r="A56" s="367">
        <v>27</v>
      </c>
      <c r="B56" s="112" t="s">
        <v>2150</v>
      </c>
      <c r="C56" s="112"/>
      <c r="D56" s="112"/>
      <c r="E56" s="112"/>
      <c r="F56" s="219"/>
      <c r="G56" s="451"/>
      <c r="H56" s="540"/>
      <c r="I56" s="541"/>
    </row>
    <row r="57" spans="1:9">
      <c r="A57" s="367">
        <v>28</v>
      </c>
      <c r="B57" s="112" t="s">
        <v>2151</v>
      </c>
      <c r="C57" s="112"/>
      <c r="D57" s="112"/>
      <c r="E57" s="112"/>
      <c r="F57" s="219"/>
      <c r="G57" s="451"/>
      <c r="H57" s="540"/>
      <c r="I57" s="541"/>
    </row>
    <row r="58" spans="1:9">
      <c r="A58" s="367">
        <v>29</v>
      </c>
      <c r="B58" s="112" t="s">
        <v>2152</v>
      </c>
      <c r="C58" s="112"/>
      <c r="D58" s="112"/>
      <c r="E58" s="112"/>
      <c r="F58" s="219"/>
      <c r="G58" s="451"/>
      <c r="H58" s="540"/>
      <c r="I58" s="541"/>
    </row>
    <row r="59" spans="1:9">
      <c r="A59" s="367">
        <v>30</v>
      </c>
      <c r="B59" s="426"/>
      <c r="C59" s="426"/>
      <c r="D59" s="426"/>
      <c r="E59" s="426"/>
      <c r="F59" s="332"/>
      <c r="G59" s="451"/>
      <c r="H59" s="540"/>
      <c r="I59" s="541"/>
    </row>
    <row r="60" spans="1:9">
      <c r="A60" s="367">
        <v>31</v>
      </c>
      <c r="B60" s="426"/>
      <c r="C60" s="426"/>
      <c r="D60" s="426"/>
      <c r="E60" s="426"/>
      <c r="F60" s="332"/>
      <c r="G60" s="451"/>
      <c r="H60" s="540"/>
      <c r="I60" s="541"/>
    </row>
    <row r="61" spans="1:9">
      <c r="A61" s="367">
        <v>32</v>
      </c>
      <c r="B61" s="426"/>
      <c r="C61" s="426"/>
      <c r="D61" s="426"/>
      <c r="E61" s="426"/>
      <c r="F61" s="332"/>
      <c r="G61" s="451"/>
      <c r="H61" s="540"/>
      <c r="I61" s="541"/>
    </row>
    <row r="62" spans="1:9" ht="15.75" thickBot="1">
      <c r="A62" s="542">
        <v>33</v>
      </c>
      <c r="B62" s="543" t="s">
        <v>2153</v>
      </c>
      <c r="C62" s="124"/>
      <c r="D62" s="124"/>
      <c r="E62" s="124"/>
      <c r="F62" s="146"/>
      <c r="G62" s="395">
        <f>SUM(G53:G61)</f>
        <v>576235</v>
      </c>
      <c r="H62" s="544"/>
      <c r="I62" s="545">
        <f>SUM(I53:I61)</f>
        <v>727587</v>
      </c>
    </row>
    <row r="63" spans="1:9">
      <c r="A63" t="s">
        <v>1564</v>
      </c>
      <c r="B63" s="97"/>
      <c r="C63" s="97"/>
      <c r="D63" s="97"/>
      <c r="E63" s="97"/>
      <c r="F63" s="97"/>
      <c r="G63" s="97"/>
      <c r="H63" s="97"/>
      <c r="I63" s="97"/>
    </row>
    <row r="64" spans="1:9">
      <c r="A64" s="130" t="s">
        <v>2154</v>
      </c>
      <c r="B64" s="130"/>
      <c r="C64" s="130"/>
      <c r="D64" s="130"/>
      <c r="E64" s="130"/>
      <c r="F64" s="130"/>
      <c r="G64" s="130"/>
      <c r="H64" s="130"/>
      <c r="I64" s="130"/>
    </row>
    <row r="65" spans="1:9" ht="18">
      <c r="A65" s="546"/>
      <c r="B65" s="546"/>
      <c r="C65" s="546"/>
      <c r="D65" s="546"/>
      <c r="E65" s="546"/>
      <c r="F65" s="546"/>
      <c r="G65" s="546"/>
      <c r="H65" s="546"/>
      <c r="I65" s="546"/>
    </row>
    <row r="66" spans="1:9" ht="18">
      <c r="A66" s="546"/>
      <c r="B66" s="546"/>
      <c r="C66" s="546"/>
      <c r="D66" s="546"/>
      <c r="E66" s="546"/>
      <c r="F66" s="546"/>
      <c r="G66" s="546"/>
      <c r="H66" s="546"/>
      <c r="I66" s="546"/>
    </row>
    <row r="67" spans="1:9" ht="18">
      <c r="A67" s="546"/>
      <c r="B67" s="546"/>
      <c r="C67" s="546"/>
      <c r="D67" s="546"/>
      <c r="E67" s="546"/>
      <c r="F67" s="546"/>
      <c r="G67" s="546"/>
      <c r="H67" s="546"/>
      <c r="I67" s="546"/>
    </row>
    <row r="68" spans="1:9" ht="18">
      <c r="A68" s="546"/>
      <c r="B68" s="546"/>
      <c r="C68" s="546"/>
      <c r="D68" s="546"/>
      <c r="E68" s="546"/>
      <c r="F68" s="546"/>
      <c r="G68" s="546"/>
      <c r="H68" s="546"/>
      <c r="I68" s="546"/>
    </row>
    <row r="69" spans="1:9" ht="18">
      <c r="A69" s="546"/>
      <c r="C69" s="546"/>
      <c r="D69" s="546"/>
      <c r="E69" s="546"/>
      <c r="F69" s="546"/>
      <c r="G69" s="546"/>
      <c r="H69" s="546"/>
      <c r="I69" s="546"/>
    </row>
    <row r="70" spans="1:9" ht="18">
      <c r="A70" s="546"/>
      <c r="C70" s="546"/>
      <c r="D70" s="546"/>
      <c r="E70" s="546"/>
      <c r="F70" s="546"/>
      <c r="G70" s="546"/>
      <c r="H70" s="546"/>
      <c r="I70" s="546"/>
    </row>
    <row r="71" spans="1:9" ht="18">
      <c r="A71" s="546"/>
      <c r="B71" s="122"/>
      <c r="C71" s="546"/>
      <c r="D71" s="546"/>
      <c r="F71" s="546"/>
      <c r="G71" s="546"/>
      <c r="H71" s="546"/>
      <c r="I71" s="546"/>
    </row>
    <row r="72" spans="1:9" ht="18">
      <c r="A72" s="546"/>
      <c r="C72" s="546"/>
      <c r="D72" s="546"/>
      <c r="F72" s="546"/>
      <c r="G72" s="546"/>
      <c r="H72" s="546"/>
      <c r="I72" s="546"/>
    </row>
    <row r="73" spans="1:9" ht="18">
      <c r="A73" s="546"/>
      <c r="B73" s="122"/>
      <c r="C73" s="546"/>
      <c r="D73" s="546"/>
      <c r="F73" s="546"/>
      <c r="G73" s="546"/>
      <c r="H73" s="546"/>
      <c r="I73" s="546"/>
    </row>
    <row r="74" spans="1:9" ht="18">
      <c r="A74" s="546"/>
      <c r="B74" s="122"/>
      <c r="C74" s="546"/>
      <c r="D74" s="546"/>
      <c r="F74" s="546"/>
      <c r="G74" s="546"/>
      <c r="H74" s="546"/>
      <c r="I74" s="546"/>
    </row>
    <row r="75" spans="1:9" ht="18">
      <c r="A75" s="546"/>
      <c r="B75" s="122"/>
      <c r="C75" s="546"/>
      <c r="D75" s="546"/>
      <c r="F75" s="546"/>
      <c r="G75" s="546"/>
      <c r="H75" s="546"/>
      <c r="I75" s="546"/>
    </row>
    <row r="76" spans="1:9" ht="18">
      <c r="A76" s="546"/>
      <c r="B76" s="122"/>
      <c r="C76" s="546"/>
      <c r="D76" s="546"/>
      <c r="F76" s="546"/>
      <c r="G76" s="546"/>
      <c r="H76" s="546"/>
      <c r="I76" s="546"/>
    </row>
    <row r="77" spans="1:9" ht="18">
      <c r="A77" s="546"/>
      <c r="B77" s="122"/>
      <c r="C77" s="546"/>
      <c r="D77" s="546"/>
      <c r="F77" s="546"/>
      <c r="G77" s="546"/>
      <c r="H77" s="546"/>
      <c r="I77" s="546"/>
    </row>
    <row r="78" spans="1:9" ht="18">
      <c r="A78" s="546"/>
      <c r="B78" s="97"/>
      <c r="C78" s="546"/>
      <c r="D78" s="546"/>
      <c r="F78" s="546"/>
      <c r="G78" s="546"/>
      <c r="H78" s="546"/>
      <c r="I78" s="546"/>
    </row>
    <row r="79" spans="1:9" ht="18">
      <c r="A79" s="546"/>
      <c r="B79" s="122"/>
      <c r="C79" s="546"/>
      <c r="D79" s="546"/>
      <c r="F79" s="546"/>
      <c r="G79" s="546"/>
      <c r="H79" s="546"/>
      <c r="I79" s="546"/>
    </row>
  </sheetData>
  <phoneticPr fontId="43" type="noConversion"/>
  <printOptions horizontalCentered="1" verticalCentered="1"/>
  <pageMargins left="0.5" right="0.5" top="0.5" bottom="0.5" header="0.5" footer="0.5"/>
  <pageSetup scale="70" orientation="portrait" r:id="rId1"/>
  <headerFooter alignWithMargins="0"/>
</worksheet>
</file>

<file path=xl/worksheets/sheet19.xml><?xml version="1.0" encoding="utf-8"?>
<worksheet xmlns="http://schemas.openxmlformats.org/spreadsheetml/2006/main" xmlns:r="http://schemas.openxmlformats.org/officeDocument/2006/relationships">
  <sheetPr transitionEvaluation="1">
    <pageSetUpPr fitToPage="1"/>
  </sheetPr>
  <dimension ref="A1:G44"/>
  <sheetViews>
    <sheetView workbookViewId="0"/>
  </sheetViews>
  <sheetFormatPr defaultColWidth="11.44140625" defaultRowHeight="15"/>
  <sheetData>
    <row r="1" spans="1:7">
      <c r="A1" s="58"/>
      <c r="B1" s="59"/>
      <c r="C1" s="59"/>
      <c r="D1" s="59"/>
      <c r="E1" s="59"/>
      <c r="F1" s="59"/>
      <c r="G1" s="60"/>
    </row>
    <row r="2" spans="1:7">
      <c r="A2" s="61"/>
      <c r="B2" s="8"/>
      <c r="C2" s="8"/>
      <c r="D2" s="8"/>
      <c r="E2" s="8"/>
      <c r="F2" s="8"/>
      <c r="G2" s="62"/>
    </row>
    <row r="3" spans="1:7">
      <c r="A3" s="61"/>
      <c r="B3" s="8"/>
      <c r="C3" s="8"/>
      <c r="D3" s="8"/>
      <c r="E3" s="8"/>
      <c r="F3" s="8"/>
      <c r="G3" s="62"/>
    </row>
    <row r="4" spans="1:7">
      <c r="A4" s="61"/>
      <c r="B4" s="8"/>
      <c r="C4" s="8"/>
      <c r="D4" s="8"/>
      <c r="E4" s="8"/>
      <c r="F4" s="8"/>
      <c r="G4" s="62"/>
    </row>
    <row r="5" spans="1:7">
      <c r="A5" s="61"/>
      <c r="B5" s="8"/>
      <c r="C5" s="8"/>
      <c r="D5" s="8"/>
      <c r="E5" s="8"/>
      <c r="F5" s="8"/>
      <c r="G5" s="62"/>
    </row>
    <row r="6" spans="1:7">
      <c r="A6" s="61"/>
      <c r="B6" s="8"/>
      <c r="C6" s="8"/>
      <c r="D6" s="8"/>
      <c r="E6" s="8"/>
      <c r="F6" s="8"/>
      <c r="G6" s="62"/>
    </row>
    <row r="7" spans="1:7">
      <c r="A7" s="61"/>
      <c r="B7" s="8"/>
      <c r="C7" s="8"/>
      <c r="D7" s="8"/>
      <c r="E7" s="8"/>
      <c r="F7" s="8"/>
      <c r="G7" s="62"/>
    </row>
    <row r="8" spans="1:7">
      <c r="A8" s="61"/>
      <c r="B8" s="8"/>
      <c r="C8" s="8"/>
      <c r="D8" s="8"/>
      <c r="E8" s="8"/>
      <c r="F8" s="8"/>
      <c r="G8" s="62"/>
    </row>
    <row r="9" spans="1:7">
      <c r="A9" s="61"/>
      <c r="B9" s="8"/>
      <c r="C9" s="8"/>
      <c r="D9" s="8"/>
      <c r="E9" s="8"/>
      <c r="F9" s="8"/>
      <c r="G9" s="62"/>
    </row>
    <row r="10" spans="1:7">
      <c r="A10" s="61"/>
      <c r="B10" s="8"/>
      <c r="C10" s="8"/>
      <c r="D10" s="8"/>
      <c r="E10" s="8"/>
      <c r="F10" s="8"/>
      <c r="G10" s="62"/>
    </row>
    <row r="11" spans="1:7">
      <c r="A11" s="61"/>
      <c r="B11" s="8"/>
      <c r="C11" s="8"/>
      <c r="D11" s="8"/>
      <c r="E11" s="8"/>
      <c r="F11" s="8"/>
      <c r="G11" s="62"/>
    </row>
    <row r="12" spans="1:7">
      <c r="A12" s="61"/>
      <c r="B12" s="8"/>
      <c r="C12" s="8"/>
      <c r="D12" s="8"/>
      <c r="E12" s="8"/>
      <c r="F12" s="8"/>
      <c r="G12" s="62"/>
    </row>
    <row r="13" spans="1:7">
      <c r="A13" s="61"/>
      <c r="B13" s="8"/>
      <c r="C13" s="8"/>
      <c r="D13" s="8"/>
      <c r="E13" s="8"/>
      <c r="F13" s="8"/>
      <c r="G13" s="62"/>
    </row>
    <row r="14" spans="1:7">
      <c r="A14" s="61"/>
      <c r="B14" s="8"/>
      <c r="C14" s="8"/>
      <c r="D14" s="8"/>
      <c r="E14" s="8"/>
      <c r="F14" s="8"/>
      <c r="G14" s="62"/>
    </row>
    <row r="15" spans="1:7">
      <c r="A15" s="61"/>
      <c r="B15" s="8"/>
      <c r="C15" s="8"/>
      <c r="D15" s="8"/>
      <c r="E15" s="8"/>
      <c r="F15" s="8"/>
      <c r="G15" s="62"/>
    </row>
    <row r="16" spans="1:7">
      <c r="A16" s="61"/>
      <c r="B16" s="8"/>
      <c r="C16" s="8"/>
      <c r="D16" s="8"/>
      <c r="E16" s="8"/>
      <c r="F16" s="8"/>
      <c r="G16" s="62"/>
    </row>
    <row r="17" spans="1:7">
      <c r="A17" s="61"/>
      <c r="B17" s="8"/>
      <c r="C17" s="8"/>
      <c r="D17" s="8"/>
      <c r="E17" s="8"/>
      <c r="F17" s="8"/>
      <c r="G17" s="62"/>
    </row>
    <row r="18" spans="1:7">
      <c r="A18" s="61"/>
      <c r="B18" s="8"/>
      <c r="C18" s="8"/>
      <c r="D18" s="8"/>
      <c r="E18" s="8"/>
      <c r="F18" s="8"/>
      <c r="G18" s="62"/>
    </row>
    <row r="19" spans="1:7">
      <c r="A19" s="61"/>
      <c r="B19" s="8"/>
      <c r="C19" s="8"/>
      <c r="D19" s="8"/>
      <c r="E19" s="8"/>
      <c r="F19" s="8"/>
      <c r="G19" s="62"/>
    </row>
    <row r="20" spans="1:7">
      <c r="A20" s="61"/>
      <c r="B20" s="8"/>
      <c r="C20" s="8"/>
      <c r="D20" s="8"/>
      <c r="E20" s="8"/>
      <c r="F20" s="8"/>
      <c r="G20" s="62"/>
    </row>
    <row r="21" spans="1:7">
      <c r="A21" s="61"/>
      <c r="B21" s="8"/>
      <c r="C21" s="8"/>
      <c r="D21" s="8"/>
      <c r="E21" s="8"/>
      <c r="F21" s="8"/>
      <c r="G21" s="62"/>
    </row>
    <row r="22" spans="1:7">
      <c r="A22" s="61"/>
      <c r="B22" s="8"/>
      <c r="C22" s="8"/>
      <c r="D22" s="8"/>
      <c r="E22" s="8"/>
      <c r="F22" s="8"/>
      <c r="G22" s="62"/>
    </row>
    <row r="23" spans="1:7">
      <c r="A23" s="63" t="s">
        <v>1536</v>
      </c>
      <c r="B23" s="2"/>
      <c r="C23" s="2"/>
      <c r="D23" s="2"/>
      <c r="E23" s="2"/>
      <c r="F23" s="2"/>
      <c r="G23" s="64"/>
    </row>
    <row r="24" spans="1:7">
      <c r="A24" s="61"/>
      <c r="B24" s="8"/>
      <c r="C24" s="8"/>
      <c r="D24" s="8"/>
      <c r="E24" s="8"/>
      <c r="F24" s="8"/>
      <c r="G24" s="62"/>
    </row>
    <row r="25" spans="1:7">
      <c r="A25" s="61"/>
      <c r="B25" s="8"/>
      <c r="C25" s="8"/>
      <c r="D25" s="8"/>
      <c r="E25" s="8"/>
      <c r="F25" s="8"/>
      <c r="G25" s="62"/>
    </row>
    <row r="26" spans="1:7">
      <c r="A26" s="61"/>
      <c r="B26" s="8"/>
      <c r="C26" s="8"/>
      <c r="D26" s="8"/>
      <c r="E26" s="8"/>
      <c r="F26" s="8"/>
      <c r="G26" s="62"/>
    </row>
    <row r="27" spans="1:7">
      <c r="A27" s="61"/>
      <c r="B27" s="8"/>
      <c r="C27" s="8"/>
      <c r="D27" s="8"/>
      <c r="E27" s="8"/>
      <c r="F27" s="8"/>
      <c r="G27" s="62"/>
    </row>
    <row r="28" spans="1:7">
      <c r="A28" s="61"/>
      <c r="B28" s="8"/>
      <c r="C28" s="8"/>
      <c r="D28" s="8"/>
      <c r="E28" s="8"/>
      <c r="F28" s="8"/>
      <c r="G28" s="62"/>
    </row>
    <row r="29" spans="1:7">
      <c r="A29" s="61"/>
      <c r="B29" s="8"/>
      <c r="C29" s="8"/>
      <c r="D29" s="8"/>
      <c r="E29" s="8"/>
      <c r="F29" s="8"/>
      <c r="G29" s="62"/>
    </row>
    <row r="30" spans="1:7">
      <c r="A30" s="61"/>
      <c r="B30" s="8"/>
      <c r="C30" s="8"/>
      <c r="D30" s="8"/>
      <c r="E30" s="8"/>
      <c r="F30" s="8"/>
      <c r="G30" s="62"/>
    </row>
    <row r="31" spans="1:7">
      <c r="A31" s="61"/>
      <c r="B31" s="8"/>
      <c r="C31" s="8"/>
      <c r="D31" s="8"/>
      <c r="E31" s="8"/>
      <c r="F31" s="8"/>
      <c r="G31" s="62"/>
    </row>
    <row r="32" spans="1:7">
      <c r="A32" s="61"/>
      <c r="B32" s="8"/>
      <c r="C32" s="8"/>
      <c r="D32" s="8"/>
      <c r="E32" s="8"/>
      <c r="F32" s="8"/>
      <c r="G32" s="62"/>
    </row>
    <row r="33" spans="1:7">
      <c r="A33" s="61"/>
      <c r="B33" s="8"/>
      <c r="C33" s="8"/>
      <c r="D33" s="8"/>
      <c r="E33" s="8"/>
      <c r="F33" s="8"/>
      <c r="G33" s="62"/>
    </row>
    <row r="34" spans="1:7">
      <c r="A34" s="61"/>
      <c r="B34" s="8"/>
      <c r="C34" s="8"/>
      <c r="D34" s="8"/>
      <c r="E34" s="8"/>
      <c r="F34" s="8"/>
      <c r="G34" s="62"/>
    </row>
    <row r="35" spans="1:7">
      <c r="A35" s="61"/>
      <c r="B35" s="8"/>
      <c r="C35" s="8"/>
      <c r="D35" s="8"/>
      <c r="E35" s="8"/>
      <c r="F35" s="8"/>
      <c r="G35" s="62"/>
    </row>
    <row r="36" spans="1:7">
      <c r="A36" s="61"/>
      <c r="B36" s="8"/>
      <c r="C36" s="8"/>
      <c r="D36" s="8"/>
      <c r="E36" s="8"/>
      <c r="F36" s="8"/>
      <c r="G36" s="62"/>
    </row>
    <row r="37" spans="1:7">
      <c r="A37" s="61"/>
      <c r="B37" s="8"/>
      <c r="C37" s="8"/>
      <c r="D37" s="8"/>
      <c r="E37" s="8"/>
      <c r="F37" s="8"/>
      <c r="G37" s="62"/>
    </row>
    <row r="38" spans="1:7">
      <c r="A38" s="61"/>
      <c r="B38" s="8"/>
      <c r="C38" s="8"/>
      <c r="D38" s="8"/>
      <c r="E38" s="8"/>
      <c r="F38" s="8"/>
      <c r="G38" s="62"/>
    </row>
    <row r="39" spans="1:7">
      <c r="A39" s="61"/>
      <c r="B39" s="8"/>
      <c r="C39" s="8"/>
      <c r="D39" s="8"/>
      <c r="E39" s="8"/>
      <c r="F39" s="8"/>
      <c r="G39" s="62"/>
    </row>
    <row r="40" spans="1:7">
      <c r="A40" s="61"/>
      <c r="B40" s="8"/>
      <c r="C40" s="8"/>
      <c r="D40" s="8"/>
      <c r="E40" s="8"/>
      <c r="F40" s="8"/>
      <c r="G40" s="62"/>
    </row>
    <row r="41" spans="1:7">
      <c r="A41" s="61"/>
      <c r="B41" s="8"/>
      <c r="C41" s="8"/>
      <c r="D41" s="8"/>
      <c r="E41" s="8"/>
      <c r="F41" s="8"/>
      <c r="G41" s="62"/>
    </row>
    <row r="42" spans="1:7">
      <c r="A42" s="61"/>
      <c r="B42" s="8"/>
      <c r="C42" s="8"/>
      <c r="D42" s="8"/>
      <c r="E42" s="8"/>
      <c r="F42" s="8"/>
      <c r="G42" s="62"/>
    </row>
    <row r="43" spans="1:7">
      <c r="A43" s="61"/>
      <c r="B43" s="8"/>
      <c r="C43" s="8"/>
      <c r="D43" s="8"/>
      <c r="E43" s="8"/>
      <c r="F43" s="8"/>
      <c r="G43" s="62"/>
    </row>
    <row r="44" spans="1:7" ht="15.75" thickBot="1">
      <c r="A44" s="65"/>
      <c r="B44" s="66"/>
      <c r="C44" s="66"/>
      <c r="D44" s="66"/>
      <c r="E44" s="66"/>
      <c r="F44" s="66"/>
      <c r="G44" s="67"/>
    </row>
  </sheetData>
  <phoneticPr fontId="43" type="noConversion"/>
  <printOptions horizontalCentered="1" verticalCentered="1"/>
  <pageMargins left="0.5" right="0.5" top="0.5" bottom="0.5"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tabColor rgb="FFFFFF00"/>
  </sheetPr>
  <dimension ref="A1"/>
  <sheetViews>
    <sheetView workbookViewId="0"/>
  </sheetViews>
  <sheetFormatPr defaultRowHeight="15"/>
  <sheetData/>
  <pageMargins left="0.7" right="0.7" top="0.75" bottom="0.75" header="0.3" footer="0.3"/>
</worksheet>
</file>

<file path=xl/worksheets/sheet20.xml><?xml version="1.0" encoding="utf-8"?>
<worksheet xmlns="http://schemas.openxmlformats.org/spreadsheetml/2006/main" xmlns:r="http://schemas.openxmlformats.org/officeDocument/2006/relationships">
  <sheetPr transitionEvaluation="1">
    <tabColor rgb="FFFFFF00"/>
    <pageSetUpPr fitToPage="1"/>
  </sheetPr>
  <dimension ref="A1:I77"/>
  <sheetViews>
    <sheetView workbookViewId="0"/>
  </sheetViews>
  <sheetFormatPr defaultColWidth="11.44140625" defaultRowHeight="15"/>
  <cols>
    <col min="1" max="1" width="4.77734375" customWidth="1"/>
    <col min="2" max="2" width="30.77734375" customWidth="1"/>
    <col min="3" max="3" width="12.77734375" customWidth="1"/>
    <col min="4" max="4" width="7.77734375" customWidth="1"/>
    <col min="5" max="5" width="12.77734375" customWidth="1"/>
    <col min="6" max="6" width="11.77734375" customWidth="1"/>
    <col min="7" max="7" width="12.77734375" customWidth="1"/>
    <col min="8" max="8" width="11.77734375" customWidth="1"/>
    <col min="9" max="9" width="12.77734375" customWidth="1"/>
  </cols>
  <sheetData>
    <row r="1" spans="1:9" ht="15.75" thickBot="1">
      <c r="A1" s="441"/>
      <c r="B1" s="112" t="str">
        <f>'Read Me First'!D50</f>
        <v>Village of Fairport</v>
      </c>
      <c r="C1" s="112"/>
      <c r="D1" s="112"/>
      <c r="E1" s="112"/>
      <c r="F1" s="112"/>
      <c r="G1" s="442" t="str">
        <f>'Read Me First'!C52</f>
        <v>Year Ended 5/31/2014</v>
      </c>
      <c r="H1" s="442"/>
      <c r="I1" s="130"/>
    </row>
    <row r="2" spans="1:9">
      <c r="A2" s="513"/>
      <c r="B2" s="514"/>
      <c r="C2" s="514"/>
      <c r="D2" s="514"/>
      <c r="E2" s="514"/>
      <c r="F2" s="514"/>
      <c r="G2" s="514"/>
      <c r="H2" s="514"/>
      <c r="I2" s="515"/>
    </row>
    <row r="3" spans="1:9" ht="15.75">
      <c r="A3" s="135" t="s">
        <v>2155</v>
      </c>
      <c r="B3" s="134"/>
      <c r="C3" s="134"/>
      <c r="D3" s="134"/>
      <c r="E3" s="134"/>
      <c r="F3" s="134"/>
      <c r="G3" s="134"/>
      <c r="H3" s="134"/>
      <c r="I3" s="516"/>
    </row>
    <row r="4" spans="1:9" ht="15.75">
      <c r="A4" s="135" t="s">
        <v>2156</v>
      </c>
      <c r="B4" s="134"/>
      <c r="C4" s="134"/>
      <c r="D4" s="134"/>
      <c r="E4" s="134"/>
      <c r="F4" s="134"/>
      <c r="G4" s="134"/>
      <c r="H4" s="134"/>
      <c r="I4" s="516"/>
    </row>
    <row r="5" spans="1:9" ht="15.75">
      <c r="A5" s="476"/>
      <c r="B5" s="517"/>
      <c r="C5" s="517"/>
      <c r="D5" s="517"/>
      <c r="E5" s="517"/>
      <c r="F5" s="517"/>
      <c r="G5" s="517"/>
      <c r="H5" s="517"/>
      <c r="I5" s="518"/>
    </row>
    <row r="6" spans="1:9">
      <c r="A6" s="519"/>
      <c r="B6" s="89"/>
      <c r="C6" s="89"/>
      <c r="D6" s="89"/>
      <c r="E6" s="89"/>
      <c r="F6" s="89"/>
      <c r="G6" s="89"/>
      <c r="H6" s="89"/>
      <c r="I6" s="520"/>
    </row>
    <row r="7" spans="1:9">
      <c r="A7" s="129" t="s">
        <v>1538</v>
      </c>
      <c r="B7" s="205" t="s">
        <v>2157</v>
      </c>
      <c r="C7" s="205"/>
      <c r="D7" s="205"/>
      <c r="E7" s="205"/>
      <c r="F7" s="205"/>
      <c r="G7" s="205"/>
      <c r="H7" s="205"/>
      <c r="I7" s="521"/>
    </row>
    <row r="8" spans="1:9">
      <c r="A8" s="129"/>
      <c r="B8" s="205"/>
      <c r="C8" s="205"/>
      <c r="D8" s="205"/>
      <c r="E8" s="205"/>
      <c r="F8" s="205"/>
      <c r="G8" s="205"/>
      <c r="H8" s="205"/>
      <c r="I8" s="521"/>
    </row>
    <row r="9" spans="1:9">
      <c r="A9" s="129" t="s">
        <v>1162</v>
      </c>
      <c r="B9" s="205" t="s">
        <v>2040</v>
      </c>
      <c r="C9" s="205"/>
      <c r="D9" s="205"/>
      <c r="E9" s="205"/>
      <c r="F9" s="205"/>
      <c r="G9" s="205"/>
      <c r="H9" s="205"/>
      <c r="I9" s="521"/>
    </row>
    <row r="10" spans="1:9">
      <c r="A10" s="129"/>
      <c r="B10" s="205" t="s">
        <v>2041</v>
      </c>
      <c r="C10" s="205"/>
      <c r="D10" s="205"/>
      <c r="E10" s="205"/>
      <c r="F10" s="205"/>
      <c r="G10" s="205"/>
      <c r="H10" s="205"/>
      <c r="I10" s="521"/>
    </row>
    <row r="11" spans="1:9">
      <c r="A11" s="129"/>
      <c r="B11" s="205"/>
      <c r="C11" s="205"/>
      <c r="D11" s="205"/>
      <c r="E11" s="205"/>
      <c r="F11" s="205"/>
      <c r="G11" s="205"/>
      <c r="H11" s="205"/>
      <c r="I11" s="521"/>
    </row>
    <row r="12" spans="1:9">
      <c r="A12" s="129" t="s">
        <v>1548</v>
      </c>
      <c r="B12" s="205" t="s">
        <v>182</v>
      </c>
      <c r="C12" s="205"/>
      <c r="D12" s="205"/>
      <c r="E12" s="205"/>
      <c r="F12" s="205"/>
      <c r="G12" s="205"/>
      <c r="H12" s="205"/>
      <c r="I12" s="521"/>
    </row>
    <row r="13" spans="1:9">
      <c r="A13" s="171"/>
      <c r="B13" s="112" t="s">
        <v>183</v>
      </c>
      <c r="C13" s="112"/>
      <c r="D13" s="112"/>
      <c r="E13" s="112"/>
      <c r="F13" s="112"/>
      <c r="G13" s="112"/>
      <c r="H13" s="112"/>
      <c r="I13" s="349"/>
    </row>
    <row r="14" spans="1:9">
      <c r="A14" s="129"/>
      <c r="B14" s="168"/>
      <c r="C14" s="444" t="s">
        <v>608</v>
      </c>
      <c r="D14" s="360" t="s">
        <v>2127</v>
      </c>
      <c r="E14" s="361"/>
      <c r="F14" s="361"/>
      <c r="G14" s="444" t="s">
        <v>608</v>
      </c>
      <c r="H14" s="360" t="s">
        <v>2042</v>
      </c>
      <c r="I14" s="478"/>
    </row>
    <row r="15" spans="1:9">
      <c r="A15" s="129"/>
      <c r="B15" s="168"/>
      <c r="C15" s="444" t="s">
        <v>2129</v>
      </c>
      <c r="D15" s="444" t="s">
        <v>2130</v>
      </c>
      <c r="E15" s="168"/>
      <c r="F15" s="168"/>
      <c r="G15" s="444" t="s">
        <v>2131</v>
      </c>
      <c r="H15" s="168"/>
      <c r="I15" s="357"/>
    </row>
    <row r="16" spans="1:9">
      <c r="A16" s="129" t="s">
        <v>1468</v>
      </c>
      <c r="B16" s="444" t="s">
        <v>2132</v>
      </c>
      <c r="C16" s="444" t="s">
        <v>2133</v>
      </c>
      <c r="D16" s="444" t="s">
        <v>2092</v>
      </c>
      <c r="E16" s="444" t="s">
        <v>2134</v>
      </c>
      <c r="F16" s="444" t="s">
        <v>2135</v>
      </c>
      <c r="G16" s="444" t="s">
        <v>206</v>
      </c>
      <c r="H16" s="444" t="s">
        <v>15</v>
      </c>
      <c r="I16" s="362" t="s">
        <v>2043</v>
      </c>
    </row>
    <row r="17" spans="1:9">
      <c r="A17" s="171" t="s">
        <v>2136</v>
      </c>
      <c r="B17" s="482" t="s">
        <v>1574</v>
      </c>
      <c r="C17" s="482" t="s">
        <v>1575</v>
      </c>
      <c r="D17" s="482" t="s">
        <v>1576</v>
      </c>
      <c r="E17" s="482" t="s">
        <v>1577</v>
      </c>
      <c r="F17" s="482" t="s">
        <v>1578</v>
      </c>
      <c r="G17" s="482" t="s">
        <v>2102</v>
      </c>
      <c r="H17" s="482" t="s">
        <v>2103</v>
      </c>
      <c r="I17" s="366" t="s">
        <v>2104</v>
      </c>
    </row>
    <row r="18" spans="1:9">
      <c r="A18" s="171">
        <v>1</v>
      </c>
      <c r="B18" s="522" t="s">
        <v>74</v>
      </c>
      <c r="C18" s="523"/>
      <c r="D18" s="523"/>
      <c r="E18" s="523"/>
      <c r="F18" s="523"/>
      <c r="G18" s="523"/>
      <c r="H18" s="523"/>
      <c r="I18" s="434"/>
    </row>
    <row r="19" spans="1:9">
      <c r="A19" s="171">
        <v>2</v>
      </c>
      <c r="B19" s="486" t="s">
        <v>1595</v>
      </c>
      <c r="C19" s="484">
        <v>0</v>
      </c>
      <c r="D19" s="1258" t="s">
        <v>181</v>
      </c>
      <c r="E19" s="484">
        <v>14305</v>
      </c>
      <c r="F19" s="484">
        <v>14305</v>
      </c>
      <c r="G19" s="524">
        <f t="shared" ref="G19:G27" si="0">C19-E19+F19</f>
        <v>0</v>
      </c>
      <c r="H19" s="484">
        <v>0</v>
      </c>
      <c r="I19" s="427">
        <v>0</v>
      </c>
    </row>
    <row r="20" spans="1:9">
      <c r="A20" s="171">
        <v>3</v>
      </c>
      <c r="B20" s="485"/>
      <c r="C20" s="525"/>
      <c r="D20" s="485"/>
      <c r="E20" s="525"/>
      <c r="F20" s="525"/>
      <c r="G20" s="526">
        <f t="shared" si="0"/>
        <v>0</v>
      </c>
      <c r="H20" s="525"/>
      <c r="I20" s="428"/>
    </row>
    <row r="21" spans="1:9">
      <c r="A21" s="171">
        <v>4</v>
      </c>
      <c r="B21" s="486" t="s">
        <v>1596</v>
      </c>
      <c r="C21" s="525">
        <v>0</v>
      </c>
      <c r="D21" s="1258">
        <v>280</v>
      </c>
      <c r="E21" s="525">
        <v>100000</v>
      </c>
      <c r="F21" s="525">
        <v>100000</v>
      </c>
      <c r="G21" s="526">
        <f t="shared" si="0"/>
        <v>0</v>
      </c>
      <c r="H21" s="525">
        <v>0</v>
      </c>
      <c r="I21" s="428">
        <v>0</v>
      </c>
    </row>
    <row r="22" spans="1:9">
      <c r="A22" s="171">
        <v>5</v>
      </c>
      <c r="B22" s="486"/>
      <c r="C22" s="525"/>
      <c r="D22" s="1260"/>
      <c r="E22" s="525"/>
      <c r="F22" s="525"/>
      <c r="G22" s="526"/>
      <c r="H22" s="525"/>
      <c r="I22" s="428"/>
    </row>
    <row r="23" spans="1:9">
      <c r="A23" s="171">
        <v>6</v>
      </c>
      <c r="B23" s="486" t="s">
        <v>2248</v>
      </c>
      <c r="C23" s="525">
        <v>0</v>
      </c>
      <c r="D23" s="1258">
        <v>781</v>
      </c>
      <c r="E23" s="525">
        <v>54148</v>
      </c>
      <c r="F23" s="525"/>
      <c r="G23" s="526">
        <f t="shared" si="0"/>
        <v>-54148</v>
      </c>
      <c r="H23" s="525">
        <v>0</v>
      </c>
      <c r="I23" s="428">
        <v>0</v>
      </c>
    </row>
    <row r="24" spans="1:9">
      <c r="A24" s="171">
        <v>7</v>
      </c>
      <c r="B24" s="485"/>
      <c r="C24" s="525"/>
      <c r="D24" s="485"/>
      <c r="E24" s="525"/>
      <c r="F24" s="525"/>
      <c r="G24" s="526">
        <f t="shared" si="0"/>
        <v>0</v>
      </c>
      <c r="H24" s="525"/>
      <c r="I24" s="428"/>
    </row>
    <row r="25" spans="1:9">
      <c r="A25" s="171">
        <v>8</v>
      </c>
      <c r="B25" s="1386" t="s">
        <v>2246</v>
      </c>
      <c r="C25" s="525">
        <v>0</v>
      </c>
      <c r="D25" s="1258">
        <v>781</v>
      </c>
      <c r="E25" s="525">
        <v>85880</v>
      </c>
      <c r="F25" s="525">
        <v>61110</v>
      </c>
      <c r="G25" s="526">
        <f>C25-E25+F25</f>
        <v>-24770</v>
      </c>
      <c r="H25" s="525">
        <v>0</v>
      </c>
      <c r="I25" s="428">
        <v>0</v>
      </c>
    </row>
    <row r="26" spans="1:9">
      <c r="A26" s="171">
        <v>9</v>
      </c>
      <c r="B26" s="485"/>
      <c r="C26" s="525"/>
      <c r="D26" s="485"/>
      <c r="E26" s="525"/>
      <c r="F26" s="525"/>
      <c r="G26" s="526">
        <f t="shared" si="0"/>
        <v>0</v>
      </c>
      <c r="H26" s="525"/>
      <c r="I26" s="428"/>
    </row>
    <row r="27" spans="1:9">
      <c r="A27" s="171">
        <v>10</v>
      </c>
      <c r="B27" s="486"/>
      <c r="C27" s="525"/>
      <c r="D27" s="1258">
        <v>280</v>
      </c>
      <c r="E27" s="525"/>
      <c r="F27" s="525"/>
      <c r="G27" s="526">
        <f t="shared" si="0"/>
        <v>0</v>
      </c>
      <c r="H27" s="525">
        <v>0</v>
      </c>
      <c r="I27" s="428">
        <v>0</v>
      </c>
    </row>
    <row r="28" spans="1:9">
      <c r="A28" s="171">
        <v>11</v>
      </c>
      <c r="B28" s="585" t="s">
        <v>1613</v>
      </c>
      <c r="C28" s="524">
        <f>SUM(C19:C27)</f>
        <v>0</v>
      </c>
      <c r="D28" s="523"/>
      <c r="E28" s="524">
        <f>SUM(E19:E27)</f>
        <v>254333</v>
      </c>
      <c r="F28" s="457">
        <f>SUM(F19:F27)</f>
        <v>175415</v>
      </c>
      <c r="G28" s="524">
        <f>SUM(G19:G27)</f>
        <v>-78918</v>
      </c>
      <c r="H28" s="457">
        <f>SUM(H19:H27)</f>
        <v>0</v>
      </c>
      <c r="I28" s="435">
        <f>SUM(I19:I27)</f>
        <v>0</v>
      </c>
    </row>
    <row r="29" spans="1:9">
      <c r="A29" s="171">
        <v>12</v>
      </c>
      <c r="B29" s="522" t="s">
        <v>72</v>
      </c>
      <c r="C29" s="523"/>
      <c r="D29" s="523"/>
      <c r="E29" s="523"/>
      <c r="F29" s="523"/>
      <c r="G29" s="523"/>
      <c r="H29" s="523"/>
      <c r="I29" s="434"/>
    </row>
    <row r="30" spans="1:9">
      <c r="A30" s="171">
        <v>13</v>
      </c>
      <c r="B30" s="485"/>
      <c r="C30" s="484"/>
      <c r="D30" s="485"/>
      <c r="E30" s="484"/>
      <c r="F30" s="484"/>
      <c r="G30" s="524">
        <f t="shared" ref="G30:G38" si="1">C30-E30+F30</f>
        <v>0</v>
      </c>
      <c r="H30" s="484"/>
      <c r="I30" s="427"/>
    </row>
    <row r="31" spans="1:9">
      <c r="A31" s="171">
        <v>14</v>
      </c>
      <c r="B31" s="486" t="s">
        <v>2230</v>
      </c>
      <c r="C31" s="525">
        <v>0</v>
      </c>
      <c r="D31" s="485"/>
      <c r="E31" s="525">
        <v>2900000</v>
      </c>
      <c r="F31" s="525">
        <v>2900000</v>
      </c>
      <c r="G31" s="526">
        <f t="shared" si="1"/>
        <v>0</v>
      </c>
      <c r="H31" s="525">
        <v>7975</v>
      </c>
      <c r="I31" s="428">
        <v>7975</v>
      </c>
    </row>
    <row r="32" spans="1:9">
      <c r="A32" s="171">
        <v>15</v>
      </c>
      <c r="B32" s="486"/>
      <c r="C32" s="525"/>
      <c r="D32" s="1315"/>
      <c r="E32" s="484"/>
      <c r="F32" s="484"/>
      <c r="G32" s="526">
        <f t="shared" si="1"/>
        <v>0</v>
      </c>
      <c r="H32" s="484"/>
      <c r="I32" s="427"/>
    </row>
    <row r="33" spans="1:9">
      <c r="A33" s="171">
        <v>16</v>
      </c>
      <c r="B33" s="486"/>
      <c r="C33" s="525"/>
      <c r="D33" s="485"/>
      <c r="E33" s="525"/>
      <c r="F33" s="525"/>
      <c r="G33" s="526">
        <f t="shared" si="1"/>
        <v>0</v>
      </c>
      <c r="H33" s="525"/>
      <c r="I33" s="428"/>
    </row>
    <row r="34" spans="1:9">
      <c r="A34" s="171">
        <v>17</v>
      </c>
      <c r="B34" s="486"/>
      <c r="C34" s="525"/>
      <c r="D34" s="485"/>
      <c r="E34" s="525"/>
      <c r="F34" s="525"/>
      <c r="G34" s="526">
        <f t="shared" si="1"/>
        <v>0</v>
      </c>
      <c r="H34" s="525"/>
      <c r="I34" s="428"/>
    </row>
    <row r="35" spans="1:9">
      <c r="A35" s="171">
        <v>18</v>
      </c>
      <c r="B35" s="485"/>
      <c r="C35" s="525"/>
      <c r="D35" s="485"/>
      <c r="E35" s="525"/>
      <c r="F35" s="525"/>
      <c r="G35" s="526">
        <f t="shared" si="1"/>
        <v>0</v>
      </c>
      <c r="H35" s="525"/>
      <c r="I35" s="428"/>
    </row>
    <row r="36" spans="1:9">
      <c r="A36" s="171">
        <v>19</v>
      </c>
      <c r="B36" s="485"/>
      <c r="C36" s="525"/>
      <c r="D36" s="485"/>
      <c r="E36" s="525"/>
      <c r="F36" s="525"/>
      <c r="G36" s="526">
        <f t="shared" si="1"/>
        <v>0</v>
      </c>
      <c r="H36" s="525"/>
      <c r="I36" s="428"/>
    </row>
    <row r="37" spans="1:9">
      <c r="A37" s="171">
        <v>20</v>
      </c>
      <c r="B37" s="485"/>
      <c r="C37" s="525"/>
      <c r="D37" s="485"/>
      <c r="E37" s="525"/>
      <c r="F37" s="525"/>
      <c r="G37" s="526">
        <f t="shared" si="1"/>
        <v>0</v>
      </c>
      <c r="H37" s="525"/>
      <c r="I37" s="428"/>
    </row>
    <row r="38" spans="1:9">
      <c r="A38" s="171">
        <v>21</v>
      </c>
      <c r="B38" s="485"/>
      <c r="C38" s="525"/>
      <c r="D38" s="527"/>
      <c r="E38" s="525"/>
      <c r="F38" s="525"/>
      <c r="G38" s="526">
        <f t="shared" si="1"/>
        <v>0</v>
      </c>
      <c r="H38" s="525"/>
      <c r="I38" s="428"/>
    </row>
    <row r="39" spans="1:9" ht="15.75" thickBot="1">
      <c r="A39" s="528">
        <v>22</v>
      </c>
      <c r="B39" s="529" t="s">
        <v>2044</v>
      </c>
      <c r="C39" s="530">
        <f>SUM(C30:C38)</f>
        <v>0</v>
      </c>
      <c r="D39" s="531"/>
      <c r="E39" s="530">
        <f>SUM(E30:E38)</f>
        <v>2900000</v>
      </c>
      <c r="F39" s="530">
        <f>SUM(F30:F38)</f>
        <v>2900000</v>
      </c>
      <c r="G39" s="530">
        <f>SUM(G30:G38)</f>
        <v>0</v>
      </c>
      <c r="H39" s="530">
        <f>SUM(H30:H38)</f>
        <v>7975</v>
      </c>
      <c r="I39" s="396">
        <f>SUM(I30:I38)</f>
        <v>7975</v>
      </c>
    </row>
    <row r="40" spans="1:9">
      <c r="A40" s="129"/>
      <c r="B40" s="97"/>
      <c r="C40" s="401"/>
      <c r="D40" s="401"/>
      <c r="E40" s="401"/>
      <c r="F40" s="401"/>
      <c r="G40" s="401"/>
      <c r="H40" s="401"/>
      <c r="I40" s="469"/>
    </row>
    <row r="41" spans="1:9" ht="15.75">
      <c r="A41" s="135" t="s">
        <v>2045</v>
      </c>
      <c r="B41" s="94"/>
      <c r="C41" s="94"/>
      <c r="D41" s="94"/>
      <c r="E41" s="94"/>
      <c r="F41" s="94"/>
      <c r="G41" s="94"/>
      <c r="H41" s="94"/>
      <c r="I41" s="95"/>
    </row>
    <row r="42" spans="1:9" ht="15.75">
      <c r="A42" s="476"/>
      <c r="B42" s="477"/>
      <c r="C42" s="477"/>
      <c r="D42" s="477"/>
      <c r="E42" s="477"/>
      <c r="F42" s="477"/>
      <c r="G42" s="477"/>
      <c r="H42" s="477"/>
      <c r="I42" s="532"/>
    </row>
    <row r="43" spans="1:9">
      <c r="A43" s="129"/>
      <c r="B43" s="97"/>
      <c r="C43" s="97"/>
      <c r="D43" s="97"/>
      <c r="E43" s="97"/>
      <c r="F43" s="97"/>
      <c r="G43" s="97"/>
      <c r="H43" s="97"/>
      <c r="I43" s="98"/>
    </row>
    <row r="44" spans="1:9">
      <c r="A44" s="129"/>
      <c r="B44" s="97" t="s">
        <v>2046</v>
      </c>
      <c r="C44" s="97"/>
      <c r="D44" s="97"/>
      <c r="E44" s="97"/>
      <c r="F44" s="97"/>
      <c r="G44" s="97"/>
      <c r="H44" s="97"/>
      <c r="I44" s="98"/>
    </row>
    <row r="45" spans="1:9">
      <c r="A45" s="129"/>
      <c r="B45" s="97" t="s">
        <v>2047</v>
      </c>
      <c r="C45" s="97"/>
      <c r="D45" s="97"/>
      <c r="E45" s="97"/>
      <c r="F45" s="97"/>
      <c r="G45" s="97"/>
      <c r="H45" s="97"/>
      <c r="I45" s="98"/>
    </row>
    <row r="46" spans="1:9">
      <c r="A46" s="129"/>
      <c r="B46" s="97" t="s">
        <v>2048</v>
      </c>
      <c r="C46" s="97"/>
      <c r="D46" s="97"/>
      <c r="E46" s="97"/>
      <c r="F46" s="97"/>
      <c r="G46" s="97"/>
      <c r="H46" s="97"/>
      <c r="I46" s="98"/>
    </row>
    <row r="47" spans="1:9">
      <c r="A47" s="479"/>
      <c r="B47" s="101"/>
      <c r="C47" s="534"/>
      <c r="D47" s="534"/>
      <c r="E47" s="163"/>
      <c r="F47" s="104" t="s">
        <v>2049</v>
      </c>
      <c r="G47" s="104" t="s">
        <v>2050</v>
      </c>
      <c r="H47" s="163"/>
      <c r="I47" s="105"/>
    </row>
    <row r="48" spans="1:9">
      <c r="A48" s="363"/>
      <c r="B48" s="97"/>
      <c r="E48" s="108" t="s">
        <v>2051</v>
      </c>
      <c r="F48" s="108" t="s">
        <v>2052</v>
      </c>
      <c r="G48" s="108" t="s">
        <v>2052</v>
      </c>
      <c r="H48" s="161"/>
      <c r="I48" s="98"/>
    </row>
    <row r="49" spans="1:9">
      <c r="A49" s="363" t="s">
        <v>2142</v>
      </c>
      <c r="B49" s="130" t="s">
        <v>205</v>
      </c>
      <c r="C49" s="149"/>
      <c r="D49" s="149"/>
      <c r="E49" s="108" t="s">
        <v>2053</v>
      </c>
      <c r="F49" s="108" t="s">
        <v>2054</v>
      </c>
      <c r="G49" s="108" t="s">
        <v>2055</v>
      </c>
      <c r="H49" s="108" t="s">
        <v>2056</v>
      </c>
      <c r="I49" s="109" t="s">
        <v>1475</v>
      </c>
    </row>
    <row r="50" spans="1:9">
      <c r="A50" s="367" t="s">
        <v>2143</v>
      </c>
      <c r="B50" s="361" t="s">
        <v>1574</v>
      </c>
      <c r="C50" s="139"/>
      <c r="D50" s="139"/>
      <c r="E50" s="114" t="s">
        <v>2144</v>
      </c>
      <c r="F50" s="114" t="s">
        <v>2145</v>
      </c>
      <c r="G50" s="114" t="s">
        <v>2057</v>
      </c>
      <c r="H50" s="114" t="s">
        <v>2058</v>
      </c>
      <c r="I50" s="115" t="s">
        <v>2059</v>
      </c>
    </row>
    <row r="51" spans="1:9">
      <c r="A51" s="367">
        <v>23</v>
      </c>
      <c r="B51" s="112" t="s">
        <v>2060</v>
      </c>
      <c r="C51" s="219"/>
      <c r="D51" s="219"/>
      <c r="E51" s="1342">
        <v>7800</v>
      </c>
      <c r="F51" s="452"/>
      <c r="G51" s="452"/>
      <c r="H51" s="452"/>
      <c r="I51" s="548">
        <f t="shared" ref="I51:I56" si="2">SUM(E51:H51)</f>
        <v>7800</v>
      </c>
    </row>
    <row r="52" spans="1:9">
      <c r="A52" s="367">
        <f t="shared" ref="A52:A57" si="3">A51+1</f>
        <v>24</v>
      </c>
      <c r="B52" s="112" t="s">
        <v>2061</v>
      </c>
      <c r="C52" s="219"/>
      <c r="D52" s="219"/>
      <c r="E52" s="1345">
        <v>8633</v>
      </c>
      <c r="F52" s="451"/>
      <c r="G52" s="451"/>
      <c r="H52" s="451"/>
      <c r="I52" s="549">
        <f t="shared" si="2"/>
        <v>8633</v>
      </c>
    </row>
    <row r="53" spans="1:9">
      <c r="A53" s="367">
        <f t="shared" si="3"/>
        <v>25</v>
      </c>
      <c r="B53" s="112" t="s">
        <v>2062</v>
      </c>
      <c r="C53" s="219"/>
      <c r="D53" s="219"/>
      <c r="E53" s="1326">
        <v>6211</v>
      </c>
      <c r="F53" s="451"/>
      <c r="G53" s="451"/>
      <c r="H53" s="451"/>
      <c r="I53" s="549">
        <f t="shared" si="2"/>
        <v>6211</v>
      </c>
    </row>
    <row r="54" spans="1:9">
      <c r="A54" s="367">
        <f t="shared" si="3"/>
        <v>26</v>
      </c>
      <c r="B54" s="112" t="s">
        <v>2063</v>
      </c>
      <c r="C54" s="219"/>
      <c r="D54" s="219"/>
      <c r="E54" s="1385">
        <v>1778</v>
      </c>
      <c r="F54" s="1360"/>
      <c r="G54" s="451"/>
      <c r="H54" s="451"/>
      <c r="I54" s="549">
        <f t="shared" si="2"/>
        <v>1778</v>
      </c>
    </row>
    <row r="55" spans="1:9">
      <c r="A55" s="367">
        <f t="shared" si="3"/>
        <v>27</v>
      </c>
      <c r="B55" s="1348"/>
      <c r="C55" s="219"/>
      <c r="D55" s="219"/>
      <c r="E55" s="1361"/>
      <c r="F55" s="1360"/>
      <c r="G55" s="451"/>
      <c r="H55" s="451"/>
      <c r="I55" s="549">
        <f t="shared" si="2"/>
        <v>0</v>
      </c>
    </row>
    <row r="56" spans="1:9">
      <c r="A56" s="367">
        <f t="shared" si="3"/>
        <v>28</v>
      </c>
      <c r="B56" s="1348"/>
      <c r="C56" s="219"/>
      <c r="D56" s="219"/>
      <c r="E56" s="461"/>
      <c r="F56" s="461"/>
      <c r="G56" s="461"/>
      <c r="H56" s="461"/>
      <c r="I56" s="549">
        <f t="shared" si="2"/>
        <v>0</v>
      </c>
    </row>
    <row r="57" spans="1:9">
      <c r="A57" s="367">
        <f t="shared" si="3"/>
        <v>29</v>
      </c>
      <c r="B57" s="112" t="s">
        <v>2064</v>
      </c>
      <c r="C57" s="219"/>
      <c r="D57" s="219"/>
      <c r="E57" s="386">
        <f>E51+E52-E53+SUM(E54:E56)</f>
        <v>12000</v>
      </c>
      <c r="F57" s="386">
        <f>F51+F52-F53+SUM(F54:F56)</f>
        <v>0</v>
      </c>
      <c r="G57" s="386">
        <f>G51+G52-G53+SUM(G54:G56)</f>
        <v>0</v>
      </c>
      <c r="H57" s="386">
        <f>H51+H52-H53+SUM(H54:H56)</f>
        <v>0</v>
      </c>
      <c r="I57" s="387">
        <f>I51+I52-I53+SUM(I54:I56)</f>
        <v>12000</v>
      </c>
    </row>
    <row r="58" spans="1:9">
      <c r="A58" s="129"/>
      <c r="B58" s="97" t="s">
        <v>461</v>
      </c>
      <c r="C58" s="97"/>
      <c r="D58" s="97"/>
      <c r="E58" s="97"/>
      <c r="F58" s="97"/>
      <c r="G58" s="97"/>
      <c r="H58" s="97"/>
      <c r="I58" s="170"/>
    </row>
    <row r="59" spans="1:9">
      <c r="A59" s="550"/>
      <c r="B59" s="471"/>
      <c r="C59" s="471"/>
      <c r="D59" s="471"/>
      <c r="E59" s="471"/>
      <c r="F59" s="471"/>
      <c r="G59" s="465"/>
      <c r="H59" s="471"/>
      <c r="I59" s="170"/>
    </row>
    <row r="60" spans="1:9">
      <c r="A60" s="550"/>
      <c r="B60" s="281" t="s">
        <v>186</v>
      </c>
      <c r="C60" s="471"/>
      <c r="D60" s="471"/>
      <c r="E60" s="471"/>
      <c r="F60" s="471"/>
      <c r="G60" s="471"/>
      <c r="H60" s="471"/>
      <c r="I60" s="472"/>
    </row>
    <row r="61" spans="1:9">
      <c r="A61" s="550"/>
      <c r="B61" s="281" t="s">
        <v>187</v>
      </c>
      <c r="C61" s="471"/>
      <c r="D61" s="471"/>
      <c r="E61" s="471"/>
      <c r="F61" s="471"/>
      <c r="G61" s="471"/>
      <c r="H61" s="471"/>
      <c r="I61" s="551"/>
    </row>
    <row r="62" spans="1:9">
      <c r="A62" s="550"/>
      <c r="B62" s="471"/>
      <c r="C62" s="471"/>
      <c r="D62" s="471"/>
      <c r="E62" s="471"/>
      <c r="F62" s="471"/>
      <c r="G62" s="471"/>
      <c r="H62" s="552"/>
      <c r="I62" s="553"/>
    </row>
    <row r="63" spans="1:9" ht="18">
      <c r="A63" s="550"/>
      <c r="B63" s="281" t="s">
        <v>188</v>
      </c>
      <c r="C63" s="471"/>
      <c r="D63" s="471"/>
      <c r="E63" s="471"/>
      <c r="F63" s="471"/>
      <c r="G63" s="471"/>
      <c r="H63" s="554"/>
      <c r="I63" s="555"/>
    </row>
    <row r="64" spans="1:9" ht="18.75" thickBot="1">
      <c r="A64" s="556"/>
      <c r="B64" s="292" t="s">
        <v>189</v>
      </c>
      <c r="C64" s="473"/>
      <c r="D64" s="473"/>
      <c r="E64" s="473"/>
      <c r="F64" s="473"/>
      <c r="G64" s="473"/>
      <c r="H64" s="557"/>
      <c r="I64" s="558"/>
    </row>
    <row r="65" spans="1:9" ht="18">
      <c r="A65" s="106" t="s">
        <v>1564</v>
      </c>
      <c r="B65" s="97"/>
      <c r="C65" s="97"/>
      <c r="D65" s="97"/>
      <c r="E65" s="97"/>
      <c r="F65" s="97"/>
      <c r="G65" s="97"/>
      <c r="H65" s="546"/>
      <c r="I65" s="546"/>
    </row>
    <row r="66" spans="1:9" ht="18">
      <c r="A66" s="130" t="s">
        <v>462</v>
      </c>
      <c r="B66" s="130"/>
      <c r="C66" s="130"/>
      <c r="D66" s="130"/>
      <c r="E66" s="130"/>
      <c r="F66" s="130"/>
      <c r="G66" s="130"/>
      <c r="H66" s="559"/>
      <c r="I66" s="559"/>
    </row>
    <row r="67" spans="1:9" ht="18">
      <c r="A67" s="106"/>
      <c r="B67" s="97"/>
      <c r="C67" s="97"/>
      <c r="D67" s="97"/>
      <c r="E67" s="97"/>
      <c r="F67" s="97"/>
      <c r="G67" s="97"/>
      <c r="H67" s="546"/>
      <c r="I67" s="546"/>
    </row>
    <row r="68" spans="1:9" ht="18">
      <c r="A68" s="106"/>
      <c r="B68" s="97"/>
      <c r="C68" s="97"/>
      <c r="D68" s="97"/>
      <c r="E68" s="97"/>
      <c r="F68" s="97"/>
      <c r="G68" s="97"/>
      <c r="H68" s="546"/>
      <c r="I68" s="546"/>
    </row>
    <row r="69" spans="1:9" ht="18">
      <c r="A69" s="546"/>
      <c r="B69" s="122"/>
      <c r="C69" s="546"/>
      <c r="D69" s="546"/>
      <c r="F69" s="546"/>
      <c r="G69" s="546"/>
      <c r="H69" s="546"/>
      <c r="I69" s="546"/>
    </row>
    <row r="70" spans="1:9" ht="18">
      <c r="A70" s="546"/>
      <c r="C70" s="546"/>
      <c r="D70" s="546"/>
      <c r="F70" s="546"/>
      <c r="G70" s="546"/>
      <c r="H70" s="546"/>
      <c r="I70" s="546"/>
    </row>
    <row r="71" spans="1:9" ht="18">
      <c r="A71" s="546"/>
      <c r="B71" s="122"/>
      <c r="C71" s="546"/>
      <c r="D71" s="546"/>
      <c r="F71" s="546"/>
      <c r="G71" s="546"/>
      <c r="H71" s="546"/>
      <c r="I71" s="546"/>
    </row>
    <row r="72" spans="1:9" ht="18">
      <c r="A72" s="546"/>
      <c r="B72" s="122"/>
      <c r="C72" s="546"/>
      <c r="D72" s="546"/>
      <c r="F72" s="546"/>
      <c r="G72" s="546"/>
      <c r="H72" s="546"/>
      <c r="I72" s="546"/>
    </row>
    <row r="73" spans="1:9" ht="18">
      <c r="A73" s="546"/>
      <c r="B73" s="122"/>
      <c r="C73" s="546"/>
      <c r="D73" s="546"/>
      <c r="F73" s="546"/>
      <c r="G73" s="546"/>
      <c r="H73" s="546"/>
      <c r="I73" s="546"/>
    </row>
    <row r="74" spans="1:9" ht="18">
      <c r="A74" s="546"/>
      <c r="B74" s="122"/>
      <c r="C74" s="546"/>
      <c r="D74" s="546"/>
      <c r="F74" s="546"/>
      <c r="G74" s="546"/>
      <c r="H74" s="546"/>
      <c r="I74" s="546"/>
    </row>
    <row r="75" spans="1:9" ht="18">
      <c r="A75" s="546"/>
      <c r="B75" s="122"/>
      <c r="C75" s="546"/>
      <c r="D75" s="546"/>
      <c r="F75" s="546"/>
      <c r="G75" s="546"/>
      <c r="H75" s="546"/>
      <c r="I75" s="546"/>
    </row>
    <row r="76" spans="1:9" ht="18">
      <c r="A76" s="546"/>
      <c r="B76" s="97"/>
      <c r="C76" s="546"/>
      <c r="D76" s="546"/>
      <c r="F76" s="546"/>
      <c r="G76" s="546"/>
      <c r="H76" s="546"/>
      <c r="I76" s="546"/>
    </row>
    <row r="77" spans="1:9" ht="18">
      <c r="A77" s="546"/>
      <c r="B77" s="122"/>
      <c r="C77" s="546"/>
      <c r="D77" s="546"/>
      <c r="F77" s="546"/>
      <c r="G77" s="546"/>
      <c r="H77" s="546"/>
      <c r="I77" s="546"/>
    </row>
  </sheetData>
  <phoneticPr fontId="43" type="noConversion"/>
  <printOptions horizontalCentered="1" verticalCentered="1"/>
  <pageMargins left="0.5" right="0.5" top="0.5" bottom="0.5" header="0.5" footer="0.5"/>
  <pageSetup scale="68" orientation="portrait" r:id="rId1"/>
  <headerFooter alignWithMargins="0"/>
</worksheet>
</file>

<file path=xl/worksheets/sheet21.xml><?xml version="1.0" encoding="utf-8"?>
<worksheet xmlns="http://schemas.openxmlformats.org/spreadsheetml/2006/main" xmlns:r="http://schemas.openxmlformats.org/officeDocument/2006/relationships">
  <sheetPr transitionEvaluation="1">
    <tabColor theme="9"/>
    <pageSetUpPr fitToPage="1"/>
  </sheetPr>
  <dimension ref="A1:AH85"/>
  <sheetViews>
    <sheetView workbookViewId="0"/>
  </sheetViews>
  <sheetFormatPr defaultColWidth="11.44140625" defaultRowHeight="15"/>
  <cols>
    <col min="1" max="1" width="4.77734375" customWidth="1"/>
    <col min="2" max="2" width="46.77734375" customWidth="1"/>
    <col min="3" max="3" width="3.77734375" customWidth="1"/>
    <col min="4" max="4" width="13.77734375" customWidth="1"/>
    <col min="5" max="8" width="12.77734375" customWidth="1"/>
    <col min="9" max="10" width="10.77734375" customWidth="1"/>
    <col min="11" max="11" width="14.33203125" customWidth="1"/>
    <col min="12" max="12" width="11.77734375" customWidth="1"/>
    <col min="13" max="14" width="10.77734375" customWidth="1"/>
    <col min="15" max="16" width="11.77734375" customWidth="1"/>
    <col min="17" max="17" width="4.77734375" customWidth="1"/>
  </cols>
  <sheetData>
    <row r="1" spans="1:34" ht="15.75" thickBot="1">
      <c r="B1" t="str">
        <f>'Read Me First'!D50</f>
        <v>Village of Fairport</v>
      </c>
      <c r="E1" s="149" t="str">
        <f>'Read Me First'!C52</f>
        <v>Year Ended 5/31/2014</v>
      </c>
      <c r="F1" s="149"/>
      <c r="G1" s="149"/>
      <c r="H1" s="149" t="str">
        <f>'Read Me First'!D50</f>
        <v>Village of Fairport</v>
      </c>
      <c r="I1" s="149"/>
      <c r="O1" t="str">
        <f>'Read Me First'!C52</f>
        <v>Year Ended 5/31/2014</v>
      </c>
    </row>
    <row r="2" spans="1:34">
      <c r="A2" s="151"/>
      <c r="B2" s="152"/>
      <c r="C2" s="152"/>
      <c r="D2" s="152"/>
      <c r="E2" s="152"/>
      <c r="F2" s="152"/>
      <c r="G2" s="153"/>
      <c r="H2" s="151"/>
      <c r="I2" s="152"/>
      <c r="J2" s="152"/>
      <c r="K2" s="152"/>
      <c r="L2" s="152"/>
      <c r="M2" s="152"/>
      <c r="N2" s="152"/>
      <c r="O2" s="152"/>
      <c r="P2" s="152"/>
      <c r="Q2" s="153"/>
    </row>
    <row r="3" spans="1:34" ht="15.75">
      <c r="A3" s="135" t="s">
        <v>463</v>
      </c>
      <c r="B3" s="130"/>
      <c r="C3" s="130"/>
      <c r="D3" s="130"/>
      <c r="E3" s="130"/>
      <c r="F3" s="130"/>
      <c r="G3" s="95"/>
      <c r="H3" s="135" t="s">
        <v>463</v>
      </c>
      <c r="I3" s="130"/>
      <c r="J3" s="130"/>
      <c r="K3" s="130"/>
      <c r="L3" s="130"/>
      <c r="M3" s="130"/>
      <c r="N3" s="130"/>
      <c r="O3" s="130"/>
      <c r="P3" s="130"/>
      <c r="Q3" s="154"/>
    </row>
    <row r="4" spans="1:34">
      <c r="A4" s="110"/>
      <c r="B4" s="112"/>
      <c r="C4" s="112"/>
      <c r="D4" s="112"/>
      <c r="E4" s="220"/>
      <c r="F4" s="219"/>
      <c r="G4" s="349"/>
      <c r="H4" s="110"/>
      <c r="I4" s="112"/>
      <c r="J4" s="220"/>
      <c r="K4" s="219"/>
      <c r="L4" s="219"/>
      <c r="M4" s="219"/>
      <c r="N4" s="219"/>
      <c r="O4" s="219"/>
      <c r="P4" s="112"/>
      <c r="Q4" s="349"/>
    </row>
    <row r="5" spans="1:34" ht="15.75">
      <c r="A5" s="93"/>
      <c r="F5" s="11"/>
      <c r="G5" s="191"/>
      <c r="H5" s="93"/>
      <c r="Q5" s="191"/>
    </row>
    <row r="6" spans="1:34">
      <c r="A6" s="96"/>
      <c r="B6" s="97"/>
      <c r="C6" s="97"/>
      <c r="D6" s="97"/>
      <c r="E6" s="97"/>
      <c r="F6" s="97"/>
      <c r="G6" s="98"/>
      <c r="H6" s="96"/>
      <c r="I6" s="97"/>
      <c r="J6" s="97"/>
      <c r="K6" s="97"/>
      <c r="L6" s="97"/>
      <c r="M6" s="97"/>
      <c r="N6" s="97"/>
      <c r="O6" s="97"/>
      <c r="P6" s="97"/>
      <c r="Q6" s="98"/>
    </row>
    <row r="7" spans="1:34">
      <c r="A7" s="93"/>
      <c r="B7" s="351" t="s">
        <v>464</v>
      </c>
      <c r="C7" s="351"/>
      <c r="D7" s="351" t="s">
        <v>465</v>
      </c>
      <c r="E7" s="351"/>
      <c r="F7" s="351"/>
      <c r="G7" s="352"/>
      <c r="H7" s="350" t="s">
        <v>2116</v>
      </c>
      <c r="I7" s="351"/>
      <c r="J7" s="351"/>
      <c r="K7" s="351"/>
      <c r="L7" s="351" t="s">
        <v>2117</v>
      </c>
      <c r="M7" s="351"/>
      <c r="N7" s="351"/>
      <c r="O7" s="351"/>
      <c r="P7" s="351"/>
      <c r="Q7" s="352"/>
      <c r="R7" s="351"/>
      <c r="S7" s="351"/>
      <c r="T7" s="351"/>
      <c r="U7" s="351"/>
      <c r="V7" s="351"/>
      <c r="W7" s="351"/>
      <c r="X7" s="351"/>
      <c r="Y7" s="351"/>
      <c r="Z7" s="351"/>
      <c r="AA7" s="351"/>
      <c r="AB7" s="351"/>
      <c r="AC7" s="351"/>
      <c r="AD7" s="351"/>
      <c r="AE7" s="351"/>
      <c r="AF7" s="351"/>
      <c r="AG7" s="351"/>
      <c r="AH7" s="351"/>
    </row>
    <row r="8" spans="1:34">
      <c r="A8" s="93"/>
      <c r="B8" s="351" t="s">
        <v>2118</v>
      </c>
      <c r="C8" s="351"/>
      <c r="D8" s="351" t="s">
        <v>345</v>
      </c>
      <c r="E8" s="351"/>
      <c r="F8" s="351"/>
      <c r="G8" s="352"/>
      <c r="H8" s="350" t="s">
        <v>346</v>
      </c>
      <c r="I8" s="351"/>
      <c r="J8" s="351"/>
      <c r="K8" s="351"/>
      <c r="L8" s="351" t="s">
        <v>347</v>
      </c>
      <c r="M8" s="351"/>
      <c r="N8" s="351"/>
      <c r="O8" s="351"/>
      <c r="P8" s="351"/>
      <c r="Q8" s="352"/>
      <c r="R8" s="351"/>
      <c r="S8" s="351"/>
      <c r="T8" s="351"/>
      <c r="U8" s="351"/>
      <c r="V8" s="351"/>
      <c r="W8" s="351"/>
      <c r="X8" s="351"/>
      <c r="Y8" s="351"/>
      <c r="Z8" s="351"/>
      <c r="AA8" s="351"/>
      <c r="AB8" s="351"/>
      <c r="AC8" s="351"/>
      <c r="AD8" s="351"/>
      <c r="AE8" s="351"/>
      <c r="AF8" s="351"/>
      <c r="AG8" s="351"/>
      <c r="AH8" s="351"/>
    </row>
    <row r="9" spans="1:34">
      <c r="A9" s="93"/>
      <c r="B9" s="351" t="s">
        <v>348</v>
      </c>
      <c r="C9" s="351"/>
      <c r="D9" s="351" t="s">
        <v>349</v>
      </c>
      <c r="E9" s="351"/>
      <c r="F9" s="351"/>
      <c r="G9" s="352"/>
      <c r="H9" s="350"/>
      <c r="I9" s="351"/>
      <c r="J9" s="351"/>
      <c r="K9" s="351"/>
      <c r="L9" s="351"/>
      <c r="M9" s="351"/>
      <c r="N9" s="351"/>
      <c r="O9" s="351"/>
      <c r="P9" s="351"/>
      <c r="Q9" s="352"/>
      <c r="R9" s="351"/>
      <c r="S9" s="351"/>
      <c r="T9" s="351"/>
      <c r="U9" s="351"/>
      <c r="V9" s="351"/>
      <c r="W9" s="351"/>
      <c r="X9" s="351"/>
      <c r="Y9" s="351"/>
      <c r="Z9" s="351"/>
      <c r="AA9" s="351"/>
      <c r="AC9" s="351"/>
      <c r="AD9" s="351"/>
      <c r="AE9" s="351"/>
      <c r="AF9" s="351"/>
      <c r="AG9" s="351"/>
      <c r="AH9" s="351"/>
    </row>
    <row r="10" spans="1:34">
      <c r="A10" s="93"/>
      <c r="B10" s="351" t="s">
        <v>350</v>
      </c>
      <c r="C10" s="351"/>
      <c r="D10" s="351"/>
      <c r="E10" s="351"/>
      <c r="F10" s="351"/>
      <c r="G10" s="352"/>
      <c r="H10" s="350" t="s">
        <v>351</v>
      </c>
      <c r="I10" s="351"/>
      <c r="J10" s="351"/>
      <c r="K10" s="351"/>
      <c r="L10" s="351"/>
      <c r="M10" s="351"/>
      <c r="N10" s="351"/>
      <c r="O10" s="351"/>
      <c r="P10" s="351"/>
      <c r="Q10" s="352"/>
      <c r="R10" s="351"/>
      <c r="S10" s="351"/>
      <c r="T10" s="351"/>
      <c r="U10" s="351"/>
      <c r="V10" s="351"/>
      <c r="W10" s="351"/>
      <c r="X10" s="351"/>
      <c r="Y10" s="351"/>
      <c r="Z10" s="351"/>
      <c r="AA10" s="351"/>
      <c r="AB10" s="351"/>
      <c r="AC10" s="351"/>
      <c r="AD10" s="351"/>
      <c r="AE10" s="351"/>
      <c r="AF10" s="351"/>
      <c r="AG10" s="351"/>
      <c r="AH10" s="351"/>
    </row>
    <row r="11" spans="1:34">
      <c r="A11" s="96"/>
      <c r="B11" s="351"/>
      <c r="C11" s="351"/>
      <c r="D11" s="351" t="s">
        <v>352</v>
      </c>
      <c r="E11" s="351"/>
      <c r="F11" s="351"/>
      <c r="G11" s="352"/>
      <c r="H11" s="350" t="s">
        <v>353</v>
      </c>
      <c r="I11" s="351"/>
      <c r="J11" s="351"/>
      <c r="K11" s="351"/>
      <c r="L11" s="351"/>
      <c r="M11" s="351"/>
      <c r="N11" s="351"/>
      <c r="O11" s="351"/>
      <c r="P11" s="351"/>
      <c r="Q11" s="352"/>
      <c r="R11" s="351"/>
      <c r="S11" s="351"/>
      <c r="T11" s="351"/>
      <c r="U11" s="351"/>
      <c r="V11" s="351"/>
      <c r="W11" s="351"/>
      <c r="X11" s="351"/>
      <c r="Y11" s="351"/>
      <c r="Z11" s="351"/>
      <c r="AA11" s="351"/>
      <c r="AB11" s="351"/>
      <c r="AC11" s="351"/>
      <c r="AD11" s="351"/>
      <c r="AE11" s="351"/>
      <c r="AF11" s="351"/>
      <c r="AG11" s="351"/>
      <c r="AH11" s="351"/>
    </row>
    <row r="12" spans="1:34">
      <c r="A12" s="96"/>
      <c r="B12" s="351" t="s">
        <v>354</v>
      </c>
      <c r="C12" s="351"/>
      <c r="D12" s="351" t="s">
        <v>355</v>
      </c>
      <c r="E12" s="351"/>
      <c r="F12" s="351"/>
      <c r="G12" s="352"/>
      <c r="H12" s="350" t="s">
        <v>356</v>
      </c>
      <c r="I12" s="351"/>
      <c r="J12" s="351"/>
      <c r="K12" s="351"/>
      <c r="L12" s="351"/>
      <c r="M12" s="351"/>
      <c r="N12" s="351"/>
      <c r="O12" s="351"/>
      <c r="P12" s="351"/>
      <c r="Q12" s="352"/>
      <c r="R12" s="351"/>
      <c r="S12" s="351"/>
      <c r="T12" s="351"/>
      <c r="U12" s="351"/>
      <c r="V12" s="351"/>
      <c r="W12" s="351"/>
      <c r="X12" s="351"/>
      <c r="Y12" s="351"/>
      <c r="Z12" s="351"/>
      <c r="AA12" s="351"/>
      <c r="AB12" s="351"/>
      <c r="AC12" s="351"/>
      <c r="AD12" s="351"/>
      <c r="AE12" s="351"/>
      <c r="AF12" s="351"/>
      <c r="AG12" s="351"/>
      <c r="AH12" s="351"/>
    </row>
    <row r="13" spans="1:34">
      <c r="A13" s="96"/>
      <c r="B13" s="351" t="s">
        <v>357</v>
      </c>
      <c r="C13" s="351"/>
      <c r="D13" s="351"/>
      <c r="E13" s="351"/>
      <c r="F13" s="351"/>
      <c r="G13" s="352"/>
      <c r="H13" s="350" t="s">
        <v>358</v>
      </c>
      <c r="I13" s="351"/>
      <c r="J13" s="351"/>
      <c r="K13" s="351"/>
      <c r="L13" s="351"/>
      <c r="M13" s="351"/>
      <c r="N13" s="351"/>
      <c r="O13" s="351"/>
      <c r="P13" s="351"/>
      <c r="Q13" s="352"/>
      <c r="R13" s="351"/>
      <c r="S13" s="351"/>
      <c r="T13" s="351"/>
      <c r="U13" s="351"/>
      <c r="V13" s="351"/>
      <c r="W13" s="351"/>
      <c r="X13" s="351"/>
      <c r="Y13" s="351"/>
      <c r="Z13" s="351"/>
      <c r="AA13" s="351"/>
      <c r="AB13" s="351"/>
      <c r="AC13" s="351"/>
      <c r="AD13" s="351"/>
      <c r="AE13" s="351"/>
      <c r="AF13" s="351"/>
      <c r="AG13" s="351"/>
      <c r="AH13" s="351"/>
    </row>
    <row r="14" spans="1:34">
      <c r="A14" s="96"/>
      <c r="B14" s="351" t="s">
        <v>359</v>
      </c>
      <c r="C14" s="351"/>
      <c r="D14" s="351" t="s">
        <v>360</v>
      </c>
      <c r="E14" s="351"/>
      <c r="F14" s="351"/>
      <c r="G14" s="352"/>
      <c r="H14" s="350"/>
      <c r="I14" s="351"/>
      <c r="J14" s="351"/>
      <c r="K14" s="351"/>
      <c r="L14" s="351"/>
      <c r="M14" s="351"/>
      <c r="N14" s="351"/>
      <c r="O14" s="351"/>
      <c r="P14" s="351"/>
      <c r="Q14" s="352"/>
      <c r="R14" s="351"/>
      <c r="S14" s="351"/>
      <c r="T14" s="351"/>
      <c r="U14" s="351"/>
      <c r="V14" s="351"/>
      <c r="W14" s="351"/>
      <c r="X14" s="351"/>
      <c r="Y14" s="351"/>
      <c r="Z14" s="351"/>
      <c r="AA14" s="351"/>
      <c r="AB14" s="351"/>
      <c r="AC14" s="351"/>
      <c r="AD14" s="351"/>
      <c r="AE14" s="351"/>
      <c r="AF14" s="351"/>
      <c r="AG14" s="351"/>
      <c r="AH14" s="351"/>
    </row>
    <row r="15" spans="1:34">
      <c r="A15" s="96"/>
      <c r="B15" s="351" t="s">
        <v>361</v>
      </c>
      <c r="C15" s="351"/>
      <c r="D15" s="351" t="s">
        <v>362</v>
      </c>
      <c r="E15" s="351"/>
      <c r="F15" s="351"/>
      <c r="G15" s="352"/>
      <c r="H15" s="350" t="s">
        <v>363</v>
      </c>
      <c r="I15" s="351"/>
      <c r="J15" s="351"/>
      <c r="K15" s="351"/>
      <c r="L15" s="351"/>
      <c r="M15" s="351"/>
      <c r="N15" s="351"/>
      <c r="O15" s="351"/>
      <c r="P15" s="351"/>
      <c r="Q15" s="352"/>
      <c r="R15" s="351"/>
      <c r="S15" s="351"/>
      <c r="T15" s="351"/>
      <c r="U15" s="351"/>
      <c r="V15" s="351"/>
      <c r="W15" s="351"/>
      <c r="X15" s="351"/>
      <c r="Y15" s="351"/>
      <c r="Z15" s="351"/>
      <c r="AA15" s="351"/>
      <c r="AB15" s="351"/>
      <c r="AC15" s="351"/>
      <c r="AD15" s="351"/>
      <c r="AE15" s="351"/>
      <c r="AF15" s="351"/>
      <c r="AG15" s="351"/>
      <c r="AH15" s="351"/>
    </row>
    <row r="16" spans="1:34">
      <c r="A16" s="96"/>
      <c r="B16" s="351" t="s">
        <v>364</v>
      </c>
      <c r="C16" s="351"/>
      <c r="D16" s="351" t="s">
        <v>365</v>
      </c>
      <c r="E16" s="351"/>
      <c r="F16" s="351"/>
      <c r="G16" s="352"/>
      <c r="H16" s="350" t="s">
        <v>366</v>
      </c>
      <c r="I16" s="351"/>
      <c r="J16" s="351"/>
      <c r="K16" s="351"/>
      <c r="L16" s="351"/>
      <c r="M16" s="351"/>
      <c r="N16" s="351"/>
      <c r="O16" s="351"/>
      <c r="P16" s="351"/>
      <c r="Q16" s="352"/>
      <c r="R16" s="351"/>
      <c r="S16" s="351"/>
      <c r="T16" s="351"/>
      <c r="U16" s="351"/>
      <c r="V16" s="351"/>
      <c r="W16" s="351"/>
      <c r="X16" s="351"/>
      <c r="Y16" s="351"/>
      <c r="Z16" s="351"/>
      <c r="AA16" s="351"/>
      <c r="AB16" s="351"/>
      <c r="AC16" s="351"/>
      <c r="AD16" s="351"/>
      <c r="AE16" s="351"/>
      <c r="AF16" s="351"/>
      <c r="AG16" s="351"/>
      <c r="AH16" s="351"/>
    </row>
    <row r="17" spans="1:34">
      <c r="A17" s="96"/>
      <c r="B17" s="351"/>
      <c r="C17" s="351"/>
      <c r="D17" s="351" t="s">
        <v>367</v>
      </c>
      <c r="E17" s="351"/>
      <c r="F17" s="351"/>
      <c r="G17" s="352"/>
      <c r="H17" s="350" t="s">
        <v>368</v>
      </c>
      <c r="I17" s="351"/>
      <c r="J17" s="351"/>
      <c r="K17" s="351"/>
      <c r="L17" s="351"/>
      <c r="M17" s="351"/>
      <c r="N17" s="351"/>
      <c r="O17" s="351"/>
      <c r="P17" s="351"/>
      <c r="Q17" s="352"/>
      <c r="R17" s="351"/>
      <c r="S17" s="351"/>
      <c r="T17" s="351"/>
      <c r="U17" s="351"/>
      <c r="V17" s="351"/>
      <c r="W17" s="351"/>
      <c r="X17" s="351"/>
      <c r="Y17" s="351"/>
      <c r="Z17" s="351"/>
      <c r="AA17" s="351"/>
      <c r="AB17" s="351"/>
      <c r="AC17" s="351"/>
      <c r="AD17" s="351"/>
      <c r="AE17" s="351"/>
      <c r="AF17" s="351"/>
      <c r="AG17" s="351"/>
      <c r="AH17" s="351"/>
    </row>
    <row r="18" spans="1:34">
      <c r="A18" s="96"/>
      <c r="B18" s="351"/>
      <c r="C18" s="351"/>
      <c r="D18" s="351"/>
      <c r="E18" s="351"/>
      <c r="F18" s="351"/>
      <c r="G18" s="352"/>
      <c r="H18" s="350" t="s">
        <v>369</v>
      </c>
      <c r="I18" s="351"/>
      <c r="J18" s="351"/>
      <c r="K18" s="351"/>
      <c r="L18" s="351"/>
      <c r="M18" s="351"/>
      <c r="N18" s="351"/>
      <c r="O18" s="351"/>
      <c r="P18" s="351"/>
      <c r="Q18" s="352"/>
      <c r="R18" s="351"/>
      <c r="S18" s="351"/>
      <c r="T18" s="351"/>
      <c r="U18" s="351"/>
      <c r="V18" s="351"/>
      <c r="W18" s="351"/>
      <c r="X18" s="351"/>
      <c r="Y18" s="351"/>
      <c r="Z18" s="351"/>
      <c r="AA18" s="351"/>
      <c r="AB18" s="351"/>
      <c r="AC18" s="351"/>
      <c r="AD18" s="351"/>
      <c r="AE18" s="351"/>
      <c r="AF18" s="351"/>
      <c r="AG18" s="351"/>
      <c r="AH18" s="351"/>
    </row>
    <row r="19" spans="1:34">
      <c r="A19" s="96"/>
      <c r="B19" s="351"/>
      <c r="C19" s="351"/>
      <c r="D19" s="351"/>
      <c r="E19" s="351"/>
      <c r="F19" s="351"/>
      <c r="G19" s="352"/>
      <c r="H19" s="350" t="s">
        <v>370</v>
      </c>
      <c r="I19" s="351"/>
      <c r="J19" s="351"/>
      <c r="K19" s="351"/>
      <c r="L19" s="351"/>
      <c r="M19" s="351"/>
      <c r="N19" s="351"/>
      <c r="O19" s="351"/>
      <c r="P19" s="351"/>
      <c r="Q19" s="352"/>
      <c r="R19" s="351"/>
      <c r="S19" s="351"/>
      <c r="T19" s="351"/>
      <c r="U19" s="351"/>
      <c r="V19" s="351"/>
      <c r="W19" s="351"/>
      <c r="X19" s="351"/>
      <c r="Y19" s="351"/>
      <c r="Z19" s="351"/>
      <c r="AA19" s="351"/>
      <c r="AB19" s="351"/>
      <c r="AC19" s="351"/>
      <c r="AD19" s="351"/>
      <c r="AE19" s="351"/>
      <c r="AF19" s="351"/>
      <c r="AG19" s="351"/>
      <c r="AH19" s="351"/>
    </row>
    <row r="20" spans="1:34">
      <c r="A20" s="96"/>
      <c r="B20" s="351"/>
      <c r="C20" s="351"/>
      <c r="D20" s="351"/>
      <c r="E20" s="351"/>
      <c r="F20" s="351"/>
      <c r="G20" s="352"/>
      <c r="H20" s="350"/>
      <c r="I20" s="351"/>
      <c r="J20" s="351"/>
      <c r="K20" s="351"/>
      <c r="L20" s="351"/>
      <c r="M20" s="351"/>
      <c r="N20" s="351"/>
      <c r="O20" s="351"/>
      <c r="P20" s="351"/>
      <c r="Q20" s="352"/>
      <c r="R20" s="351"/>
      <c r="S20" s="351"/>
      <c r="T20" s="351"/>
      <c r="U20" s="351"/>
      <c r="V20" s="351"/>
      <c r="W20" s="351"/>
      <c r="X20" s="351"/>
      <c r="Y20" s="351"/>
      <c r="Z20" s="351"/>
      <c r="AA20" s="351"/>
      <c r="AB20" s="351"/>
      <c r="AC20" s="351"/>
      <c r="AD20" s="351"/>
      <c r="AE20" s="351"/>
      <c r="AF20" s="351"/>
      <c r="AG20" s="351"/>
      <c r="AH20" s="351"/>
    </row>
    <row r="21" spans="1:34">
      <c r="A21" s="533" t="s">
        <v>381</v>
      </c>
      <c r="B21" s="101" t="s">
        <v>381</v>
      </c>
      <c r="C21" s="101"/>
      <c r="D21" s="163"/>
      <c r="E21" s="560"/>
      <c r="F21" s="560"/>
      <c r="G21" s="491" t="s">
        <v>381</v>
      </c>
      <c r="H21" s="533"/>
      <c r="I21" s="561" t="s">
        <v>371</v>
      </c>
      <c r="J21" s="562"/>
      <c r="K21" s="563" t="s">
        <v>372</v>
      </c>
      <c r="L21" s="102"/>
      <c r="M21" s="564" t="s">
        <v>373</v>
      </c>
      <c r="N21" s="565"/>
      <c r="O21" s="564" t="s">
        <v>374</v>
      </c>
      <c r="P21" s="565"/>
      <c r="Q21" s="491"/>
    </row>
    <row r="22" spans="1:34">
      <c r="A22" s="358" t="s">
        <v>381</v>
      </c>
      <c r="B22" s="97"/>
      <c r="C22" s="97"/>
      <c r="D22" s="108" t="s">
        <v>375</v>
      </c>
      <c r="E22" s="359" t="s">
        <v>1664</v>
      </c>
      <c r="F22" s="108" t="s">
        <v>1665</v>
      </c>
      <c r="G22" s="362" t="s">
        <v>1666</v>
      </c>
      <c r="H22" s="363" t="s">
        <v>7</v>
      </c>
      <c r="I22" s="107"/>
      <c r="J22" s="102"/>
      <c r="K22" s="359" t="s">
        <v>1667</v>
      </c>
      <c r="L22" s="359" t="s">
        <v>1668</v>
      </c>
      <c r="M22" s="494"/>
      <c r="N22" s="107"/>
      <c r="O22" s="107"/>
      <c r="Q22" s="357"/>
    </row>
    <row r="23" spans="1:34">
      <c r="A23" s="363" t="s">
        <v>1468</v>
      </c>
      <c r="B23" s="97"/>
      <c r="C23" s="97"/>
      <c r="D23" s="108" t="s">
        <v>1669</v>
      </c>
      <c r="E23" s="359" t="s">
        <v>1670</v>
      </c>
      <c r="F23" s="108" t="s">
        <v>1671</v>
      </c>
      <c r="G23" s="362" t="s">
        <v>1672</v>
      </c>
      <c r="H23" s="363" t="s">
        <v>12</v>
      </c>
      <c r="I23" s="359" t="s">
        <v>1673</v>
      </c>
      <c r="J23" s="359" t="s">
        <v>1674</v>
      </c>
      <c r="K23" s="359" t="s">
        <v>1675</v>
      </c>
      <c r="L23" s="359" t="s">
        <v>12</v>
      </c>
      <c r="M23" s="359" t="s">
        <v>15</v>
      </c>
      <c r="N23" s="359" t="s">
        <v>2043</v>
      </c>
      <c r="O23" s="359" t="s">
        <v>1676</v>
      </c>
      <c r="P23" s="215" t="s">
        <v>1677</v>
      </c>
      <c r="Q23" s="362" t="s">
        <v>1468</v>
      </c>
    </row>
    <row r="24" spans="1:34">
      <c r="A24" s="363" t="s">
        <v>1471</v>
      </c>
      <c r="B24" s="97" t="s">
        <v>1678</v>
      </c>
      <c r="C24" s="97"/>
      <c r="D24" s="108" t="s">
        <v>1679</v>
      </c>
      <c r="E24" s="359" t="s">
        <v>1680</v>
      </c>
      <c r="F24" s="108" t="s">
        <v>1681</v>
      </c>
      <c r="G24" s="357"/>
      <c r="H24" s="358"/>
      <c r="I24" s="107"/>
      <c r="J24" s="107"/>
      <c r="K24" s="359" t="s">
        <v>1682</v>
      </c>
      <c r="L24" s="107"/>
      <c r="M24" s="107"/>
      <c r="N24" s="107"/>
      <c r="O24" s="359" t="s">
        <v>2052</v>
      </c>
      <c r="P24" s="359" t="s">
        <v>1683</v>
      </c>
      <c r="Q24" s="362" t="s">
        <v>1471</v>
      </c>
    </row>
    <row r="25" spans="1:34">
      <c r="A25" s="358"/>
      <c r="B25" s="97"/>
      <c r="C25" s="97"/>
      <c r="D25" s="161"/>
      <c r="E25" s="107"/>
      <c r="F25" s="161"/>
      <c r="G25" s="357"/>
      <c r="H25" s="358"/>
      <c r="I25" s="107"/>
      <c r="J25" s="107"/>
      <c r="K25" s="359" t="s">
        <v>1684</v>
      </c>
      <c r="L25" s="107"/>
      <c r="M25" s="107"/>
      <c r="N25" s="107"/>
      <c r="O25" s="359" t="s">
        <v>1685</v>
      </c>
      <c r="P25" s="359" t="s">
        <v>1686</v>
      </c>
      <c r="Q25" s="357"/>
    </row>
    <row r="26" spans="1:34">
      <c r="A26" s="358"/>
      <c r="B26" s="97"/>
      <c r="C26" s="97"/>
      <c r="D26" s="161"/>
      <c r="E26" s="107"/>
      <c r="F26" s="161"/>
      <c r="G26" s="357"/>
      <c r="H26" s="358"/>
      <c r="I26" s="107"/>
      <c r="J26" s="107"/>
      <c r="K26" s="359" t="s">
        <v>1687</v>
      </c>
      <c r="L26" s="107"/>
      <c r="M26" s="107"/>
      <c r="N26" s="107"/>
      <c r="O26" s="107"/>
      <c r="P26" s="107"/>
      <c r="Q26" s="357"/>
    </row>
    <row r="27" spans="1:34">
      <c r="A27" s="358"/>
      <c r="B27" s="106" t="s">
        <v>1574</v>
      </c>
      <c r="C27" s="97"/>
      <c r="D27" s="114" t="s">
        <v>1575</v>
      </c>
      <c r="E27" s="106" t="s">
        <v>1576</v>
      </c>
      <c r="F27" s="108" t="s">
        <v>1577</v>
      </c>
      <c r="G27" s="362" t="s">
        <v>1578</v>
      </c>
      <c r="H27" s="129" t="s">
        <v>2102</v>
      </c>
      <c r="I27" s="108" t="s">
        <v>2103</v>
      </c>
      <c r="J27" s="106" t="s">
        <v>2104</v>
      </c>
      <c r="K27" s="108" t="s">
        <v>1688</v>
      </c>
      <c r="L27" s="108" t="s">
        <v>2106</v>
      </c>
      <c r="M27" s="108" t="s">
        <v>1689</v>
      </c>
      <c r="N27" s="108" t="s">
        <v>1690</v>
      </c>
      <c r="O27" s="359" t="s">
        <v>1691</v>
      </c>
      <c r="P27" s="106" t="s">
        <v>1692</v>
      </c>
      <c r="Q27" s="566"/>
    </row>
    <row r="28" spans="1:34">
      <c r="A28" s="479" t="s">
        <v>1479</v>
      </c>
      <c r="B28" s="1261" t="s">
        <v>1693</v>
      </c>
      <c r="C28" s="567"/>
      <c r="D28" s="1191"/>
      <c r="E28" s="1192"/>
      <c r="F28" s="1192"/>
      <c r="G28" s="1193"/>
      <c r="H28" s="1194"/>
      <c r="I28" s="1192"/>
      <c r="J28" s="1192"/>
      <c r="K28" s="1195"/>
      <c r="L28" s="1195"/>
      <c r="M28" s="1195"/>
      <c r="N28" s="1195"/>
      <c r="O28" s="1195"/>
      <c r="P28" s="639"/>
      <c r="Q28" s="481" t="s">
        <v>1479</v>
      </c>
    </row>
    <row r="29" spans="1:34">
      <c r="A29" s="363" t="s">
        <v>1480</v>
      </c>
      <c r="B29" s="426"/>
      <c r="C29" s="426"/>
      <c r="D29" s="334"/>
      <c r="E29" s="377"/>
      <c r="F29" s="377"/>
      <c r="G29" s="568" t="s">
        <v>381</v>
      </c>
      <c r="H29" s="569"/>
      <c r="I29" s="570" t="s">
        <v>381</v>
      </c>
      <c r="J29" s="570"/>
      <c r="K29" s="377"/>
      <c r="L29" s="377"/>
      <c r="M29" s="377"/>
      <c r="N29" s="377"/>
      <c r="O29" s="377"/>
      <c r="P29" s="459"/>
      <c r="Q29" s="362" t="s">
        <v>1480</v>
      </c>
    </row>
    <row r="30" spans="1:34">
      <c r="A30" s="363" t="s">
        <v>1481</v>
      </c>
      <c r="B30" s="426" t="s">
        <v>2184</v>
      </c>
      <c r="C30" s="426"/>
      <c r="D30" s="334" t="s">
        <v>521</v>
      </c>
      <c r="E30" s="384">
        <v>2337500</v>
      </c>
      <c r="F30" s="384">
        <v>51131</v>
      </c>
      <c r="G30" s="568">
        <v>2011</v>
      </c>
      <c r="H30" s="569">
        <v>2022</v>
      </c>
      <c r="I30" s="1331">
        <v>40906</v>
      </c>
      <c r="J30" s="1331">
        <v>44880</v>
      </c>
      <c r="K30" s="384">
        <v>1899750</v>
      </c>
      <c r="L30" s="384">
        <v>212500</v>
      </c>
      <c r="M30" s="1362">
        <v>56150</v>
      </c>
      <c r="N30" s="1362">
        <v>56525</v>
      </c>
      <c r="O30" s="1333">
        <v>0</v>
      </c>
      <c r="P30" s="1334">
        <v>2222</v>
      </c>
      <c r="Q30" s="362" t="s">
        <v>1481</v>
      </c>
    </row>
    <row r="31" spans="1:34">
      <c r="A31" s="363" t="s">
        <v>1482</v>
      </c>
      <c r="B31" s="426"/>
      <c r="C31" s="426"/>
      <c r="D31" s="334"/>
      <c r="E31" s="384"/>
      <c r="F31" s="384"/>
      <c r="G31" s="568"/>
      <c r="H31" s="569"/>
      <c r="I31" s="570"/>
      <c r="J31" s="570"/>
      <c r="K31" s="384"/>
      <c r="L31" s="384"/>
      <c r="M31" s="377"/>
      <c r="N31" s="1362"/>
      <c r="O31" s="1333"/>
      <c r="P31" s="1334"/>
      <c r="Q31" s="362" t="s">
        <v>1482</v>
      </c>
    </row>
    <row r="32" spans="1:34">
      <c r="A32" s="363" t="s">
        <v>1483</v>
      </c>
      <c r="B32" s="426" t="s">
        <v>2185</v>
      </c>
      <c r="C32" s="426"/>
      <c r="D32" s="334" t="s">
        <v>2186</v>
      </c>
      <c r="E32" s="384">
        <v>3935000</v>
      </c>
      <c r="F32" s="384"/>
      <c r="G32" s="568">
        <v>2011</v>
      </c>
      <c r="H32" s="569">
        <v>2030</v>
      </c>
      <c r="I32" s="1332" t="s">
        <v>612</v>
      </c>
      <c r="J32" s="1332" t="s">
        <v>612</v>
      </c>
      <c r="K32" s="384">
        <v>3175000</v>
      </c>
      <c r="L32" s="384">
        <v>235000</v>
      </c>
      <c r="M32" s="1362">
        <v>112850</v>
      </c>
      <c r="N32" s="1362">
        <v>113306</v>
      </c>
      <c r="O32" s="1333">
        <v>0</v>
      </c>
      <c r="P32" s="1334">
        <v>4470</v>
      </c>
      <c r="Q32" s="362" t="s">
        <v>1483</v>
      </c>
    </row>
    <row r="33" spans="1:17">
      <c r="A33" s="363" t="s">
        <v>1484</v>
      </c>
      <c r="B33" s="426"/>
      <c r="C33" s="426"/>
      <c r="D33" s="334"/>
      <c r="E33" s="384"/>
      <c r="F33" s="384"/>
      <c r="G33" s="568"/>
      <c r="H33" s="569"/>
      <c r="I33" s="570"/>
      <c r="J33" s="570"/>
      <c r="K33" s="384"/>
      <c r="L33" s="384"/>
      <c r="M33" s="377"/>
      <c r="N33" s="377"/>
      <c r="O33" s="1333"/>
      <c r="P33" s="1334"/>
      <c r="Q33" s="362" t="s">
        <v>1484</v>
      </c>
    </row>
    <row r="34" spans="1:17">
      <c r="A34" s="363" t="s">
        <v>1485</v>
      </c>
      <c r="B34" s="426"/>
      <c r="C34" s="426"/>
      <c r="D34" s="334"/>
      <c r="E34" s="384"/>
      <c r="F34" s="384"/>
      <c r="G34" s="568"/>
      <c r="H34" s="569"/>
      <c r="I34" s="1376"/>
      <c r="J34" s="1376"/>
      <c r="K34" s="384"/>
      <c r="L34" s="384"/>
      <c r="M34" s="377"/>
      <c r="N34" s="377"/>
      <c r="O34" s="1333"/>
      <c r="P34" s="1334"/>
      <c r="Q34" s="362" t="s">
        <v>1485</v>
      </c>
    </row>
    <row r="35" spans="1:17">
      <c r="A35" s="363" t="s">
        <v>1486</v>
      </c>
      <c r="B35" s="426"/>
      <c r="C35" s="426"/>
      <c r="D35" s="334"/>
      <c r="E35" s="384"/>
      <c r="F35" s="384"/>
      <c r="G35" s="568"/>
      <c r="H35" s="569"/>
      <c r="I35" s="570"/>
      <c r="J35" s="570"/>
      <c r="K35" s="384"/>
      <c r="L35" s="384"/>
      <c r="M35" s="384"/>
      <c r="N35" s="384"/>
      <c r="O35" s="384"/>
      <c r="P35" s="461"/>
      <c r="Q35" s="362" t="s">
        <v>1486</v>
      </c>
    </row>
    <row r="36" spans="1:17">
      <c r="A36" s="363" t="s">
        <v>1487</v>
      </c>
      <c r="B36" s="426"/>
      <c r="C36" s="426"/>
      <c r="D36" s="334"/>
      <c r="E36" s="384"/>
      <c r="F36" s="384"/>
      <c r="G36" s="568"/>
      <c r="H36" s="569"/>
      <c r="I36" s="570"/>
      <c r="J36" s="570"/>
      <c r="K36" s="384"/>
      <c r="L36" s="384"/>
      <c r="M36" s="384"/>
      <c r="N36" s="384"/>
      <c r="O36" s="384"/>
      <c r="P36" s="461"/>
      <c r="Q36" s="362" t="s">
        <v>1487</v>
      </c>
    </row>
    <row r="37" spans="1:17">
      <c r="A37" s="363" t="s">
        <v>1488</v>
      </c>
      <c r="B37" s="426"/>
      <c r="C37" s="426"/>
      <c r="D37" s="334"/>
      <c r="E37" s="384"/>
      <c r="F37" s="384"/>
      <c r="G37" s="568"/>
      <c r="H37" s="569"/>
      <c r="I37" s="570"/>
      <c r="J37" s="570"/>
      <c r="K37" s="384"/>
      <c r="L37" s="384"/>
      <c r="M37" s="384"/>
      <c r="N37" s="384"/>
      <c r="O37" s="384"/>
      <c r="P37" s="461"/>
      <c r="Q37" s="362" t="s">
        <v>1488</v>
      </c>
    </row>
    <row r="38" spans="1:17">
      <c r="A38" s="363" t="s">
        <v>1489</v>
      </c>
      <c r="B38" s="426"/>
      <c r="C38" s="426"/>
      <c r="D38" s="334"/>
      <c r="E38" s="384"/>
      <c r="F38" s="384"/>
      <c r="G38" s="568"/>
      <c r="H38" s="569"/>
      <c r="I38" s="570"/>
      <c r="J38" s="570"/>
      <c r="K38" s="384"/>
      <c r="L38" s="384"/>
      <c r="M38" s="384"/>
      <c r="N38" s="384"/>
      <c r="O38" s="384"/>
      <c r="P38" s="461"/>
      <c r="Q38" s="362" t="s">
        <v>1489</v>
      </c>
    </row>
    <row r="39" spans="1:17">
      <c r="A39" s="363" t="s">
        <v>1490</v>
      </c>
      <c r="B39" s="426"/>
      <c r="C39" s="426"/>
      <c r="D39" s="334"/>
      <c r="E39" s="384"/>
      <c r="F39" s="384"/>
      <c r="G39" s="568"/>
      <c r="H39" s="569"/>
      <c r="I39" s="570"/>
      <c r="J39" s="570"/>
      <c r="K39" s="384"/>
      <c r="L39" s="384"/>
      <c r="M39" s="384"/>
      <c r="N39" s="384"/>
      <c r="O39" s="384"/>
      <c r="P39" s="461"/>
      <c r="Q39" s="362" t="s">
        <v>1490</v>
      </c>
    </row>
    <row r="40" spans="1:17">
      <c r="A40" s="363" t="s">
        <v>1491</v>
      </c>
      <c r="B40" s="426"/>
      <c r="C40" s="426"/>
      <c r="D40" s="334"/>
      <c r="E40" s="384"/>
      <c r="F40" s="384"/>
      <c r="G40" s="568"/>
      <c r="H40" s="569"/>
      <c r="I40" s="570"/>
      <c r="J40" s="570"/>
      <c r="K40" s="384"/>
      <c r="L40" s="384"/>
      <c r="M40" s="384"/>
      <c r="N40" s="384"/>
      <c r="O40" s="384"/>
      <c r="P40" s="461"/>
      <c r="Q40" s="362" t="s">
        <v>1491</v>
      </c>
    </row>
    <row r="41" spans="1:17">
      <c r="A41" s="363" t="s">
        <v>1492</v>
      </c>
      <c r="B41" s="426"/>
      <c r="C41" s="426"/>
      <c r="D41" s="334"/>
      <c r="E41" s="384"/>
      <c r="F41" s="384"/>
      <c r="G41" s="568"/>
      <c r="H41" s="569"/>
      <c r="I41" s="570"/>
      <c r="J41" s="570"/>
      <c r="K41" s="384"/>
      <c r="L41" s="384"/>
      <c r="M41" s="384"/>
      <c r="N41" s="384"/>
      <c r="O41" s="384"/>
      <c r="P41" s="461"/>
      <c r="Q41" s="362" t="s">
        <v>1492</v>
      </c>
    </row>
    <row r="42" spans="1:17">
      <c r="A42" s="363" t="s">
        <v>1493</v>
      </c>
      <c r="B42" s="426"/>
      <c r="C42" s="426"/>
      <c r="D42" s="334"/>
      <c r="E42" s="384"/>
      <c r="F42" s="384"/>
      <c r="G42" s="568"/>
      <c r="H42" s="569"/>
      <c r="I42" s="570"/>
      <c r="J42" s="570"/>
      <c r="K42" s="384"/>
      <c r="L42" s="384"/>
      <c r="M42" s="384"/>
      <c r="N42" s="384"/>
      <c r="O42" s="384"/>
      <c r="P42" s="461"/>
      <c r="Q42" s="362" t="s">
        <v>1493</v>
      </c>
    </row>
    <row r="43" spans="1:17">
      <c r="A43" s="363" t="s">
        <v>1494</v>
      </c>
      <c r="B43" s="426"/>
      <c r="C43" s="426"/>
      <c r="D43" s="334"/>
      <c r="E43" s="384"/>
      <c r="F43" s="384"/>
      <c r="G43" s="568"/>
      <c r="H43" s="569"/>
      <c r="I43" s="570"/>
      <c r="J43" s="570"/>
      <c r="K43" s="384"/>
      <c r="L43" s="384"/>
      <c r="M43" s="384"/>
      <c r="N43" s="384"/>
      <c r="O43" s="384"/>
      <c r="P43" s="461"/>
      <c r="Q43" s="362" t="s">
        <v>1494</v>
      </c>
    </row>
    <row r="44" spans="1:17">
      <c r="A44" s="363" t="s">
        <v>1495</v>
      </c>
      <c r="B44" s="426"/>
      <c r="C44" s="426"/>
      <c r="D44" s="334"/>
      <c r="E44" s="384"/>
      <c r="F44" s="384"/>
      <c r="G44" s="568"/>
      <c r="H44" s="569"/>
      <c r="I44" s="570"/>
      <c r="J44" s="570"/>
      <c r="K44" s="384"/>
      <c r="L44" s="384"/>
      <c r="M44" s="384"/>
      <c r="N44" s="384"/>
      <c r="O44" s="384"/>
      <c r="P44" s="461"/>
      <c r="Q44" s="362" t="s">
        <v>1495</v>
      </c>
    </row>
    <row r="45" spans="1:17">
      <c r="A45" s="363" t="s">
        <v>1496</v>
      </c>
      <c r="B45" s="426"/>
      <c r="C45" s="426"/>
      <c r="D45" s="334"/>
      <c r="E45" s="384"/>
      <c r="F45" s="384"/>
      <c r="G45" s="568"/>
      <c r="H45" s="569"/>
      <c r="I45" s="570"/>
      <c r="J45" s="570"/>
      <c r="K45" s="384"/>
      <c r="L45" s="384"/>
      <c r="M45" s="384"/>
      <c r="N45" s="384"/>
      <c r="O45" s="384"/>
      <c r="P45" s="461"/>
      <c r="Q45" s="362" t="s">
        <v>1496</v>
      </c>
    </row>
    <row r="46" spans="1:17">
      <c r="A46" s="363" t="s">
        <v>1497</v>
      </c>
      <c r="B46" s="471"/>
      <c r="C46" s="471"/>
      <c r="D46" s="1196"/>
      <c r="E46" s="572"/>
      <c r="F46" s="572"/>
      <c r="G46" s="1200"/>
      <c r="H46" s="1201"/>
      <c r="I46" s="1202"/>
      <c r="J46" s="1202"/>
      <c r="K46" s="572"/>
      <c r="L46" s="572"/>
      <c r="M46" s="572"/>
      <c r="N46" s="572"/>
      <c r="O46" s="572"/>
      <c r="P46" s="466"/>
      <c r="Q46" s="362" t="s">
        <v>1497</v>
      </c>
    </row>
    <row r="47" spans="1:17">
      <c r="A47" s="363" t="s">
        <v>1498</v>
      </c>
      <c r="B47" s="567" t="s">
        <v>1694</v>
      </c>
      <c r="C47" s="567"/>
      <c r="D47" s="573"/>
      <c r="E47" s="375">
        <f>SUM(E29:E46)</f>
        <v>6272500</v>
      </c>
      <c r="F47" s="375">
        <f>SUM(F29:F46)</f>
        <v>51131</v>
      </c>
      <c r="G47" s="574"/>
      <c r="H47" s="575"/>
      <c r="I47" s="576"/>
      <c r="J47" s="576"/>
      <c r="K47" s="375">
        <f t="shared" ref="K47:P47" si="0">SUM(K29:K46)</f>
        <v>5074750</v>
      </c>
      <c r="L47" s="375">
        <f t="shared" si="0"/>
        <v>447500</v>
      </c>
      <c r="M47" s="375">
        <f t="shared" si="0"/>
        <v>169000</v>
      </c>
      <c r="N47" s="375">
        <f t="shared" si="0"/>
        <v>169831</v>
      </c>
      <c r="O47" s="375">
        <f t="shared" si="0"/>
        <v>0</v>
      </c>
      <c r="P47" s="375">
        <f t="shared" si="0"/>
        <v>6692</v>
      </c>
      <c r="Q47" s="362" t="s">
        <v>1498</v>
      </c>
    </row>
    <row r="48" spans="1:17">
      <c r="A48" s="363" t="s">
        <v>1500</v>
      </c>
      <c r="B48" s="1262" t="s">
        <v>1695</v>
      </c>
      <c r="C48" s="112"/>
      <c r="D48" s="306"/>
      <c r="E48" s="1197"/>
      <c r="F48" s="1197"/>
      <c r="G48" s="1198"/>
      <c r="H48" s="1199"/>
      <c r="I48" s="1197"/>
      <c r="J48" s="1197"/>
      <c r="K48" s="639"/>
      <c r="L48" s="1192"/>
      <c r="M48" s="1192"/>
      <c r="N48" s="1192"/>
      <c r="O48" s="1192"/>
      <c r="P48" s="639"/>
      <c r="Q48" s="362" t="s">
        <v>1500</v>
      </c>
    </row>
    <row r="49" spans="1:17">
      <c r="A49" s="363" t="s">
        <v>1501</v>
      </c>
      <c r="B49" s="426"/>
      <c r="C49" s="426"/>
      <c r="D49" s="334"/>
      <c r="E49" s="377"/>
      <c r="F49" s="377"/>
      <c r="G49" s="568"/>
      <c r="H49" s="569"/>
      <c r="I49" s="570"/>
      <c r="J49" s="570"/>
      <c r="K49" s="377"/>
      <c r="L49" s="377"/>
      <c r="M49" s="377"/>
      <c r="N49" s="377"/>
      <c r="O49" s="377"/>
      <c r="P49" s="459"/>
      <c r="Q49" s="362" t="s">
        <v>1501</v>
      </c>
    </row>
    <row r="50" spans="1:17">
      <c r="A50" s="363" t="s">
        <v>1502</v>
      </c>
      <c r="B50" s="332" t="s">
        <v>1093</v>
      </c>
      <c r="C50" s="426"/>
      <c r="D50" s="334"/>
      <c r="E50" s="384"/>
      <c r="F50" s="384"/>
      <c r="G50" s="568"/>
      <c r="H50" s="569"/>
      <c r="I50" s="570"/>
      <c r="J50" s="570"/>
      <c r="K50" s="384"/>
      <c r="L50" s="384"/>
      <c r="M50" s="384"/>
      <c r="N50" s="384"/>
      <c r="O50" s="384"/>
      <c r="P50" s="461"/>
      <c r="Q50" s="362" t="s">
        <v>1502</v>
      </c>
    </row>
    <row r="51" spans="1:17">
      <c r="A51" s="363" t="s">
        <v>1503</v>
      </c>
      <c r="B51" s="426"/>
      <c r="C51" s="426"/>
      <c r="D51" s="334"/>
      <c r="E51" s="384"/>
      <c r="F51" s="384"/>
      <c r="G51" s="568"/>
      <c r="H51" s="569"/>
      <c r="I51" s="570"/>
      <c r="J51" s="570"/>
      <c r="K51" s="384"/>
      <c r="L51" s="384"/>
      <c r="M51" s="384"/>
      <c r="N51" s="384"/>
      <c r="O51" s="384"/>
      <c r="P51" s="461"/>
      <c r="Q51" s="362" t="s">
        <v>1503</v>
      </c>
    </row>
    <row r="52" spans="1:17">
      <c r="A52" s="363" t="s">
        <v>1696</v>
      </c>
      <c r="B52" s="426"/>
      <c r="C52" s="426"/>
      <c r="D52" s="334"/>
      <c r="E52" s="384"/>
      <c r="F52" s="384"/>
      <c r="G52" s="568"/>
      <c r="H52" s="569"/>
      <c r="I52" s="570"/>
      <c r="J52" s="570"/>
      <c r="K52" s="384"/>
      <c r="L52" s="384"/>
      <c r="M52" s="384"/>
      <c r="N52" s="384"/>
      <c r="O52" s="384"/>
      <c r="P52" s="461"/>
      <c r="Q52" s="362" t="s">
        <v>1696</v>
      </c>
    </row>
    <row r="53" spans="1:17">
      <c r="A53" s="363" t="s">
        <v>1697</v>
      </c>
      <c r="B53" s="471"/>
      <c r="C53" s="471"/>
      <c r="D53" s="1196"/>
      <c r="E53" s="572"/>
      <c r="F53" s="572"/>
      <c r="G53" s="1200"/>
      <c r="H53" s="1201"/>
      <c r="I53" s="1202"/>
      <c r="J53" s="1202"/>
      <c r="K53" s="572"/>
      <c r="L53" s="572"/>
      <c r="M53" s="572"/>
      <c r="N53" s="572"/>
      <c r="O53" s="572"/>
      <c r="P53" s="466"/>
      <c r="Q53" s="362" t="s">
        <v>1697</v>
      </c>
    </row>
    <row r="54" spans="1:17">
      <c r="A54" s="363" t="s">
        <v>1698</v>
      </c>
      <c r="B54" s="567" t="s">
        <v>1699</v>
      </c>
      <c r="C54" s="567"/>
      <c r="D54" s="573"/>
      <c r="E54" s="375">
        <f>SUM(E49:E53)</f>
        <v>0</v>
      </c>
      <c r="F54" s="375">
        <f>SUM(F49:F53)</f>
        <v>0</v>
      </c>
      <c r="G54" s="574"/>
      <c r="H54" s="575"/>
      <c r="I54" s="576"/>
      <c r="J54" s="576"/>
      <c r="K54" s="375">
        <f t="shared" ref="K54:P54" si="1">SUM(K49:K53)</f>
        <v>0</v>
      </c>
      <c r="L54" s="375">
        <f t="shared" si="1"/>
        <v>0</v>
      </c>
      <c r="M54" s="375">
        <f t="shared" si="1"/>
        <v>0</v>
      </c>
      <c r="N54" s="375">
        <f t="shared" si="1"/>
        <v>0</v>
      </c>
      <c r="O54" s="375">
        <f t="shared" si="1"/>
        <v>0</v>
      </c>
      <c r="P54" s="375">
        <f t="shared" si="1"/>
        <v>0</v>
      </c>
      <c r="Q54" s="362" t="s">
        <v>1698</v>
      </c>
    </row>
    <row r="55" spans="1:17">
      <c r="A55" s="363" t="s">
        <v>1700</v>
      </c>
      <c r="B55" s="1262" t="s">
        <v>1701</v>
      </c>
      <c r="C55" s="112"/>
      <c r="D55" s="306"/>
      <c r="E55" s="1197"/>
      <c r="F55" s="1197"/>
      <c r="G55" s="1198"/>
      <c r="H55" s="1199"/>
      <c r="I55" s="1197"/>
      <c r="J55" s="1197"/>
      <c r="K55" s="1197"/>
      <c r="L55" s="1197"/>
      <c r="M55" s="1197"/>
      <c r="N55" s="1197"/>
      <c r="O55" s="1197"/>
      <c r="P55" s="537"/>
      <c r="Q55" s="362" t="s">
        <v>1700</v>
      </c>
    </row>
    <row r="56" spans="1:17">
      <c r="A56" s="363" t="s">
        <v>1702</v>
      </c>
      <c r="B56" s="332" t="s">
        <v>2187</v>
      </c>
      <c r="C56" s="426"/>
      <c r="D56" s="334" t="s">
        <v>2182</v>
      </c>
      <c r="E56" s="384">
        <v>291751</v>
      </c>
      <c r="F56" s="384">
        <v>0</v>
      </c>
      <c r="G56" s="1330" t="s">
        <v>2183</v>
      </c>
      <c r="H56" s="569">
        <v>2016</v>
      </c>
      <c r="I56" s="1230" t="s">
        <v>612</v>
      </c>
      <c r="J56" s="1230" t="s">
        <v>612</v>
      </c>
      <c r="K56" s="384">
        <v>122663</v>
      </c>
      <c r="L56" s="384">
        <v>63746</v>
      </c>
      <c r="M56" s="384">
        <v>1350</v>
      </c>
      <c r="N56" s="384">
        <v>1350</v>
      </c>
      <c r="O56" s="384">
        <v>0</v>
      </c>
      <c r="P56" s="461">
        <v>0</v>
      </c>
      <c r="Q56" s="362" t="s">
        <v>1702</v>
      </c>
    </row>
    <row r="57" spans="1:17">
      <c r="A57" s="363">
        <v>31</v>
      </c>
      <c r="B57" s="332" t="s">
        <v>522</v>
      </c>
      <c r="C57" s="426"/>
      <c r="D57" s="334" t="s">
        <v>523</v>
      </c>
      <c r="E57" s="384">
        <v>65243</v>
      </c>
      <c r="F57" s="384">
        <v>0</v>
      </c>
      <c r="G57" s="568">
        <v>2011</v>
      </c>
      <c r="H57" s="569">
        <v>2014</v>
      </c>
      <c r="I57" s="1230" t="s">
        <v>612</v>
      </c>
      <c r="J57" s="1230" t="s">
        <v>612</v>
      </c>
      <c r="K57" s="384">
        <v>12686</v>
      </c>
      <c r="L57" s="384">
        <v>12686</v>
      </c>
      <c r="M57" s="384">
        <v>0</v>
      </c>
      <c r="N57" s="384">
        <v>0</v>
      </c>
      <c r="O57" s="384">
        <v>0</v>
      </c>
      <c r="P57" s="461">
        <v>0</v>
      </c>
      <c r="Q57" s="362">
        <v>31</v>
      </c>
    </row>
    <row r="58" spans="1:17">
      <c r="A58" s="363">
        <v>32</v>
      </c>
      <c r="B58" s="332" t="s">
        <v>522</v>
      </c>
      <c r="C58" s="426"/>
      <c r="D58" s="334" t="s">
        <v>523</v>
      </c>
      <c r="E58" s="384">
        <v>9907</v>
      </c>
      <c r="F58" s="384">
        <v>0</v>
      </c>
      <c r="G58" s="568">
        <v>2013</v>
      </c>
      <c r="H58" s="569">
        <v>2016</v>
      </c>
      <c r="I58" s="1230" t="s">
        <v>612</v>
      </c>
      <c r="J58" s="1230" t="s">
        <v>612</v>
      </c>
      <c r="K58" s="1368">
        <v>5504</v>
      </c>
      <c r="L58" s="384">
        <v>3302</v>
      </c>
      <c r="M58" s="1368">
        <v>0</v>
      </c>
      <c r="N58" s="1368">
        <v>0</v>
      </c>
      <c r="O58" s="1369">
        <v>0</v>
      </c>
      <c r="P58" s="1368">
        <v>0</v>
      </c>
      <c r="Q58" s="362">
        <v>32</v>
      </c>
    </row>
    <row r="59" spans="1:17">
      <c r="A59" s="363">
        <v>33</v>
      </c>
      <c r="B59" s="332"/>
      <c r="C59" s="426"/>
      <c r="D59" s="334"/>
      <c r="E59" s="384"/>
      <c r="F59" s="384"/>
      <c r="G59" s="568"/>
      <c r="H59" s="569"/>
      <c r="I59" s="1230"/>
      <c r="J59" s="1230"/>
      <c r="K59" s="384"/>
      <c r="L59" s="384"/>
      <c r="M59" s="384"/>
      <c r="N59" s="384"/>
      <c r="O59" s="384"/>
      <c r="P59" s="461"/>
      <c r="Q59" s="362">
        <v>33</v>
      </c>
    </row>
    <row r="60" spans="1:17">
      <c r="A60" s="363">
        <v>34</v>
      </c>
      <c r="B60" s="332"/>
      <c r="C60" s="426"/>
      <c r="D60" s="334"/>
      <c r="E60" s="384"/>
      <c r="F60" s="384">
        <v>0</v>
      </c>
      <c r="G60" s="568"/>
      <c r="H60" s="569"/>
      <c r="I60" s="1230" t="s">
        <v>612</v>
      </c>
      <c r="J60" s="1230" t="s">
        <v>612</v>
      </c>
      <c r="K60" s="572"/>
      <c r="L60" s="384"/>
      <c r="M60" s="572"/>
      <c r="N60" s="572"/>
      <c r="O60" s="572"/>
      <c r="P60" s="466"/>
      <c r="Q60" s="362">
        <v>34</v>
      </c>
    </row>
    <row r="61" spans="1:17" ht="15.75" thickBot="1">
      <c r="A61" s="542">
        <v>35</v>
      </c>
      <c r="B61" s="577" t="s">
        <v>1703</v>
      </c>
      <c r="C61" s="577"/>
      <c r="D61" s="578"/>
      <c r="E61" s="530">
        <f>SUM(E56:E60)</f>
        <v>366901</v>
      </c>
      <c r="F61" s="395">
        <f>SUM(F56:F60)</f>
        <v>0</v>
      </c>
      <c r="G61" s="579"/>
      <c r="H61" s="580"/>
      <c r="I61" s="581"/>
      <c r="J61" s="581"/>
      <c r="K61" s="530">
        <f t="shared" ref="K61:P61" si="2">SUM(K56:K60)</f>
        <v>140853</v>
      </c>
      <c r="L61" s="530">
        <f t="shared" si="2"/>
        <v>79734</v>
      </c>
      <c r="M61" s="530">
        <f t="shared" si="2"/>
        <v>1350</v>
      </c>
      <c r="N61" s="530">
        <f t="shared" si="2"/>
        <v>1350</v>
      </c>
      <c r="O61" s="530">
        <f t="shared" si="2"/>
        <v>0</v>
      </c>
      <c r="P61" s="395">
        <f t="shared" si="2"/>
        <v>0</v>
      </c>
      <c r="Q61" s="582">
        <v>35</v>
      </c>
    </row>
    <row r="62" spans="1:17">
      <c r="A62" t="s">
        <v>1564</v>
      </c>
      <c r="B62" s="97"/>
      <c r="C62" s="97"/>
      <c r="H62" s="97"/>
      <c r="K62" s="97"/>
      <c r="L62" s="97"/>
      <c r="M62" s="97"/>
      <c r="N62" s="97"/>
      <c r="O62" s="97"/>
      <c r="P62" s="97" t="s">
        <v>1564</v>
      </c>
      <c r="Q62" s="97"/>
    </row>
    <row r="63" spans="1:17">
      <c r="A63" s="130" t="s">
        <v>388</v>
      </c>
      <c r="B63" s="149"/>
      <c r="C63" s="149"/>
      <c r="D63" s="130"/>
      <c r="E63" s="130"/>
      <c r="F63" s="130"/>
      <c r="G63" s="130" t="s">
        <v>389</v>
      </c>
      <c r="H63" s="130"/>
      <c r="I63" s="130"/>
      <c r="J63" s="130"/>
      <c r="K63" s="130"/>
      <c r="L63" s="130"/>
      <c r="M63" s="130"/>
      <c r="N63" s="130"/>
      <c r="O63" s="130"/>
      <c r="P63" s="130"/>
      <c r="Q63" s="130"/>
    </row>
    <row r="64" spans="1:17">
      <c r="A64" s="97"/>
      <c r="B64" s="97"/>
      <c r="C64" s="97"/>
      <c r="D64" s="97"/>
      <c r="E64" s="97"/>
      <c r="F64" s="97"/>
      <c r="G64" s="97"/>
      <c r="H64" s="97"/>
      <c r="I64" s="97"/>
      <c r="J64" s="97"/>
      <c r="K64" s="97"/>
      <c r="L64" s="97"/>
      <c r="M64" s="97"/>
      <c r="N64" s="97"/>
      <c r="O64" s="97"/>
      <c r="P64" s="97"/>
      <c r="Q64" s="97"/>
    </row>
    <row r="65" spans="1:17">
      <c r="A65" s="97"/>
      <c r="B65" s="97"/>
      <c r="C65" s="97"/>
      <c r="D65" s="97"/>
      <c r="E65" s="97"/>
      <c r="F65" s="97"/>
      <c r="G65" s="97"/>
      <c r="H65" s="97"/>
      <c r="I65" s="97"/>
      <c r="J65" s="97"/>
      <c r="K65" s="97"/>
      <c r="L65" s="97"/>
      <c r="M65" s="97"/>
      <c r="N65" s="97"/>
      <c r="O65" s="97"/>
      <c r="P65" s="97"/>
      <c r="Q65" s="97"/>
    </row>
    <row r="66" spans="1:17">
      <c r="A66" s="97"/>
      <c r="B66" s="97"/>
      <c r="C66" s="97"/>
      <c r="D66" s="97"/>
      <c r="E66" s="97"/>
      <c r="F66" s="97"/>
      <c r="G66" s="97"/>
      <c r="H66" s="97"/>
      <c r="I66" s="97"/>
      <c r="J66" s="97"/>
      <c r="K66" s="97"/>
      <c r="L66" s="97"/>
      <c r="M66" s="97"/>
      <c r="N66" s="97"/>
      <c r="O66" s="97"/>
      <c r="P66" s="97"/>
      <c r="Q66" s="97"/>
    </row>
    <row r="67" spans="1:17">
      <c r="A67" s="97"/>
      <c r="B67" s="97"/>
      <c r="C67" s="97"/>
      <c r="D67" s="97"/>
      <c r="E67" s="97"/>
      <c r="F67" s="97"/>
      <c r="G67" s="97"/>
      <c r="H67" s="97"/>
      <c r="I67" s="97"/>
      <c r="J67" s="97"/>
      <c r="K67" s="97"/>
      <c r="L67" s="97"/>
      <c r="M67" s="97"/>
      <c r="N67" s="97"/>
      <c r="O67" s="97"/>
      <c r="P67" s="97"/>
      <c r="Q67" s="97"/>
    </row>
    <row r="68" spans="1:17">
      <c r="A68" s="97"/>
      <c r="B68" s="97"/>
      <c r="C68" s="97"/>
      <c r="D68" s="97"/>
      <c r="E68" s="97"/>
      <c r="F68" s="97"/>
      <c r="G68" s="97"/>
      <c r="H68" s="97"/>
      <c r="I68" s="97"/>
      <c r="J68" s="97"/>
      <c r="K68" s="97"/>
      <c r="L68" s="97"/>
      <c r="M68" s="97"/>
      <c r="N68" s="97"/>
      <c r="O68" s="97"/>
      <c r="P68" s="97"/>
      <c r="Q68" s="97"/>
    </row>
    <row r="69" spans="1:17">
      <c r="A69" s="97"/>
      <c r="B69" s="97"/>
      <c r="C69" s="97"/>
      <c r="D69" s="97"/>
      <c r="E69" s="97"/>
      <c r="F69" s="97"/>
      <c r="G69" s="97"/>
      <c r="H69" s="97"/>
      <c r="I69" s="97"/>
      <c r="J69" s="97"/>
      <c r="K69" s="97"/>
      <c r="L69" s="97"/>
      <c r="M69" s="97"/>
      <c r="N69" s="97"/>
      <c r="O69" s="97"/>
      <c r="P69" s="97"/>
      <c r="Q69" s="97"/>
    </row>
    <row r="70" spans="1:17">
      <c r="A70" s="97"/>
      <c r="B70" s="97"/>
      <c r="C70" s="97"/>
      <c r="D70" s="97"/>
      <c r="E70" s="97"/>
      <c r="F70" s="97"/>
      <c r="G70" s="97"/>
      <c r="H70" s="97"/>
      <c r="I70" s="97"/>
      <c r="J70" s="97"/>
      <c r="K70" s="97"/>
      <c r="L70" s="97"/>
      <c r="M70" s="97"/>
      <c r="N70" s="97"/>
      <c r="O70" s="97"/>
      <c r="P70" s="97"/>
      <c r="Q70" s="97"/>
    </row>
    <row r="71" spans="1:17">
      <c r="A71" s="97"/>
      <c r="B71" s="97"/>
      <c r="C71" s="97"/>
      <c r="D71" s="97"/>
      <c r="E71" s="97"/>
      <c r="F71" s="97"/>
      <c r="G71" s="97"/>
      <c r="H71" s="97"/>
      <c r="I71" s="97"/>
      <c r="J71" s="97"/>
      <c r="K71" s="97"/>
      <c r="L71" s="97"/>
      <c r="M71" s="97"/>
      <c r="N71" s="97"/>
      <c r="O71" s="97"/>
      <c r="P71" s="97"/>
      <c r="Q71" s="97"/>
    </row>
    <row r="72" spans="1:17">
      <c r="B72" s="97"/>
      <c r="C72" s="97"/>
    </row>
    <row r="73" spans="1:17">
      <c r="B73" s="97"/>
      <c r="C73" s="97"/>
    </row>
    <row r="74" spans="1:17">
      <c r="B74" s="97"/>
      <c r="C74" s="97"/>
    </row>
    <row r="75" spans="1:17">
      <c r="B75" s="97"/>
      <c r="C75" s="97"/>
    </row>
    <row r="76" spans="1:17">
      <c r="B76" s="97"/>
      <c r="C76" s="97"/>
    </row>
    <row r="77" spans="1:17">
      <c r="B77" s="97"/>
      <c r="C77" s="97"/>
    </row>
    <row r="78" spans="1:17">
      <c r="B78" s="97"/>
      <c r="C78" s="97"/>
    </row>
    <row r="79" spans="1:17">
      <c r="B79" s="97"/>
      <c r="C79" s="97"/>
    </row>
    <row r="80" spans="1:17">
      <c r="B80" s="97"/>
      <c r="C80" s="97"/>
    </row>
    <row r="81" spans="2:3">
      <c r="B81" s="97"/>
      <c r="C81" s="97"/>
    </row>
    <row r="82" spans="2:3">
      <c r="B82" s="97"/>
      <c r="C82" s="97"/>
    </row>
    <row r="83" spans="2:3">
      <c r="B83" s="97"/>
      <c r="C83" s="97"/>
    </row>
    <row r="84" spans="2:3">
      <c r="B84" s="97"/>
      <c r="C84" s="97"/>
    </row>
    <row r="85" spans="2:3">
      <c r="B85" s="97"/>
      <c r="C85" s="97"/>
    </row>
  </sheetData>
  <phoneticPr fontId="43" type="noConversion"/>
  <printOptions horizontalCentered="1" verticalCentered="1"/>
  <pageMargins left="0.5" right="0.5" top="0.5" bottom="0.5" header="0.5" footer="0.5"/>
  <pageSetup scale="71" fitToWidth="2" orientation="portrait" r:id="rId1"/>
  <headerFooter alignWithMargins="0"/>
  <colBreaks count="1" manualBreakCount="1">
    <brk id="7" max="1048575" man="1"/>
  </colBreaks>
</worksheet>
</file>

<file path=xl/worksheets/sheet22.xml><?xml version="1.0" encoding="utf-8"?>
<worksheet xmlns="http://schemas.openxmlformats.org/spreadsheetml/2006/main" xmlns:r="http://schemas.openxmlformats.org/officeDocument/2006/relationships">
  <sheetPr transitionEvaluation="1">
    <tabColor rgb="FFFFFF00"/>
    <pageSetUpPr fitToPage="1"/>
  </sheetPr>
  <dimension ref="A1:H87"/>
  <sheetViews>
    <sheetView workbookViewId="0"/>
  </sheetViews>
  <sheetFormatPr defaultColWidth="11.44140625" defaultRowHeight="15"/>
  <cols>
    <col min="1" max="1" width="4.77734375" customWidth="1"/>
    <col min="2" max="2" width="33.77734375" customWidth="1"/>
    <col min="3" max="3" width="12.77734375" customWidth="1"/>
    <col min="4" max="4" width="11.44140625" customWidth="1"/>
    <col min="5" max="5" width="12.77734375" customWidth="1"/>
    <col min="6" max="6" width="11.44140625" customWidth="1"/>
    <col min="7" max="8" width="12.77734375" customWidth="1"/>
  </cols>
  <sheetData>
    <row r="1" spans="1:8" ht="15.75" thickBot="1">
      <c r="A1" s="441"/>
      <c r="B1" t="str">
        <f>'Read Me First'!$D$50</f>
        <v>Village of Fairport</v>
      </c>
      <c r="F1" t="str">
        <f>'Read Me First'!C52</f>
        <v>Year Ended 5/31/2014</v>
      </c>
      <c r="H1" s="442"/>
    </row>
    <row r="2" spans="1:8">
      <c r="A2" s="90"/>
      <c r="B2" s="91"/>
      <c r="C2" s="91"/>
      <c r="D2" s="91"/>
      <c r="E2" s="91"/>
      <c r="F2" s="91"/>
      <c r="G2" s="91"/>
      <c r="H2" s="92"/>
    </row>
    <row r="3" spans="1:8" ht="15.75">
      <c r="A3" s="135" t="s">
        <v>390</v>
      </c>
      <c r="B3" s="94"/>
      <c r="C3" s="149"/>
      <c r="D3" s="149"/>
      <c r="E3" s="149"/>
      <c r="F3" s="149"/>
      <c r="G3" s="149"/>
      <c r="H3" s="137"/>
    </row>
    <row r="4" spans="1:8" ht="15.75">
      <c r="A4" s="476"/>
      <c r="B4" s="477"/>
      <c r="C4" s="139"/>
      <c r="D4" s="139"/>
      <c r="E4" s="139"/>
      <c r="F4" s="139"/>
      <c r="G4" s="139"/>
      <c r="H4" s="140"/>
    </row>
    <row r="5" spans="1:8">
      <c r="A5" s="93"/>
      <c r="H5" s="191"/>
    </row>
    <row r="6" spans="1:8">
      <c r="A6" s="158" t="s">
        <v>1538</v>
      </c>
      <c r="B6" t="s">
        <v>395</v>
      </c>
      <c r="H6" s="191"/>
    </row>
    <row r="7" spans="1:8">
      <c r="A7" s="158"/>
      <c r="H7" s="191"/>
    </row>
    <row r="8" spans="1:8">
      <c r="A8" s="158" t="s">
        <v>1162</v>
      </c>
      <c r="B8" t="s">
        <v>396</v>
      </c>
      <c r="H8" s="191"/>
    </row>
    <row r="9" spans="1:8">
      <c r="A9" s="158"/>
      <c r="H9" s="191"/>
    </row>
    <row r="10" spans="1:8">
      <c r="A10" s="299"/>
      <c r="B10" s="219"/>
      <c r="C10" s="219"/>
      <c r="D10" s="219"/>
      <c r="E10" s="219"/>
      <c r="F10" s="219"/>
      <c r="G10" s="219"/>
      <c r="H10" s="221"/>
    </row>
    <row r="11" spans="1:8">
      <c r="A11" s="158"/>
      <c r="B11" s="493"/>
      <c r="C11" s="496" t="s">
        <v>397</v>
      </c>
      <c r="D11" s="583" t="s">
        <v>398</v>
      </c>
      <c r="E11" s="139"/>
      <c r="F11" s="139"/>
      <c r="G11" s="139"/>
      <c r="H11" s="584" t="s">
        <v>397</v>
      </c>
    </row>
    <row r="12" spans="1:8">
      <c r="A12" s="158" t="s">
        <v>1468</v>
      </c>
      <c r="B12" s="496" t="s">
        <v>399</v>
      </c>
      <c r="C12" s="496" t="s">
        <v>2027</v>
      </c>
      <c r="D12" s="496" t="s">
        <v>2028</v>
      </c>
      <c r="E12" s="493" t="s">
        <v>381</v>
      </c>
      <c r="F12" s="496" t="s">
        <v>2028</v>
      </c>
      <c r="G12" s="493"/>
      <c r="H12" s="584" t="s">
        <v>2029</v>
      </c>
    </row>
    <row r="13" spans="1:8">
      <c r="A13" s="158" t="s">
        <v>1471</v>
      </c>
      <c r="B13" s="493"/>
      <c r="C13" s="496" t="s">
        <v>2030</v>
      </c>
      <c r="D13" s="496" t="s">
        <v>2031</v>
      </c>
      <c r="E13" s="496" t="s">
        <v>2032</v>
      </c>
      <c r="F13" s="496" t="s">
        <v>2031</v>
      </c>
      <c r="G13" s="496" t="s">
        <v>2033</v>
      </c>
      <c r="H13" s="584" t="s">
        <v>2034</v>
      </c>
    </row>
    <row r="14" spans="1:8">
      <c r="A14" s="299"/>
      <c r="B14" s="585" t="s">
        <v>1574</v>
      </c>
      <c r="C14" s="585" t="s">
        <v>1575</v>
      </c>
      <c r="D14" s="585" t="s">
        <v>1576</v>
      </c>
      <c r="E14" s="586" t="s">
        <v>381</v>
      </c>
      <c r="F14" s="586" t="s">
        <v>381</v>
      </c>
      <c r="G14" s="586" t="s">
        <v>381</v>
      </c>
      <c r="H14" s="587" t="s">
        <v>381</v>
      </c>
    </row>
    <row r="15" spans="1:8">
      <c r="A15" s="299">
        <v>1</v>
      </c>
      <c r="B15" s="586" t="s">
        <v>2035</v>
      </c>
      <c r="C15" s="1203"/>
      <c r="D15" s="1203"/>
      <c r="E15" s="1204"/>
      <c r="F15" s="1203"/>
      <c r="G15" s="1203"/>
      <c r="H15" s="1205"/>
    </row>
    <row r="16" spans="1:8">
      <c r="A16" s="299">
        <v>2</v>
      </c>
      <c r="B16" s="486"/>
      <c r="C16" s="309"/>
      <c r="D16" s="334"/>
      <c r="E16" s="588"/>
      <c r="F16" s="334"/>
      <c r="G16" s="309"/>
      <c r="H16" s="589">
        <f>C16-E16+G16</f>
        <v>0</v>
      </c>
    </row>
    <row r="17" spans="1:8">
      <c r="A17" s="299">
        <v>3</v>
      </c>
      <c r="B17" s="486" t="s">
        <v>1093</v>
      </c>
      <c r="C17" s="312"/>
      <c r="D17" s="334"/>
      <c r="E17" s="590"/>
      <c r="F17" s="334"/>
      <c r="G17" s="312"/>
      <c r="H17" s="591">
        <f>C17-E17+G17</f>
        <v>0</v>
      </c>
    </row>
    <row r="18" spans="1:8">
      <c r="A18" s="299">
        <v>4</v>
      </c>
      <c r="B18" s="486"/>
      <c r="C18" s="312"/>
      <c r="D18" s="334"/>
      <c r="E18" s="590"/>
      <c r="F18" s="334"/>
      <c r="G18" s="312"/>
      <c r="H18" s="591">
        <f>C18-E18+G18</f>
        <v>0</v>
      </c>
    </row>
    <row r="19" spans="1:8">
      <c r="A19" s="299">
        <v>5</v>
      </c>
      <c r="B19" s="585" t="s">
        <v>1617</v>
      </c>
      <c r="C19" s="331">
        <f>SUM(C15:C18)</f>
        <v>0</v>
      </c>
      <c r="D19" s="306"/>
      <c r="E19" s="331">
        <f>SUM(E15:E18)</f>
        <v>0</v>
      </c>
      <c r="F19" s="306"/>
      <c r="G19" s="331">
        <f>SUM(G15:G18)</f>
        <v>0</v>
      </c>
      <c r="H19" s="589">
        <f>SUM(H15:H18)</f>
        <v>0</v>
      </c>
    </row>
    <row r="20" spans="1:8">
      <c r="A20" s="299">
        <v>6</v>
      </c>
      <c r="B20" s="586" t="s">
        <v>2036</v>
      </c>
      <c r="C20" s="592"/>
      <c r="D20" s="306"/>
      <c r="E20" s="593"/>
      <c r="F20" s="306"/>
      <c r="G20" s="592"/>
      <c r="H20" s="594"/>
    </row>
    <row r="21" spans="1:8">
      <c r="A21" s="299">
        <v>7</v>
      </c>
      <c r="B21" s="486"/>
      <c r="C21" s="309"/>
      <c r="D21" s="334"/>
      <c r="E21" s="588"/>
      <c r="F21" s="334"/>
      <c r="G21" s="309"/>
      <c r="H21" s="589">
        <f>C21-E21+G21</f>
        <v>0</v>
      </c>
    </row>
    <row r="22" spans="1:8">
      <c r="A22" s="299">
        <v>8</v>
      </c>
      <c r="B22" s="486" t="s">
        <v>1093</v>
      </c>
      <c r="C22" s="312"/>
      <c r="D22" s="334"/>
      <c r="E22" s="590"/>
      <c r="F22" s="334"/>
      <c r="G22" s="312"/>
      <c r="H22" s="591">
        <f>C22-E22+G22</f>
        <v>0</v>
      </c>
    </row>
    <row r="23" spans="1:8">
      <c r="A23" s="299">
        <v>9</v>
      </c>
      <c r="B23" s="486"/>
      <c r="C23" s="312"/>
      <c r="D23" s="334"/>
      <c r="E23" s="590"/>
      <c r="F23" s="334"/>
      <c r="G23" s="312"/>
      <c r="H23" s="591">
        <f>C23-E23+G23</f>
        <v>0</v>
      </c>
    </row>
    <row r="24" spans="1:8">
      <c r="A24" s="299">
        <v>10</v>
      </c>
      <c r="B24" s="585" t="s">
        <v>1616</v>
      </c>
      <c r="C24" s="331">
        <f>SUM(C20:C23)</f>
        <v>0</v>
      </c>
      <c r="D24" s="306"/>
      <c r="E24" s="331">
        <f>SUM(E20:E23)</f>
        <v>0</v>
      </c>
      <c r="F24" s="306"/>
      <c r="G24" s="331">
        <f>SUM(G20:G23)</f>
        <v>0</v>
      </c>
      <c r="H24" s="589">
        <f>SUM(H20:H23)</f>
        <v>0</v>
      </c>
    </row>
    <row r="25" spans="1:8">
      <c r="A25" s="299">
        <v>11</v>
      </c>
      <c r="B25" s="586" t="s">
        <v>2037</v>
      </c>
      <c r="C25" s="592"/>
      <c r="D25" s="306"/>
      <c r="E25" s="593"/>
      <c r="F25" s="306"/>
      <c r="G25" s="592"/>
      <c r="H25" s="594"/>
    </row>
    <row r="26" spans="1:8">
      <c r="A26" s="299">
        <v>12</v>
      </c>
      <c r="B26" s="486"/>
      <c r="C26" s="309"/>
      <c r="D26" s="334"/>
      <c r="E26" s="588"/>
      <c r="F26" s="334"/>
      <c r="G26" s="309"/>
      <c r="H26" s="589">
        <f>C26-E26+G26</f>
        <v>0</v>
      </c>
    </row>
    <row r="27" spans="1:8">
      <c r="A27" s="299">
        <v>13</v>
      </c>
      <c r="B27" s="486" t="s">
        <v>1093</v>
      </c>
      <c r="C27" s="312"/>
      <c r="D27" s="334"/>
      <c r="E27" s="590"/>
      <c r="F27" s="334"/>
      <c r="G27" s="312"/>
      <c r="H27" s="591">
        <f>C27-E27+G27</f>
        <v>0</v>
      </c>
    </row>
    <row r="28" spans="1:8">
      <c r="A28" s="299">
        <v>14</v>
      </c>
      <c r="B28" s="486"/>
      <c r="C28" s="312"/>
      <c r="D28" s="334"/>
      <c r="E28" s="590"/>
      <c r="F28" s="334"/>
      <c r="G28" s="312"/>
      <c r="H28" s="591">
        <f>C28-E28+G28</f>
        <v>0</v>
      </c>
    </row>
    <row r="29" spans="1:8">
      <c r="A29" s="299">
        <v>15</v>
      </c>
      <c r="B29" s="585" t="s">
        <v>1615</v>
      </c>
      <c r="C29" s="331">
        <f>SUM(C25:C28)</f>
        <v>0</v>
      </c>
      <c r="D29" s="306"/>
      <c r="E29" s="331">
        <f>SUM(E25:E28)</f>
        <v>0</v>
      </c>
      <c r="F29" s="306"/>
      <c r="G29" s="331">
        <f>SUM(G25:G28)</f>
        <v>0</v>
      </c>
      <c r="H29" s="589">
        <f>SUM(H25:H28)</f>
        <v>0</v>
      </c>
    </row>
    <row r="30" spans="1:8">
      <c r="A30" s="299">
        <v>16</v>
      </c>
      <c r="B30" s="586" t="s">
        <v>2038</v>
      </c>
      <c r="C30" s="592"/>
      <c r="D30" s="306"/>
      <c r="E30" s="593"/>
      <c r="F30" s="306"/>
      <c r="G30" s="592"/>
      <c r="H30" s="594"/>
    </row>
    <row r="31" spans="1:8">
      <c r="A31" s="299">
        <v>17</v>
      </c>
      <c r="B31" s="486"/>
      <c r="C31" s="309"/>
      <c r="D31" s="334"/>
      <c r="E31" s="588"/>
      <c r="F31" s="334"/>
      <c r="G31" s="309"/>
      <c r="H31" s="589">
        <f>C31-E31+G31</f>
        <v>0</v>
      </c>
    </row>
    <row r="32" spans="1:8">
      <c r="A32" s="299">
        <v>18</v>
      </c>
      <c r="B32" s="486" t="s">
        <v>1093</v>
      </c>
      <c r="C32" s="312"/>
      <c r="D32" s="334"/>
      <c r="E32" s="590"/>
      <c r="F32" s="334"/>
      <c r="G32" s="312"/>
      <c r="H32" s="591">
        <f>C32-E32+G32</f>
        <v>0</v>
      </c>
    </row>
    <row r="33" spans="1:8">
      <c r="A33" s="299">
        <v>19</v>
      </c>
      <c r="B33" s="486"/>
      <c r="C33" s="312"/>
      <c r="D33" s="334"/>
      <c r="E33" s="590"/>
      <c r="F33" s="334"/>
      <c r="G33" s="312"/>
      <c r="H33" s="591">
        <f>C33-E33+G33</f>
        <v>0</v>
      </c>
    </row>
    <row r="34" spans="1:8">
      <c r="A34" s="299">
        <v>20</v>
      </c>
      <c r="B34" s="585" t="s">
        <v>1614</v>
      </c>
      <c r="C34" s="331">
        <f>SUM(C30:C33)</f>
        <v>0</v>
      </c>
      <c r="D34" s="306"/>
      <c r="E34" s="331">
        <f>SUM(E30:E33)</f>
        <v>0</v>
      </c>
      <c r="F34" s="306"/>
      <c r="G34" s="331">
        <f>SUM(G30:G33)</f>
        <v>0</v>
      </c>
      <c r="H34" s="589">
        <f>SUM(H30:H33)</f>
        <v>0</v>
      </c>
    </row>
    <row r="35" spans="1:8">
      <c r="A35" s="158"/>
      <c r="H35" s="191"/>
    </row>
    <row r="36" spans="1:8" ht="15.75">
      <c r="A36" s="135" t="s">
        <v>2039</v>
      </c>
      <c r="B36" s="149"/>
      <c r="C36" s="149"/>
      <c r="D36" s="149"/>
      <c r="E36" s="149"/>
      <c r="F36" s="149"/>
      <c r="G36" s="149"/>
      <c r="H36" s="137"/>
    </row>
    <row r="37" spans="1:8" ht="15.75">
      <c r="A37" s="476"/>
      <c r="B37" s="139"/>
      <c r="C37" s="139"/>
      <c r="D37" s="139"/>
      <c r="E37" s="139"/>
      <c r="F37" s="139"/>
      <c r="G37" s="139"/>
      <c r="H37" s="140"/>
    </row>
    <row r="38" spans="1:8">
      <c r="A38" s="158"/>
      <c r="H38" s="191"/>
    </row>
    <row r="39" spans="1:8">
      <c r="A39" s="158" t="s">
        <v>1538</v>
      </c>
      <c r="B39" t="s">
        <v>1278</v>
      </c>
      <c r="H39" s="191"/>
    </row>
    <row r="40" spans="1:8">
      <c r="A40" s="158"/>
      <c r="B40" t="s">
        <v>1279</v>
      </c>
      <c r="H40" s="191"/>
    </row>
    <row r="41" spans="1:8">
      <c r="A41" s="158"/>
      <c r="H41" s="191"/>
    </row>
    <row r="42" spans="1:8">
      <c r="A42" s="158" t="s">
        <v>1162</v>
      </c>
      <c r="B42" t="s">
        <v>1280</v>
      </c>
      <c r="H42" s="191"/>
    </row>
    <row r="43" spans="1:8">
      <c r="A43" s="158"/>
      <c r="B43" t="s">
        <v>1281</v>
      </c>
      <c r="H43" s="191"/>
    </row>
    <row r="44" spans="1:8">
      <c r="A44" s="158"/>
      <c r="B44" t="s">
        <v>1652</v>
      </c>
      <c r="H44" s="191"/>
    </row>
    <row r="45" spans="1:8">
      <c r="A45" s="158"/>
      <c r="B45" t="s">
        <v>1653</v>
      </c>
      <c r="H45" s="191"/>
    </row>
    <row r="46" spans="1:8">
      <c r="A46" s="299"/>
      <c r="B46" s="219"/>
      <c r="C46" s="219"/>
      <c r="D46" s="219"/>
      <c r="E46" s="219"/>
      <c r="F46" s="219"/>
      <c r="G46" s="219"/>
      <c r="H46" s="221"/>
    </row>
    <row r="47" spans="1:8">
      <c r="A47" s="158"/>
      <c r="B47" s="493"/>
      <c r="C47" s="215" t="s">
        <v>381</v>
      </c>
      <c r="D47" s="595" t="s">
        <v>381</v>
      </c>
      <c r="E47" t="s">
        <v>381</v>
      </c>
      <c r="F47" s="215" t="s">
        <v>381</v>
      </c>
      <c r="H47" s="596" t="s">
        <v>381</v>
      </c>
    </row>
    <row r="48" spans="1:8">
      <c r="A48" s="158" t="s">
        <v>1468</v>
      </c>
      <c r="B48" s="496" t="s">
        <v>1654</v>
      </c>
      <c r="C48" s="215" t="s">
        <v>381</v>
      </c>
      <c r="D48" s="595" t="s">
        <v>381</v>
      </c>
      <c r="E48" s="149" t="s">
        <v>381</v>
      </c>
      <c r="F48" s="149" t="s">
        <v>381</v>
      </c>
      <c r="G48" s="149"/>
      <c r="H48" s="584" t="s">
        <v>1655</v>
      </c>
    </row>
    <row r="49" spans="1:8">
      <c r="A49" s="299" t="s">
        <v>1471</v>
      </c>
      <c r="B49" s="585" t="s">
        <v>1574</v>
      </c>
      <c r="C49" t="s">
        <v>381</v>
      </c>
      <c r="D49" s="597" t="s">
        <v>381</v>
      </c>
      <c r="E49" s="139" t="s">
        <v>381</v>
      </c>
      <c r="F49" s="139" t="s">
        <v>381</v>
      </c>
      <c r="G49" s="139"/>
      <c r="H49" s="598" t="s">
        <v>1575</v>
      </c>
    </row>
    <row r="50" spans="1:8">
      <c r="A50" s="299">
        <v>1</v>
      </c>
      <c r="B50" s="586" t="s">
        <v>1656</v>
      </c>
      <c r="C50" s="599"/>
      <c r="D50" s="600"/>
      <c r="E50" s="601" t="s">
        <v>381</v>
      </c>
      <c r="F50" s="601"/>
      <c r="G50" s="601"/>
      <c r="H50" s="602">
        <v>11225564</v>
      </c>
    </row>
    <row r="51" spans="1:8">
      <c r="A51" s="299">
        <v>2</v>
      </c>
      <c r="B51" s="586" t="s">
        <v>2134</v>
      </c>
      <c r="C51" s="603"/>
      <c r="D51" s="604"/>
      <c r="E51" s="605"/>
      <c r="F51" s="605"/>
      <c r="G51" s="605"/>
      <c r="H51" s="594" t="s">
        <v>381</v>
      </c>
    </row>
    <row r="52" spans="1:8">
      <c r="A52" s="299">
        <v>3</v>
      </c>
      <c r="B52" s="486" t="s">
        <v>1596</v>
      </c>
      <c r="C52" s="606"/>
      <c r="D52" s="607"/>
      <c r="E52" s="608"/>
      <c r="F52" s="608"/>
      <c r="G52" s="608"/>
      <c r="H52" s="609">
        <v>100000</v>
      </c>
    </row>
    <row r="53" spans="1:8">
      <c r="A53" s="299">
        <v>4</v>
      </c>
      <c r="B53" s="486"/>
      <c r="C53" s="606"/>
      <c r="D53" s="607"/>
      <c r="E53" s="608"/>
      <c r="F53" s="608"/>
      <c r="G53" s="608"/>
      <c r="H53" s="609"/>
    </row>
    <row r="54" spans="1:8">
      <c r="A54" s="299">
        <v>5</v>
      </c>
      <c r="B54" s="486" t="s">
        <v>1955</v>
      </c>
      <c r="C54" s="606"/>
      <c r="D54" s="607"/>
      <c r="E54" s="608"/>
      <c r="F54" s="608"/>
      <c r="G54" s="608"/>
      <c r="H54" s="609">
        <v>148496</v>
      </c>
    </row>
    <row r="55" spans="1:8">
      <c r="A55" s="299">
        <v>6</v>
      </c>
      <c r="B55" s="486"/>
      <c r="C55" s="606"/>
      <c r="D55" s="607"/>
      <c r="E55" s="608"/>
      <c r="F55" s="608"/>
      <c r="G55" s="608"/>
      <c r="H55" s="609"/>
    </row>
    <row r="56" spans="1:8">
      <c r="A56" s="299">
        <v>7</v>
      </c>
      <c r="B56" s="486" t="s">
        <v>1956</v>
      </c>
      <c r="C56" s="606"/>
      <c r="D56" s="607"/>
      <c r="E56" s="608"/>
      <c r="F56" s="608"/>
      <c r="G56" s="608"/>
      <c r="H56" s="609">
        <v>56928</v>
      </c>
    </row>
    <row r="57" spans="1:8">
      <c r="A57" s="299">
        <v>8</v>
      </c>
      <c r="B57" s="486"/>
      <c r="C57" s="590"/>
      <c r="D57" s="610"/>
      <c r="E57" s="590"/>
      <c r="F57" s="590"/>
      <c r="G57" s="313"/>
      <c r="H57" s="609"/>
    </row>
    <row r="58" spans="1:8">
      <c r="A58" s="299">
        <v>9</v>
      </c>
      <c r="B58" s="486"/>
      <c r="C58" s="590"/>
      <c r="D58" s="610"/>
      <c r="E58" s="590"/>
      <c r="F58" s="590"/>
      <c r="G58" s="313"/>
      <c r="H58" s="609"/>
    </row>
    <row r="59" spans="1:8">
      <c r="A59" s="299">
        <v>10</v>
      </c>
      <c r="B59" s="586" t="s">
        <v>2135</v>
      </c>
      <c r="C59" s="603"/>
      <c r="D59" s="611"/>
      <c r="E59" s="612"/>
      <c r="F59" s="612"/>
      <c r="G59" s="612"/>
      <c r="H59" s="594" t="s">
        <v>381</v>
      </c>
    </row>
    <row r="60" spans="1:8">
      <c r="A60" s="299">
        <v>11</v>
      </c>
      <c r="B60" s="486"/>
      <c r="C60" s="606"/>
      <c r="D60" s="613"/>
      <c r="E60" s="606"/>
      <c r="F60" s="606"/>
      <c r="G60" s="606"/>
      <c r="H60" s="609" t="s">
        <v>381</v>
      </c>
    </row>
    <row r="61" spans="1:8">
      <c r="A61" s="299">
        <v>12</v>
      </c>
      <c r="B61" s="486"/>
      <c r="C61" s="606"/>
      <c r="D61" s="607"/>
      <c r="E61" s="608"/>
      <c r="F61" s="608"/>
      <c r="G61" s="608"/>
      <c r="H61" s="609"/>
    </row>
    <row r="62" spans="1:8">
      <c r="A62" s="299">
        <v>13</v>
      </c>
      <c r="B62" s="486"/>
      <c r="C62" s="606"/>
      <c r="D62" s="613"/>
      <c r="E62" s="606"/>
      <c r="F62" s="606"/>
      <c r="G62" s="606"/>
      <c r="H62" s="609" t="s">
        <v>381</v>
      </c>
    </row>
    <row r="63" spans="1:8">
      <c r="A63" s="299">
        <v>14</v>
      </c>
      <c r="B63" s="486"/>
      <c r="C63" s="606"/>
      <c r="D63" s="613"/>
      <c r="E63" s="606"/>
      <c r="F63" s="606"/>
      <c r="G63" s="606"/>
      <c r="H63" s="609" t="s">
        <v>381</v>
      </c>
    </row>
    <row r="64" spans="1:8">
      <c r="A64" s="299">
        <v>15</v>
      </c>
      <c r="B64" s="486"/>
      <c r="C64" s="606"/>
      <c r="D64" s="613"/>
      <c r="E64" s="606"/>
      <c r="F64" s="606"/>
      <c r="G64" s="606"/>
      <c r="H64" s="609" t="s">
        <v>381</v>
      </c>
    </row>
    <row r="65" spans="1:8">
      <c r="A65" s="299">
        <v>16</v>
      </c>
      <c r="B65" s="486"/>
      <c r="C65" s="606"/>
      <c r="D65" s="613"/>
      <c r="E65" s="606"/>
      <c r="F65" s="606"/>
      <c r="G65" s="606"/>
      <c r="H65" s="609" t="s">
        <v>381</v>
      </c>
    </row>
    <row r="66" spans="1:8">
      <c r="A66" s="299">
        <v>17</v>
      </c>
      <c r="B66" s="486" t="s">
        <v>381</v>
      </c>
      <c r="C66" s="606"/>
      <c r="D66" s="614"/>
      <c r="E66" s="615" t="s">
        <v>381</v>
      </c>
      <c r="F66" s="615"/>
      <c r="G66" s="615"/>
      <c r="H66" s="616" t="s">
        <v>381</v>
      </c>
    </row>
    <row r="67" spans="1:8">
      <c r="A67" s="299">
        <v>18</v>
      </c>
      <c r="B67" s="586" t="s">
        <v>177</v>
      </c>
      <c r="C67" s="617" t="s">
        <v>381</v>
      </c>
      <c r="D67" s="618"/>
      <c r="E67" s="619" t="s">
        <v>381</v>
      </c>
      <c r="F67" s="619"/>
      <c r="G67" s="620"/>
      <c r="H67" s="621">
        <f>SUM(H50:H66)</f>
        <v>11530988</v>
      </c>
    </row>
    <row r="68" spans="1:8">
      <c r="A68" s="158"/>
      <c r="B68" s="246" t="s">
        <v>381</v>
      </c>
      <c r="C68" s="622"/>
      <c r="D68" s="623"/>
      <c r="E68" s="622"/>
      <c r="F68" s="622"/>
      <c r="G68" s="622"/>
      <c r="H68" s="506"/>
    </row>
    <row r="69" spans="1:8" ht="15.75" thickBot="1">
      <c r="A69" s="319"/>
      <c r="B69" s="328"/>
      <c r="C69" s="624"/>
      <c r="D69" s="625"/>
      <c r="E69" s="624"/>
      <c r="F69" s="624"/>
      <c r="G69" s="624"/>
      <c r="H69" s="323"/>
    </row>
    <row r="70" spans="1:8">
      <c r="A70" t="s">
        <v>1564</v>
      </c>
    </row>
    <row r="71" spans="1:8">
      <c r="A71" s="149" t="s">
        <v>1657</v>
      </c>
      <c r="B71" s="149"/>
      <c r="C71" s="149"/>
      <c r="D71" s="149"/>
      <c r="E71" s="149"/>
      <c r="F71" s="149"/>
      <c r="G71" s="149"/>
      <c r="H71" s="149"/>
    </row>
    <row r="73" spans="1:8">
      <c r="A73" s="12"/>
      <c r="B73" s="12"/>
    </row>
    <row r="74" spans="1:8">
      <c r="A74" s="12"/>
      <c r="B74" s="12"/>
    </row>
    <row r="75" spans="1:8">
      <c r="A75" s="12"/>
      <c r="B75" s="12"/>
    </row>
    <row r="76" spans="1:8">
      <c r="A76" s="12"/>
      <c r="B76" s="12"/>
    </row>
    <row r="77" spans="1:8">
      <c r="A77" s="12"/>
      <c r="B77" s="122"/>
    </row>
    <row r="78" spans="1:8">
      <c r="A78" s="12"/>
    </row>
    <row r="79" spans="1:8">
      <c r="A79" s="12"/>
      <c r="B79" s="97"/>
    </row>
    <row r="80" spans="1:8">
      <c r="A80" s="12"/>
      <c r="B80" s="122"/>
    </row>
    <row r="81" spans="1:2">
      <c r="A81" s="12"/>
      <c r="B81" s="122"/>
    </row>
    <row r="82" spans="1:2">
      <c r="A82" s="12"/>
      <c r="B82" s="122"/>
    </row>
    <row r="83" spans="1:2">
      <c r="A83" s="12"/>
      <c r="B83" s="122"/>
    </row>
    <row r="84" spans="1:2">
      <c r="A84" s="12"/>
      <c r="B84" s="97"/>
    </row>
    <row r="85" spans="1:2">
      <c r="A85" s="12"/>
      <c r="B85" s="122"/>
    </row>
    <row r="86" spans="1:2">
      <c r="A86" s="12"/>
    </row>
    <row r="87" spans="1:2">
      <c r="A87" s="12"/>
      <c r="B87" s="12"/>
    </row>
  </sheetData>
  <phoneticPr fontId="43" type="noConversion"/>
  <printOptions horizontalCentered="1" verticalCentered="1"/>
  <pageMargins left="0.5" right="0.5" top="0.5" bottom="0.5" header="0.5" footer="0.5"/>
  <pageSetup scale="68" orientation="portrait" r:id="rId1"/>
  <headerFooter alignWithMargins="0"/>
</worksheet>
</file>

<file path=xl/worksheets/sheet23.xml><?xml version="1.0" encoding="utf-8"?>
<worksheet xmlns="http://schemas.openxmlformats.org/spreadsheetml/2006/main" xmlns:r="http://schemas.openxmlformats.org/officeDocument/2006/relationships">
  <sheetPr transitionEvaluation="1">
    <tabColor rgb="FFFFFF00"/>
    <pageSetUpPr fitToPage="1"/>
  </sheetPr>
  <dimension ref="A1:N69"/>
  <sheetViews>
    <sheetView workbookViewId="0"/>
  </sheetViews>
  <sheetFormatPr defaultColWidth="11.44140625" defaultRowHeight="15"/>
  <cols>
    <col min="1" max="1" width="4.77734375" customWidth="1"/>
    <col min="2" max="2" width="5.77734375" customWidth="1"/>
    <col min="3" max="3" width="32.6640625" customWidth="1"/>
    <col min="4" max="7" width="12.77734375" customWidth="1"/>
    <col min="8" max="8" width="11.77734375" customWidth="1"/>
    <col min="9" max="9" width="12.77734375" customWidth="1"/>
    <col min="10" max="11" width="13.77734375" customWidth="1"/>
    <col min="12" max="13" width="8.77734375" customWidth="1"/>
  </cols>
  <sheetData>
    <row r="1" spans="1:13" ht="16.5" thickBot="1">
      <c r="A1" s="441"/>
      <c r="B1" s="441" t="str">
        <f>'Read Me First'!D50</f>
        <v>Village of Fairport</v>
      </c>
      <c r="C1" s="11"/>
      <c r="E1" s="11"/>
      <c r="F1" s="11"/>
      <c r="G1" s="11"/>
      <c r="H1" s="11"/>
      <c r="I1" s="11"/>
      <c r="J1" s="97" t="str">
        <f>'Read Me First'!C52</f>
        <v>Year Ended 5/31/2014</v>
      </c>
      <c r="L1" s="442"/>
      <c r="M1" s="130"/>
    </row>
    <row r="2" spans="1:13" ht="15.75">
      <c r="A2" s="626"/>
      <c r="B2" s="627"/>
      <c r="C2" s="627"/>
      <c r="D2" s="627"/>
      <c r="E2" s="627"/>
      <c r="F2" s="627"/>
      <c r="G2" s="627"/>
      <c r="H2" s="627"/>
      <c r="I2" s="627"/>
      <c r="J2" s="627"/>
      <c r="K2" s="627"/>
      <c r="L2" s="627"/>
      <c r="M2" s="153"/>
    </row>
    <row r="3" spans="1:13" ht="15.75">
      <c r="A3" s="135" t="s">
        <v>1658</v>
      </c>
      <c r="B3" s="94"/>
      <c r="C3" s="94"/>
      <c r="D3" s="94"/>
      <c r="E3" s="94"/>
      <c r="F3" s="94"/>
      <c r="G3" s="94"/>
      <c r="H3" s="94"/>
      <c r="I3" s="94"/>
      <c r="J3" s="94"/>
      <c r="K3" s="94"/>
      <c r="L3" s="94"/>
      <c r="M3" s="154"/>
    </row>
    <row r="4" spans="1:13" ht="15.75">
      <c r="A4" s="476"/>
      <c r="B4" s="477"/>
      <c r="C4" s="477"/>
      <c r="D4" s="477"/>
      <c r="E4" s="477"/>
      <c r="F4" s="477"/>
      <c r="G4" s="477"/>
      <c r="H4" s="477"/>
      <c r="I4" s="477"/>
      <c r="J4" s="477"/>
      <c r="K4" s="477"/>
      <c r="L4" s="477"/>
      <c r="M4" s="478"/>
    </row>
    <row r="5" spans="1:13" ht="15.75">
      <c r="A5" s="628"/>
      <c r="B5" s="11"/>
      <c r="C5" s="11"/>
      <c r="D5" s="11"/>
      <c r="E5" s="11"/>
      <c r="F5" s="11"/>
      <c r="G5" s="11"/>
      <c r="H5" s="11"/>
      <c r="I5" s="11"/>
      <c r="J5" s="11"/>
      <c r="K5" s="11"/>
      <c r="L5" s="11"/>
      <c r="M5" s="98"/>
    </row>
    <row r="6" spans="1:13">
      <c r="A6" s="96"/>
      <c r="B6" s="122" t="s">
        <v>1659</v>
      </c>
      <c r="F6" s="13"/>
      <c r="G6" s="13"/>
      <c r="H6" s="13"/>
      <c r="I6" s="13"/>
      <c r="J6" s="13"/>
      <c r="K6" s="13"/>
      <c r="L6" s="13"/>
      <c r="M6" s="98"/>
    </row>
    <row r="7" spans="1:13">
      <c r="A7" s="96"/>
      <c r="B7" s="122"/>
      <c r="F7" s="13"/>
      <c r="G7" s="13"/>
      <c r="H7" s="13"/>
      <c r="I7" s="13"/>
      <c r="J7" s="13"/>
      <c r="K7" s="13"/>
      <c r="L7" s="13"/>
      <c r="M7" s="98"/>
    </row>
    <row r="8" spans="1:13">
      <c r="A8" s="96"/>
      <c r="B8" s="122" t="s">
        <v>1660</v>
      </c>
      <c r="F8" s="474"/>
      <c r="G8" s="474"/>
      <c r="H8" s="474"/>
      <c r="I8" s="474"/>
      <c r="J8" s="474"/>
      <c r="K8" s="474"/>
      <c r="L8" s="474"/>
      <c r="M8" s="154"/>
    </row>
    <row r="9" spans="1:13">
      <c r="A9" s="96"/>
      <c r="B9" s="122" t="s">
        <v>1661</v>
      </c>
      <c r="F9" s="474"/>
      <c r="G9" s="474"/>
      <c r="H9" s="474"/>
      <c r="I9" s="474"/>
      <c r="J9" s="474"/>
      <c r="K9" s="474"/>
      <c r="L9" s="474"/>
      <c r="M9" s="154"/>
    </row>
    <row r="10" spans="1:13">
      <c r="A10" s="96"/>
      <c r="B10" s="122" t="s">
        <v>1662</v>
      </c>
      <c r="F10" s="474"/>
      <c r="G10" s="474"/>
      <c r="H10" s="474"/>
      <c r="I10" s="474"/>
      <c r="J10" s="474"/>
      <c r="K10" s="474"/>
      <c r="L10" s="474"/>
      <c r="M10" s="154"/>
    </row>
    <row r="11" spans="1:13">
      <c r="A11" s="96"/>
      <c r="B11" s="122" t="s">
        <v>1663</v>
      </c>
      <c r="F11" s="474"/>
      <c r="G11" s="474"/>
      <c r="H11" s="474"/>
      <c r="I11" s="474"/>
      <c r="J11" s="474"/>
      <c r="K11" s="474"/>
      <c r="L11" s="474"/>
      <c r="M11" s="154"/>
    </row>
    <row r="12" spans="1:13">
      <c r="A12" s="96"/>
      <c r="B12" s="122"/>
      <c r="F12" s="474"/>
      <c r="G12" s="474"/>
      <c r="H12" s="474"/>
      <c r="I12" s="474"/>
      <c r="J12" s="474"/>
      <c r="K12" s="474"/>
      <c r="L12" s="474"/>
      <c r="M12" s="154"/>
    </row>
    <row r="13" spans="1:13">
      <c r="A13" s="96"/>
      <c r="B13" s="122" t="s">
        <v>1307</v>
      </c>
      <c r="F13" s="13"/>
      <c r="G13" s="13"/>
      <c r="H13" s="13"/>
      <c r="I13" s="13"/>
      <c r="J13" s="13"/>
      <c r="K13" s="13"/>
      <c r="L13" s="13"/>
      <c r="M13" s="98"/>
    </row>
    <row r="14" spans="1:13">
      <c r="A14" s="96"/>
      <c r="B14" s="97"/>
      <c r="C14" s="97"/>
      <c r="D14" s="97"/>
      <c r="E14" s="97"/>
      <c r="F14" s="97"/>
      <c r="G14" s="97"/>
      <c r="H14" s="97"/>
      <c r="I14" s="97"/>
      <c r="J14" s="97"/>
      <c r="K14" s="97"/>
      <c r="L14" s="97"/>
      <c r="M14" s="98"/>
    </row>
    <row r="15" spans="1:13">
      <c r="A15" s="533"/>
      <c r="B15" s="102"/>
      <c r="C15" s="163"/>
      <c r="D15" s="166"/>
      <c r="E15" s="101"/>
      <c r="F15" s="101"/>
      <c r="G15" s="101"/>
      <c r="H15" s="101"/>
      <c r="I15" s="102"/>
      <c r="J15" s="166"/>
      <c r="K15" s="102"/>
      <c r="L15" s="629" t="s">
        <v>1308</v>
      </c>
      <c r="M15" s="630"/>
    </row>
    <row r="16" spans="1:13">
      <c r="A16" s="358"/>
      <c r="B16" s="107"/>
      <c r="C16" s="161"/>
      <c r="D16" s="360" t="s">
        <v>1309</v>
      </c>
      <c r="E16" s="361"/>
      <c r="F16" s="361"/>
      <c r="G16" s="361"/>
      <c r="H16" s="361"/>
      <c r="I16" s="364"/>
      <c r="J16" s="162" t="s">
        <v>1310</v>
      </c>
      <c r="K16" s="131"/>
      <c r="L16" s="162" t="s">
        <v>1311</v>
      </c>
      <c r="M16" s="154"/>
    </row>
    <row r="17" spans="1:14">
      <c r="A17" s="358"/>
      <c r="B17" s="107"/>
      <c r="C17" s="161"/>
      <c r="D17" s="631" t="s">
        <v>381</v>
      </c>
      <c r="E17" s="111" t="s">
        <v>1312</v>
      </c>
      <c r="F17" s="364"/>
      <c r="G17" s="361" t="s">
        <v>1313</v>
      </c>
      <c r="H17" s="361"/>
      <c r="I17" s="364"/>
      <c r="J17" s="547" t="s">
        <v>381</v>
      </c>
      <c r="K17" s="113"/>
      <c r="L17" s="360" t="s">
        <v>1314</v>
      </c>
      <c r="M17" s="478"/>
      <c r="N17" s="215" t="s">
        <v>381</v>
      </c>
    </row>
    <row r="18" spans="1:14">
      <c r="A18" s="358"/>
      <c r="B18" s="107"/>
      <c r="C18" s="161"/>
      <c r="D18" s="108" t="s">
        <v>1315</v>
      </c>
      <c r="E18" s="108" t="s">
        <v>1316</v>
      </c>
      <c r="F18" s="104" t="s">
        <v>1317</v>
      </c>
      <c r="G18" s="108" t="s">
        <v>1315</v>
      </c>
      <c r="H18" s="108" t="s">
        <v>1316</v>
      </c>
      <c r="I18" s="104" t="s">
        <v>1317</v>
      </c>
      <c r="J18" s="104" t="s">
        <v>963</v>
      </c>
      <c r="K18" s="104" t="s">
        <v>963</v>
      </c>
      <c r="L18" s="104" t="s">
        <v>1318</v>
      </c>
      <c r="M18" s="481" t="s">
        <v>1318</v>
      </c>
      <c r="N18" s="215" t="s">
        <v>381</v>
      </c>
    </row>
    <row r="19" spans="1:14">
      <c r="A19" s="363" t="s">
        <v>1468</v>
      </c>
      <c r="B19" s="359" t="s">
        <v>204</v>
      </c>
      <c r="C19" s="108" t="s">
        <v>1319</v>
      </c>
      <c r="D19" s="108" t="s">
        <v>1320</v>
      </c>
      <c r="E19" s="108" t="s">
        <v>1321</v>
      </c>
      <c r="F19" s="108" t="s">
        <v>1322</v>
      </c>
      <c r="G19" s="108" t="s">
        <v>1320</v>
      </c>
      <c r="H19" s="108" t="s">
        <v>1321</v>
      </c>
      <c r="I19" s="108" t="s">
        <v>1322</v>
      </c>
      <c r="J19" s="108" t="s">
        <v>1322</v>
      </c>
      <c r="K19" s="108" t="s">
        <v>1322</v>
      </c>
      <c r="L19" s="108" t="s">
        <v>1322</v>
      </c>
      <c r="M19" s="362" t="s">
        <v>1322</v>
      </c>
      <c r="N19" s="215" t="s">
        <v>381</v>
      </c>
    </row>
    <row r="20" spans="1:14">
      <c r="A20" s="363" t="s">
        <v>1471</v>
      </c>
      <c r="B20" s="359" t="s">
        <v>1471</v>
      </c>
      <c r="C20" s="161" t="s">
        <v>381</v>
      </c>
      <c r="D20" s="108" t="s">
        <v>1323</v>
      </c>
      <c r="E20" s="108" t="s">
        <v>1324</v>
      </c>
      <c r="F20" s="108" t="s">
        <v>206</v>
      </c>
      <c r="G20" s="108" t="s">
        <v>1323</v>
      </c>
      <c r="H20" s="108" t="s">
        <v>1324</v>
      </c>
      <c r="I20" s="108" t="s">
        <v>1313</v>
      </c>
      <c r="J20" s="108" t="s">
        <v>206</v>
      </c>
      <c r="K20" s="108" t="s">
        <v>1313</v>
      </c>
      <c r="L20" s="108" t="s">
        <v>206</v>
      </c>
      <c r="M20" s="362" t="s">
        <v>1325</v>
      </c>
      <c r="N20" s="215" t="s">
        <v>381</v>
      </c>
    </row>
    <row r="21" spans="1:14">
      <c r="A21" s="367" t="s">
        <v>1574</v>
      </c>
      <c r="B21" s="365" t="s">
        <v>1575</v>
      </c>
      <c r="C21" s="114" t="s">
        <v>1576</v>
      </c>
      <c r="D21" s="114" t="s">
        <v>1577</v>
      </c>
      <c r="E21" s="114" t="s">
        <v>1578</v>
      </c>
      <c r="F21" s="114" t="s">
        <v>2102</v>
      </c>
      <c r="G21" s="114" t="s">
        <v>2103</v>
      </c>
      <c r="H21" s="114" t="s">
        <v>2104</v>
      </c>
      <c r="I21" s="114" t="s">
        <v>1688</v>
      </c>
      <c r="J21" s="632" t="s">
        <v>2106</v>
      </c>
      <c r="K21" s="114" t="s">
        <v>1689</v>
      </c>
      <c r="L21" s="114" t="s">
        <v>1690</v>
      </c>
      <c r="M21" s="366" t="s">
        <v>1691</v>
      </c>
    </row>
    <row r="22" spans="1:14">
      <c r="A22" s="363">
        <v>1</v>
      </c>
      <c r="B22" s="107"/>
      <c r="C22" s="108" t="s">
        <v>1326</v>
      </c>
      <c r="D22" s="537"/>
      <c r="E22" s="537"/>
      <c r="F22" s="537"/>
      <c r="G22" s="537"/>
      <c r="H22" s="537"/>
      <c r="I22" s="537"/>
      <c r="J22" s="633"/>
      <c r="K22" s="537"/>
      <c r="L22" s="537"/>
      <c r="M22" s="634"/>
    </row>
    <row r="23" spans="1:14">
      <c r="A23" s="363">
        <v>2</v>
      </c>
      <c r="B23" s="359">
        <v>601</v>
      </c>
      <c r="C23" s="161" t="s">
        <v>1327</v>
      </c>
      <c r="D23" s="464">
        <f>+'301303'!E46+'301303'!H46</f>
        <v>15274969</v>
      </c>
      <c r="E23" s="464">
        <v>29818</v>
      </c>
      <c r="F23" s="1263">
        <f t="shared" ref="F23:F32" si="0">D23+E23</f>
        <v>15304787</v>
      </c>
      <c r="G23" s="1263">
        <v>12733763</v>
      </c>
      <c r="H23" s="1263">
        <v>22547</v>
      </c>
      <c r="I23" s="635">
        <v>12756310</v>
      </c>
      <c r="J23" s="466">
        <f>+'301303'!D46</f>
        <v>265205918</v>
      </c>
      <c r="K23" s="466">
        <v>252903352</v>
      </c>
      <c r="L23" s="1240">
        <f>+'301303'!C46/12</f>
        <v>15348.333333333334</v>
      </c>
      <c r="M23" s="468">
        <v>15303</v>
      </c>
    </row>
    <row r="24" spans="1:14">
      <c r="A24" s="363">
        <v>3</v>
      </c>
      <c r="B24" s="359">
        <v>602</v>
      </c>
      <c r="C24" s="161" t="s">
        <v>1328</v>
      </c>
      <c r="D24" s="466">
        <f>+'301303'!E47+'301303'!H47</f>
        <v>5967836</v>
      </c>
      <c r="E24" s="466">
        <v>5705</v>
      </c>
      <c r="F24" s="1240">
        <f t="shared" si="0"/>
        <v>5973541</v>
      </c>
      <c r="G24" s="1240">
        <v>5233094</v>
      </c>
      <c r="H24" s="1240">
        <v>6730</v>
      </c>
      <c r="I24" s="1240">
        <v>5239824</v>
      </c>
      <c r="J24" s="466">
        <f>+'301303'!D47</f>
        <v>96536490</v>
      </c>
      <c r="K24" s="466">
        <v>93860273</v>
      </c>
      <c r="L24" s="1240">
        <f>+'301303'!C47/12</f>
        <v>1347.4166666666667</v>
      </c>
      <c r="M24" s="468">
        <v>1344</v>
      </c>
    </row>
    <row r="25" spans="1:14">
      <c r="A25" s="363">
        <v>4</v>
      </c>
      <c r="B25" s="359">
        <v>603</v>
      </c>
      <c r="C25" s="161" t="s">
        <v>1329</v>
      </c>
      <c r="D25" s="466">
        <f>+'301303'!E48+'301303'!H48</f>
        <v>3661186.4299999997</v>
      </c>
      <c r="E25" s="466">
        <v>2890</v>
      </c>
      <c r="F25" s="1240">
        <f t="shared" si="0"/>
        <v>3664076.4299999997</v>
      </c>
      <c r="G25" s="1240">
        <v>3195046</v>
      </c>
      <c r="H25" s="1240">
        <v>1673</v>
      </c>
      <c r="I25" s="1240">
        <v>3196719</v>
      </c>
      <c r="J25" s="466">
        <f>+'301303'!D48</f>
        <v>90735320</v>
      </c>
      <c r="K25" s="466">
        <v>90774140</v>
      </c>
      <c r="L25" s="1240">
        <f>+'301303'!C48/12</f>
        <v>15</v>
      </c>
      <c r="M25" s="468">
        <v>15</v>
      </c>
    </row>
    <row r="26" spans="1:14">
      <c r="A26" s="363">
        <v>5</v>
      </c>
      <c r="B26" s="359">
        <v>604</v>
      </c>
      <c r="C26" s="161" t="s">
        <v>1330</v>
      </c>
      <c r="D26" s="466">
        <f>+'301303'!E49+'301303'!H49</f>
        <v>148496</v>
      </c>
      <c r="E26" s="466"/>
      <c r="F26" s="1240">
        <f t="shared" si="0"/>
        <v>148496</v>
      </c>
      <c r="G26" s="1240">
        <v>144616</v>
      </c>
      <c r="H26" s="1240"/>
      <c r="I26" s="1240">
        <v>144616</v>
      </c>
      <c r="J26" s="466">
        <f>+'301303'!D49</f>
        <v>840875</v>
      </c>
      <c r="K26" s="466">
        <v>849478</v>
      </c>
      <c r="L26" s="1240">
        <f>+'301303'!C49/12</f>
        <v>7</v>
      </c>
      <c r="M26" s="468">
        <v>7</v>
      </c>
    </row>
    <row r="27" spans="1:14">
      <c r="A27" s="363">
        <v>6</v>
      </c>
      <c r="B27" s="359">
        <v>605</v>
      </c>
      <c r="C27" s="161" t="s">
        <v>334</v>
      </c>
      <c r="D27" s="466">
        <f>+'301303'!E50+'301303'!H50</f>
        <v>71148</v>
      </c>
      <c r="E27" s="466"/>
      <c r="F27" s="1240">
        <f t="shared" si="0"/>
        <v>71148</v>
      </c>
      <c r="G27" s="1240">
        <v>68771</v>
      </c>
      <c r="H27" s="1240">
        <v>68</v>
      </c>
      <c r="I27" s="1240">
        <v>68839</v>
      </c>
      <c r="J27" s="466">
        <f>+'301303'!D50</f>
        <v>522034</v>
      </c>
      <c r="K27" s="466">
        <v>522069</v>
      </c>
      <c r="L27" s="1240">
        <f>+'301303'!C50/12</f>
        <v>50</v>
      </c>
      <c r="M27" s="468">
        <v>50</v>
      </c>
    </row>
    <row r="28" spans="1:14">
      <c r="A28" s="363">
        <v>7</v>
      </c>
      <c r="B28" s="359">
        <v>606</v>
      </c>
      <c r="C28" s="161" t="s">
        <v>1980</v>
      </c>
      <c r="D28" s="466">
        <f>+'301303'!E51+'301303'!H51</f>
        <v>56928</v>
      </c>
      <c r="E28" s="466"/>
      <c r="F28" s="1240">
        <f t="shared" si="0"/>
        <v>56928</v>
      </c>
      <c r="G28" s="1240">
        <v>52178</v>
      </c>
      <c r="H28" s="1240"/>
      <c r="I28" s="1240">
        <v>52178</v>
      </c>
      <c r="J28" s="466">
        <f>+'301303'!D51</f>
        <v>917986</v>
      </c>
      <c r="K28" s="466">
        <v>938763</v>
      </c>
      <c r="L28" s="1240">
        <f>+'301303'!C51/12</f>
        <v>22.333333333333332</v>
      </c>
      <c r="M28" s="468">
        <v>20</v>
      </c>
    </row>
    <row r="29" spans="1:14">
      <c r="A29" s="363">
        <v>8</v>
      </c>
      <c r="B29" s="359">
        <v>607</v>
      </c>
      <c r="C29" s="161" t="s">
        <v>1981</v>
      </c>
      <c r="D29" s="466"/>
      <c r="E29" s="466"/>
      <c r="F29" s="169"/>
      <c r="G29" s="169"/>
      <c r="H29" s="169"/>
      <c r="I29" s="1240"/>
      <c r="J29" s="466"/>
      <c r="K29" s="466"/>
      <c r="L29" s="1240"/>
      <c r="M29" s="468"/>
    </row>
    <row r="30" spans="1:14">
      <c r="A30" s="363">
        <v>9</v>
      </c>
      <c r="B30" s="359">
        <v>608</v>
      </c>
      <c r="C30" s="161" t="s">
        <v>1982</v>
      </c>
      <c r="D30" s="466"/>
      <c r="E30" s="466"/>
      <c r="F30" s="169"/>
      <c r="G30" s="169"/>
      <c r="H30" s="169"/>
      <c r="I30" s="1240"/>
      <c r="J30" s="466"/>
      <c r="K30" s="466"/>
      <c r="L30" s="1240"/>
      <c r="M30" s="468"/>
    </row>
    <row r="31" spans="1:14">
      <c r="A31" s="363">
        <v>10</v>
      </c>
      <c r="B31" s="359">
        <v>609</v>
      </c>
      <c r="C31" s="161" t="s">
        <v>1983</v>
      </c>
      <c r="D31" s="466"/>
      <c r="E31" s="466"/>
      <c r="F31" s="169"/>
      <c r="G31" s="169"/>
      <c r="H31" s="169"/>
      <c r="I31" s="1240"/>
      <c r="J31" s="466"/>
      <c r="K31" s="466"/>
      <c r="L31" s="1240"/>
      <c r="M31" s="468"/>
    </row>
    <row r="32" spans="1:14">
      <c r="A32" s="363">
        <v>11</v>
      </c>
      <c r="B32" s="359">
        <v>610</v>
      </c>
      <c r="C32" s="161" t="s">
        <v>1984</v>
      </c>
      <c r="D32" s="466">
        <f>+'301303'!E55+'301303'!H55</f>
        <v>21238</v>
      </c>
      <c r="E32" s="466">
        <v>1</v>
      </c>
      <c r="F32" s="1240">
        <f t="shared" si="0"/>
        <v>21239</v>
      </c>
      <c r="G32" s="1240">
        <v>20543</v>
      </c>
      <c r="H32" s="1240">
        <v>1</v>
      </c>
      <c r="I32" s="1240">
        <v>20544</v>
      </c>
      <c r="J32" s="466">
        <f>+'301303'!D55</f>
        <v>144420</v>
      </c>
      <c r="K32" s="466">
        <v>154010</v>
      </c>
      <c r="L32" s="1240">
        <f>+'301303'!C55/12</f>
        <v>12</v>
      </c>
      <c r="M32" s="468">
        <v>12</v>
      </c>
    </row>
    <row r="33" spans="1:13">
      <c r="A33" s="363">
        <v>12</v>
      </c>
      <c r="B33" s="107"/>
      <c r="C33" s="161" t="s">
        <v>1985</v>
      </c>
      <c r="D33" s="389">
        <f t="shared" ref="D33:M33" si="1">SUM(D23:D32)</f>
        <v>25201801.43</v>
      </c>
      <c r="E33" s="389">
        <f t="shared" si="1"/>
        <v>38414</v>
      </c>
      <c r="F33" s="389">
        <f t="shared" si="1"/>
        <v>25240215.43</v>
      </c>
      <c r="G33" s="389">
        <f t="shared" si="1"/>
        <v>21448011</v>
      </c>
      <c r="H33" s="389">
        <f t="shared" si="1"/>
        <v>31019</v>
      </c>
      <c r="I33" s="389">
        <f t="shared" si="1"/>
        <v>21479030</v>
      </c>
      <c r="J33" s="389">
        <f t="shared" si="1"/>
        <v>454903043</v>
      </c>
      <c r="K33" s="389">
        <f t="shared" si="1"/>
        <v>440002085</v>
      </c>
      <c r="L33" s="389">
        <f>SUM(L23:L32)</f>
        <v>16802.083333333332</v>
      </c>
      <c r="M33" s="390">
        <f t="shared" si="1"/>
        <v>16751</v>
      </c>
    </row>
    <row r="34" spans="1:13">
      <c r="A34" s="363">
        <v>13</v>
      </c>
      <c r="B34" s="107"/>
      <c r="C34" s="161"/>
      <c r="D34" s="536"/>
      <c r="E34" s="536"/>
      <c r="F34" s="637"/>
      <c r="G34" s="637"/>
      <c r="H34" s="637"/>
      <c r="I34" s="637"/>
      <c r="J34" s="439"/>
      <c r="K34" s="439"/>
      <c r="L34" s="439"/>
      <c r="M34" s="638"/>
    </row>
    <row r="35" spans="1:13" ht="15.75">
      <c r="A35" s="363">
        <v>14</v>
      </c>
      <c r="B35" s="107"/>
      <c r="C35" s="108" t="s">
        <v>1986</v>
      </c>
      <c r="D35" s="639"/>
      <c r="E35" s="639"/>
      <c r="F35" s="640"/>
      <c r="G35" s="640"/>
      <c r="H35" s="640"/>
      <c r="I35" s="640"/>
      <c r="J35" s="641" t="s">
        <v>692</v>
      </c>
      <c r="K35" s="642"/>
      <c r="L35" s="642"/>
      <c r="M35" s="643"/>
    </row>
    <row r="36" spans="1:13">
      <c r="A36" s="363">
        <v>15</v>
      </c>
      <c r="B36" s="359">
        <v>621</v>
      </c>
      <c r="C36" s="161" t="s">
        <v>693</v>
      </c>
      <c r="D36" s="464">
        <v>36036</v>
      </c>
      <c r="E36" s="464">
        <v>0</v>
      </c>
      <c r="F36" s="1263">
        <f>D36+E36</f>
        <v>36036</v>
      </c>
      <c r="G36" s="1263">
        <v>35810</v>
      </c>
      <c r="H36" s="1263">
        <v>0</v>
      </c>
      <c r="I36" s="635">
        <f>G36+H36</f>
        <v>35810</v>
      </c>
      <c r="J36" s="205" t="s">
        <v>694</v>
      </c>
      <c r="K36" s="439"/>
      <c r="L36" s="439"/>
      <c r="M36" s="638"/>
    </row>
    <row r="37" spans="1:13">
      <c r="A37" s="363">
        <v>16</v>
      </c>
      <c r="B37" s="359">
        <v>622</v>
      </c>
      <c r="C37" s="161" t="s">
        <v>695</v>
      </c>
      <c r="D37" s="466">
        <v>7049</v>
      </c>
      <c r="E37" s="466">
        <v>0</v>
      </c>
      <c r="F37" s="1240">
        <f>D37+E37</f>
        <v>7049</v>
      </c>
      <c r="G37" s="1240">
        <v>6831</v>
      </c>
      <c r="H37" s="1240">
        <v>0</v>
      </c>
      <c r="I37" s="636">
        <f>G37+H37</f>
        <v>6831</v>
      </c>
      <c r="J37" s="278" t="s">
        <v>696</v>
      </c>
      <c r="K37" s="439"/>
      <c r="L37" s="439"/>
      <c r="M37" s="638"/>
    </row>
    <row r="38" spans="1:13">
      <c r="A38" s="363">
        <v>17</v>
      </c>
      <c r="B38" s="359" t="s">
        <v>381</v>
      </c>
      <c r="C38" s="161" t="s">
        <v>381</v>
      </c>
      <c r="D38" s="466"/>
      <c r="E38" s="466"/>
      <c r="F38" s="1240">
        <f>D38+E38</f>
        <v>0</v>
      </c>
      <c r="G38" s="1240"/>
      <c r="H38" s="169"/>
      <c r="I38" s="636">
        <f>G38+H38</f>
        <v>0</v>
      </c>
      <c r="J38" s="278" t="s">
        <v>697</v>
      </c>
      <c r="K38" s="439"/>
      <c r="L38" s="439"/>
      <c r="M38" s="638"/>
    </row>
    <row r="39" spans="1:13">
      <c r="A39" s="363">
        <v>18</v>
      </c>
      <c r="B39" s="359" t="s">
        <v>1510</v>
      </c>
      <c r="C39" s="161" t="s">
        <v>381</v>
      </c>
      <c r="D39" s="466"/>
      <c r="E39" s="466"/>
      <c r="F39" s="1240">
        <f>D39+E39</f>
        <v>0</v>
      </c>
      <c r="G39" s="1240"/>
      <c r="H39" s="169"/>
      <c r="I39" s="636">
        <f>G39+H39</f>
        <v>0</v>
      </c>
      <c r="J39" s="278" t="s">
        <v>698</v>
      </c>
      <c r="K39" s="439"/>
      <c r="L39" s="439"/>
      <c r="M39" s="638"/>
    </row>
    <row r="40" spans="1:13">
      <c r="A40" s="363">
        <v>19</v>
      </c>
      <c r="B40" s="359" t="s">
        <v>381</v>
      </c>
      <c r="C40" s="161" t="s">
        <v>381</v>
      </c>
      <c r="D40" s="466"/>
      <c r="E40" s="466"/>
      <c r="F40" s="1240">
        <f>D40+E40</f>
        <v>0</v>
      </c>
      <c r="G40" s="1240"/>
      <c r="H40" s="169"/>
      <c r="I40" s="636">
        <f>G40+H40</f>
        <v>0</v>
      </c>
      <c r="J40" t="s">
        <v>991</v>
      </c>
      <c r="K40" s="439"/>
      <c r="L40" s="439"/>
      <c r="M40" s="638"/>
    </row>
    <row r="41" spans="1:13">
      <c r="A41" s="363">
        <v>20</v>
      </c>
      <c r="B41" s="107"/>
      <c r="C41" s="161" t="s">
        <v>992</v>
      </c>
      <c r="D41" s="386">
        <f t="shared" ref="D41:I41" si="2">SUM(D36:D40)</f>
        <v>43085</v>
      </c>
      <c r="E41" s="386">
        <f t="shared" si="2"/>
        <v>0</v>
      </c>
      <c r="F41" s="386">
        <f t="shared" si="2"/>
        <v>43085</v>
      </c>
      <c r="G41" s="386">
        <f t="shared" si="2"/>
        <v>42641</v>
      </c>
      <c r="H41" s="386">
        <f t="shared" si="2"/>
        <v>0</v>
      </c>
      <c r="I41" s="386">
        <f t="shared" si="2"/>
        <v>42641</v>
      </c>
      <c r="J41" s="278" t="s">
        <v>993</v>
      </c>
      <c r="K41" s="439"/>
      <c r="L41" s="439"/>
      <c r="M41" s="638"/>
    </row>
    <row r="42" spans="1:13">
      <c r="A42" s="367">
        <v>21</v>
      </c>
      <c r="B42" s="113"/>
      <c r="C42" s="644" t="s">
        <v>994</v>
      </c>
      <c r="D42" s="386">
        <f>D33+D41</f>
        <v>25244886.43</v>
      </c>
      <c r="E42" s="386">
        <f>E33+E41</f>
        <v>38414</v>
      </c>
      <c r="F42" s="1264">
        <f>D42+E42</f>
        <v>25283300.43</v>
      </c>
      <c r="G42" s="386">
        <f>G33+G41</f>
        <v>21490652</v>
      </c>
      <c r="H42" s="386">
        <f>H33+H41</f>
        <v>31019</v>
      </c>
      <c r="I42" s="457">
        <f>G42+H42</f>
        <v>21521671</v>
      </c>
      <c r="J42" s="645" t="s">
        <v>995</v>
      </c>
      <c r="K42" s="645"/>
      <c r="L42" s="645"/>
      <c r="M42" s="549"/>
    </row>
    <row r="43" spans="1:13">
      <c r="A43" s="96" t="s">
        <v>996</v>
      </c>
      <c r="B43" s="97"/>
      <c r="C43" s="281"/>
      <c r="D43" s="471"/>
      <c r="E43" s="471"/>
      <c r="F43" s="471"/>
      <c r="G43" s="471"/>
      <c r="H43" s="471"/>
      <c r="I43" s="471"/>
      <c r="J43" s="471"/>
      <c r="K43" s="471"/>
      <c r="L43" s="471"/>
      <c r="M43" s="551"/>
    </row>
    <row r="44" spans="1:13" ht="15.75">
      <c r="A44" s="628"/>
      <c r="B44" s="11"/>
      <c r="C44" s="281"/>
      <c r="D44" s="471"/>
      <c r="E44" s="471"/>
      <c r="F44" s="281"/>
      <c r="G44" s="281"/>
      <c r="H44" s="281"/>
      <c r="I44" s="471"/>
      <c r="J44" s="471"/>
      <c r="K44" s="471"/>
      <c r="L44" s="471"/>
      <c r="M44" s="551"/>
    </row>
    <row r="45" spans="1:13">
      <c r="A45" s="93"/>
      <c r="C45" s="471"/>
      <c r="D45" s="471"/>
      <c r="E45" s="471"/>
      <c r="F45" s="281"/>
      <c r="G45" s="281"/>
      <c r="H45" s="281"/>
      <c r="I45" s="471"/>
      <c r="J45" s="13" t="s">
        <v>673</v>
      </c>
      <c r="K45" s="13"/>
      <c r="L45" s="13"/>
      <c r="M45" s="646"/>
    </row>
    <row r="46" spans="1:13">
      <c r="A46" s="93"/>
      <c r="C46" s="281"/>
      <c r="D46" s="281"/>
      <c r="E46" s="281"/>
      <c r="F46" s="278"/>
      <c r="G46" s="278"/>
      <c r="H46" s="278"/>
      <c r="I46" s="471"/>
      <c r="J46" s="13"/>
      <c r="K46" s="13"/>
      <c r="L46" s="13"/>
      <c r="M46" s="646"/>
    </row>
    <row r="47" spans="1:13">
      <c r="A47" s="93"/>
      <c r="C47" s="281"/>
      <c r="D47" s="281"/>
      <c r="E47" s="281"/>
      <c r="F47" s="278"/>
      <c r="G47" s="278"/>
      <c r="H47" s="278"/>
      <c r="I47" s="471"/>
      <c r="J47" s="13" t="s">
        <v>674</v>
      </c>
      <c r="K47" s="13"/>
      <c r="L47" s="13"/>
      <c r="M47" s="646"/>
    </row>
    <row r="48" spans="1:13">
      <c r="A48" s="96"/>
      <c r="B48" s="97"/>
      <c r="C48" s="281"/>
      <c r="D48" s="281"/>
      <c r="E48" s="281"/>
      <c r="F48" s="281"/>
      <c r="G48" s="281"/>
      <c r="H48" s="281"/>
      <c r="I48" s="471"/>
      <c r="J48" s="471"/>
      <c r="K48" s="471"/>
      <c r="L48" s="471"/>
      <c r="M48" s="551"/>
    </row>
    <row r="49" spans="1:13">
      <c r="A49" s="96"/>
      <c r="B49" s="97"/>
      <c r="C49" s="281"/>
      <c r="D49" s="281"/>
      <c r="E49" s="281"/>
      <c r="F49" s="281"/>
      <c r="G49" s="281"/>
      <c r="H49" s="281"/>
      <c r="I49" s="13"/>
      <c r="J49" s="13" t="s">
        <v>675</v>
      </c>
      <c r="K49" s="13"/>
      <c r="L49" s="13"/>
      <c r="M49" s="646"/>
    </row>
    <row r="50" spans="1:13">
      <c r="A50" s="96"/>
      <c r="B50" s="97"/>
      <c r="C50" s="281"/>
      <c r="D50" s="281"/>
      <c r="E50" s="281"/>
      <c r="F50" s="281"/>
      <c r="G50" s="281"/>
      <c r="H50" s="281"/>
      <c r="I50" s="471"/>
      <c r="J50" s="471"/>
      <c r="K50" s="471"/>
      <c r="L50" s="471"/>
      <c r="M50" s="551"/>
    </row>
    <row r="51" spans="1:13" ht="15.75" thickBot="1">
      <c r="A51" s="178"/>
      <c r="B51" s="124"/>
      <c r="C51" s="292"/>
      <c r="D51" s="292"/>
      <c r="E51" s="292"/>
      <c r="F51" s="473"/>
      <c r="G51" s="473"/>
      <c r="H51" s="473"/>
      <c r="I51" s="473"/>
      <c r="J51" s="647"/>
      <c r="K51" s="647"/>
      <c r="L51" s="647"/>
      <c r="M51" s="648"/>
    </row>
    <row r="52" spans="1:13">
      <c r="A52" s="152"/>
      <c r="B52" s="152"/>
      <c r="C52" s="152"/>
      <c r="D52" s="152"/>
      <c r="E52" s="152"/>
      <c r="F52" s="152"/>
      <c r="G52" s="152"/>
      <c r="H52" s="152"/>
      <c r="I52" s="152"/>
      <c r="J52" s="152"/>
      <c r="K52" s="152"/>
      <c r="L52" s="152"/>
      <c r="M52" s="649" t="s">
        <v>1564</v>
      </c>
    </row>
    <row r="53" spans="1:13">
      <c r="A53" s="130" t="s">
        <v>997</v>
      </c>
      <c r="B53" s="130"/>
      <c r="C53" s="130"/>
      <c r="D53" s="130"/>
      <c r="E53" s="130"/>
      <c r="F53" s="149"/>
      <c r="G53" s="149"/>
      <c r="H53" s="149"/>
      <c r="I53" s="130"/>
      <c r="J53" s="130"/>
      <c r="K53" s="130"/>
      <c r="L53" s="130"/>
      <c r="M53" s="130"/>
    </row>
    <row r="54" spans="1:13">
      <c r="A54" s="97"/>
      <c r="B54" s="97"/>
      <c r="C54" s="97"/>
      <c r="D54" s="97"/>
      <c r="E54" s="97"/>
      <c r="F54" s="97"/>
      <c r="G54" s="97"/>
      <c r="H54" s="97"/>
      <c r="I54" s="97"/>
      <c r="J54" s="97"/>
      <c r="K54" s="97"/>
      <c r="L54" s="97"/>
      <c r="M54" s="97"/>
    </row>
    <row r="55" spans="1:13">
      <c r="A55" s="97"/>
      <c r="B55" s="97"/>
      <c r="C55" s="97"/>
      <c r="D55" s="97"/>
      <c r="E55" s="97"/>
      <c r="F55" s="97"/>
      <c r="G55" s="97"/>
      <c r="H55" s="97"/>
      <c r="I55" s="97"/>
      <c r="J55" s="97"/>
      <c r="K55" s="97"/>
      <c r="L55" s="97"/>
      <c r="M55" s="97"/>
    </row>
    <row r="56" spans="1:13">
      <c r="A56" s="97"/>
      <c r="B56" s="97"/>
      <c r="C56" s="97"/>
      <c r="D56" s="97"/>
      <c r="E56" s="97"/>
      <c r="F56" s="97"/>
      <c r="G56" s="97"/>
      <c r="H56" s="97"/>
      <c r="I56" s="97"/>
      <c r="J56" s="97"/>
      <c r="K56" s="97"/>
      <c r="L56" s="97"/>
      <c r="M56" s="97"/>
    </row>
    <row r="57" spans="1:13">
      <c r="A57" s="97"/>
      <c r="B57" s="97"/>
      <c r="C57" s="97"/>
      <c r="D57" s="97"/>
      <c r="E57" s="97"/>
      <c r="F57" s="97"/>
      <c r="G57" s="97"/>
      <c r="H57" s="97"/>
      <c r="I57" s="97"/>
      <c r="J57" s="97"/>
      <c r="K57" s="97"/>
      <c r="L57" s="97"/>
      <c r="M57" s="97"/>
    </row>
    <row r="58" spans="1:13">
      <c r="A58" s="97"/>
      <c r="B58" s="97"/>
      <c r="C58" s="97"/>
      <c r="D58" s="97"/>
      <c r="E58" s="97"/>
      <c r="F58" s="97"/>
      <c r="G58" s="97"/>
      <c r="H58" s="97"/>
      <c r="I58" s="97"/>
      <c r="J58" s="97"/>
      <c r="K58" s="97"/>
      <c r="L58" s="97"/>
      <c r="M58" s="97"/>
    </row>
    <row r="59" spans="1:13">
      <c r="A59" s="97"/>
      <c r="B59" s="97"/>
      <c r="C59" s="97"/>
      <c r="D59" s="97"/>
      <c r="E59" s="97"/>
      <c r="F59" s="97"/>
      <c r="G59" s="97"/>
      <c r="H59" s="97"/>
      <c r="I59" s="97"/>
      <c r="J59" s="97"/>
      <c r="K59" s="97"/>
      <c r="L59" s="97"/>
      <c r="M59" s="97"/>
    </row>
    <row r="60" spans="1:13">
      <c r="A60" s="97"/>
      <c r="B60" s="97"/>
      <c r="C60" s="122"/>
      <c r="D60" s="122"/>
      <c r="E60" s="122"/>
      <c r="F60" s="97"/>
      <c r="G60" s="97"/>
      <c r="H60" s="97"/>
      <c r="I60" s="97"/>
      <c r="J60" s="97"/>
      <c r="K60" s="97"/>
      <c r="L60" s="97"/>
      <c r="M60" s="97"/>
    </row>
    <row r="61" spans="1:13">
      <c r="A61" s="13"/>
      <c r="B61" s="13"/>
      <c r="F61" s="97"/>
      <c r="G61" s="97"/>
      <c r="H61" s="97"/>
      <c r="I61" s="97"/>
      <c r="J61" s="97"/>
      <c r="K61" s="97"/>
      <c r="L61" s="13"/>
      <c r="M61" s="97"/>
    </row>
    <row r="62" spans="1:13">
      <c r="A62" s="97"/>
      <c r="B62" s="97"/>
      <c r="C62" s="97"/>
      <c r="D62" s="97"/>
      <c r="E62" s="97"/>
      <c r="F62" s="97"/>
      <c r="G62" s="97"/>
      <c r="H62" s="97"/>
      <c r="I62" s="97"/>
      <c r="J62" s="97"/>
      <c r="K62" s="97"/>
      <c r="L62" s="97"/>
      <c r="M62" s="97"/>
    </row>
    <row r="63" spans="1:13">
      <c r="A63" s="97"/>
      <c r="B63" s="97"/>
      <c r="C63" s="122"/>
      <c r="D63" s="122"/>
      <c r="E63" s="122"/>
      <c r="F63" s="97"/>
      <c r="G63" s="97"/>
      <c r="H63" s="97"/>
      <c r="I63" s="97"/>
      <c r="J63" s="97"/>
      <c r="K63" s="97"/>
      <c r="L63" s="97"/>
      <c r="M63" s="97"/>
    </row>
    <row r="64" spans="1:13">
      <c r="A64" s="97"/>
      <c r="B64" s="97"/>
      <c r="C64" s="122"/>
      <c r="D64" s="122"/>
      <c r="E64" s="122"/>
      <c r="F64" s="97"/>
      <c r="G64" s="97"/>
      <c r="H64" s="97"/>
      <c r="I64" s="97"/>
      <c r="J64" s="97"/>
      <c r="K64" s="97"/>
      <c r="L64" s="97"/>
      <c r="M64" s="97"/>
    </row>
    <row r="65" spans="1:13">
      <c r="A65" s="97"/>
      <c r="B65" s="97"/>
      <c r="C65" s="122"/>
      <c r="D65" s="122"/>
      <c r="E65" s="122"/>
      <c r="F65" s="97"/>
      <c r="G65" s="97"/>
      <c r="H65" s="97"/>
      <c r="I65" s="97"/>
      <c r="J65" s="97"/>
      <c r="K65" s="97"/>
      <c r="L65" s="97"/>
      <c r="M65" s="97"/>
    </row>
    <row r="66" spans="1:13">
      <c r="A66" s="97"/>
      <c r="B66" s="97"/>
      <c r="C66" s="122"/>
      <c r="D66" s="122"/>
      <c r="E66" s="122"/>
      <c r="F66" s="13"/>
      <c r="G66" s="13"/>
      <c r="H66" s="13"/>
      <c r="I66" s="13"/>
      <c r="J66" s="13"/>
      <c r="K66" s="13"/>
      <c r="L66" s="13"/>
      <c r="M66" s="97"/>
    </row>
    <row r="67" spans="1:13">
      <c r="A67" s="97"/>
      <c r="B67" s="97"/>
      <c r="C67" s="441"/>
      <c r="D67" s="441"/>
      <c r="E67" s="441"/>
      <c r="F67" s="13"/>
      <c r="G67" s="13"/>
      <c r="H67" s="13"/>
      <c r="I67" s="13"/>
      <c r="J67" s="13"/>
      <c r="K67" s="13"/>
      <c r="L67" s="13"/>
      <c r="M67" s="97"/>
    </row>
    <row r="68" spans="1:13">
      <c r="A68" s="97"/>
      <c r="B68" s="97"/>
      <c r="C68" s="122"/>
      <c r="D68" s="122"/>
      <c r="E68" s="122"/>
      <c r="F68" s="13"/>
      <c r="G68" s="13"/>
      <c r="H68" s="13"/>
      <c r="I68" s="13"/>
      <c r="J68" s="13"/>
      <c r="K68" s="13"/>
      <c r="L68" s="13"/>
      <c r="M68" s="97"/>
    </row>
    <row r="69" spans="1:13">
      <c r="A69" s="97"/>
      <c r="B69" s="97"/>
      <c r="C69" s="122"/>
      <c r="D69" s="122"/>
      <c r="E69" s="122"/>
      <c r="F69" s="97"/>
      <c r="G69" s="97"/>
      <c r="H69" s="97"/>
      <c r="I69" s="97"/>
      <c r="J69" s="97"/>
      <c r="K69" s="97"/>
      <c r="L69" s="97"/>
      <c r="M69" s="97"/>
    </row>
  </sheetData>
  <phoneticPr fontId="43" type="noConversion"/>
  <printOptions horizontalCentered="1" verticalCentered="1"/>
  <pageMargins left="0.5" right="0.5" top="0.5" bottom="0.5" header="0.5" footer="0.5"/>
  <pageSetup scale="61" orientation="landscape" r:id="rId1"/>
  <headerFooter alignWithMargins="0"/>
</worksheet>
</file>

<file path=xl/worksheets/sheet24.xml><?xml version="1.0" encoding="utf-8"?>
<worksheet xmlns="http://schemas.openxmlformats.org/spreadsheetml/2006/main" xmlns:r="http://schemas.openxmlformats.org/officeDocument/2006/relationships">
  <sheetPr transitionEvaluation="1">
    <tabColor rgb="FFFFFF00"/>
  </sheetPr>
  <dimension ref="A1:IS250"/>
  <sheetViews>
    <sheetView workbookViewId="0"/>
  </sheetViews>
  <sheetFormatPr defaultColWidth="11.44140625" defaultRowHeight="15"/>
  <cols>
    <col min="1" max="1" width="5.77734375" customWidth="1"/>
    <col min="2" max="2" width="11.77734375" customWidth="1"/>
    <col min="3" max="6" width="14.77734375" customWidth="1"/>
    <col min="7" max="7" width="12.77734375" customWidth="1"/>
    <col min="8" max="8" width="13.77734375" customWidth="1"/>
    <col min="9" max="9" width="2.77734375" customWidth="1"/>
    <col min="10" max="10" width="11.77734375" customWidth="1"/>
    <col min="11" max="14" width="14.77734375" customWidth="1"/>
    <col min="15" max="15" width="12.77734375" customWidth="1"/>
    <col min="16" max="16" width="11.77734375" customWidth="1"/>
    <col min="17" max="17" width="4.77734375" customWidth="1"/>
  </cols>
  <sheetData>
    <row r="1" spans="1:253" ht="15.75" thickBot="1">
      <c r="A1" t="s">
        <v>1510</v>
      </c>
      <c r="B1" t="str">
        <f>'Read Me First'!D50</f>
        <v>Village of Fairport</v>
      </c>
      <c r="G1" t="str">
        <f>'Read Me First'!C52</f>
        <v>Year Ended 5/31/2014</v>
      </c>
      <c r="K1" t="str">
        <f>'Read Me First'!D50</f>
        <v>Village of Fairport</v>
      </c>
      <c r="N1" t="str">
        <f>'Read Me First'!C52</f>
        <v>Year Ended 5/31/2014</v>
      </c>
    </row>
    <row r="2" spans="1:253">
      <c r="A2" s="58"/>
      <c r="B2" s="59"/>
      <c r="C2" s="59"/>
      <c r="D2" s="650"/>
      <c r="E2" s="650"/>
      <c r="F2" s="651"/>
      <c r="G2" s="651"/>
      <c r="H2" s="652"/>
      <c r="I2" s="8"/>
      <c r="J2" s="58"/>
      <c r="K2" s="59"/>
      <c r="L2" s="650"/>
      <c r="M2" s="650"/>
      <c r="N2" s="651"/>
      <c r="O2" s="651"/>
      <c r="P2" s="59"/>
      <c r="Q2" s="60"/>
    </row>
    <row r="3" spans="1:253" ht="15.75">
      <c r="A3" s="406" t="s">
        <v>998</v>
      </c>
      <c r="B3" s="2"/>
      <c r="C3" s="2"/>
      <c r="D3" s="2"/>
      <c r="E3" s="2"/>
      <c r="F3" s="2"/>
      <c r="G3" s="2"/>
      <c r="H3" s="64"/>
      <c r="I3" s="8"/>
      <c r="J3" s="406" t="s">
        <v>999</v>
      </c>
      <c r="K3" s="2"/>
      <c r="L3" s="2"/>
      <c r="M3" s="2"/>
      <c r="N3" s="2"/>
      <c r="O3" s="2"/>
      <c r="P3" s="8"/>
      <c r="Q3" s="62"/>
    </row>
    <row r="4" spans="1:253">
      <c r="A4" s="653"/>
      <c r="B4" s="429"/>
      <c r="C4" s="429"/>
      <c r="D4" s="422"/>
      <c r="E4" s="422"/>
      <c r="F4" s="220"/>
      <c r="G4" s="429"/>
      <c r="H4" s="410"/>
      <c r="I4" s="8"/>
      <c r="J4" s="653"/>
      <c r="K4" s="429"/>
      <c r="L4" s="422"/>
      <c r="M4" s="422"/>
      <c r="N4" s="220"/>
      <c r="O4" s="429"/>
      <c r="P4" s="429"/>
      <c r="Q4" s="62"/>
    </row>
    <row r="5" spans="1:253">
      <c r="A5" s="654"/>
      <c r="B5" s="655" t="s">
        <v>1000</v>
      </c>
      <c r="C5" s="656"/>
      <c r="D5" s="69"/>
      <c r="E5" s="69"/>
      <c r="F5" s="657"/>
      <c r="G5" s="658"/>
      <c r="H5" s="659"/>
      <c r="I5" s="74"/>
      <c r="J5" s="660" t="s">
        <v>1001</v>
      </c>
      <c r="K5" s="332">
        <v>601</v>
      </c>
      <c r="L5" s="409"/>
      <c r="M5" s="429" t="s">
        <v>618</v>
      </c>
      <c r="N5" s="409"/>
      <c r="O5" s="426"/>
      <c r="P5" s="661"/>
      <c r="Q5" s="662"/>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c r="FH5" s="69"/>
      <c r="FI5" s="69"/>
      <c r="FJ5" s="69"/>
      <c r="FK5" s="69"/>
      <c r="FL5" s="69"/>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c r="HF5" s="69"/>
      <c r="HG5" s="69"/>
      <c r="HH5" s="69"/>
      <c r="HI5" s="69"/>
      <c r="HJ5" s="69"/>
      <c r="HK5" s="69"/>
      <c r="HL5" s="69"/>
      <c r="HM5" s="69"/>
      <c r="HN5" s="69"/>
      <c r="HO5" s="69"/>
      <c r="HP5" s="69"/>
      <c r="HQ5" s="69"/>
      <c r="HR5" s="69"/>
      <c r="HS5" s="69"/>
      <c r="HT5" s="69"/>
      <c r="HU5" s="69"/>
      <c r="HV5" s="69"/>
      <c r="HW5" s="69"/>
      <c r="HX5" s="69"/>
      <c r="HY5" s="69"/>
      <c r="HZ5" s="69"/>
      <c r="IA5" s="69"/>
      <c r="IB5" s="69"/>
      <c r="IC5" s="69"/>
      <c r="ID5" s="69"/>
      <c r="IE5" s="69"/>
      <c r="IF5" s="69"/>
      <c r="IG5" s="69"/>
      <c r="IH5" s="69"/>
      <c r="II5" s="69"/>
      <c r="IJ5" s="69"/>
      <c r="IK5" s="69"/>
      <c r="IL5" s="69"/>
      <c r="IM5" s="69"/>
      <c r="IN5" s="69"/>
      <c r="IO5" s="69"/>
      <c r="IP5" s="69"/>
      <c r="IQ5" s="69"/>
      <c r="IR5" s="69"/>
      <c r="IS5" s="69"/>
    </row>
    <row r="6" spans="1:253">
      <c r="A6" s="411"/>
      <c r="B6" s="663" t="s">
        <v>1003</v>
      </c>
      <c r="C6" s="664"/>
      <c r="D6" s="68"/>
      <c r="E6" s="69"/>
      <c r="F6" s="69"/>
      <c r="G6" s="665"/>
      <c r="H6" s="75"/>
      <c r="I6" s="74"/>
      <c r="J6" s="430" t="s">
        <v>381</v>
      </c>
      <c r="K6" s="666" t="s">
        <v>381</v>
      </c>
      <c r="L6" s="667" t="s">
        <v>381</v>
      </c>
      <c r="M6" s="667" t="s">
        <v>381</v>
      </c>
      <c r="N6" s="666" t="s">
        <v>381</v>
      </c>
      <c r="O6" s="668" t="s">
        <v>1004</v>
      </c>
      <c r="P6" s="667" t="s">
        <v>381</v>
      </c>
      <c r="Q6" s="6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c r="IJ6" s="69"/>
      <c r="IK6" s="69"/>
      <c r="IL6" s="69"/>
      <c r="IM6" s="69"/>
      <c r="IN6" s="69"/>
      <c r="IO6" s="69"/>
      <c r="IP6" s="69"/>
      <c r="IQ6" s="69"/>
      <c r="IR6" s="69"/>
      <c r="IS6" s="69"/>
    </row>
    <row r="7" spans="1:253">
      <c r="A7" s="411"/>
      <c r="B7" s="670" t="s">
        <v>1005</v>
      </c>
      <c r="C7" s="664"/>
      <c r="D7" s="69"/>
      <c r="E7" s="69"/>
      <c r="F7" s="69"/>
      <c r="G7" s="665"/>
      <c r="H7" s="75"/>
      <c r="I7" s="74"/>
      <c r="J7" s="430" t="s">
        <v>1006</v>
      </c>
      <c r="K7" s="666" t="s">
        <v>1007</v>
      </c>
      <c r="L7" s="668" t="s">
        <v>839</v>
      </c>
      <c r="M7" s="667" t="s">
        <v>840</v>
      </c>
      <c r="N7" s="666" t="s">
        <v>841</v>
      </c>
      <c r="O7" s="668" t="s">
        <v>842</v>
      </c>
      <c r="P7" s="668" t="s">
        <v>1323</v>
      </c>
      <c r="Q7" s="671" t="s">
        <v>1468</v>
      </c>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c r="IJ7" s="69"/>
      <c r="IK7" s="69"/>
      <c r="IL7" s="69"/>
      <c r="IM7" s="69"/>
      <c r="IN7" s="69"/>
      <c r="IO7" s="69"/>
      <c r="IP7" s="69"/>
      <c r="IQ7" s="69"/>
      <c r="IR7" s="69"/>
      <c r="IS7" s="69"/>
    </row>
    <row r="8" spans="1:253">
      <c r="A8" s="411"/>
      <c r="B8" s="672" t="s">
        <v>381</v>
      </c>
      <c r="C8" s="664"/>
      <c r="D8" s="1269" t="s">
        <v>381</v>
      </c>
      <c r="E8" s="69"/>
      <c r="F8" s="69"/>
      <c r="G8" s="665"/>
      <c r="H8" s="75"/>
      <c r="I8" s="74"/>
      <c r="J8" s="430"/>
      <c r="K8" s="666" t="s">
        <v>843</v>
      </c>
      <c r="L8" s="667"/>
      <c r="M8" s="668" t="s">
        <v>844</v>
      </c>
      <c r="N8" s="666" t="s">
        <v>845</v>
      </c>
      <c r="O8" s="668" t="s">
        <v>846</v>
      </c>
      <c r="P8" s="667" t="s">
        <v>844</v>
      </c>
      <c r="Q8" s="671" t="s">
        <v>1471</v>
      </c>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row>
    <row r="9" spans="1:253">
      <c r="A9" s="411"/>
      <c r="B9" s="673" t="s">
        <v>1158</v>
      </c>
      <c r="C9" s="664"/>
      <c r="D9" s="69"/>
      <c r="E9" s="69"/>
      <c r="F9" s="69"/>
      <c r="G9" s="69"/>
      <c r="H9" s="75"/>
      <c r="I9" s="74"/>
      <c r="J9" s="674" t="s">
        <v>1574</v>
      </c>
      <c r="K9" s="675" t="s">
        <v>1575</v>
      </c>
      <c r="L9" s="676" t="s">
        <v>1576</v>
      </c>
      <c r="M9" s="676" t="s">
        <v>1577</v>
      </c>
      <c r="N9" s="675" t="s">
        <v>1578</v>
      </c>
      <c r="O9" s="676" t="s">
        <v>2102</v>
      </c>
      <c r="P9" s="677" t="s">
        <v>2103</v>
      </c>
      <c r="Q9" s="678"/>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c r="IJ9" s="69"/>
      <c r="IK9" s="69"/>
      <c r="IL9" s="69"/>
      <c r="IM9" s="69"/>
      <c r="IN9" s="69"/>
      <c r="IO9" s="69"/>
      <c r="IP9" s="69"/>
      <c r="IQ9" s="69"/>
      <c r="IR9" s="69"/>
      <c r="IS9" s="69"/>
    </row>
    <row r="10" spans="1:253">
      <c r="A10" s="411"/>
      <c r="B10" s="673" t="s">
        <v>1159</v>
      </c>
      <c r="C10" s="664"/>
      <c r="D10" s="69"/>
      <c r="E10" s="69"/>
      <c r="F10" s="69"/>
      <c r="G10" s="69"/>
      <c r="H10" s="75"/>
      <c r="I10" s="74"/>
      <c r="J10" s="654" t="str">
        <f t="shared" ref="J10:J21" si="0">B33</f>
        <v>June '13</v>
      </c>
      <c r="K10" s="679">
        <v>15357</v>
      </c>
      <c r="L10" s="679">
        <v>16637927</v>
      </c>
      <c r="M10" s="680">
        <v>660370</v>
      </c>
      <c r="N10" s="1314">
        <f>+$F$33</f>
        <v>4.4660000000000004E-3</v>
      </c>
      <c r="O10" s="679">
        <f>+L10</f>
        <v>16637927</v>
      </c>
      <c r="P10" s="472">
        <v>82319</v>
      </c>
      <c r="Q10" s="683">
        <v>1</v>
      </c>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c r="IG10" s="69"/>
      <c r="IH10" s="69"/>
      <c r="II10" s="69"/>
      <c r="IJ10" s="69"/>
      <c r="IK10" s="69"/>
      <c r="IL10" s="69"/>
      <c r="IM10" s="69"/>
      <c r="IN10" s="69"/>
      <c r="IO10" s="69"/>
      <c r="IP10" s="69"/>
      <c r="IQ10" s="69"/>
      <c r="IR10" s="69"/>
      <c r="IS10" s="69"/>
    </row>
    <row r="11" spans="1:253">
      <c r="A11" s="411"/>
      <c r="B11" s="673" t="s">
        <v>1160</v>
      </c>
      <c r="C11" s="664"/>
      <c r="D11" s="69"/>
      <c r="E11" s="69"/>
      <c r="F11" s="69"/>
      <c r="G11" s="69"/>
      <c r="H11" s="75"/>
      <c r="I11" s="74"/>
      <c r="J11" s="411" t="str">
        <f t="shared" si="0"/>
        <v>July</v>
      </c>
      <c r="K11" s="466">
        <v>15388</v>
      </c>
      <c r="L11" s="466">
        <v>16640117</v>
      </c>
      <c r="M11" s="466">
        <v>660568</v>
      </c>
      <c r="N11" s="1314">
        <f>+$F$34</f>
        <v>7.3169999999999997E-3</v>
      </c>
      <c r="O11" s="679">
        <f t="shared" ref="O11:O21" si="1">+L11</f>
        <v>16640117</v>
      </c>
      <c r="P11" s="707">
        <v>123921</v>
      </c>
      <c r="Q11" s="671">
        <v>2</v>
      </c>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c r="HW11" s="69"/>
      <c r="HX11" s="69"/>
      <c r="HY11" s="69"/>
      <c r="HZ11" s="69"/>
      <c r="IA11" s="69"/>
      <c r="IB11" s="69"/>
      <c r="IC11" s="69"/>
      <c r="ID11" s="69"/>
      <c r="IE11" s="69"/>
      <c r="IF11" s="69"/>
      <c r="IG11" s="69"/>
      <c r="IH11" s="69"/>
      <c r="II11" s="69"/>
      <c r="IJ11" s="69"/>
      <c r="IK11" s="69"/>
      <c r="IL11" s="69"/>
      <c r="IM11" s="69"/>
      <c r="IN11" s="69"/>
      <c r="IO11" s="69"/>
      <c r="IP11" s="69"/>
      <c r="IQ11" s="69"/>
      <c r="IR11" s="69"/>
      <c r="IS11" s="69"/>
    </row>
    <row r="12" spans="1:253">
      <c r="A12" s="411"/>
      <c r="B12" s="673" t="s">
        <v>856</v>
      </c>
      <c r="C12" s="664"/>
      <c r="D12" s="69"/>
      <c r="E12" s="69"/>
      <c r="F12" s="69"/>
      <c r="G12" s="69"/>
      <c r="H12" s="75"/>
      <c r="I12" s="74"/>
      <c r="J12" s="411" t="str">
        <f t="shared" si="0"/>
        <v>August</v>
      </c>
      <c r="K12" s="466">
        <v>15377</v>
      </c>
      <c r="L12" s="466">
        <v>19665624</v>
      </c>
      <c r="M12" s="466">
        <v>769181</v>
      </c>
      <c r="N12" s="1314">
        <f>+$F$35</f>
        <v>8.3180000000000007E-3</v>
      </c>
      <c r="O12" s="679">
        <f t="shared" si="1"/>
        <v>19665624</v>
      </c>
      <c r="P12" s="707">
        <v>166519</v>
      </c>
      <c r="Q12" s="671">
        <v>3</v>
      </c>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row>
    <row r="13" spans="1:253">
      <c r="A13" s="411"/>
      <c r="B13" s="673" t="s">
        <v>857</v>
      </c>
      <c r="C13" s="664"/>
      <c r="D13" s="664"/>
      <c r="E13" s="69"/>
      <c r="F13" s="69"/>
      <c r="G13" s="69"/>
      <c r="H13" s="75"/>
      <c r="I13" s="74"/>
      <c r="J13" s="411" t="str">
        <f t="shared" si="0"/>
        <v>September</v>
      </c>
      <c r="K13" s="466">
        <v>15390</v>
      </c>
      <c r="L13" s="466">
        <v>18001485</v>
      </c>
      <c r="M13" s="466">
        <v>709471</v>
      </c>
      <c r="N13" s="1314">
        <f>+$F$36</f>
        <v>5.306E-3</v>
      </c>
      <c r="O13" s="679">
        <f t="shared" si="1"/>
        <v>18001485</v>
      </c>
      <c r="P13" s="707">
        <v>69437</v>
      </c>
      <c r="Q13" s="671">
        <v>4</v>
      </c>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69"/>
    </row>
    <row r="14" spans="1:253">
      <c r="A14" s="411"/>
      <c r="B14" s="673"/>
      <c r="C14" s="664"/>
      <c r="D14" s="664"/>
      <c r="E14" s="69"/>
      <c r="F14" s="69"/>
      <c r="G14" s="69"/>
      <c r="H14" s="75"/>
      <c r="I14" s="74"/>
      <c r="J14" s="411" t="str">
        <f t="shared" si="0"/>
        <v xml:space="preserve">October </v>
      </c>
      <c r="K14" s="466">
        <v>15319</v>
      </c>
      <c r="L14" s="466">
        <v>14458842</v>
      </c>
      <c r="M14" s="466">
        <v>581988</v>
      </c>
      <c r="N14" s="1314">
        <f>+$F$37</f>
        <v>-6.4400000000000004E-4</v>
      </c>
      <c r="O14" s="679">
        <f t="shared" si="1"/>
        <v>14458842</v>
      </c>
      <c r="P14" s="707">
        <v>2151</v>
      </c>
      <c r="Q14" s="671">
        <v>5</v>
      </c>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row>
    <row r="15" spans="1:253">
      <c r="A15" s="411"/>
      <c r="B15" s="673" t="s">
        <v>858</v>
      </c>
      <c r="C15" s="664"/>
      <c r="D15" s="664"/>
      <c r="E15" s="69"/>
      <c r="F15" s="69"/>
      <c r="G15" s="69"/>
      <c r="H15" s="75"/>
      <c r="I15" s="74"/>
      <c r="J15" s="411" t="str">
        <f t="shared" si="0"/>
        <v>November</v>
      </c>
      <c r="K15" s="466">
        <v>15326</v>
      </c>
      <c r="L15" s="466">
        <v>15744341</v>
      </c>
      <c r="M15" s="466">
        <v>628158</v>
      </c>
      <c r="N15" s="1314">
        <f>+$F$38</f>
        <v>2.013E-3</v>
      </c>
      <c r="O15" s="679">
        <f t="shared" si="1"/>
        <v>15744341</v>
      </c>
      <c r="P15" s="707">
        <v>22396</v>
      </c>
      <c r="Q15" s="671">
        <v>6</v>
      </c>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69"/>
    </row>
    <row r="16" spans="1:253">
      <c r="A16" s="411"/>
      <c r="B16" s="673" t="s">
        <v>859</v>
      </c>
      <c r="C16" s="664"/>
      <c r="D16" s="664"/>
      <c r="E16" s="69"/>
      <c r="F16" s="69"/>
      <c r="G16" s="69"/>
      <c r="H16" s="75"/>
      <c r="I16" s="74"/>
      <c r="J16" s="411" t="str">
        <f t="shared" si="0"/>
        <v xml:space="preserve">December </v>
      </c>
      <c r="K16" s="466">
        <v>15309</v>
      </c>
      <c r="L16" s="466">
        <v>23218182</v>
      </c>
      <c r="M16" s="466">
        <v>930280</v>
      </c>
      <c r="N16" s="1314">
        <f>+$F$39</f>
        <v>1.9599999999999999E-4</v>
      </c>
      <c r="O16" s="679">
        <f t="shared" si="1"/>
        <v>23218182</v>
      </c>
      <c r="P16" s="707">
        <v>10532</v>
      </c>
      <c r="Q16" s="671">
        <v>7</v>
      </c>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row>
    <row r="17" spans="1:253">
      <c r="A17" s="411"/>
      <c r="B17" s="672" t="s">
        <v>381</v>
      </c>
      <c r="C17" s="664"/>
      <c r="D17" s="664"/>
      <c r="E17" s="69"/>
      <c r="F17" s="69"/>
      <c r="G17" s="69"/>
      <c r="H17" s="75"/>
      <c r="I17" s="74"/>
      <c r="J17" s="411" t="str">
        <f t="shared" si="0"/>
        <v>January '14</v>
      </c>
      <c r="K17" s="466">
        <v>15318</v>
      </c>
      <c r="L17" s="466">
        <v>31279217</v>
      </c>
      <c r="M17" s="466">
        <v>1518072</v>
      </c>
      <c r="N17" s="1314">
        <f>+$F$40</f>
        <v>6.0089999999999996E-3</v>
      </c>
      <c r="O17" s="679">
        <f t="shared" si="1"/>
        <v>31279217</v>
      </c>
      <c r="P17" s="707">
        <v>218944</v>
      </c>
      <c r="Q17" s="671">
        <v>8</v>
      </c>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row>
    <row r="18" spans="1:253">
      <c r="A18" s="411"/>
      <c r="B18" s="672" t="s">
        <v>860</v>
      </c>
      <c r="C18" s="664"/>
      <c r="D18" s="664"/>
      <c r="E18" s="69"/>
      <c r="F18" s="69"/>
      <c r="G18" s="69"/>
      <c r="H18" s="75"/>
      <c r="I18" s="74"/>
      <c r="J18" s="411" t="str">
        <f t="shared" si="0"/>
        <v>February</v>
      </c>
      <c r="K18" s="466">
        <v>15318</v>
      </c>
      <c r="L18" s="466">
        <v>35562003</v>
      </c>
      <c r="M18" s="466">
        <v>1748747</v>
      </c>
      <c r="N18" s="1314">
        <f>+$F$41</f>
        <v>2.3033999999999999E-2</v>
      </c>
      <c r="O18" s="679">
        <f t="shared" si="1"/>
        <v>35562003</v>
      </c>
      <c r="P18" s="572">
        <v>891264</v>
      </c>
      <c r="Q18" s="671">
        <v>9</v>
      </c>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c r="HL18" s="69"/>
      <c r="HM18" s="69"/>
      <c r="HN18" s="69"/>
      <c r="HO18" s="69"/>
      <c r="HP18" s="69"/>
      <c r="HQ18" s="69"/>
      <c r="HR18" s="69"/>
      <c r="HS18" s="69"/>
      <c r="HT18" s="69"/>
      <c r="HU18" s="69"/>
      <c r="HV18" s="69"/>
      <c r="HW18" s="69"/>
      <c r="HX18" s="69"/>
      <c r="HY18" s="69"/>
      <c r="HZ18" s="69"/>
      <c r="IA18" s="69"/>
      <c r="IB18" s="69"/>
      <c r="IC18" s="69"/>
      <c r="ID18" s="69"/>
      <c r="IE18" s="69"/>
      <c r="IF18" s="69"/>
      <c r="IG18" s="69"/>
      <c r="IH18" s="69"/>
      <c r="II18" s="69"/>
      <c r="IJ18" s="69"/>
      <c r="IK18" s="69"/>
      <c r="IL18" s="69"/>
      <c r="IM18" s="69"/>
      <c r="IN18" s="69"/>
      <c r="IO18" s="69"/>
      <c r="IP18" s="69"/>
      <c r="IQ18" s="69"/>
      <c r="IR18" s="69"/>
      <c r="IS18" s="69"/>
    </row>
    <row r="19" spans="1:253">
      <c r="A19" s="411"/>
      <c r="B19" s="672" t="s">
        <v>861</v>
      </c>
      <c r="C19" s="664"/>
      <c r="D19" s="664"/>
      <c r="E19" s="69"/>
      <c r="F19" s="69"/>
      <c r="G19" s="69"/>
      <c r="H19" s="75"/>
      <c r="I19" s="74"/>
      <c r="J19" s="411" t="str">
        <f t="shared" si="0"/>
        <v>March</v>
      </c>
      <c r="K19" s="466">
        <v>15335</v>
      </c>
      <c r="L19" s="466">
        <v>29731231</v>
      </c>
      <c r="M19" s="466">
        <v>1446961</v>
      </c>
      <c r="N19" s="1314">
        <f>+$F$42</f>
        <v>3.9713999999999999E-2</v>
      </c>
      <c r="O19" s="679">
        <f t="shared" si="1"/>
        <v>29731231</v>
      </c>
      <c r="P19" s="572">
        <v>1170642</v>
      </c>
      <c r="Q19" s="671">
        <v>10</v>
      </c>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c r="HL19" s="69"/>
      <c r="HM19" s="69"/>
      <c r="HN19" s="69"/>
      <c r="HO19" s="69"/>
      <c r="HP19" s="69"/>
      <c r="HQ19" s="69"/>
      <c r="HR19" s="69"/>
      <c r="HS19" s="69"/>
      <c r="HT19" s="69"/>
      <c r="HU19" s="69"/>
      <c r="HV19" s="69"/>
      <c r="HW19" s="69"/>
      <c r="HX19" s="69"/>
      <c r="HY19" s="69"/>
      <c r="HZ19" s="69"/>
      <c r="IA19" s="69"/>
      <c r="IB19" s="69"/>
      <c r="IC19" s="69"/>
      <c r="ID19" s="69"/>
      <c r="IE19" s="69"/>
      <c r="IF19" s="69"/>
      <c r="IG19" s="69"/>
      <c r="IH19" s="69"/>
      <c r="II19" s="69"/>
      <c r="IJ19" s="69"/>
      <c r="IK19" s="69"/>
      <c r="IL19" s="69"/>
      <c r="IM19" s="69"/>
      <c r="IN19" s="69"/>
      <c r="IO19" s="69"/>
      <c r="IP19" s="69"/>
      <c r="IQ19" s="69"/>
      <c r="IR19" s="69"/>
      <c r="IS19" s="69"/>
    </row>
    <row r="20" spans="1:253">
      <c r="A20" s="411"/>
      <c r="B20" s="672" t="s">
        <v>381</v>
      </c>
      <c r="C20" s="664"/>
      <c r="D20" s="664"/>
      <c r="E20" s="69"/>
      <c r="F20" s="69"/>
      <c r="G20" s="69"/>
      <c r="H20" s="75"/>
      <c r="I20" s="74"/>
      <c r="J20" s="411" t="str">
        <f t="shared" si="0"/>
        <v>April</v>
      </c>
      <c r="K20" s="466">
        <v>15361</v>
      </c>
      <c r="L20" s="466">
        <v>25963334</v>
      </c>
      <c r="M20" s="466">
        <v>1223631</v>
      </c>
      <c r="N20" s="1314">
        <f>+$F$43</f>
        <v>3.0424E-2</v>
      </c>
      <c r="O20" s="679">
        <f t="shared" si="1"/>
        <v>25963334</v>
      </c>
      <c r="P20" s="572">
        <v>747821</v>
      </c>
      <c r="Q20" s="671">
        <v>11</v>
      </c>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c r="HL20" s="69"/>
      <c r="HM20" s="69"/>
      <c r="HN20" s="69"/>
      <c r="HO20" s="69"/>
      <c r="HP20" s="69"/>
      <c r="HQ20" s="69"/>
      <c r="HR20" s="69"/>
      <c r="HS20" s="69"/>
      <c r="HT20" s="69"/>
      <c r="HU20" s="69"/>
      <c r="HV20" s="69"/>
      <c r="HW20" s="69"/>
      <c r="HX20" s="69"/>
      <c r="HY20" s="69"/>
      <c r="HZ20" s="69"/>
      <c r="IA20" s="69"/>
      <c r="IB20" s="69"/>
      <c r="IC20" s="69"/>
      <c r="ID20" s="69"/>
      <c r="IE20" s="69"/>
      <c r="IF20" s="69"/>
      <c r="IG20" s="69"/>
      <c r="IH20" s="69"/>
      <c r="II20" s="69"/>
      <c r="IJ20" s="69"/>
      <c r="IK20" s="69"/>
      <c r="IL20" s="69"/>
      <c r="IM20" s="69"/>
      <c r="IN20" s="69"/>
      <c r="IO20" s="69"/>
      <c r="IP20" s="69"/>
      <c r="IQ20" s="69"/>
      <c r="IR20" s="69"/>
      <c r="IS20" s="69"/>
    </row>
    <row r="21" spans="1:253">
      <c r="A21" s="411"/>
      <c r="B21" s="672" t="s">
        <v>862</v>
      </c>
      <c r="C21" s="664"/>
      <c r="D21" s="664"/>
      <c r="E21" s="69"/>
      <c r="F21" s="69"/>
      <c r="G21" s="69"/>
      <c r="H21" s="75"/>
      <c r="I21" s="74"/>
      <c r="J21" s="411" t="str">
        <f t="shared" si="0"/>
        <v>May</v>
      </c>
      <c r="K21" s="466">
        <v>15382</v>
      </c>
      <c r="L21" s="466">
        <v>18303615</v>
      </c>
      <c r="M21" s="466">
        <v>720308</v>
      </c>
      <c r="N21" s="1314">
        <f>+$F$44</f>
        <v>1.0907999999999999E-2</v>
      </c>
      <c r="O21" s="679">
        <f t="shared" si="1"/>
        <v>18303615</v>
      </c>
      <c r="P21" s="684">
        <v>171288</v>
      </c>
      <c r="Q21" s="671">
        <v>12</v>
      </c>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69"/>
      <c r="HA21" s="69"/>
      <c r="HB21" s="69"/>
      <c r="HC21" s="69"/>
      <c r="HD21" s="69"/>
      <c r="HE21" s="69"/>
      <c r="HF21" s="69"/>
      <c r="HG21" s="69"/>
      <c r="HH21" s="69"/>
      <c r="HI21" s="69"/>
      <c r="HJ21" s="69"/>
      <c r="HK21" s="69"/>
      <c r="HL21" s="69"/>
      <c r="HM21" s="69"/>
      <c r="HN21" s="69"/>
      <c r="HO21" s="69"/>
      <c r="HP21" s="69"/>
      <c r="HQ21" s="69"/>
      <c r="HR21" s="69"/>
      <c r="HS21" s="69"/>
      <c r="HT21" s="69"/>
      <c r="HU21" s="69"/>
      <c r="HV21" s="69"/>
      <c r="HW21" s="69"/>
      <c r="HX21" s="69"/>
      <c r="HY21" s="69"/>
      <c r="HZ21" s="69"/>
      <c r="IA21" s="69"/>
      <c r="IB21" s="69"/>
      <c r="IC21" s="69"/>
      <c r="ID21" s="69"/>
      <c r="IE21" s="69"/>
      <c r="IF21" s="69"/>
      <c r="IG21" s="69"/>
      <c r="IH21" s="69"/>
      <c r="II21" s="69"/>
      <c r="IJ21" s="69"/>
      <c r="IK21" s="69"/>
      <c r="IL21" s="69"/>
      <c r="IM21" s="69"/>
      <c r="IN21" s="69"/>
      <c r="IO21" s="69"/>
      <c r="IP21" s="69"/>
      <c r="IQ21" s="69"/>
      <c r="IR21" s="69"/>
      <c r="IS21" s="69"/>
    </row>
    <row r="22" spans="1:253">
      <c r="A22" s="411"/>
      <c r="B22" s="672" t="s">
        <v>863</v>
      </c>
      <c r="C22" s="664"/>
      <c r="D22" s="664"/>
      <c r="E22" s="69"/>
      <c r="F22" s="69"/>
      <c r="G22" s="69"/>
      <c r="H22" s="75"/>
      <c r="I22" s="74"/>
      <c r="J22" s="685" t="s">
        <v>864</v>
      </c>
      <c r="K22" s="389">
        <f>SUM(K10:K21)</f>
        <v>184180</v>
      </c>
      <c r="L22" s="389">
        <f>SUM(L10:L21)</f>
        <v>265205918</v>
      </c>
      <c r="M22" s="386">
        <f>SUM(M10:M21)</f>
        <v>11597735</v>
      </c>
      <c r="N22" s="1270" t="s">
        <v>1758</v>
      </c>
      <c r="O22" s="389">
        <f>SUM(O10:O21)</f>
        <v>265205918</v>
      </c>
      <c r="P22" s="386">
        <f>SUM(P10:P21)</f>
        <v>3677234</v>
      </c>
      <c r="Q22" s="678">
        <v>13</v>
      </c>
      <c r="R22" s="1225"/>
      <c r="S22" s="1225"/>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c r="HL22" s="69"/>
      <c r="HM22" s="69"/>
      <c r="HN22" s="69"/>
      <c r="HO22" s="69"/>
      <c r="HP22" s="69"/>
      <c r="HQ22" s="69"/>
      <c r="HR22" s="69"/>
      <c r="HS22" s="69"/>
      <c r="HT22" s="69"/>
      <c r="HU22" s="69"/>
      <c r="HV22" s="69"/>
      <c r="HW22" s="69"/>
      <c r="HX22" s="69"/>
      <c r="HY22" s="69"/>
      <c r="HZ22" s="69"/>
      <c r="IA22" s="69"/>
      <c r="IB22" s="69"/>
      <c r="IC22" s="69"/>
      <c r="ID22" s="69"/>
      <c r="IE22" s="69"/>
      <c r="IF22" s="69"/>
      <c r="IG22" s="69"/>
      <c r="IH22" s="69"/>
      <c r="II22" s="69"/>
      <c r="IJ22" s="69"/>
      <c r="IK22" s="69"/>
      <c r="IL22" s="69"/>
      <c r="IM22" s="69"/>
      <c r="IN22" s="69"/>
      <c r="IO22" s="69"/>
      <c r="IP22" s="69"/>
      <c r="IQ22" s="69"/>
      <c r="IR22" s="69"/>
      <c r="IS22" s="69"/>
    </row>
    <row r="23" spans="1:253">
      <c r="A23" s="411"/>
      <c r="B23" s="672" t="s">
        <v>865</v>
      </c>
      <c r="C23" s="664"/>
      <c r="D23" s="664"/>
      <c r="E23" s="69"/>
      <c r="F23" s="69"/>
      <c r="G23" s="69"/>
      <c r="H23" s="75"/>
      <c r="I23" s="74"/>
      <c r="J23" s="686" t="s">
        <v>996</v>
      </c>
      <c r="K23" s="687"/>
      <c r="L23" s="471"/>
      <c r="M23" s="471"/>
      <c r="N23" s="471"/>
      <c r="O23" s="471"/>
      <c r="P23" s="665"/>
      <c r="Q23" s="75"/>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row>
    <row r="24" spans="1:253">
      <c r="A24" s="411"/>
      <c r="B24" s="672"/>
      <c r="C24" s="664"/>
      <c r="D24" s="664"/>
      <c r="E24" s="69"/>
      <c r="F24" s="69"/>
      <c r="G24" s="69"/>
      <c r="H24" s="75"/>
      <c r="I24" s="74"/>
      <c r="J24" s="686"/>
      <c r="K24" s="687"/>
      <c r="L24" s="471"/>
      <c r="M24" s="471"/>
      <c r="N24" s="471"/>
      <c r="O24" s="471"/>
      <c r="P24" s="665"/>
      <c r="Q24" s="75"/>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c r="HL24" s="69"/>
      <c r="HM24" s="69"/>
      <c r="HN24" s="69"/>
      <c r="HO24" s="69"/>
      <c r="HP24" s="69"/>
      <c r="HQ24" s="69"/>
      <c r="HR24" s="69"/>
      <c r="HS24" s="69"/>
      <c r="HT24" s="69"/>
      <c r="HU24" s="69"/>
      <c r="HV24" s="69"/>
      <c r="HW24" s="69"/>
      <c r="HX24" s="69"/>
      <c r="HY24" s="69"/>
      <c r="HZ24" s="69"/>
      <c r="IA24" s="69"/>
      <c r="IB24" s="69"/>
      <c r="IC24" s="69"/>
      <c r="ID24" s="69"/>
      <c r="IE24" s="69"/>
      <c r="IF24" s="69"/>
      <c r="IG24" s="69"/>
      <c r="IH24" s="69"/>
      <c r="II24" s="69"/>
      <c r="IJ24" s="69"/>
      <c r="IK24" s="69"/>
      <c r="IL24" s="69"/>
      <c r="IM24" s="69"/>
      <c r="IN24" s="69"/>
      <c r="IO24" s="69"/>
      <c r="IP24" s="69"/>
      <c r="IQ24" s="69"/>
      <c r="IR24" s="69"/>
      <c r="IS24" s="69"/>
    </row>
    <row r="25" spans="1:253" ht="15.75" thickBot="1">
      <c r="A25" s="411"/>
      <c r="B25" s="672" t="s">
        <v>866</v>
      </c>
      <c r="C25" s="664"/>
      <c r="D25" s="664"/>
      <c r="E25" s="69"/>
      <c r="F25" s="69"/>
      <c r="G25" s="69"/>
      <c r="H25" s="75"/>
      <c r="I25" s="74"/>
      <c r="J25" s="688"/>
      <c r="K25" s="689"/>
      <c r="L25" s="74"/>
      <c r="M25" s="74"/>
      <c r="N25" s="74"/>
      <c r="O25" s="74"/>
      <c r="P25" s="69"/>
      <c r="Q25" s="75"/>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69"/>
      <c r="GC25" s="69"/>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c r="HL25" s="69"/>
      <c r="HM25" s="69"/>
      <c r="HN25" s="69"/>
      <c r="HO25" s="69"/>
      <c r="HP25" s="69"/>
      <c r="HQ25" s="69"/>
      <c r="HR25" s="69"/>
      <c r="HS25" s="69"/>
      <c r="HT25" s="69"/>
      <c r="HU25" s="69"/>
      <c r="HV25" s="69"/>
      <c r="HW25" s="69"/>
      <c r="HX25" s="69"/>
      <c r="HY25" s="69"/>
      <c r="HZ25" s="69"/>
      <c r="IA25" s="69"/>
      <c r="IB25" s="69"/>
      <c r="IC25" s="69"/>
      <c r="ID25" s="69"/>
      <c r="IE25" s="69"/>
      <c r="IF25" s="69"/>
      <c r="IG25" s="69"/>
      <c r="IH25" s="69"/>
      <c r="II25" s="69"/>
      <c r="IJ25" s="69"/>
      <c r="IK25" s="69"/>
      <c r="IL25" s="69"/>
      <c r="IM25" s="69"/>
      <c r="IN25" s="69"/>
      <c r="IO25" s="69"/>
      <c r="IP25" s="69"/>
      <c r="IQ25" s="69"/>
      <c r="IR25" s="69"/>
      <c r="IS25" s="69"/>
    </row>
    <row r="26" spans="1:253" ht="27.95" customHeight="1" thickTop="1">
      <c r="A26" s="411"/>
      <c r="B26" s="690"/>
      <c r="C26" s="664"/>
      <c r="D26" s="664"/>
      <c r="E26" s="69"/>
      <c r="F26" s="69"/>
      <c r="G26" s="69"/>
      <c r="H26" s="75"/>
      <c r="I26" s="74"/>
      <c r="J26" s="691" t="s">
        <v>1001</v>
      </c>
      <c r="K26" s="1215">
        <v>602</v>
      </c>
      <c r="L26" s="692"/>
      <c r="M26" s="1224" t="s">
        <v>615</v>
      </c>
      <c r="N26" s="692"/>
      <c r="O26" s="1215"/>
      <c r="P26" s="693"/>
      <c r="Q26" s="694"/>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69"/>
      <c r="GC26" s="69"/>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c r="HL26" s="69"/>
      <c r="HM26" s="69"/>
      <c r="HN26" s="69"/>
      <c r="HO26" s="69"/>
      <c r="HP26" s="69"/>
      <c r="HQ26" s="69"/>
      <c r="HR26" s="69"/>
      <c r="HS26" s="69"/>
      <c r="HT26" s="69"/>
      <c r="HU26" s="69"/>
      <c r="HV26" s="69"/>
      <c r="HW26" s="69"/>
      <c r="HX26" s="69"/>
      <c r="HY26" s="69"/>
      <c r="HZ26" s="69"/>
      <c r="IA26" s="69"/>
      <c r="IB26" s="69"/>
      <c r="IC26" s="69"/>
      <c r="ID26" s="69"/>
      <c r="IE26" s="69"/>
      <c r="IF26" s="69"/>
      <c r="IG26" s="69"/>
      <c r="IH26" s="69"/>
      <c r="II26" s="69"/>
      <c r="IJ26" s="69"/>
      <c r="IK26" s="69"/>
      <c r="IL26" s="69"/>
      <c r="IM26" s="69"/>
      <c r="IN26" s="69"/>
      <c r="IO26" s="69"/>
      <c r="IP26" s="69"/>
      <c r="IQ26" s="69"/>
      <c r="IR26" s="69"/>
      <c r="IS26" s="69"/>
    </row>
    <row r="27" spans="1:253">
      <c r="A27" s="411"/>
      <c r="B27" s="80"/>
      <c r="C27" s="689"/>
      <c r="D27" s="689"/>
      <c r="E27" s="74"/>
      <c r="F27" s="74"/>
      <c r="G27" s="74"/>
      <c r="H27" s="412"/>
      <c r="I27" s="74"/>
      <c r="J27" s="430" t="s">
        <v>381</v>
      </c>
      <c r="K27" s="666" t="s">
        <v>381</v>
      </c>
      <c r="L27" s="667" t="s">
        <v>381</v>
      </c>
      <c r="M27" s="667" t="s">
        <v>381</v>
      </c>
      <c r="N27" s="666" t="s">
        <v>381</v>
      </c>
      <c r="O27" s="668" t="s">
        <v>1004</v>
      </c>
      <c r="P27" s="667" t="s">
        <v>381</v>
      </c>
      <c r="Q27" s="6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c r="GA27" s="69"/>
      <c r="GB27" s="69"/>
      <c r="GC27" s="69"/>
      <c r="GD27" s="69"/>
      <c r="GE27" s="69"/>
      <c r="GF27" s="69"/>
      <c r="GG27" s="69"/>
      <c r="GH27" s="69"/>
      <c r="GI27" s="69"/>
      <c r="GJ27" s="69"/>
      <c r="GK27" s="69"/>
      <c r="GL27" s="69"/>
      <c r="GM27" s="69"/>
      <c r="GN27" s="69"/>
      <c r="GO27" s="69"/>
      <c r="GP27" s="69"/>
      <c r="GQ27" s="69"/>
      <c r="GR27" s="69"/>
      <c r="GS27" s="69"/>
      <c r="GT27" s="69"/>
      <c r="GU27" s="69"/>
      <c r="GV27" s="69"/>
      <c r="GW27" s="69"/>
      <c r="GX27" s="69"/>
      <c r="GY27" s="69"/>
      <c r="GZ27" s="69"/>
      <c r="HA27" s="69"/>
      <c r="HB27" s="69"/>
      <c r="HC27" s="69"/>
      <c r="HD27" s="69"/>
      <c r="HE27" s="69"/>
      <c r="HF27" s="69"/>
      <c r="HG27" s="69"/>
      <c r="HH27" s="69"/>
      <c r="HI27" s="69"/>
      <c r="HJ27" s="69"/>
      <c r="HK27" s="69"/>
      <c r="HL27" s="69"/>
      <c r="HM27" s="69"/>
      <c r="HN27" s="69"/>
      <c r="HO27" s="69"/>
      <c r="HP27" s="69"/>
      <c r="HQ27" s="69"/>
      <c r="HR27" s="69"/>
      <c r="HS27" s="69"/>
      <c r="HT27" s="69"/>
      <c r="HU27" s="69"/>
      <c r="HV27" s="69"/>
      <c r="HW27" s="69"/>
      <c r="HX27" s="69"/>
      <c r="HY27" s="69"/>
      <c r="HZ27" s="69"/>
      <c r="IA27" s="69"/>
      <c r="IB27" s="69"/>
      <c r="IC27" s="69"/>
      <c r="ID27" s="69"/>
      <c r="IE27" s="69"/>
      <c r="IF27" s="69"/>
      <c r="IG27" s="69"/>
      <c r="IH27" s="69"/>
      <c r="II27" s="69"/>
      <c r="IJ27" s="69"/>
      <c r="IK27" s="69"/>
      <c r="IL27" s="69"/>
      <c r="IM27" s="69"/>
      <c r="IN27" s="69"/>
      <c r="IO27" s="69"/>
      <c r="IP27" s="69"/>
      <c r="IQ27" s="69"/>
      <c r="IR27" s="69"/>
      <c r="IS27" s="69"/>
    </row>
    <row r="28" spans="1:253" ht="15.75">
      <c r="A28" s="695" t="s">
        <v>381</v>
      </c>
      <c r="B28" s="696" t="s">
        <v>867</v>
      </c>
      <c r="C28" s="697"/>
      <c r="D28" s="698"/>
      <c r="E28" s="698"/>
      <c r="F28" s="697"/>
      <c r="G28" s="698"/>
      <c r="H28" s="699"/>
      <c r="I28" s="74"/>
      <c r="J28" s="430" t="s">
        <v>1006</v>
      </c>
      <c r="K28" s="666" t="s">
        <v>1007</v>
      </c>
      <c r="L28" s="668" t="s">
        <v>839</v>
      </c>
      <c r="M28" s="667" t="s">
        <v>840</v>
      </c>
      <c r="N28" s="666" t="s">
        <v>841</v>
      </c>
      <c r="O28" s="668" t="s">
        <v>842</v>
      </c>
      <c r="P28" s="668" t="s">
        <v>1323</v>
      </c>
      <c r="Q28" s="671" t="s">
        <v>1468</v>
      </c>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c r="IB28" s="69"/>
      <c r="IC28" s="69"/>
      <c r="ID28" s="69"/>
      <c r="IE28" s="69"/>
      <c r="IF28" s="69"/>
      <c r="IG28" s="69"/>
      <c r="IH28" s="69"/>
      <c r="II28" s="69"/>
      <c r="IJ28" s="69"/>
      <c r="IK28" s="69"/>
      <c r="IL28" s="69"/>
      <c r="IM28" s="69"/>
      <c r="IN28" s="69"/>
      <c r="IO28" s="69"/>
      <c r="IP28" s="69"/>
      <c r="IQ28" s="69"/>
      <c r="IR28" s="69"/>
      <c r="IS28" s="69"/>
    </row>
    <row r="29" spans="1:253">
      <c r="A29" s="417" t="s">
        <v>381</v>
      </c>
      <c r="B29" s="668" t="s">
        <v>381</v>
      </c>
      <c r="C29" s="666" t="s">
        <v>381</v>
      </c>
      <c r="D29" s="667" t="s">
        <v>381</v>
      </c>
      <c r="E29" s="667" t="s">
        <v>381</v>
      </c>
      <c r="F29" s="666" t="s">
        <v>381</v>
      </c>
      <c r="G29" s="668" t="s">
        <v>1004</v>
      </c>
      <c r="H29" s="700" t="s">
        <v>381</v>
      </c>
      <c r="I29" s="74"/>
      <c r="J29" s="430"/>
      <c r="K29" s="666" t="s">
        <v>843</v>
      </c>
      <c r="L29" s="667"/>
      <c r="M29" s="668" t="s">
        <v>844</v>
      </c>
      <c r="N29" s="666" t="s">
        <v>845</v>
      </c>
      <c r="O29" s="668" t="s">
        <v>846</v>
      </c>
      <c r="P29" s="667" t="s">
        <v>844</v>
      </c>
      <c r="Q29" s="671" t="s">
        <v>1471</v>
      </c>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c r="HL29" s="69"/>
      <c r="HM29" s="69"/>
      <c r="HN29" s="69"/>
      <c r="HO29" s="69"/>
      <c r="HP29" s="69"/>
      <c r="HQ29" s="69"/>
      <c r="HR29" s="69"/>
      <c r="HS29" s="69"/>
      <c r="HT29" s="69"/>
      <c r="HU29" s="69"/>
      <c r="HV29" s="69"/>
      <c r="HW29" s="69"/>
      <c r="HX29" s="69"/>
      <c r="HY29" s="69"/>
      <c r="HZ29" s="69"/>
      <c r="IA29" s="69"/>
      <c r="IB29" s="69"/>
      <c r="IC29" s="69"/>
      <c r="ID29" s="69"/>
      <c r="IE29" s="69"/>
      <c r="IF29" s="69"/>
      <c r="IG29" s="69"/>
      <c r="IH29" s="69"/>
      <c r="II29" s="69"/>
      <c r="IJ29" s="69"/>
      <c r="IK29" s="69"/>
      <c r="IL29" s="69"/>
      <c r="IM29" s="69"/>
      <c r="IN29" s="69"/>
      <c r="IO29" s="69"/>
      <c r="IP29" s="69"/>
      <c r="IQ29" s="69"/>
      <c r="IR29" s="69"/>
      <c r="IS29" s="69"/>
    </row>
    <row r="30" spans="1:253">
      <c r="A30" s="417" t="s">
        <v>1468</v>
      </c>
      <c r="B30" s="668" t="s">
        <v>1006</v>
      </c>
      <c r="C30" s="666" t="s">
        <v>868</v>
      </c>
      <c r="D30" s="668" t="s">
        <v>839</v>
      </c>
      <c r="E30" s="667" t="s">
        <v>840</v>
      </c>
      <c r="F30" s="666" t="s">
        <v>841</v>
      </c>
      <c r="G30" s="668" t="s">
        <v>842</v>
      </c>
      <c r="H30" s="671" t="s">
        <v>1323</v>
      </c>
      <c r="I30" s="74"/>
      <c r="J30" s="674" t="s">
        <v>1574</v>
      </c>
      <c r="K30" s="675" t="s">
        <v>1575</v>
      </c>
      <c r="L30" s="676" t="s">
        <v>1576</v>
      </c>
      <c r="M30" s="676" t="s">
        <v>1577</v>
      </c>
      <c r="N30" s="675" t="s">
        <v>1578</v>
      </c>
      <c r="O30" s="676" t="s">
        <v>2102</v>
      </c>
      <c r="P30" s="677" t="s">
        <v>2103</v>
      </c>
      <c r="Q30" s="678"/>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c r="HL30" s="69"/>
      <c r="HM30" s="69"/>
      <c r="HN30" s="69"/>
      <c r="HO30" s="69"/>
      <c r="HP30" s="69"/>
      <c r="HQ30" s="69"/>
      <c r="HR30" s="69"/>
      <c r="HS30" s="69"/>
      <c r="HT30" s="69"/>
      <c r="HU30" s="69"/>
      <c r="HV30" s="69"/>
      <c r="HW30" s="69"/>
      <c r="HX30" s="69"/>
      <c r="HY30" s="69"/>
      <c r="HZ30" s="69"/>
      <c r="IA30" s="69"/>
      <c r="IB30" s="69"/>
      <c r="IC30" s="69"/>
      <c r="ID30" s="69"/>
      <c r="IE30" s="69"/>
      <c r="IF30" s="69"/>
      <c r="IG30" s="69"/>
      <c r="IH30" s="69"/>
      <c r="II30" s="69"/>
      <c r="IJ30" s="69"/>
      <c r="IK30" s="69"/>
      <c r="IL30" s="69"/>
      <c r="IM30" s="69"/>
      <c r="IN30" s="69"/>
      <c r="IO30" s="69"/>
      <c r="IP30" s="69"/>
      <c r="IQ30" s="69"/>
      <c r="IR30" s="69"/>
      <c r="IS30" s="69"/>
    </row>
    <row r="31" spans="1:253">
      <c r="A31" s="417" t="s">
        <v>1471</v>
      </c>
      <c r="B31" s="668"/>
      <c r="C31" s="666" t="s">
        <v>2053</v>
      </c>
      <c r="D31" s="667"/>
      <c r="E31" s="668" t="s">
        <v>844</v>
      </c>
      <c r="F31" s="666" t="s">
        <v>845</v>
      </c>
      <c r="G31" s="668" t="s">
        <v>846</v>
      </c>
      <c r="H31" s="700" t="s">
        <v>844</v>
      </c>
      <c r="I31" s="74"/>
      <c r="J31" s="654" t="str">
        <f t="shared" ref="J31:J42" si="2">B33</f>
        <v>June '13</v>
      </c>
      <c r="K31" s="1319">
        <v>1223</v>
      </c>
      <c r="L31" s="679">
        <v>2013468</v>
      </c>
      <c r="M31" s="680">
        <v>80853</v>
      </c>
      <c r="N31" s="1314">
        <f>+$F$33</f>
        <v>4.4660000000000004E-3</v>
      </c>
      <c r="O31" s="679">
        <f>+L31</f>
        <v>2013468</v>
      </c>
      <c r="P31" s="472">
        <v>9021</v>
      </c>
      <c r="Q31" s="683">
        <v>14</v>
      </c>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c r="HL31" s="69"/>
      <c r="HM31" s="69"/>
      <c r="HN31" s="69"/>
      <c r="HO31" s="69"/>
      <c r="HP31" s="69"/>
      <c r="HQ31" s="69"/>
      <c r="HR31" s="69"/>
      <c r="HS31" s="69"/>
      <c r="HT31" s="69"/>
      <c r="HU31" s="69"/>
      <c r="HV31" s="69"/>
      <c r="HW31" s="69"/>
      <c r="HX31" s="69"/>
      <c r="HY31" s="69"/>
      <c r="HZ31" s="69"/>
      <c r="IA31" s="69"/>
      <c r="IB31" s="69"/>
      <c r="IC31" s="69"/>
      <c r="ID31" s="69"/>
      <c r="IE31" s="69"/>
      <c r="IF31" s="69"/>
      <c r="IG31" s="69"/>
      <c r="IH31" s="69"/>
      <c r="II31" s="69"/>
      <c r="IJ31" s="69"/>
      <c r="IK31" s="69"/>
      <c r="IL31" s="69"/>
      <c r="IM31" s="69"/>
      <c r="IN31" s="69"/>
      <c r="IO31" s="69"/>
      <c r="IP31" s="69"/>
      <c r="IQ31" s="69"/>
      <c r="IR31" s="69"/>
      <c r="IS31" s="69"/>
    </row>
    <row r="32" spans="1:253">
      <c r="A32" s="420"/>
      <c r="B32" s="676" t="s">
        <v>1574</v>
      </c>
      <c r="C32" s="675" t="s">
        <v>1575</v>
      </c>
      <c r="D32" s="676" t="s">
        <v>1576</v>
      </c>
      <c r="E32" s="676" t="s">
        <v>1577</v>
      </c>
      <c r="F32" s="675" t="s">
        <v>1578</v>
      </c>
      <c r="G32" s="676" t="s">
        <v>2102</v>
      </c>
      <c r="H32" s="701" t="s">
        <v>2103</v>
      </c>
      <c r="I32" s="74"/>
      <c r="J32" s="411" t="str">
        <f t="shared" si="2"/>
        <v>July</v>
      </c>
      <c r="K32" s="466">
        <v>1225</v>
      </c>
      <c r="L32" s="466">
        <v>1953886</v>
      </c>
      <c r="M32" s="466">
        <v>78733</v>
      </c>
      <c r="N32" s="1314">
        <f>+$F$34</f>
        <v>7.3169999999999997E-3</v>
      </c>
      <c r="O32" s="679">
        <f t="shared" ref="O32:O42" si="3">+L32</f>
        <v>1953886</v>
      </c>
      <c r="P32" s="707">
        <v>14285</v>
      </c>
      <c r="Q32" s="671">
        <v>15</v>
      </c>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row>
    <row r="33" spans="1:253">
      <c r="A33" s="695">
        <v>1</v>
      </c>
      <c r="B33" s="917" t="s">
        <v>2208</v>
      </c>
      <c r="C33" s="702">
        <f t="shared" ref="C33:C44" si="4">C83+C104+C126+K10+K31+K53+K83+K104+K126+C157+C178+C200+K157+K178+K200</f>
        <v>16807</v>
      </c>
      <c r="D33" s="702">
        <f t="shared" ref="D33:D43" si="5">D83+D104+D126+L10+L31+L53+L83+L104+L126+D157+D178+D200+L157+L178+L200</f>
        <v>31159213</v>
      </c>
      <c r="E33" s="738">
        <f t="shared" ref="E33:E44" si="6">E83+E104+E126+M10+M31+M53+M83+M104+M126+E157+E178+E200+M157+M178+M200</f>
        <v>1227770</v>
      </c>
      <c r="F33" s="1265">
        <v>4.4660000000000004E-3</v>
      </c>
      <c r="G33" s="702">
        <f t="shared" ref="G33:G44" si="7">G83+G104+G126+O10+O31+O53+O83+O104+O126+G157+G178+G200+O157+O178+O200</f>
        <v>31159213</v>
      </c>
      <c r="H33" s="1267">
        <f>H83+H104+H126+P10+P31+P53+P83+P104+P126+H157+H178+H200+P157+P178+P200</f>
        <v>139169.43</v>
      </c>
      <c r="I33" s="74"/>
      <c r="J33" s="411" t="str">
        <f t="shared" si="2"/>
        <v>August</v>
      </c>
      <c r="K33" s="466">
        <v>1225</v>
      </c>
      <c r="L33" s="466">
        <v>2227618</v>
      </c>
      <c r="M33" s="466">
        <v>87978</v>
      </c>
      <c r="N33" s="1314">
        <f>+$F$35</f>
        <v>8.3180000000000007E-3</v>
      </c>
      <c r="O33" s="679">
        <f t="shared" si="3"/>
        <v>2227618</v>
      </c>
      <c r="P33" s="707">
        <v>18476</v>
      </c>
      <c r="Q33" s="671">
        <v>16</v>
      </c>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row>
    <row r="34" spans="1:253">
      <c r="A34" s="417">
        <v>2</v>
      </c>
      <c r="B34" s="74" t="s">
        <v>869</v>
      </c>
      <c r="C34" s="702">
        <f t="shared" si="4"/>
        <v>16842</v>
      </c>
      <c r="D34" s="702">
        <f t="shared" si="5"/>
        <v>31806536</v>
      </c>
      <c r="E34" s="702">
        <f t="shared" si="6"/>
        <v>1241163</v>
      </c>
      <c r="F34" s="1265">
        <v>7.3169999999999997E-3</v>
      </c>
      <c r="G34" s="702">
        <f t="shared" si="7"/>
        <v>31806536</v>
      </c>
      <c r="H34" s="1267">
        <f>H84+H105+H127+P11+P32+P54+P84+P105+P127+H158+H179+H201+P158+P179+P201</f>
        <v>232723</v>
      </c>
      <c r="I34" s="74"/>
      <c r="J34" s="411" t="str">
        <f t="shared" si="2"/>
        <v>September</v>
      </c>
      <c r="K34" s="466">
        <v>1226</v>
      </c>
      <c r="L34" s="466">
        <v>2073707</v>
      </c>
      <c r="M34" s="466">
        <v>83047</v>
      </c>
      <c r="N34" s="1314">
        <f>+$F$36</f>
        <v>5.306E-3</v>
      </c>
      <c r="O34" s="679">
        <f t="shared" si="3"/>
        <v>2073707</v>
      </c>
      <c r="P34" s="707">
        <v>11311</v>
      </c>
      <c r="Q34" s="671">
        <v>17</v>
      </c>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row>
    <row r="35" spans="1:253">
      <c r="A35" s="417">
        <v>3</v>
      </c>
      <c r="B35" s="74" t="s">
        <v>870</v>
      </c>
      <c r="C35" s="702">
        <f t="shared" si="4"/>
        <v>16832</v>
      </c>
      <c r="D35" s="702">
        <f t="shared" si="5"/>
        <v>35090657</v>
      </c>
      <c r="E35" s="702">
        <f t="shared" si="6"/>
        <v>1363455</v>
      </c>
      <c r="F35" s="1265">
        <v>8.3180000000000007E-3</v>
      </c>
      <c r="G35" s="702">
        <f t="shared" si="7"/>
        <v>35090657</v>
      </c>
      <c r="H35" s="1267">
        <f t="shared" ref="H35:H44" si="8">H85+H106+H128+P12+P33+P55+P85+P106+P128+H159+H180+H202+P159+P180+P202</f>
        <v>291873</v>
      </c>
      <c r="I35" s="74"/>
      <c r="J35" s="411" t="str">
        <f t="shared" si="2"/>
        <v xml:space="preserve">October </v>
      </c>
      <c r="K35" s="466">
        <v>1222</v>
      </c>
      <c r="L35" s="466">
        <v>1830215</v>
      </c>
      <c r="M35" s="466">
        <v>74274</v>
      </c>
      <c r="N35" s="1314">
        <f>+$F$37</f>
        <v>-6.4400000000000004E-4</v>
      </c>
      <c r="O35" s="679">
        <f t="shared" si="3"/>
        <v>1830215</v>
      </c>
      <c r="P35" s="707">
        <v>-1110</v>
      </c>
      <c r="Q35" s="671">
        <v>18</v>
      </c>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row>
    <row r="36" spans="1:253">
      <c r="A36" s="417">
        <v>4</v>
      </c>
      <c r="B36" s="74" t="s">
        <v>871</v>
      </c>
      <c r="C36" s="702">
        <f t="shared" si="4"/>
        <v>16844</v>
      </c>
      <c r="D36" s="702">
        <f t="shared" si="5"/>
        <v>33053226</v>
      </c>
      <c r="E36" s="702">
        <f t="shared" si="6"/>
        <v>1279761</v>
      </c>
      <c r="F36" s="1265">
        <v>5.306E-3</v>
      </c>
      <c r="G36" s="702">
        <f t="shared" si="7"/>
        <v>33053226</v>
      </c>
      <c r="H36" s="1267">
        <f t="shared" si="8"/>
        <v>175367</v>
      </c>
      <c r="I36" s="74"/>
      <c r="J36" s="411" t="str">
        <f t="shared" si="2"/>
        <v>November</v>
      </c>
      <c r="K36" s="466">
        <v>1219</v>
      </c>
      <c r="L36" s="466">
        <v>2003502</v>
      </c>
      <c r="M36" s="466">
        <v>80283</v>
      </c>
      <c r="N36" s="1314">
        <f>+$F$38</f>
        <v>2.013E-3</v>
      </c>
      <c r="O36" s="679">
        <f t="shared" si="3"/>
        <v>2003502</v>
      </c>
      <c r="P36" s="707">
        <v>4065</v>
      </c>
      <c r="Q36" s="671">
        <v>19</v>
      </c>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row>
    <row r="37" spans="1:253">
      <c r="A37" s="417">
        <v>5</v>
      </c>
      <c r="B37" s="74" t="s">
        <v>872</v>
      </c>
      <c r="C37" s="702">
        <f t="shared" si="4"/>
        <v>16771</v>
      </c>
      <c r="D37" s="702">
        <f t="shared" si="5"/>
        <v>28714737</v>
      </c>
      <c r="E37" s="702">
        <f t="shared" si="6"/>
        <v>1136875</v>
      </c>
      <c r="F37" s="1265">
        <v>-6.4400000000000004E-4</v>
      </c>
      <c r="G37" s="702">
        <f t="shared" si="7"/>
        <v>28714737</v>
      </c>
      <c r="H37" s="1267">
        <f>H87+H108+H130+P14+P35+P57+P87+P108+P130+H161+H182+H204+P161+P182+P204</f>
        <v>-18497</v>
      </c>
      <c r="I37" s="74"/>
      <c r="J37" s="411" t="str">
        <f t="shared" si="2"/>
        <v xml:space="preserve">December </v>
      </c>
      <c r="K37" s="466">
        <v>1235</v>
      </c>
      <c r="L37" s="466">
        <v>2613493</v>
      </c>
      <c r="M37" s="466">
        <v>112694</v>
      </c>
      <c r="N37" s="1314">
        <f>+$F$39</f>
        <v>1.9599999999999999E-4</v>
      </c>
      <c r="O37" s="679">
        <f t="shared" si="3"/>
        <v>2613493</v>
      </c>
      <c r="P37" s="707">
        <v>352</v>
      </c>
      <c r="Q37" s="671">
        <v>20</v>
      </c>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row>
    <row r="38" spans="1:253">
      <c r="A38" s="417">
        <v>6</v>
      </c>
      <c r="B38" s="74" t="s">
        <v>873</v>
      </c>
      <c r="C38" s="702">
        <f t="shared" si="4"/>
        <v>16774</v>
      </c>
      <c r="D38" s="702">
        <f t="shared" si="5"/>
        <v>30271766</v>
      </c>
      <c r="E38" s="702">
        <f t="shared" si="6"/>
        <v>1191612</v>
      </c>
      <c r="F38" s="1265">
        <v>2.013E-3</v>
      </c>
      <c r="G38" s="702">
        <f t="shared" si="7"/>
        <v>30271766</v>
      </c>
      <c r="H38" s="1267">
        <f t="shared" si="8"/>
        <v>60951</v>
      </c>
      <c r="I38" s="74"/>
      <c r="J38" s="411" t="str">
        <f t="shared" si="2"/>
        <v>January '14</v>
      </c>
      <c r="K38" s="466">
        <v>1231</v>
      </c>
      <c r="L38" s="466">
        <v>3126853</v>
      </c>
      <c r="M38" s="466">
        <v>176962</v>
      </c>
      <c r="N38" s="1314">
        <f>+$F$40</f>
        <v>6.0089999999999996E-3</v>
      </c>
      <c r="O38" s="679">
        <f t="shared" si="3"/>
        <v>3126853</v>
      </c>
      <c r="P38" s="707">
        <v>17007</v>
      </c>
      <c r="Q38" s="671">
        <v>21</v>
      </c>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row>
    <row r="39" spans="1:253">
      <c r="A39" s="417">
        <v>7</v>
      </c>
      <c r="B39" s="74" t="s">
        <v>874</v>
      </c>
      <c r="C39" s="702">
        <f t="shared" si="4"/>
        <v>16774</v>
      </c>
      <c r="D39" s="702">
        <f t="shared" si="5"/>
        <v>39010095</v>
      </c>
      <c r="E39" s="702">
        <f t="shared" si="6"/>
        <v>1558892</v>
      </c>
      <c r="F39" s="1265">
        <v>1.9599999999999999E-4</v>
      </c>
      <c r="G39" s="702">
        <f t="shared" si="7"/>
        <v>39010095</v>
      </c>
      <c r="H39" s="1267">
        <f t="shared" si="8"/>
        <v>7643</v>
      </c>
      <c r="I39" s="74"/>
      <c r="J39" s="411" t="str">
        <f t="shared" si="2"/>
        <v>February</v>
      </c>
      <c r="K39" s="466">
        <v>1225</v>
      </c>
      <c r="L39" s="466">
        <v>3689516</v>
      </c>
      <c r="M39" s="466">
        <v>207259</v>
      </c>
      <c r="N39" s="1314">
        <f>+$F$41</f>
        <v>2.3033999999999999E-2</v>
      </c>
      <c r="O39" s="679">
        <f t="shared" si="3"/>
        <v>3689516</v>
      </c>
      <c r="P39" s="572">
        <v>81620</v>
      </c>
      <c r="Q39" s="671">
        <v>22</v>
      </c>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row>
    <row r="40" spans="1:253">
      <c r="A40" s="417">
        <v>8</v>
      </c>
      <c r="B40" s="8" t="s">
        <v>2209</v>
      </c>
      <c r="C40" s="702">
        <f>C90+C111+C133+K17+K38+K60+K90+K111+K133+C164+C185+C207+K164+K185+K207</f>
        <v>16779</v>
      </c>
      <c r="D40" s="702">
        <f t="shared" si="5"/>
        <v>47700965</v>
      </c>
      <c r="E40" s="702">
        <f>E90+E111+E133+M17+M38+M60+M90+M111+M133+E164+E185+E207+M164+M185+M207</f>
        <v>2229264</v>
      </c>
      <c r="F40" s="1265">
        <v>6.0089999999999996E-3</v>
      </c>
      <c r="G40" s="702">
        <f t="shared" si="7"/>
        <v>47700965</v>
      </c>
      <c r="H40" s="1267">
        <f t="shared" si="8"/>
        <v>286625</v>
      </c>
      <c r="I40" s="74"/>
      <c r="J40" s="411" t="str">
        <f t="shared" si="2"/>
        <v>March</v>
      </c>
      <c r="K40" s="466">
        <v>1225</v>
      </c>
      <c r="L40" s="466">
        <v>3258872</v>
      </c>
      <c r="M40" s="466">
        <v>184035</v>
      </c>
      <c r="N40" s="1314">
        <f>+$F$42</f>
        <v>3.9713999999999999E-2</v>
      </c>
      <c r="O40" s="679">
        <f t="shared" si="3"/>
        <v>3258872</v>
      </c>
      <c r="P40" s="572">
        <v>129819</v>
      </c>
      <c r="Q40" s="671">
        <v>23</v>
      </c>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c r="HL40" s="69"/>
      <c r="HM40" s="69"/>
      <c r="HN40" s="69"/>
      <c r="HO40" s="69"/>
      <c r="HP40" s="69"/>
      <c r="HQ40" s="69"/>
      <c r="HR40" s="69"/>
      <c r="HS40" s="69"/>
      <c r="HT40" s="69"/>
      <c r="HU40" s="69"/>
      <c r="HV40" s="69"/>
      <c r="HW40" s="69"/>
      <c r="HX40" s="69"/>
      <c r="HY40" s="69"/>
      <c r="HZ40" s="69"/>
      <c r="IA40" s="69"/>
      <c r="IB40" s="69"/>
      <c r="IC40" s="69"/>
      <c r="ID40" s="69"/>
      <c r="IE40" s="69"/>
      <c r="IF40" s="69"/>
      <c r="IG40" s="69"/>
      <c r="IH40" s="69"/>
      <c r="II40" s="69"/>
      <c r="IJ40" s="69"/>
      <c r="IK40" s="69"/>
      <c r="IL40" s="69"/>
      <c r="IM40" s="69"/>
      <c r="IN40" s="69"/>
      <c r="IO40" s="69"/>
      <c r="IP40" s="69"/>
      <c r="IQ40" s="69"/>
      <c r="IR40" s="69"/>
      <c r="IS40" s="69"/>
    </row>
    <row r="41" spans="1:253">
      <c r="A41" s="417">
        <v>9</v>
      </c>
      <c r="B41" s="74" t="s">
        <v>875</v>
      </c>
      <c r="C41" s="702">
        <f t="shared" si="4"/>
        <v>16773</v>
      </c>
      <c r="D41" s="702">
        <f t="shared" si="5"/>
        <v>54741564</v>
      </c>
      <c r="E41" s="702">
        <f t="shared" si="6"/>
        <v>2564611</v>
      </c>
      <c r="F41" s="1265">
        <v>2.3033999999999999E-2</v>
      </c>
      <c r="G41" s="702">
        <f t="shared" si="7"/>
        <v>54741564</v>
      </c>
      <c r="H41" s="1267">
        <f t="shared" si="8"/>
        <v>1260915</v>
      </c>
      <c r="I41" s="74"/>
      <c r="J41" s="411" t="str">
        <f t="shared" si="2"/>
        <v>April</v>
      </c>
      <c r="K41" s="466">
        <v>1223</v>
      </c>
      <c r="L41" s="466">
        <v>2926747</v>
      </c>
      <c r="M41" s="466">
        <v>156453</v>
      </c>
      <c r="N41" s="1314">
        <f>+$F$43</f>
        <v>3.0424E-2</v>
      </c>
      <c r="O41" s="679">
        <f t="shared" si="3"/>
        <v>2926747</v>
      </c>
      <c r="P41" s="572">
        <v>90522</v>
      </c>
      <c r="Q41" s="671">
        <v>24</v>
      </c>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69"/>
      <c r="GC41" s="69"/>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c r="HL41" s="69"/>
      <c r="HM41" s="69"/>
      <c r="HN41" s="69"/>
      <c r="HO41" s="69"/>
      <c r="HP41" s="69"/>
      <c r="HQ41" s="69"/>
      <c r="HR41" s="69"/>
      <c r="HS41" s="69"/>
      <c r="HT41" s="69"/>
      <c r="HU41" s="69"/>
      <c r="HV41" s="69"/>
      <c r="HW41" s="69"/>
      <c r="HX41" s="69"/>
      <c r="HY41" s="69"/>
      <c r="HZ41" s="69"/>
      <c r="IA41" s="69"/>
      <c r="IB41" s="69"/>
      <c r="IC41" s="69"/>
      <c r="ID41" s="69"/>
      <c r="IE41" s="69"/>
      <c r="IF41" s="69"/>
      <c r="IG41" s="69"/>
      <c r="IH41" s="69"/>
      <c r="II41" s="69"/>
      <c r="IJ41" s="69"/>
      <c r="IK41" s="69"/>
      <c r="IL41" s="69"/>
      <c r="IM41" s="69"/>
      <c r="IN41" s="69"/>
      <c r="IO41" s="69"/>
      <c r="IP41" s="69"/>
      <c r="IQ41" s="69"/>
      <c r="IR41" s="69"/>
      <c r="IS41" s="69"/>
    </row>
    <row r="42" spans="1:253">
      <c r="A42" s="417">
        <v>10</v>
      </c>
      <c r="B42" s="74" t="s">
        <v>876</v>
      </c>
      <c r="C42" s="702">
        <f t="shared" si="4"/>
        <v>16790</v>
      </c>
      <c r="D42" s="702">
        <f t="shared" si="5"/>
        <v>47812420</v>
      </c>
      <c r="E42" s="702">
        <f t="shared" si="6"/>
        <v>2206576</v>
      </c>
      <c r="F42" s="1265">
        <v>3.9713999999999999E-2</v>
      </c>
      <c r="G42" s="702">
        <f t="shared" si="7"/>
        <v>47812420</v>
      </c>
      <c r="H42" s="1267">
        <f t="shared" si="8"/>
        <v>1898839</v>
      </c>
      <c r="I42" s="74"/>
      <c r="J42" s="411" t="str">
        <f t="shared" si="2"/>
        <v>May</v>
      </c>
      <c r="K42" s="466">
        <v>1214</v>
      </c>
      <c r="L42" s="466">
        <v>2240795</v>
      </c>
      <c r="M42" s="466">
        <v>88809</v>
      </c>
      <c r="N42" s="1314">
        <f>+$F$44</f>
        <v>1.0907999999999999E-2</v>
      </c>
      <c r="O42" s="679">
        <f t="shared" si="3"/>
        <v>2240795</v>
      </c>
      <c r="P42" s="384">
        <v>24470</v>
      </c>
      <c r="Q42" s="671">
        <v>25</v>
      </c>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c r="FM42" s="69"/>
      <c r="FN42" s="69"/>
      <c r="FO42" s="69"/>
      <c r="FP42" s="69"/>
      <c r="FQ42" s="69"/>
      <c r="FR42" s="69"/>
      <c r="FS42" s="69"/>
      <c r="FT42" s="69"/>
      <c r="FU42" s="69"/>
      <c r="FV42" s="69"/>
      <c r="FW42" s="69"/>
      <c r="FX42" s="69"/>
      <c r="FY42" s="69"/>
      <c r="FZ42" s="69"/>
      <c r="GA42" s="69"/>
      <c r="GB42" s="69"/>
      <c r="GC42" s="69"/>
      <c r="GD42" s="69"/>
      <c r="GE42" s="69"/>
      <c r="GF42" s="69"/>
      <c r="GG42" s="69"/>
      <c r="GH42" s="69"/>
      <c r="GI42" s="69"/>
      <c r="GJ42" s="69"/>
      <c r="GK42" s="69"/>
      <c r="GL42" s="69"/>
      <c r="GM42" s="69"/>
      <c r="GN42" s="69"/>
      <c r="GO42" s="69"/>
      <c r="GP42" s="69"/>
      <c r="GQ42" s="69"/>
      <c r="GR42" s="69"/>
      <c r="GS42" s="69"/>
      <c r="GT42" s="69"/>
      <c r="GU42" s="69"/>
      <c r="GV42" s="69"/>
      <c r="GW42" s="69"/>
      <c r="GX42" s="69"/>
      <c r="GY42" s="69"/>
      <c r="GZ42" s="69"/>
      <c r="HA42" s="69"/>
      <c r="HB42" s="69"/>
      <c r="HC42" s="69"/>
      <c r="HD42" s="69"/>
      <c r="HE42" s="69"/>
      <c r="HF42" s="69"/>
      <c r="HG42" s="69"/>
      <c r="HH42" s="69"/>
      <c r="HI42" s="69"/>
      <c r="HJ42" s="69"/>
      <c r="HK42" s="69"/>
      <c r="HL42" s="69"/>
      <c r="HM42" s="69"/>
      <c r="HN42" s="69"/>
      <c r="HO42" s="69"/>
      <c r="HP42" s="69"/>
      <c r="HQ42" s="69"/>
      <c r="HR42" s="69"/>
      <c r="HS42" s="69"/>
      <c r="HT42" s="69"/>
      <c r="HU42" s="69"/>
      <c r="HV42" s="69"/>
      <c r="HW42" s="69"/>
      <c r="HX42" s="69"/>
      <c r="HY42" s="69"/>
      <c r="HZ42" s="69"/>
      <c r="IA42" s="69"/>
      <c r="IB42" s="69"/>
      <c r="IC42" s="69"/>
      <c r="ID42" s="69"/>
      <c r="IE42" s="69"/>
      <c r="IF42" s="69"/>
      <c r="IG42" s="69"/>
      <c r="IH42" s="69"/>
      <c r="II42" s="69"/>
      <c r="IJ42" s="69"/>
      <c r="IK42" s="69"/>
      <c r="IL42" s="69"/>
      <c r="IM42" s="69"/>
      <c r="IN42" s="69"/>
      <c r="IO42" s="69"/>
      <c r="IP42" s="69"/>
      <c r="IQ42" s="69"/>
      <c r="IR42" s="69"/>
      <c r="IS42" s="69"/>
    </row>
    <row r="43" spans="1:253">
      <c r="A43" s="417">
        <v>11</v>
      </c>
      <c r="B43" s="74" t="s">
        <v>877</v>
      </c>
      <c r="C43" s="702">
        <f t="shared" si="4"/>
        <v>16814</v>
      </c>
      <c r="D43" s="702">
        <f t="shared" si="5"/>
        <v>42085274</v>
      </c>
      <c r="E43" s="702">
        <f t="shared" si="6"/>
        <v>1908401</v>
      </c>
      <c r="F43" s="1265">
        <v>3.0424E-2</v>
      </c>
      <c r="G43" s="702">
        <f t="shared" si="7"/>
        <v>42085274</v>
      </c>
      <c r="H43" s="1267">
        <f t="shared" si="8"/>
        <v>1280422</v>
      </c>
      <c r="I43" s="74"/>
      <c r="J43" s="685" t="s">
        <v>864</v>
      </c>
      <c r="K43" s="389">
        <f>SUM(K31:K42)</f>
        <v>14693</v>
      </c>
      <c r="L43" s="389">
        <f>SUM(L31:L42)</f>
        <v>29958672</v>
      </c>
      <c r="M43" s="386">
        <f>SUM(M31:M42)</f>
        <v>1411380</v>
      </c>
      <c r="N43" s="1270" t="s">
        <v>1758</v>
      </c>
      <c r="O43" s="389">
        <f>SUM(O31:O42)</f>
        <v>29958672</v>
      </c>
      <c r="P43" s="386">
        <f>SUM(P31:P42)</f>
        <v>399838</v>
      </c>
      <c r="Q43" s="678">
        <v>26</v>
      </c>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c r="FM43" s="69"/>
      <c r="FN43" s="69"/>
      <c r="FO43" s="69"/>
      <c r="FP43" s="69"/>
      <c r="FQ43" s="69"/>
      <c r="FR43" s="69"/>
      <c r="FS43" s="69"/>
      <c r="FT43" s="69"/>
      <c r="FU43" s="69"/>
      <c r="FV43" s="69"/>
      <c r="FW43" s="69"/>
      <c r="FX43" s="69"/>
      <c r="FY43" s="69"/>
      <c r="FZ43" s="69"/>
      <c r="GA43" s="69"/>
      <c r="GB43" s="69"/>
      <c r="GC43" s="69"/>
      <c r="GD43" s="69"/>
      <c r="GE43" s="69"/>
      <c r="GF43" s="69"/>
      <c r="GG43" s="69"/>
      <c r="GH43" s="69"/>
      <c r="GI43" s="69"/>
      <c r="GJ43" s="69"/>
      <c r="GK43" s="69"/>
      <c r="GL43" s="69"/>
      <c r="GM43" s="69"/>
      <c r="GN43" s="69"/>
      <c r="GO43" s="69"/>
      <c r="GP43" s="69"/>
      <c r="GQ43" s="69"/>
      <c r="GR43" s="69"/>
      <c r="GS43" s="69"/>
      <c r="GT43" s="69"/>
      <c r="GU43" s="69"/>
      <c r="GV43" s="69"/>
      <c r="GW43" s="69"/>
      <c r="GX43" s="69"/>
      <c r="GY43" s="69"/>
      <c r="GZ43" s="69"/>
      <c r="HA43" s="69"/>
      <c r="HB43" s="69"/>
      <c r="HC43" s="69"/>
      <c r="HD43" s="69"/>
      <c r="HE43" s="69"/>
      <c r="HF43" s="69"/>
      <c r="HG43" s="69"/>
      <c r="HH43" s="69"/>
      <c r="HI43" s="69"/>
      <c r="HJ43" s="69"/>
      <c r="HK43" s="69"/>
      <c r="HL43" s="69"/>
      <c r="HM43" s="69"/>
      <c r="HN43" s="69"/>
      <c r="HO43" s="69"/>
      <c r="HP43" s="69"/>
      <c r="HQ43" s="69"/>
      <c r="HR43" s="69"/>
      <c r="HS43" s="69"/>
      <c r="HT43" s="69"/>
      <c r="HU43" s="69"/>
      <c r="HV43" s="69"/>
      <c r="HW43" s="69"/>
      <c r="HX43" s="69"/>
      <c r="HY43" s="69"/>
      <c r="HZ43" s="69"/>
      <c r="IA43" s="69"/>
      <c r="IB43" s="69"/>
      <c r="IC43" s="69"/>
      <c r="ID43" s="69"/>
      <c r="IE43" s="69"/>
      <c r="IF43" s="69"/>
      <c r="IG43" s="69"/>
      <c r="IH43" s="69"/>
      <c r="II43" s="69"/>
      <c r="IJ43" s="69"/>
      <c r="IK43" s="69"/>
      <c r="IL43" s="69"/>
      <c r="IM43" s="69"/>
      <c r="IN43" s="69"/>
      <c r="IO43" s="69"/>
      <c r="IP43" s="69"/>
      <c r="IQ43" s="69"/>
      <c r="IR43" s="69"/>
      <c r="IS43" s="69"/>
    </row>
    <row r="44" spans="1:253">
      <c r="A44" s="417">
        <v>12</v>
      </c>
      <c r="B44" s="74" t="s">
        <v>878</v>
      </c>
      <c r="C44" s="702">
        <f t="shared" si="4"/>
        <v>16825</v>
      </c>
      <c r="D44" s="702">
        <f>D94+D115+D137+L21+L42+L64+L94+L115+L137+D168+D189+D211+L168+L189+L211</f>
        <v>33456590</v>
      </c>
      <c r="E44" s="702">
        <f t="shared" si="6"/>
        <v>1312433</v>
      </c>
      <c r="F44" s="1229">
        <v>1.0907999999999999E-2</v>
      </c>
      <c r="G44" s="702">
        <f t="shared" si="7"/>
        <v>33456590</v>
      </c>
      <c r="H44" s="1267">
        <f t="shared" si="8"/>
        <v>364958</v>
      </c>
      <c r="I44" s="74"/>
      <c r="J44" s="703" t="s">
        <v>996</v>
      </c>
      <c r="K44" s="467"/>
      <c r="L44" s="467"/>
      <c r="M44" s="467"/>
      <c r="N44" s="467"/>
      <c r="O44" s="704"/>
      <c r="P44" s="704"/>
      <c r="Q44" s="41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69"/>
      <c r="GC44" s="69"/>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c r="HL44" s="69"/>
      <c r="HM44" s="69"/>
      <c r="HN44" s="69"/>
      <c r="HO44" s="69"/>
      <c r="HP44" s="69"/>
      <c r="HQ44" s="69"/>
      <c r="HR44" s="69"/>
      <c r="HS44" s="69"/>
      <c r="HT44" s="69"/>
      <c r="HU44" s="69"/>
      <c r="HV44" s="69"/>
      <c r="HW44" s="69"/>
      <c r="HX44" s="69"/>
      <c r="HY44" s="69"/>
      <c r="HZ44" s="69"/>
      <c r="IA44" s="69"/>
      <c r="IB44" s="69"/>
      <c r="IC44" s="69"/>
      <c r="ID44" s="69"/>
      <c r="IE44" s="69"/>
      <c r="IF44" s="69"/>
      <c r="IG44" s="69"/>
      <c r="IH44" s="69"/>
      <c r="II44" s="69"/>
      <c r="IJ44" s="69"/>
      <c r="IK44" s="69"/>
      <c r="IL44" s="69"/>
      <c r="IM44" s="69"/>
      <c r="IN44" s="69"/>
      <c r="IO44" s="69"/>
      <c r="IP44" s="69"/>
      <c r="IQ44" s="69"/>
      <c r="IR44" s="69"/>
      <c r="IS44" s="69"/>
    </row>
    <row r="45" spans="1:253">
      <c r="A45" s="417">
        <v>13</v>
      </c>
      <c r="B45" s="705" t="s">
        <v>864</v>
      </c>
      <c r="C45" s="389">
        <f>IF(SUM(C46:C55)=SUM(C33:C44),SUM(C33:C44),"ERROR")</f>
        <v>201625</v>
      </c>
      <c r="D45" s="389">
        <f>IF(SUM(D46:D55)=SUM(D33:D44),SUM(D33:D44),"ERROR")</f>
        <v>454903043</v>
      </c>
      <c r="E45" s="386">
        <f>IF(SUM(E46:E55)=SUM(E33:E44),SUM(E33:E44),"ERROR")</f>
        <v>19220813</v>
      </c>
      <c r="F45" s="1266" t="s">
        <v>612</v>
      </c>
      <c r="G45" s="389">
        <f>IF(SUM(G46:G55)=SUM(G33:G44),SUM(G33:G44),"ERROR")</f>
        <v>454903043</v>
      </c>
      <c r="H45" s="387">
        <f>IF(SUM(H46:H55)=SUM(H33:H44),SUM(H33:H44),"ERROR")</f>
        <v>5980988.4299999997</v>
      </c>
      <c r="I45" s="74"/>
      <c r="J45" s="703"/>
      <c r="K45" s="467"/>
      <c r="L45" s="467"/>
      <c r="M45" s="467"/>
      <c r="N45" s="467"/>
      <c r="O45" s="704"/>
      <c r="P45" s="704"/>
      <c r="Q45" s="41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69"/>
      <c r="GC45" s="69"/>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c r="HL45" s="69"/>
      <c r="HM45" s="69"/>
      <c r="HN45" s="69"/>
      <c r="HO45" s="69"/>
      <c r="HP45" s="69"/>
      <c r="HQ45" s="69"/>
      <c r="HR45" s="69"/>
      <c r="HS45" s="69"/>
      <c r="HT45" s="69"/>
      <c r="HU45" s="69"/>
      <c r="HV45" s="69"/>
      <c r="HW45" s="69"/>
      <c r="HX45" s="69"/>
      <c r="HY45" s="69"/>
      <c r="HZ45" s="69"/>
      <c r="IA45" s="69"/>
      <c r="IB45" s="69"/>
      <c r="IC45" s="69"/>
      <c r="ID45" s="69"/>
      <c r="IE45" s="69"/>
      <c r="IF45" s="69"/>
      <c r="IG45" s="69"/>
      <c r="IH45" s="69"/>
      <c r="II45" s="69"/>
      <c r="IJ45" s="69"/>
      <c r="IK45" s="69"/>
      <c r="IL45" s="69"/>
      <c r="IM45" s="69"/>
      <c r="IN45" s="69"/>
      <c r="IO45" s="69"/>
      <c r="IP45" s="69"/>
      <c r="IQ45" s="69"/>
      <c r="IR45" s="69"/>
      <c r="IS45" s="69"/>
    </row>
    <row r="46" spans="1:253">
      <c r="A46" s="417">
        <v>14</v>
      </c>
      <c r="B46" s="74" t="s">
        <v>879</v>
      </c>
      <c r="C46" s="706">
        <f>+K22</f>
        <v>184180</v>
      </c>
      <c r="D46" s="706">
        <f>+L22</f>
        <v>265205918</v>
      </c>
      <c r="E46" s="706">
        <f>+M22</f>
        <v>11597735</v>
      </c>
      <c r="F46" s="1219" t="s">
        <v>612</v>
      </c>
      <c r="G46" s="706">
        <f>+O22</f>
        <v>265205918</v>
      </c>
      <c r="H46" s="616">
        <f>+P22</f>
        <v>3677234</v>
      </c>
      <c r="I46" s="74"/>
      <c r="J46" s="703"/>
      <c r="K46" s="467"/>
      <c r="L46" s="467"/>
      <c r="M46" s="465"/>
      <c r="N46" s="467"/>
      <c r="O46" s="467"/>
      <c r="P46" s="467"/>
      <c r="Q46" s="41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c r="FM46" s="69"/>
      <c r="FN46" s="69"/>
      <c r="FO46" s="69"/>
      <c r="FP46" s="69"/>
      <c r="FQ46" s="69"/>
      <c r="FR46" s="69"/>
      <c r="FS46" s="69"/>
      <c r="FT46" s="69"/>
      <c r="FU46" s="69"/>
      <c r="FV46" s="69"/>
      <c r="FW46" s="69"/>
      <c r="FX46" s="69"/>
      <c r="FY46" s="69"/>
      <c r="FZ46" s="69"/>
      <c r="GA46" s="69"/>
      <c r="GB46" s="69"/>
      <c r="GC46" s="69"/>
      <c r="GD46" s="69"/>
      <c r="GE46" s="69"/>
      <c r="GF46" s="69"/>
      <c r="GG46" s="69"/>
      <c r="GH46" s="69"/>
      <c r="GI46" s="69"/>
      <c r="GJ46" s="69"/>
      <c r="GK46" s="69"/>
      <c r="GL46" s="69"/>
      <c r="GM46" s="69"/>
      <c r="GN46" s="69"/>
      <c r="GO46" s="69"/>
      <c r="GP46" s="69"/>
      <c r="GQ46" s="69"/>
      <c r="GR46" s="69"/>
      <c r="GS46" s="69"/>
      <c r="GT46" s="69"/>
      <c r="GU46" s="69"/>
      <c r="GV46" s="69"/>
      <c r="GW46" s="69"/>
      <c r="GX46" s="69"/>
      <c r="GY46" s="69"/>
      <c r="GZ46" s="69"/>
      <c r="HA46" s="69"/>
      <c r="HB46" s="69"/>
      <c r="HC46" s="69"/>
      <c r="HD46" s="69"/>
      <c r="HE46" s="69"/>
      <c r="HF46" s="69"/>
      <c r="HG46" s="69"/>
      <c r="HH46" s="69"/>
      <c r="HI46" s="69"/>
      <c r="HJ46" s="69"/>
      <c r="HK46" s="69"/>
      <c r="HL46" s="69"/>
      <c r="HM46" s="69"/>
      <c r="HN46" s="69"/>
      <c r="HO46" s="69"/>
      <c r="HP46" s="69"/>
      <c r="HQ46" s="69"/>
      <c r="HR46" s="69"/>
      <c r="HS46" s="69"/>
      <c r="HT46" s="69"/>
      <c r="HU46" s="69"/>
      <c r="HV46" s="69"/>
      <c r="HW46" s="69"/>
      <c r="HX46" s="69"/>
      <c r="HY46" s="69"/>
      <c r="HZ46" s="69"/>
      <c r="IA46" s="69"/>
      <c r="IB46" s="69"/>
      <c r="IC46" s="69"/>
      <c r="ID46" s="69"/>
      <c r="IE46" s="69"/>
      <c r="IF46" s="69"/>
      <c r="IG46" s="69"/>
      <c r="IH46" s="69"/>
      <c r="II46" s="69"/>
      <c r="IJ46" s="69"/>
      <c r="IK46" s="69"/>
      <c r="IL46" s="69"/>
      <c r="IM46" s="69"/>
      <c r="IN46" s="69"/>
      <c r="IO46" s="69"/>
      <c r="IP46" s="69"/>
      <c r="IQ46" s="69"/>
      <c r="IR46" s="69"/>
      <c r="IS46" s="69"/>
    </row>
    <row r="47" spans="1:253" ht="15.75" thickBot="1">
      <c r="A47" s="417">
        <v>15</v>
      </c>
      <c r="B47" s="74" t="s">
        <v>880</v>
      </c>
      <c r="C47" s="466">
        <f>+K43+K65</f>
        <v>16169</v>
      </c>
      <c r="D47" s="466">
        <f>+L43+L65</f>
        <v>96536490</v>
      </c>
      <c r="E47" s="466">
        <f>+M43+M65</f>
        <v>4725297</v>
      </c>
      <c r="F47" s="1219" t="s">
        <v>612</v>
      </c>
      <c r="G47" s="466">
        <f>+O43+O65</f>
        <v>96536490</v>
      </c>
      <c r="H47" s="1325">
        <f>+P43+P65</f>
        <v>1242539</v>
      </c>
      <c r="I47" s="74"/>
      <c r="J47" s="708"/>
      <c r="K47" s="467"/>
      <c r="L47" s="467"/>
      <c r="M47" s="467"/>
      <c r="N47" s="704"/>
      <c r="O47" s="471"/>
      <c r="P47" s="709"/>
      <c r="Q47" s="75"/>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69"/>
      <c r="GC47" s="69"/>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c r="HG47" s="69"/>
      <c r="HH47" s="69"/>
      <c r="HI47" s="69"/>
      <c r="HJ47" s="69"/>
      <c r="HK47" s="69"/>
      <c r="HL47" s="69"/>
      <c r="HM47" s="69"/>
      <c r="HN47" s="69"/>
      <c r="HO47" s="69"/>
      <c r="HP47" s="69"/>
      <c r="HQ47" s="69"/>
      <c r="HR47" s="69"/>
      <c r="HS47" s="69"/>
      <c r="HT47" s="69"/>
      <c r="HU47" s="69"/>
      <c r="HV47" s="69"/>
      <c r="HW47" s="69"/>
      <c r="HX47" s="69"/>
      <c r="HY47" s="69"/>
      <c r="HZ47" s="69"/>
      <c r="IA47" s="69"/>
      <c r="IB47" s="69"/>
      <c r="IC47" s="69"/>
      <c r="ID47" s="69"/>
      <c r="IE47" s="69"/>
      <c r="IF47" s="69"/>
      <c r="IG47" s="69"/>
      <c r="IH47" s="69"/>
      <c r="II47" s="69"/>
      <c r="IJ47" s="69"/>
      <c r="IK47" s="69"/>
      <c r="IL47" s="69"/>
      <c r="IM47" s="69"/>
      <c r="IN47" s="69"/>
      <c r="IO47" s="69"/>
      <c r="IP47" s="69"/>
      <c r="IQ47" s="69"/>
      <c r="IR47" s="69"/>
      <c r="IS47" s="69"/>
    </row>
    <row r="48" spans="1:253" ht="27.95" customHeight="1" thickTop="1">
      <c r="A48" s="417">
        <v>16</v>
      </c>
      <c r="B48" s="74" t="s">
        <v>881</v>
      </c>
      <c r="C48" s="466">
        <f>+C95</f>
        <v>180</v>
      </c>
      <c r="D48" s="466">
        <f>+D95</f>
        <v>90735320</v>
      </c>
      <c r="E48" s="466">
        <f>+E95</f>
        <v>2628945</v>
      </c>
      <c r="F48" s="1219" t="s">
        <v>612</v>
      </c>
      <c r="G48" s="466">
        <f>+G95</f>
        <v>90735320</v>
      </c>
      <c r="H48" s="468">
        <f>+H95</f>
        <v>1032241.4299999999</v>
      </c>
      <c r="I48" s="74"/>
      <c r="J48" s="691" t="s">
        <v>1001</v>
      </c>
      <c r="K48" s="1215">
        <v>602</v>
      </c>
      <c r="L48" s="692"/>
      <c r="M48" s="1224" t="s">
        <v>617</v>
      </c>
      <c r="N48" s="692"/>
      <c r="O48" s="1215"/>
      <c r="P48" s="693"/>
      <c r="Q48" s="694"/>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69"/>
      <c r="GC48" s="69"/>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c r="HG48" s="69"/>
      <c r="HH48" s="69"/>
      <c r="HI48" s="69"/>
      <c r="HJ48" s="69"/>
      <c r="HK48" s="69"/>
      <c r="HL48" s="69"/>
      <c r="HM48" s="69"/>
      <c r="HN48" s="69"/>
      <c r="HO48" s="69"/>
      <c r="HP48" s="69"/>
      <c r="HQ48" s="69"/>
      <c r="HR48" s="69"/>
      <c r="HS48" s="69"/>
      <c r="HT48" s="69"/>
      <c r="HU48" s="69"/>
      <c r="HV48" s="69"/>
      <c r="HW48" s="69"/>
      <c r="HX48" s="69"/>
      <c r="HY48" s="69"/>
      <c r="HZ48" s="69"/>
      <c r="IA48" s="69"/>
      <c r="IB48" s="69"/>
      <c r="IC48" s="69"/>
      <c r="ID48" s="69"/>
      <c r="IE48" s="69"/>
      <c r="IF48" s="69"/>
      <c r="IG48" s="69"/>
      <c r="IH48" s="69"/>
      <c r="II48" s="69"/>
      <c r="IJ48" s="69"/>
      <c r="IK48" s="69"/>
      <c r="IL48" s="69"/>
      <c r="IM48" s="69"/>
      <c r="IN48" s="69"/>
      <c r="IO48" s="69"/>
      <c r="IP48" s="69"/>
      <c r="IQ48" s="69"/>
      <c r="IR48" s="69"/>
      <c r="IS48" s="69"/>
    </row>
    <row r="49" spans="1:253">
      <c r="A49" s="417">
        <v>17</v>
      </c>
      <c r="B49" s="74" t="s">
        <v>882</v>
      </c>
      <c r="C49" s="466">
        <f>+C116</f>
        <v>84</v>
      </c>
      <c r="D49" s="466">
        <f>+D116</f>
        <v>840875</v>
      </c>
      <c r="E49" s="466">
        <f>+E116</f>
        <v>139021</v>
      </c>
      <c r="F49" s="1219" t="s">
        <v>612</v>
      </c>
      <c r="G49" s="466">
        <f>+G116</f>
        <v>840875</v>
      </c>
      <c r="H49" s="468">
        <f>+H116</f>
        <v>9475</v>
      </c>
      <c r="I49" s="74"/>
      <c r="J49" s="430" t="s">
        <v>381</v>
      </c>
      <c r="K49" s="666" t="s">
        <v>381</v>
      </c>
      <c r="L49" s="667" t="s">
        <v>381</v>
      </c>
      <c r="M49" s="667" t="s">
        <v>381</v>
      </c>
      <c r="N49" s="666" t="s">
        <v>381</v>
      </c>
      <c r="O49" s="668" t="s">
        <v>1004</v>
      </c>
      <c r="P49" s="667" t="s">
        <v>381</v>
      </c>
      <c r="Q49" s="6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69"/>
      <c r="GC49" s="69"/>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c r="HG49" s="69"/>
      <c r="HH49" s="69"/>
      <c r="HI49" s="69"/>
      <c r="HJ49" s="69"/>
      <c r="HK49" s="69"/>
      <c r="HL49" s="69"/>
      <c r="HM49" s="69"/>
      <c r="HN49" s="69"/>
      <c r="HO49" s="69"/>
      <c r="HP49" s="69"/>
      <c r="HQ49" s="69"/>
      <c r="HR49" s="69"/>
      <c r="HS49" s="69"/>
      <c r="HT49" s="69"/>
      <c r="HU49" s="69"/>
      <c r="HV49" s="69"/>
      <c r="HW49" s="69"/>
      <c r="HX49" s="69"/>
      <c r="HY49" s="69"/>
      <c r="HZ49" s="69"/>
      <c r="IA49" s="69"/>
      <c r="IB49" s="69"/>
      <c r="IC49" s="69"/>
      <c r="ID49" s="69"/>
      <c r="IE49" s="69"/>
      <c r="IF49" s="69"/>
      <c r="IG49" s="69"/>
      <c r="IH49" s="69"/>
      <c r="II49" s="69"/>
      <c r="IJ49" s="69"/>
      <c r="IK49" s="69"/>
      <c r="IL49" s="69"/>
      <c r="IM49" s="69"/>
      <c r="IN49" s="69"/>
      <c r="IO49" s="69"/>
      <c r="IP49" s="69"/>
      <c r="IQ49" s="69"/>
      <c r="IR49" s="69"/>
      <c r="IS49" s="69"/>
    </row>
    <row r="50" spans="1:253">
      <c r="A50" s="417">
        <v>18</v>
      </c>
      <c r="B50" s="74" t="s">
        <v>883</v>
      </c>
      <c r="C50" s="466">
        <f>+C138+K95</f>
        <v>600</v>
      </c>
      <c r="D50" s="466">
        <f>+D138+L95</f>
        <v>522034</v>
      </c>
      <c r="E50" s="466">
        <f>+E138+M95</f>
        <v>65232</v>
      </c>
      <c r="F50" s="1219" t="s">
        <v>612</v>
      </c>
      <c r="G50" s="466">
        <f>+G138+O95</f>
        <v>522034</v>
      </c>
      <c r="H50" s="1325">
        <f>+H138+P95</f>
        <v>5916</v>
      </c>
      <c r="I50" s="74"/>
      <c r="J50" s="430" t="s">
        <v>1006</v>
      </c>
      <c r="K50" s="666" t="s">
        <v>1007</v>
      </c>
      <c r="L50" s="668" t="s">
        <v>839</v>
      </c>
      <c r="M50" s="667" t="s">
        <v>840</v>
      </c>
      <c r="N50" s="666" t="s">
        <v>841</v>
      </c>
      <c r="O50" s="668" t="s">
        <v>842</v>
      </c>
      <c r="P50" s="668" t="s">
        <v>1323</v>
      </c>
      <c r="Q50" s="671" t="s">
        <v>1468</v>
      </c>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c r="HL50" s="69"/>
      <c r="HM50" s="69"/>
      <c r="HN50" s="69"/>
      <c r="HO50" s="69"/>
      <c r="HP50" s="69"/>
      <c r="HQ50" s="69"/>
      <c r="HR50" s="69"/>
      <c r="HS50" s="69"/>
      <c r="HT50" s="69"/>
      <c r="HU50" s="69"/>
      <c r="HV50" s="69"/>
      <c r="HW50" s="69"/>
      <c r="HX50" s="69"/>
      <c r="HY50" s="69"/>
      <c r="HZ50" s="69"/>
      <c r="IA50" s="69"/>
      <c r="IB50" s="69"/>
      <c r="IC50" s="69"/>
      <c r="ID50" s="69"/>
      <c r="IE50" s="69"/>
      <c r="IF50" s="69"/>
      <c r="IG50" s="69"/>
      <c r="IH50" s="69"/>
      <c r="II50" s="69"/>
      <c r="IJ50" s="69"/>
      <c r="IK50" s="69"/>
      <c r="IL50" s="69"/>
      <c r="IM50" s="69"/>
      <c r="IN50" s="69"/>
      <c r="IO50" s="69"/>
      <c r="IP50" s="69"/>
      <c r="IQ50" s="69"/>
      <c r="IR50" s="69"/>
      <c r="IS50" s="69"/>
    </row>
    <row r="51" spans="1:253">
      <c r="A51" s="417">
        <v>19</v>
      </c>
      <c r="B51" s="74" t="s">
        <v>884</v>
      </c>
      <c r="C51" s="466">
        <f>+K116+K138+K138</f>
        <v>268</v>
      </c>
      <c r="D51" s="466">
        <f>+L116+L138+D169</f>
        <v>917986</v>
      </c>
      <c r="E51" s="466">
        <f>+M116+M138+E169</f>
        <v>44980</v>
      </c>
      <c r="F51" s="1219" t="s">
        <v>612</v>
      </c>
      <c r="G51" s="466">
        <f>+O116+O138+G169</f>
        <v>917986</v>
      </c>
      <c r="H51" s="468">
        <f>+P116+P138+H169</f>
        <v>11948</v>
      </c>
      <c r="I51" s="74"/>
      <c r="J51" s="430"/>
      <c r="K51" s="666" t="s">
        <v>843</v>
      </c>
      <c r="L51" s="667"/>
      <c r="M51" s="668" t="s">
        <v>844</v>
      </c>
      <c r="N51" s="666" t="s">
        <v>845</v>
      </c>
      <c r="O51" s="668" t="s">
        <v>846</v>
      </c>
      <c r="P51" s="667" t="s">
        <v>844</v>
      </c>
      <c r="Q51" s="671" t="s">
        <v>1471</v>
      </c>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row>
    <row r="52" spans="1:253">
      <c r="A52" s="417">
        <v>20</v>
      </c>
      <c r="B52" s="74" t="s">
        <v>885</v>
      </c>
      <c r="C52" s="466" t="s">
        <v>381</v>
      </c>
      <c r="D52" s="466"/>
      <c r="E52" s="466"/>
      <c r="F52" s="1220" t="s">
        <v>381</v>
      </c>
      <c r="G52" s="466"/>
      <c r="H52" s="707"/>
      <c r="I52" s="74"/>
      <c r="J52" s="674" t="s">
        <v>1574</v>
      </c>
      <c r="K52" s="675" t="s">
        <v>1575</v>
      </c>
      <c r="L52" s="676" t="s">
        <v>1576</v>
      </c>
      <c r="M52" s="676" t="s">
        <v>1577</v>
      </c>
      <c r="N52" s="675" t="s">
        <v>1578</v>
      </c>
      <c r="O52" s="676" t="s">
        <v>2102</v>
      </c>
      <c r="P52" s="677" t="s">
        <v>2103</v>
      </c>
      <c r="Q52" s="678"/>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c r="HL52" s="69"/>
      <c r="HM52" s="69"/>
      <c r="HN52" s="69"/>
      <c r="HO52" s="69"/>
      <c r="HP52" s="69"/>
      <c r="HQ52" s="69"/>
      <c r="HR52" s="69"/>
      <c r="HS52" s="69"/>
      <c r="HT52" s="69"/>
      <c r="HU52" s="69"/>
      <c r="HV52" s="69"/>
      <c r="HW52" s="69"/>
      <c r="HX52" s="69"/>
      <c r="HY52" s="69"/>
      <c r="HZ52" s="69"/>
      <c r="IA52" s="69"/>
      <c r="IB52" s="69"/>
      <c r="IC52" s="69"/>
      <c r="ID52" s="69"/>
      <c r="IE52" s="69"/>
      <c r="IF52" s="69"/>
      <c r="IG52" s="69"/>
      <c r="IH52" s="69"/>
      <c r="II52" s="69"/>
      <c r="IJ52" s="69"/>
      <c r="IK52" s="69"/>
      <c r="IL52" s="69"/>
      <c r="IM52" s="69"/>
      <c r="IN52" s="69"/>
      <c r="IO52" s="69"/>
      <c r="IP52" s="69"/>
      <c r="IQ52" s="69"/>
      <c r="IR52" s="69"/>
      <c r="IS52" s="69"/>
    </row>
    <row r="53" spans="1:253">
      <c r="A53" s="417">
        <v>21</v>
      </c>
      <c r="B53" s="74" t="s">
        <v>1094</v>
      </c>
      <c r="C53" s="466" t="s">
        <v>381</v>
      </c>
      <c r="D53" s="466"/>
      <c r="E53" s="466"/>
      <c r="F53" s="1220" t="s">
        <v>381</v>
      </c>
      <c r="G53" s="466"/>
      <c r="H53" s="707"/>
      <c r="I53" s="74"/>
      <c r="J53" s="654" t="str">
        <f t="shared" ref="J53:J64" si="9">B33</f>
        <v>June '13</v>
      </c>
      <c r="K53" s="679">
        <v>123</v>
      </c>
      <c r="L53" s="679">
        <v>4884359</v>
      </c>
      <c r="M53" s="1324">
        <v>246139</v>
      </c>
      <c r="N53" s="1314">
        <f>+$F$33</f>
        <v>4.4660000000000004E-3</v>
      </c>
      <c r="O53" s="679">
        <f>+L53</f>
        <v>4884359</v>
      </c>
      <c r="P53" s="472">
        <v>23521</v>
      </c>
      <c r="Q53" s="683">
        <v>27</v>
      </c>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69"/>
      <c r="IS53" s="69"/>
    </row>
    <row r="54" spans="1:253">
      <c r="A54" s="417">
        <v>22</v>
      </c>
      <c r="B54" s="74" t="s">
        <v>1095</v>
      </c>
      <c r="C54" s="466" t="s">
        <v>381</v>
      </c>
      <c r="D54" s="466"/>
      <c r="E54" s="466"/>
      <c r="F54" s="1220" t="s">
        <v>381</v>
      </c>
      <c r="G54" s="466"/>
      <c r="H54" s="707"/>
      <c r="I54" s="74"/>
      <c r="J54" s="411" t="str">
        <f t="shared" si="9"/>
        <v>July</v>
      </c>
      <c r="K54" s="466">
        <v>122</v>
      </c>
      <c r="L54" s="466">
        <v>4978028</v>
      </c>
      <c r="M54" s="466">
        <v>249472</v>
      </c>
      <c r="N54" s="1314">
        <f>+$F$34</f>
        <v>7.3169999999999997E-3</v>
      </c>
      <c r="O54" s="679">
        <f t="shared" ref="O54:O64" si="10">+L54</f>
        <v>4978028</v>
      </c>
      <c r="P54" s="707">
        <v>36806</v>
      </c>
      <c r="Q54" s="671">
        <v>28</v>
      </c>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c r="HL54" s="69"/>
      <c r="HM54" s="69"/>
      <c r="HN54" s="69"/>
      <c r="HO54" s="69"/>
      <c r="HP54" s="69"/>
      <c r="HQ54" s="69"/>
      <c r="HR54" s="69"/>
      <c r="HS54" s="69"/>
      <c r="HT54" s="69"/>
      <c r="HU54" s="69"/>
      <c r="HV54" s="69"/>
      <c r="HW54" s="69"/>
      <c r="HX54" s="69"/>
      <c r="HY54" s="69"/>
      <c r="HZ54" s="69"/>
      <c r="IA54" s="69"/>
      <c r="IB54" s="69"/>
      <c r="IC54" s="69"/>
      <c r="ID54" s="69"/>
      <c r="IE54" s="69"/>
      <c r="IF54" s="69"/>
      <c r="IG54" s="69"/>
      <c r="IH54" s="69"/>
      <c r="II54" s="69"/>
      <c r="IJ54" s="69"/>
      <c r="IK54" s="69"/>
      <c r="IL54" s="69"/>
      <c r="IM54" s="69"/>
      <c r="IN54" s="69"/>
      <c r="IO54" s="69"/>
      <c r="IP54" s="69"/>
      <c r="IQ54" s="69"/>
      <c r="IR54" s="69"/>
      <c r="IS54" s="69"/>
    </row>
    <row r="55" spans="1:253" ht="15.75" thickBot="1">
      <c r="A55" s="417">
        <v>23</v>
      </c>
      <c r="B55" s="409" t="s">
        <v>1096</v>
      </c>
      <c r="C55" s="466">
        <f>+C190</f>
        <v>144</v>
      </c>
      <c r="D55" s="466">
        <f>+D190</f>
        <v>144420</v>
      </c>
      <c r="E55" s="466">
        <f>+E190</f>
        <v>19603</v>
      </c>
      <c r="F55" s="1219" t="s">
        <v>612</v>
      </c>
      <c r="G55" s="466">
        <f>+G190</f>
        <v>144420</v>
      </c>
      <c r="H55" s="1226">
        <f>+H190</f>
        <v>1635</v>
      </c>
      <c r="I55" s="74"/>
      <c r="J55" s="411" t="str">
        <f t="shared" si="9"/>
        <v>August</v>
      </c>
      <c r="K55" s="466">
        <v>122</v>
      </c>
      <c r="L55" s="466">
        <v>5101089</v>
      </c>
      <c r="M55" s="1326">
        <v>253647</v>
      </c>
      <c r="N55" s="1328">
        <f>+$F$35</f>
        <v>8.3180000000000007E-3</v>
      </c>
      <c r="O55" s="1329">
        <f t="shared" si="10"/>
        <v>5101089</v>
      </c>
      <c r="P55" s="1327">
        <v>43146</v>
      </c>
      <c r="Q55" s="671">
        <v>29</v>
      </c>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c r="HL55" s="69"/>
      <c r="HM55" s="69"/>
      <c r="HN55" s="69"/>
      <c r="HO55" s="69"/>
      <c r="HP55" s="69"/>
      <c r="HQ55" s="69"/>
      <c r="HR55" s="69"/>
      <c r="HS55" s="69"/>
      <c r="HT55" s="69"/>
      <c r="HU55" s="69"/>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row>
    <row r="56" spans="1:253" ht="16.5" thickTop="1" thickBot="1">
      <c r="A56" s="430">
        <v>24</v>
      </c>
      <c r="B56" s="710"/>
      <c r="C56" s="1221">
        <f>SUM(C46:C55)</f>
        <v>201625</v>
      </c>
      <c r="D56" s="1221">
        <f>SUM(D46:D55)</f>
        <v>454903043</v>
      </c>
      <c r="E56" s="1222">
        <f>SUM(E46:E55)</f>
        <v>19220813</v>
      </c>
      <c r="F56" s="1223" t="s">
        <v>612</v>
      </c>
      <c r="G56" s="1221">
        <f>SUM(G46:G55)</f>
        <v>454903043</v>
      </c>
      <c r="H56" s="1268">
        <f>SUM(H46:H55)</f>
        <v>5980988.4299999997</v>
      </c>
      <c r="I56" s="74"/>
      <c r="J56" s="411" t="str">
        <f t="shared" si="9"/>
        <v>September</v>
      </c>
      <c r="K56" s="466">
        <v>122</v>
      </c>
      <c r="L56" s="466">
        <v>4734341</v>
      </c>
      <c r="M56" s="1326">
        <v>235711</v>
      </c>
      <c r="N56" s="1328">
        <f>+$F$36</f>
        <v>5.306E-3</v>
      </c>
      <c r="O56" s="1329">
        <f t="shared" si="10"/>
        <v>4734341</v>
      </c>
      <c r="P56" s="1327">
        <v>18951</v>
      </c>
      <c r="Q56" s="671">
        <v>30</v>
      </c>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c r="HL56" s="69"/>
      <c r="HM56" s="69"/>
      <c r="HN56" s="69"/>
      <c r="HO56" s="69"/>
      <c r="HP56" s="69"/>
      <c r="HQ56" s="69"/>
      <c r="HR56" s="69"/>
      <c r="HS56" s="69"/>
      <c r="HT56" s="69"/>
      <c r="HU56" s="69"/>
      <c r="HV56" s="69"/>
      <c r="HW56" s="69"/>
      <c r="HX56" s="69"/>
      <c r="HY56" s="69"/>
      <c r="HZ56" s="69"/>
      <c r="IA56" s="69"/>
      <c r="IB56" s="69"/>
      <c r="IC56" s="69"/>
      <c r="ID56" s="69"/>
      <c r="IE56" s="69"/>
      <c r="IF56" s="69"/>
      <c r="IG56" s="69"/>
      <c r="IH56" s="69"/>
      <c r="II56" s="69"/>
      <c r="IJ56" s="69"/>
      <c r="IK56" s="69"/>
      <c r="IL56" s="69"/>
      <c r="IM56" s="69"/>
      <c r="IN56" s="69"/>
      <c r="IO56" s="69"/>
      <c r="IP56" s="69"/>
      <c r="IQ56" s="69"/>
      <c r="IR56" s="69"/>
      <c r="IS56" s="69"/>
    </row>
    <row r="57" spans="1:253" ht="15.75" thickTop="1">
      <c r="A57" s="417">
        <v>25</v>
      </c>
      <c r="B57" s="471" t="s">
        <v>996</v>
      </c>
      <c r="C57" s="471"/>
      <c r="D57" s="471"/>
      <c r="E57" s="471"/>
      <c r="F57" s="471"/>
      <c r="G57" s="471"/>
      <c r="H57" s="551"/>
      <c r="I57" s="74"/>
      <c r="J57" s="411" t="str">
        <f t="shared" si="9"/>
        <v xml:space="preserve">October </v>
      </c>
      <c r="K57" s="466">
        <v>123</v>
      </c>
      <c r="L57" s="466">
        <v>4652656</v>
      </c>
      <c r="M57" s="1326">
        <v>235113</v>
      </c>
      <c r="N57" s="1328">
        <f>+$F$37</f>
        <v>-6.4400000000000004E-4</v>
      </c>
      <c r="O57" s="1329">
        <f t="shared" si="10"/>
        <v>4652656</v>
      </c>
      <c r="P57" s="1327">
        <v>-274</v>
      </c>
      <c r="Q57" s="671">
        <v>31</v>
      </c>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69"/>
      <c r="IP57" s="69"/>
      <c r="IQ57" s="69"/>
      <c r="IR57" s="69"/>
      <c r="IS57" s="69"/>
    </row>
    <row r="58" spans="1:253">
      <c r="A58" s="417">
        <v>26</v>
      </c>
      <c r="B58" s="471"/>
      <c r="C58" s="471"/>
      <c r="D58" s="471"/>
      <c r="E58" s="471"/>
      <c r="F58" s="471"/>
      <c r="G58" s="471"/>
      <c r="H58" s="551"/>
      <c r="I58" s="74"/>
      <c r="J58" s="411" t="str">
        <f t="shared" si="9"/>
        <v>November</v>
      </c>
      <c r="K58" s="466">
        <v>122</v>
      </c>
      <c r="L58" s="466">
        <v>4830529</v>
      </c>
      <c r="M58" s="1326">
        <v>243054</v>
      </c>
      <c r="N58" s="1328">
        <f>+$F$38</f>
        <v>2.013E-3</v>
      </c>
      <c r="O58" s="1329">
        <f t="shared" si="10"/>
        <v>4830529</v>
      </c>
      <c r="P58" s="1327">
        <v>8361</v>
      </c>
      <c r="Q58" s="671">
        <v>32</v>
      </c>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c r="HL58" s="69"/>
      <c r="HM58" s="69"/>
      <c r="HN58" s="69"/>
      <c r="HO58" s="69"/>
      <c r="HP58" s="69"/>
      <c r="HQ58" s="69"/>
      <c r="HR58" s="69"/>
      <c r="HS58" s="69"/>
      <c r="HT58" s="69"/>
      <c r="HU58" s="69"/>
      <c r="HV58" s="69"/>
      <c r="HW58" s="69"/>
      <c r="HX58" s="69"/>
      <c r="HY58" s="69"/>
      <c r="HZ58" s="69"/>
      <c r="IA58" s="69"/>
      <c r="IB58" s="69"/>
      <c r="IC58" s="69"/>
      <c r="ID58" s="69"/>
      <c r="IE58" s="69"/>
      <c r="IF58" s="69"/>
      <c r="IG58" s="69"/>
      <c r="IH58" s="69"/>
      <c r="II58" s="69"/>
      <c r="IJ58" s="69"/>
      <c r="IK58" s="69"/>
      <c r="IL58" s="69"/>
      <c r="IM58" s="69"/>
      <c r="IN58" s="69"/>
      <c r="IO58" s="69"/>
      <c r="IP58" s="69"/>
      <c r="IQ58" s="69"/>
      <c r="IR58" s="69"/>
      <c r="IS58" s="69"/>
    </row>
    <row r="59" spans="1:253">
      <c r="A59" s="417">
        <v>27</v>
      </c>
      <c r="B59" s="471"/>
      <c r="C59" s="1337"/>
      <c r="D59" s="1338"/>
      <c r="E59" s="1338"/>
      <c r="F59" s="1338"/>
      <c r="G59" s="1338"/>
      <c r="H59" s="551"/>
      <c r="I59" s="74"/>
      <c r="J59" s="411" t="str">
        <f t="shared" si="9"/>
        <v xml:space="preserve">December </v>
      </c>
      <c r="K59" s="466">
        <v>123</v>
      </c>
      <c r="L59" s="466">
        <v>5676444</v>
      </c>
      <c r="M59" s="1326">
        <v>282080</v>
      </c>
      <c r="N59" s="1328">
        <f>+$F$39</f>
        <v>1.9599999999999999E-4</v>
      </c>
      <c r="O59" s="1329">
        <f t="shared" si="10"/>
        <v>5676444</v>
      </c>
      <c r="P59" s="1327">
        <v>1596</v>
      </c>
      <c r="Q59" s="671">
        <v>33</v>
      </c>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c r="HL59" s="69"/>
      <c r="HM59" s="69"/>
      <c r="HN59" s="69"/>
      <c r="HO59" s="69"/>
      <c r="HP59" s="69"/>
      <c r="HQ59" s="69"/>
      <c r="HR59" s="69"/>
      <c r="HS59" s="69"/>
      <c r="HT59" s="69"/>
      <c r="HU59" s="69"/>
      <c r="HV59" s="69"/>
      <c r="HW59" s="69"/>
      <c r="HX59" s="69"/>
      <c r="HY59" s="69"/>
      <c r="HZ59" s="69"/>
      <c r="IA59" s="69"/>
      <c r="IB59" s="69"/>
      <c r="IC59" s="69"/>
      <c r="ID59" s="69"/>
      <c r="IE59" s="69"/>
      <c r="IF59" s="69"/>
      <c r="IG59" s="69"/>
      <c r="IH59" s="69"/>
      <c r="II59" s="69"/>
      <c r="IJ59" s="69"/>
      <c r="IK59" s="69"/>
      <c r="IL59" s="69"/>
      <c r="IM59" s="69"/>
      <c r="IN59" s="69"/>
      <c r="IO59" s="69"/>
      <c r="IP59" s="69"/>
      <c r="IQ59" s="69"/>
      <c r="IR59" s="69"/>
      <c r="IS59" s="69"/>
    </row>
    <row r="60" spans="1:253">
      <c r="A60" s="417">
        <v>28</v>
      </c>
      <c r="B60" s="471"/>
      <c r="C60" s="471"/>
      <c r="D60" s="471"/>
      <c r="E60" s="471"/>
      <c r="F60" s="471"/>
      <c r="G60" s="471"/>
      <c r="H60" s="551"/>
      <c r="I60" s="74"/>
      <c r="J60" s="411" t="str">
        <f t="shared" si="9"/>
        <v>January '14</v>
      </c>
      <c r="K60" s="466">
        <v>124</v>
      </c>
      <c r="L60" s="466">
        <v>6289946</v>
      </c>
      <c r="M60" s="1326">
        <v>310100</v>
      </c>
      <c r="N60" s="1328">
        <f>+$F$40</f>
        <v>6.0089999999999996E-3</v>
      </c>
      <c r="O60" s="1329">
        <f t="shared" si="10"/>
        <v>6289946</v>
      </c>
      <c r="P60" s="1327">
        <v>38660</v>
      </c>
      <c r="Q60" s="671">
        <v>34</v>
      </c>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69"/>
      <c r="FD60" s="69"/>
      <c r="FE60" s="69"/>
      <c r="FF60" s="69"/>
      <c r="FG60" s="69"/>
      <c r="FH60" s="69"/>
      <c r="FI60" s="69"/>
      <c r="FJ60" s="69"/>
      <c r="FK60" s="69"/>
      <c r="FL60" s="69"/>
      <c r="FM60" s="69"/>
      <c r="FN60" s="69"/>
      <c r="FO60" s="69"/>
      <c r="FP60" s="69"/>
      <c r="FQ60" s="69"/>
      <c r="FR60" s="69"/>
      <c r="FS60" s="69"/>
      <c r="FT60" s="69"/>
      <c r="FU60" s="69"/>
      <c r="FV60" s="69"/>
      <c r="FW60" s="69"/>
      <c r="FX60" s="69"/>
      <c r="FY60" s="69"/>
      <c r="FZ60" s="69"/>
      <c r="GA60" s="69"/>
      <c r="GB60" s="69"/>
      <c r="GC60" s="69"/>
      <c r="GD60" s="69"/>
      <c r="GE60" s="69"/>
      <c r="GF60" s="69"/>
      <c r="GG60" s="69"/>
      <c r="GH60" s="69"/>
      <c r="GI60" s="69"/>
      <c r="GJ60" s="69"/>
      <c r="GK60" s="69"/>
      <c r="GL60" s="69"/>
      <c r="GM60" s="69"/>
      <c r="GN60" s="69"/>
      <c r="GO60" s="69"/>
      <c r="GP60" s="69"/>
      <c r="GQ60" s="69"/>
      <c r="GR60" s="69"/>
      <c r="GS60" s="69"/>
      <c r="GT60" s="69"/>
      <c r="GU60" s="69"/>
      <c r="GV60" s="69"/>
      <c r="GW60" s="69"/>
      <c r="GX60" s="69"/>
      <c r="GY60" s="69"/>
      <c r="GZ60" s="69"/>
      <c r="HA60" s="69"/>
      <c r="HB60" s="69"/>
      <c r="HC60" s="69"/>
      <c r="HD60" s="69"/>
      <c r="HE60" s="69"/>
      <c r="HF60" s="69"/>
      <c r="HG60" s="69"/>
      <c r="HH60" s="69"/>
      <c r="HI60" s="69"/>
      <c r="HJ60" s="69"/>
      <c r="HK60" s="69"/>
      <c r="HL60" s="69"/>
      <c r="HM60" s="69"/>
      <c r="HN60" s="69"/>
      <c r="HO60" s="69"/>
      <c r="HP60" s="69"/>
      <c r="HQ60" s="69"/>
      <c r="HR60" s="69"/>
      <c r="HS60" s="69"/>
      <c r="HT60" s="69"/>
      <c r="HU60" s="69"/>
      <c r="HV60" s="69"/>
      <c r="HW60" s="69"/>
      <c r="HX60" s="69"/>
      <c r="HY60" s="69"/>
      <c r="HZ60" s="69"/>
      <c r="IA60" s="69"/>
      <c r="IB60" s="69"/>
      <c r="IC60" s="69"/>
      <c r="ID60" s="69"/>
      <c r="IE60" s="69"/>
      <c r="IF60" s="69"/>
      <c r="IG60" s="69"/>
      <c r="IH60" s="69"/>
      <c r="II60" s="69"/>
      <c r="IJ60" s="69"/>
      <c r="IK60" s="69"/>
      <c r="IL60" s="69"/>
      <c r="IM60" s="69"/>
      <c r="IN60" s="69"/>
      <c r="IO60" s="69"/>
      <c r="IP60" s="69"/>
      <c r="IQ60" s="69"/>
      <c r="IR60" s="69"/>
      <c r="IS60" s="69"/>
    </row>
    <row r="61" spans="1:253">
      <c r="A61" s="417">
        <v>29</v>
      </c>
      <c r="B61" s="471"/>
      <c r="C61" s="471"/>
      <c r="D61" s="471"/>
      <c r="E61" s="471"/>
      <c r="F61" s="471"/>
      <c r="G61" s="471"/>
      <c r="H61" s="551"/>
      <c r="I61" s="74"/>
      <c r="J61" s="411" t="str">
        <f t="shared" si="9"/>
        <v>February</v>
      </c>
      <c r="K61" s="466">
        <v>124</v>
      </c>
      <c r="L61" s="466">
        <v>7489638</v>
      </c>
      <c r="M61" s="1326">
        <v>363862</v>
      </c>
      <c r="N61" s="1328">
        <f>+$F$41</f>
        <v>2.3033999999999999E-2</v>
      </c>
      <c r="O61" s="1329">
        <f t="shared" si="10"/>
        <v>7489638</v>
      </c>
      <c r="P61" s="1327">
        <v>179168</v>
      </c>
      <c r="Q61" s="671">
        <v>35</v>
      </c>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c r="HL61" s="69"/>
      <c r="HM61" s="69"/>
      <c r="HN61" s="69"/>
      <c r="HO61" s="69"/>
      <c r="HP61" s="69"/>
      <c r="HQ61" s="69"/>
      <c r="HR61" s="69"/>
      <c r="HS61" s="69"/>
      <c r="HT61" s="69"/>
      <c r="HU61" s="69"/>
      <c r="HV61" s="69"/>
      <c r="HW61" s="69"/>
      <c r="HX61" s="69"/>
      <c r="HY61" s="69"/>
      <c r="HZ61" s="69"/>
      <c r="IA61" s="69"/>
      <c r="IB61" s="69"/>
      <c r="IC61" s="69"/>
      <c r="ID61" s="69"/>
      <c r="IE61" s="69"/>
      <c r="IF61" s="69"/>
      <c r="IG61" s="69"/>
      <c r="IH61" s="69"/>
      <c r="II61" s="69"/>
      <c r="IJ61" s="69"/>
      <c r="IK61" s="69"/>
      <c r="IL61" s="69"/>
      <c r="IM61" s="69"/>
      <c r="IN61" s="69"/>
      <c r="IO61" s="69"/>
      <c r="IP61" s="69"/>
      <c r="IQ61" s="69"/>
      <c r="IR61" s="69"/>
      <c r="IS61" s="69"/>
    </row>
    <row r="62" spans="1:253">
      <c r="A62" s="417">
        <v>30</v>
      </c>
      <c r="B62" s="471"/>
      <c r="C62" s="471"/>
      <c r="D62" s="471"/>
      <c r="E62" s="471"/>
      <c r="F62" s="471"/>
      <c r="G62" s="471"/>
      <c r="H62" s="551"/>
      <c r="I62" s="74"/>
      <c r="J62" s="411" t="str">
        <f t="shared" si="9"/>
        <v>March</v>
      </c>
      <c r="K62" s="466">
        <v>124</v>
      </c>
      <c r="L62" s="466">
        <v>6726373</v>
      </c>
      <c r="M62" s="466">
        <v>330386</v>
      </c>
      <c r="N62" s="1314">
        <f>+$F$42</f>
        <v>3.9713999999999999E-2</v>
      </c>
      <c r="O62" s="679">
        <f t="shared" si="10"/>
        <v>6726373</v>
      </c>
      <c r="P62" s="572">
        <v>266785</v>
      </c>
      <c r="Q62" s="671">
        <v>36</v>
      </c>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c r="HL62" s="69"/>
      <c r="HM62" s="69"/>
      <c r="HN62" s="69"/>
      <c r="HO62" s="69"/>
      <c r="HP62" s="69"/>
      <c r="HQ62" s="69"/>
      <c r="HR62" s="69"/>
      <c r="HS62" s="69"/>
      <c r="HT62" s="69"/>
      <c r="HU62" s="69"/>
      <c r="HV62" s="69"/>
      <c r="HW62" s="69"/>
      <c r="HX62" s="69"/>
      <c r="HY62" s="69"/>
      <c r="HZ62" s="69"/>
      <c r="IA62" s="69"/>
      <c r="IB62" s="69"/>
      <c r="IC62" s="69"/>
      <c r="ID62" s="69"/>
      <c r="IE62" s="69"/>
      <c r="IF62" s="69"/>
      <c r="IG62" s="69"/>
      <c r="IH62" s="69"/>
      <c r="II62" s="69"/>
      <c r="IJ62" s="69"/>
      <c r="IK62" s="69"/>
      <c r="IL62" s="69"/>
      <c r="IM62" s="69"/>
      <c r="IN62" s="69"/>
      <c r="IO62" s="69"/>
      <c r="IP62" s="69"/>
      <c r="IQ62" s="69"/>
      <c r="IR62" s="69"/>
      <c r="IS62" s="69"/>
    </row>
    <row r="63" spans="1:253">
      <c r="A63" s="417">
        <v>31</v>
      </c>
      <c r="B63" s="471"/>
      <c r="C63" s="471"/>
      <c r="D63" s="471"/>
      <c r="E63" s="471"/>
      <c r="F63" s="471"/>
      <c r="G63" s="471"/>
      <c r="H63" s="551"/>
      <c r="I63" s="74"/>
      <c r="J63" s="411" t="str">
        <f t="shared" si="9"/>
        <v>April</v>
      </c>
      <c r="K63" s="466">
        <v>124</v>
      </c>
      <c r="L63" s="466">
        <v>5971455</v>
      </c>
      <c r="M63" s="466">
        <v>299029</v>
      </c>
      <c r="N63" s="1314">
        <f>+$F$43</f>
        <v>3.0424E-2</v>
      </c>
      <c r="O63" s="679">
        <f t="shared" si="10"/>
        <v>5971455</v>
      </c>
      <c r="P63" s="572">
        <v>175296</v>
      </c>
      <c r="Q63" s="671">
        <v>37</v>
      </c>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c r="HL63" s="69"/>
      <c r="HM63" s="69"/>
      <c r="HN63" s="69"/>
      <c r="HO63" s="69"/>
      <c r="HP63" s="69"/>
      <c r="HQ63" s="69"/>
      <c r="HR63" s="69"/>
      <c r="HS63" s="69"/>
      <c r="HT63" s="69"/>
      <c r="HU63" s="69"/>
      <c r="HV63" s="69"/>
      <c r="HW63" s="69"/>
      <c r="HX63" s="69"/>
      <c r="HY63" s="69"/>
      <c r="HZ63" s="69"/>
      <c r="IA63" s="69"/>
      <c r="IB63" s="69"/>
      <c r="IC63" s="69"/>
      <c r="ID63" s="69"/>
      <c r="IE63" s="69"/>
      <c r="IF63" s="69"/>
      <c r="IG63" s="69"/>
      <c r="IH63" s="69"/>
      <c r="II63" s="69"/>
      <c r="IJ63" s="69"/>
      <c r="IK63" s="69"/>
      <c r="IL63" s="69"/>
      <c r="IM63" s="69"/>
      <c r="IN63" s="69"/>
      <c r="IO63" s="69"/>
      <c r="IP63" s="69"/>
      <c r="IQ63" s="69"/>
      <c r="IR63" s="69"/>
      <c r="IS63" s="69"/>
    </row>
    <row r="64" spans="1:253">
      <c r="A64" s="417">
        <v>32</v>
      </c>
      <c r="B64" s="471"/>
      <c r="C64" s="471"/>
      <c r="D64" s="471"/>
      <c r="E64" s="471"/>
      <c r="F64" s="471"/>
      <c r="G64" s="471"/>
      <c r="H64" s="551"/>
      <c r="I64" s="74"/>
      <c r="J64" s="411" t="str">
        <f t="shared" si="9"/>
        <v>May</v>
      </c>
      <c r="K64" s="466">
        <v>123</v>
      </c>
      <c r="L64" s="466">
        <v>5242960</v>
      </c>
      <c r="M64" s="466">
        <v>265324</v>
      </c>
      <c r="N64" s="1314">
        <f>+$F$44</f>
        <v>1.0907999999999999E-2</v>
      </c>
      <c r="O64" s="679">
        <f t="shared" si="10"/>
        <v>5242960</v>
      </c>
      <c r="P64" s="384">
        <v>50685</v>
      </c>
      <c r="Q64" s="671">
        <v>38</v>
      </c>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c r="HL64" s="69"/>
      <c r="HM64" s="69"/>
      <c r="HN64" s="69"/>
      <c r="HO64" s="69"/>
      <c r="HP64" s="69"/>
      <c r="HQ64" s="69"/>
      <c r="HR64" s="69"/>
      <c r="HS64" s="69"/>
      <c r="HT64" s="69"/>
      <c r="HU64" s="69"/>
      <c r="HV64" s="69"/>
      <c r="HW64" s="69"/>
      <c r="HX64" s="69"/>
      <c r="HY64" s="69"/>
      <c r="HZ64" s="69"/>
      <c r="IA64" s="69"/>
      <c r="IB64" s="69"/>
      <c r="IC64" s="69"/>
      <c r="ID64" s="69"/>
      <c r="IE64" s="69"/>
      <c r="IF64" s="69"/>
      <c r="IG64" s="69"/>
      <c r="IH64" s="69"/>
      <c r="II64" s="69"/>
      <c r="IJ64" s="69"/>
      <c r="IK64" s="69"/>
      <c r="IL64" s="69"/>
      <c r="IM64" s="69"/>
      <c r="IN64" s="69"/>
      <c r="IO64" s="69"/>
      <c r="IP64" s="69"/>
      <c r="IQ64" s="69"/>
      <c r="IR64" s="69"/>
      <c r="IS64" s="69"/>
    </row>
    <row r="65" spans="1:253">
      <c r="A65" s="417">
        <v>33</v>
      </c>
      <c r="B65" s="471"/>
      <c r="C65" s="471"/>
      <c r="D65" s="471"/>
      <c r="E65" s="471"/>
      <c r="F65" s="471"/>
      <c r="G65" s="471"/>
      <c r="H65" s="551"/>
      <c r="I65" s="74"/>
      <c r="J65" s="685" t="s">
        <v>864</v>
      </c>
      <c r="K65" s="389">
        <f>SUM(K53:K64)</f>
        <v>1476</v>
      </c>
      <c r="L65" s="389">
        <f>SUM(L53:L64)</f>
        <v>66577818</v>
      </c>
      <c r="M65" s="386">
        <f>SUM(M53:M64)</f>
        <v>3313917</v>
      </c>
      <c r="N65" s="1270" t="s">
        <v>1758</v>
      </c>
      <c r="O65" s="389">
        <f>SUM(O53:O64)</f>
        <v>66577818</v>
      </c>
      <c r="P65" s="386">
        <f>SUM(P53:P64)</f>
        <v>842701</v>
      </c>
      <c r="Q65" s="678">
        <v>39</v>
      </c>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c r="EO65" s="69"/>
      <c r="EP65" s="69"/>
      <c r="EQ65" s="69"/>
      <c r="ER65" s="69"/>
      <c r="ES65" s="69"/>
      <c r="ET65" s="69"/>
      <c r="EU65" s="69"/>
      <c r="EV65" s="69"/>
      <c r="EW65" s="69"/>
      <c r="EX65" s="69"/>
      <c r="EY65" s="69"/>
      <c r="EZ65" s="69"/>
      <c r="FA65" s="69"/>
      <c r="FB65" s="69"/>
      <c r="FC65" s="69"/>
      <c r="FD65" s="69"/>
      <c r="FE65" s="69"/>
      <c r="FF65" s="69"/>
      <c r="FG65" s="69"/>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69"/>
      <c r="HO65" s="69"/>
      <c r="HP65" s="69"/>
      <c r="HQ65" s="69"/>
      <c r="HR65" s="69"/>
      <c r="HS65" s="69"/>
      <c r="HT65" s="69"/>
      <c r="HU65" s="69"/>
      <c r="HV65" s="69"/>
      <c r="HW65" s="69"/>
      <c r="HX65" s="69"/>
      <c r="HY65" s="69"/>
      <c r="HZ65" s="69"/>
      <c r="IA65" s="69"/>
      <c r="IB65" s="69"/>
      <c r="IC65" s="69"/>
      <c r="ID65" s="69"/>
      <c r="IE65" s="69"/>
      <c r="IF65" s="69"/>
      <c r="IG65" s="69"/>
      <c r="IH65" s="69"/>
      <c r="II65" s="69"/>
      <c r="IJ65" s="69"/>
      <c r="IK65" s="69"/>
      <c r="IL65" s="69"/>
      <c r="IM65" s="69"/>
      <c r="IN65" s="69"/>
      <c r="IO65" s="69"/>
      <c r="IP65" s="69"/>
      <c r="IQ65" s="69"/>
      <c r="IR65" s="69"/>
      <c r="IS65" s="69"/>
    </row>
    <row r="66" spans="1:253">
      <c r="A66" s="417">
        <v>34</v>
      </c>
      <c r="B66" s="471"/>
      <c r="C66" s="471"/>
      <c r="D66" s="471"/>
      <c r="E66" s="471"/>
      <c r="F66" s="471"/>
      <c r="G66" s="471"/>
      <c r="H66" s="551"/>
      <c r="I66" s="74"/>
      <c r="J66" s="703" t="s">
        <v>996</v>
      </c>
      <c r="K66" s="467"/>
      <c r="L66" s="467"/>
      <c r="M66" s="467"/>
      <c r="N66" s="467"/>
      <c r="O66" s="704"/>
      <c r="P66" s="704"/>
      <c r="Q66" s="41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c r="EO66" s="69"/>
      <c r="EP66" s="69"/>
      <c r="EQ66" s="69"/>
      <c r="ER66" s="69"/>
      <c r="ES66" s="69"/>
      <c r="ET66" s="69"/>
      <c r="EU66" s="69"/>
      <c r="EV66" s="69"/>
      <c r="EW66" s="69"/>
      <c r="EX66" s="69"/>
      <c r="EY66" s="69"/>
      <c r="EZ66" s="69"/>
      <c r="FA66" s="69"/>
      <c r="FB66" s="69"/>
      <c r="FC66" s="69"/>
      <c r="FD66" s="69"/>
      <c r="FE66" s="69"/>
      <c r="FF66" s="69"/>
      <c r="FG66" s="69"/>
      <c r="FH66" s="69"/>
      <c r="FI66" s="69"/>
      <c r="FJ66" s="69"/>
      <c r="FK66" s="69"/>
      <c r="FL66" s="69"/>
      <c r="FM66" s="69"/>
      <c r="FN66" s="69"/>
      <c r="FO66" s="69"/>
      <c r="FP66" s="69"/>
      <c r="FQ66" s="69"/>
      <c r="FR66" s="69"/>
      <c r="FS66" s="69"/>
      <c r="FT66" s="69"/>
      <c r="FU66" s="69"/>
      <c r="FV66" s="69"/>
      <c r="FW66" s="69"/>
      <c r="FX66" s="69"/>
      <c r="FY66" s="69"/>
      <c r="FZ66" s="69"/>
      <c r="GA66" s="69"/>
      <c r="GB66" s="69"/>
      <c r="GC66" s="69"/>
      <c r="GD66" s="69"/>
      <c r="GE66" s="69"/>
      <c r="GF66" s="69"/>
      <c r="GG66" s="69"/>
      <c r="GH66" s="69"/>
      <c r="GI66" s="69"/>
      <c r="GJ66" s="69"/>
      <c r="GK66" s="69"/>
      <c r="GL66" s="69"/>
      <c r="GM66" s="69"/>
      <c r="GN66" s="69"/>
      <c r="GO66" s="69"/>
      <c r="GP66" s="69"/>
      <c r="GQ66" s="69"/>
      <c r="GR66" s="69"/>
      <c r="GS66" s="69"/>
      <c r="GT66" s="69"/>
      <c r="GU66" s="69"/>
      <c r="GV66" s="69"/>
      <c r="GW66" s="69"/>
      <c r="GX66" s="69"/>
      <c r="GY66" s="69"/>
      <c r="GZ66" s="69"/>
      <c r="HA66" s="69"/>
      <c r="HB66" s="69"/>
      <c r="HC66" s="69"/>
      <c r="HD66" s="69"/>
      <c r="HE66" s="69"/>
      <c r="HF66" s="69"/>
      <c r="HG66" s="69"/>
      <c r="HH66" s="69"/>
      <c r="HI66" s="69"/>
      <c r="HJ66" s="69"/>
      <c r="HK66" s="69"/>
      <c r="HL66" s="69"/>
      <c r="HM66" s="69"/>
      <c r="HN66" s="69"/>
      <c r="HO66" s="69"/>
      <c r="HP66" s="69"/>
      <c r="HQ66" s="69"/>
      <c r="HR66" s="69"/>
      <c r="HS66" s="69"/>
      <c r="HT66" s="69"/>
      <c r="HU66" s="69"/>
      <c r="HV66" s="69"/>
      <c r="HW66" s="69"/>
      <c r="HX66" s="69"/>
      <c r="HY66" s="69"/>
      <c r="HZ66" s="69"/>
      <c r="IA66" s="69"/>
      <c r="IB66" s="69"/>
      <c r="IC66" s="69"/>
      <c r="ID66" s="69"/>
      <c r="IE66" s="69"/>
      <c r="IF66" s="69"/>
      <c r="IG66" s="69"/>
      <c r="IH66" s="69"/>
      <c r="II66" s="69"/>
      <c r="IJ66" s="69"/>
      <c r="IK66" s="69"/>
      <c r="IL66" s="69"/>
      <c r="IM66" s="69"/>
      <c r="IN66" s="69"/>
      <c r="IO66" s="69"/>
      <c r="IP66" s="69"/>
      <c r="IQ66" s="69"/>
      <c r="IR66" s="69"/>
      <c r="IS66" s="69"/>
    </row>
    <row r="67" spans="1:253">
      <c r="A67" s="417">
        <v>35</v>
      </c>
      <c r="B67" s="471"/>
      <c r="C67" s="471"/>
      <c r="D67" s="471"/>
      <c r="E67" s="471"/>
      <c r="F67" s="471"/>
      <c r="G67" s="471"/>
      <c r="H67" s="551"/>
      <c r="I67" s="74"/>
      <c r="J67" s="703"/>
      <c r="K67" s="467"/>
      <c r="L67" s="467"/>
      <c r="M67" s="467"/>
      <c r="N67" s="467"/>
      <c r="O67" s="704"/>
      <c r="P67" s="704"/>
      <c r="Q67" s="41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c r="EO67" s="69"/>
      <c r="EP67" s="69"/>
      <c r="EQ67" s="69"/>
      <c r="ER67" s="69"/>
      <c r="ES67" s="69"/>
      <c r="ET67" s="69"/>
      <c r="EU67" s="69"/>
      <c r="EV67" s="69"/>
      <c r="EW67" s="69"/>
      <c r="EX67" s="69"/>
      <c r="EY67" s="69"/>
      <c r="EZ67" s="69"/>
      <c r="FA67" s="69"/>
      <c r="FB67" s="69"/>
      <c r="FC67" s="69"/>
      <c r="FD67" s="69"/>
      <c r="FE67" s="69"/>
      <c r="FF67" s="69"/>
      <c r="FG67" s="69"/>
      <c r="FH67" s="69"/>
      <c r="FI67" s="69"/>
      <c r="FJ67" s="69"/>
      <c r="FK67" s="69"/>
      <c r="FL67" s="69"/>
      <c r="FM67" s="69"/>
      <c r="FN67" s="69"/>
      <c r="FO67" s="69"/>
      <c r="FP67" s="69"/>
      <c r="FQ67" s="69"/>
      <c r="FR67" s="69"/>
      <c r="FS67" s="69"/>
      <c r="FT67" s="69"/>
      <c r="FU67" s="69"/>
      <c r="FV67" s="69"/>
      <c r="FW67" s="69"/>
      <c r="FX67" s="69"/>
      <c r="FY67" s="69"/>
      <c r="FZ67" s="69"/>
      <c r="GA67" s="69"/>
      <c r="GB67" s="69"/>
      <c r="GC67" s="69"/>
      <c r="GD67" s="69"/>
      <c r="GE67" s="69"/>
      <c r="GF67" s="69"/>
      <c r="GG67" s="69"/>
      <c r="GH67" s="69"/>
      <c r="GI67" s="69"/>
      <c r="GJ67" s="69"/>
      <c r="GK67" s="69"/>
      <c r="GL67" s="69"/>
      <c r="GM67" s="69"/>
      <c r="GN67" s="69"/>
      <c r="GO67" s="69"/>
      <c r="GP67" s="69"/>
      <c r="GQ67" s="69"/>
      <c r="GR67" s="69"/>
      <c r="GS67" s="69"/>
      <c r="GT67" s="69"/>
      <c r="GU67" s="69"/>
      <c r="GV67" s="69"/>
      <c r="GW67" s="69"/>
      <c r="GX67" s="69"/>
      <c r="GY67" s="69"/>
      <c r="GZ67" s="69"/>
      <c r="HA67" s="69"/>
      <c r="HB67" s="69"/>
      <c r="HC67" s="69"/>
      <c r="HD67" s="69"/>
      <c r="HE67" s="69"/>
      <c r="HF67" s="69"/>
      <c r="HG67" s="69"/>
      <c r="HH67" s="69"/>
      <c r="HI67" s="69"/>
      <c r="HJ67" s="69"/>
      <c r="HK67" s="69"/>
      <c r="HL67" s="69"/>
      <c r="HM67" s="69"/>
      <c r="HN67" s="69"/>
      <c r="HO67" s="69"/>
      <c r="HP67" s="69"/>
      <c r="HQ67" s="69"/>
      <c r="HR67" s="69"/>
      <c r="HS67" s="69"/>
      <c r="HT67" s="69"/>
      <c r="HU67" s="69"/>
      <c r="HV67" s="69"/>
      <c r="HW67" s="69"/>
      <c r="HX67" s="69"/>
      <c r="HY67" s="69"/>
      <c r="HZ67" s="69"/>
      <c r="IA67" s="69"/>
      <c r="IB67" s="69"/>
      <c r="IC67" s="69"/>
      <c r="ID67" s="69"/>
      <c r="IE67" s="69"/>
      <c r="IF67" s="69"/>
      <c r="IG67" s="69"/>
      <c r="IH67" s="69"/>
      <c r="II67" s="69"/>
      <c r="IJ67" s="69"/>
      <c r="IK67" s="69"/>
      <c r="IL67" s="69"/>
      <c r="IM67" s="69"/>
      <c r="IN67" s="69"/>
      <c r="IO67" s="69"/>
      <c r="IP67" s="69"/>
      <c r="IQ67" s="69"/>
      <c r="IR67" s="69"/>
      <c r="IS67" s="69"/>
    </row>
    <row r="68" spans="1:253">
      <c r="A68" s="417">
        <v>36</v>
      </c>
      <c r="B68" s="471"/>
      <c r="C68" s="471"/>
      <c r="D68" s="471"/>
      <c r="E68" s="471"/>
      <c r="F68" s="471"/>
      <c r="G68" s="471"/>
      <c r="H68" s="551"/>
      <c r="I68" s="74"/>
      <c r="J68" s="703"/>
      <c r="K68" s="467"/>
      <c r="L68" s="467"/>
      <c r="M68" s="467"/>
      <c r="N68" s="467"/>
      <c r="O68" s="704"/>
      <c r="P68" s="704"/>
      <c r="Q68" s="41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c r="EO68" s="69"/>
      <c r="EP68" s="69"/>
      <c r="EQ68" s="69"/>
      <c r="ER68" s="69"/>
      <c r="ES68" s="69"/>
      <c r="ET68" s="69"/>
      <c r="EU68" s="69"/>
      <c r="EV68" s="69"/>
      <c r="EW68" s="69"/>
      <c r="EX68" s="69"/>
      <c r="EY68" s="69"/>
      <c r="EZ68" s="69"/>
      <c r="FA68" s="69"/>
      <c r="FB68" s="69"/>
      <c r="FC68" s="69"/>
      <c r="FD68" s="69"/>
      <c r="FE68" s="69"/>
      <c r="FF68" s="69"/>
      <c r="FG68" s="69"/>
      <c r="FH68" s="69"/>
      <c r="FI68" s="69"/>
      <c r="FJ68" s="69"/>
      <c r="FK68" s="69"/>
      <c r="FL68" s="69"/>
      <c r="FM68" s="69"/>
      <c r="FN68" s="69"/>
      <c r="FO68" s="69"/>
      <c r="FP68" s="69"/>
      <c r="FQ68" s="69"/>
      <c r="FR68" s="69"/>
      <c r="FS68" s="69"/>
      <c r="FT68" s="69"/>
      <c r="FU68" s="69"/>
      <c r="FV68" s="69"/>
      <c r="FW68" s="69"/>
      <c r="FX68" s="69"/>
      <c r="FY68" s="69"/>
      <c r="FZ68" s="69"/>
      <c r="GA68" s="69"/>
      <c r="GB68" s="69"/>
      <c r="GC68" s="69"/>
      <c r="GD68" s="69"/>
      <c r="GE68" s="69"/>
      <c r="GF68" s="69"/>
      <c r="GG68" s="69"/>
      <c r="GH68" s="69"/>
      <c r="GI68" s="69"/>
      <c r="GJ68" s="69"/>
      <c r="GK68" s="69"/>
      <c r="GL68" s="69"/>
      <c r="GM68" s="69"/>
      <c r="GN68" s="69"/>
      <c r="GO68" s="69"/>
      <c r="GP68" s="69"/>
      <c r="GQ68" s="69"/>
      <c r="GR68" s="69"/>
      <c r="GS68" s="69"/>
      <c r="GT68" s="69"/>
      <c r="GU68" s="69"/>
      <c r="GV68" s="69"/>
      <c r="GW68" s="69"/>
      <c r="GX68" s="69"/>
      <c r="GY68" s="69"/>
      <c r="GZ68" s="69"/>
      <c r="HA68" s="69"/>
      <c r="HB68" s="69"/>
      <c r="HC68" s="69"/>
      <c r="HD68" s="69"/>
      <c r="HE68" s="69"/>
      <c r="HF68" s="69"/>
      <c r="HG68" s="69"/>
      <c r="HH68" s="69"/>
      <c r="HI68" s="69"/>
      <c r="HJ68" s="69"/>
      <c r="HK68" s="69"/>
      <c r="HL68" s="69"/>
      <c r="HM68" s="69"/>
      <c r="HN68" s="69"/>
      <c r="HO68" s="69"/>
      <c r="HP68" s="69"/>
      <c r="HQ68" s="69"/>
      <c r="HR68" s="69"/>
      <c r="HS68" s="69"/>
      <c r="HT68" s="69"/>
      <c r="HU68" s="69"/>
      <c r="HV68" s="69"/>
      <c r="HW68" s="69"/>
      <c r="HX68" s="69"/>
      <c r="HY68" s="69"/>
      <c r="HZ68" s="69"/>
      <c r="IA68" s="69"/>
      <c r="IB68" s="69"/>
      <c r="IC68" s="69"/>
      <c r="ID68" s="69"/>
      <c r="IE68" s="69"/>
      <c r="IF68" s="69"/>
      <c r="IG68" s="69"/>
      <c r="IH68" s="69"/>
      <c r="II68" s="69"/>
      <c r="IJ68" s="69"/>
      <c r="IK68" s="69"/>
      <c r="IL68" s="69"/>
      <c r="IM68" s="69"/>
      <c r="IN68" s="69"/>
      <c r="IO68" s="69"/>
      <c r="IP68" s="69"/>
      <c r="IQ68" s="69"/>
      <c r="IR68" s="69"/>
      <c r="IS68" s="69"/>
    </row>
    <row r="69" spans="1:253">
      <c r="A69" s="417">
        <v>37</v>
      </c>
      <c r="B69" s="471"/>
      <c r="C69" s="471"/>
      <c r="D69" s="471"/>
      <c r="E69" s="471"/>
      <c r="F69" s="471"/>
      <c r="G69" s="471"/>
      <c r="H69" s="551"/>
      <c r="I69" s="74"/>
      <c r="J69" s="703"/>
      <c r="K69" s="467"/>
      <c r="L69" s="467"/>
      <c r="M69" s="467"/>
      <c r="N69" s="467"/>
      <c r="O69" s="704"/>
      <c r="P69" s="704"/>
      <c r="Q69" s="41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c r="HL69" s="69"/>
      <c r="HM69" s="69"/>
      <c r="HN69" s="69"/>
      <c r="HO69" s="69"/>
      <c r="HP69" s="69"/>
      <c r="HQ69" s="69"/>
      <c r="HR69" s="69"/>
      <c r="HS69" s="69"/>
      <c r="HT69" s="69"/>
      <c r="HU69" s="69"/>
      <c r="HV69" s="69"/>
      <c r="HW69" s="69"/>
      <c r="HX69" s="69"/>
      <c r="HY69" s="69"/>
      <c r="HZ69" s="69"/>
      <c r="IA69" s="69"/>
      <c r="IB69" s="69"/>
      <c r="IC69" s="69"/>
      <c r="ID69" s="69"/>
      <c r="IE69" s="69"/>
      <c r="IF69" s="69"/>
      <c r="IG69" s="69"/>
      <c r="IH69" s="69"/>
      <c r="II69" s="69"/>
      <c r="IJ69" s="69"/>
      <c r="IK69" s="69"/>
      <c r="IL69" s="69"/>
      <c r="IM69" s="69"/>
      <c r="IN69" s="69"/>
      <c r="IO69" s="69"/>
      <c r="IP69" s="69"/>
      <c r="IQ69" s="69"/>
      <c r="IR69" s="69"/>
      <c r="IS69" s="69"/>
    </row>
    <row r="70" spans="1:253" ht="15.75" thickBot="1">
      <c r="A70" s="436">
        <v>38</v>
      </c>
      <c r="B70" s="473"/>
      <c r="C70" s="711"/>
      <c r="D70" s="711"/>
      <c r="E70" s="711"/>
      <c r="F70" s="711"/>
      <c r="G70" s="712"/>
      <c r="H70" s="713"/>
      <c r="I70" s="74"/>
      <c r="J70" s="714"/>
      <c r="K70" s="711"/>
      <c r="L70" s="711"/>
      <c r="M70" s="715"/>
      <c r="N70" s="711"/>
      <c r="O70" s="711"/>
      <c r="P70" s="711"/>
      <c r="Q70" s="716"/>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69"/>
      <c r="FG70" s="69"/>
      <c r="FH70" s="69"/>
      <c r="FI70" s="69"/>
      <c r="FJ70" s="69"/>
      <c r="FK70" s="69"/>
      <c r="FL70" s="69"/>
      <c r="FM70" s="69"/>
      <c r="FN70" s="69"/>
      <c r="FO70" s="69"/>
      <c r="FP70" s="69"/>
      <c r="FQ70" s="69"/>
      <c r="FR70" s="69"/>
      <c r="FS70" s="69"/>
      <c r="FT70" s="69"/>
      <c r="FU70" s="69"/>
      <c r="FV70" s="69"/>
      <c r="FW70" s="69"/>
      <c r="FX70" s="69"/>
      <c r="FY70" s="69"/>
      <c r="FZ70" s="69"/>
      <c r="GA70" s="69"/>
      <c r="GB70" s="69"/>
      <c r="GC70" s="69"/>
      <c r="GD70" s="69"/>
      <c r="GE70" s="69"/>
      <c r="GF70" s="69"/>
      <c r="GG70" s="69"/>
      <c r="GH70" s="69"/>
      <c r="GI70" s="69"/>
      <c r="GJ70" s="69"/>
      <c r="GK70" s="69"/>
      <c r="GL70" s="69"/>
      <c r="GM70" s="69"/>
      <c r="GN70" s="69"/>
      <c r="GO70" s="69"/>
      <c r="GP70" s="69"/>
      <c r="GQ70" s="69"/>
      <c r="GR70" s="69"/>
      <c r="GS70" s="69"/>
      <c r="GT70" s="69"/>
      <c r="GU70" s="69"/>
      <c r="GV70" s="69"/>
      <c r="GW70" s="69"/>
      <c r="GX70" s="69"/>
      <c r="GY70" s="69"/>
      <c r="GZ70" s="69"/>
      <c r="HA70" s="69"/>
      <c r="HB70" s="69"/>
      <c r="HC70" s="69"/>
      <c r="HD70" s="69"/>
      <c r="HE70" s="69"/>
      <c r="HF70" s="69"/>
      <c r="HG70" s="69"/>
      <c r="HH70" s="69"/>
      <c r="HI70" s="69"/>
      <c r="HJ70" s="69"/>
      <c r="HK70" s="69"/>
      <c r="HL70" s="69"/>
      <c r="HM70" s="69"/>
      <c r="HN70" s="69"/>
      <c r="HO70" s="69"/>
      <c r="HP70" s="69"/>
      <c r="HQ70" s="69"/>
      <c r="HR70" s="69"/>
      <c r="HS70" s="69"/>
      <c r="HT70" s="69"/>
      <c r="HU70" s="69"/>
      <c r="HV70" s="69"/>
      <c r="HW70" s="69"/>
      <c r="HX70" s="69"/>
      <c r="HY70" s="69"/>
      <c r="HZ70" s="69"/>
      <c r="IA70" s="69"/>
      <c r="IB70" s="69"/>
      <c r="IC70" s="69"/>
      <c r="ID70" s="69"/>
      <c r="IE70" s="69"/>
      <c r="IF70" s="69"/>
      <c r="IG70" s="69"/>
      <c r="IH70" s="69"/>
      <c r="II70" s="69"/>
      <c r="IJ70" s="69"/>
      <c r="IK70" s="69"/>
      <c r="IL70" s="69"/>
      <c r="IM70" s="69"/>
      <c r="IN70" s="69"/>
      <c r="IO70" s="69"/>
      <c r="IP70" s="69"/>
      <c r="IQ70" s="69"/>
      <c r="IR70" s="69"/>
      <c r="IS70" s="69"/>
    </row>
    <row r="71" spans="1:253">
      <c r="A71" s="717" t="s">
        <v>1097</v>
      </c>
      <c r="B71" s="8"/>
      <c r="C71" s="8"/>
      <c r="D71" s="8"/>
      <c r="E71" s="8"/>
      <c r="F71" s="8"/>
      <c r="G71" s="717" t="s">
        <v>381</v>
      </c>
      <c r="H71" s="717" t="s">
        <v>381</v>
      </c>
      <c r="I71" s="8"/>
      <c r="J71" s="84" t="s">
        <v>1097</v>
      </c>
      <c r="K71" s="8"/>
      <c r="L71" s="8"/>
      <c r="M71" s="8"/>
      <c r="N71" s="717"/>
      <c r="O71" s="717"/>
    </row>
    <row r="72" spans="1:253">
      <c r="A72" s="2" t="s">
        <v>1098</v>
      </c>
      <c r="B72" s="2"/>
      <c r="C72" s="2"/>
      <c r="D72" s="2"/>
      <c r="E72" s="2"/>
      <c r="F72" s="2"/>
      <c r="G72" s="2"/>
      <c r="H72" s="2"/>
      <c r="I72" s="8"/>
      <c r="J72" s="2" t="s">
        <v>1099</v>
      </c>
      <c r="K72" s="2"/>
      <c r="L72" s="2"/>
      <c r="M72" s="2"/>
      <c r="N72" s="2"/>
      <c r="O72" s="2"/>
      <c r="P72" s="2"/>
      <c r="Q72" s="2"/>
    </row>
    <row r="74" spans="1:253" ht="15.75" thickBot="1">
      <c r="B74" t="str">
        <f>'Read Me First'!D50</f>
        <v>Village of Fairport</v>
      </c>
      <c r="F74" t="str">
        <f>'Read Me First'!C52</f>
        <v>Year Ended 5/31/2014</v>
      </c>
      <c r="K74" t="str">
        <f>'Read Me First'!D50</f>
        <v>Village of Fairport</v>
      </c>
      <c r="O74" t="str">
        <f>'Read Me First'!C52</f>
        <v>Year Ended 5/31/2014</v>
      </c>
    </row>
    <row r="75" spans="1:253">
      <c r="A75" s="58"/>
      <c r="B75" s="59"/>
      <c r="C75" s="59"/>
      <c r="D75" s="650"/>
      <c r="E75" s="650"/>
      <c r="F75" s="651"/>
      <c r="G75" s="651"/>
      <c r="H75" s="652"/>
      <c r="I75" s="8"/>
      <c r="J75" s="58"/>
      <c r="K75" s="59"/>
      <c r="L75" s="650"/>
      <c r="M75" s="650"/>
      <c r="N75" s="651"/>
      <c r="O75" s="651"/>
      <c r="P75" s="59"/>
      <c r="Q75" s="60"/>
    </row>
    <row r="76" spans="1:253" ht="15.75">
      <c r="A76" s="406" t="s">
        <v>999</v>
      </c>
      <c r="B76" s="2"/>
      <c r="C76" s="2"/>
      <c r="D76" s="2"/>
      <c r="E76" s="2"/>
      <c r="F76" s="2"/>
      <c r="G76" s="2"/>
      <c r="H76" s="64"/>
      <c r="I76" s="8"/>
      <c r="J76" s="406" t="s">
        <v>999</v>
      </c>
      <c r="K76" s="2"/>
      <c r="L76" s="2"/>
      <c r="M76" s="2"/>
      <c r="N76" s="2"/>
      <c r="O76" s="2"/>
      <c r="P76" s="8"/>
      <c r="Q76" s="62"/>
    </row>
    <row r="77" spans="1:253">
      <c r="A77" s="653"/>
      <c r="B77" s="429" t="s">
        <v>381</v>
      </c>
      <c r="C77" s="429"/>
      <c r="D77" s="422"/>
      <c r="E77" s="422"/>
      <c r="F77" s="220"/>
      <c r="G77" s="429"/>
      <c r="H77" s="410"/>
      <c r="I77" s="8"/>
      <c r="J77" s="653"/>
      <c r="K77" s="429"/>
      <c r="L77" s="422"/>
      <c r="M77" s="422"/>
      <c r="N77" s="220"/>
      <c r="O77" s="429"/>
      <c r="P77" s="429"/>
      <c r="Q77" s="62"/>
    </row>
    <row r="78" spans="1:253">
      <c r="A78" s="718"/>
      <c r="B78" s="719" t="s">
        <v>1001</v>
      </c>
      <c r="C78" s="332">
        <v>603</v>
      </c>
      <c r="D78" s="409"/>
      <c r="E78" s="429" t="s">
        <v>613</v>
      </c>
      <c r="F78" s="409"/>
      <c r="G78" s="426"/>
      <c r="H78" s="720"/>
      <c r="I78" s="8"/>
      <c r="J78" s="660" t="s">
        <v>1001</v>
      </c>
      <c r="K78" s="426">
        <v>605</v>
      </c>
      <c r="L78" s="409"/>
      <c r="M78" s="429" t="s">
        <v>614</v>
      </c>
      <c r="N78" s="409"/>
      <c r="O78" s="426"/>
      <c r="P78" s="661"/>
      <c r="Q78" s="662"/>
    </row>
    <row r="79" spans="1:253">
      <c r="A79" s="73"/>
      <c r="B79" s="668" t="s">
        <v>381</v>
      </c>
      <c r="C79" s="666" t="s">
        <v>381</v>
      </c>
      <c r="D79" s="667" t="s">
        <v>381</v>
      </c>
      <c r="E79" s="667" t="s">
        <v>381</v>
      </c>
      <c r="F79" s="666" t="s">
        <v>381</v>
      </c>
      <c r="G79" s="668" t="s">
        <v>1004</v>
      </c>
      <c r="H79" s="700" t="s">
        <v>381</v>
      </c>
      <c r="I79" s="8"/>
      <c r="J79" s="430" t="s">
        <v>381</v>
      </c>
      <c r="K79" s="666" t="s">
        <v>381</v>
      </c>
      <c r="L79" s="667" t="s">
        <v>381</v>
      </c>
      <c r="M79" s="667" t="s">
        <v>381</v>
      </c>
      <c r="N79" s="666" t="s">
        <v>381</v>
      </c>
      <c r="O79" s="668" t="s">
        <v>1004</v>
      </c>
      <c r="P79" s="667" t="s">
        <v>381</v>
      </c>
      <c r="Q79" s="669"/>
    </row>
    <row r="80" spans="1:253">
      <c r="A80" s="430" t="s">
        <v>1468</v>
      </c>
      <c r="B80" s="668" t="s">
        <v>1006</v>
      </c>
      <c r="C80" s="666" t="s">
        <v>1007</v>
      </c>
      <c r="D80" s="668" t="s">
        <v>839</v>
      </c>
      <c r="E80" s="667" t="s">
        <v>840</v>
      </c>
      <c r="F80" s="666" t="s">
        <v>841</v>
      </c>
      <c r="G80" s="668" t="s">
        <v>842</v>
      </c>
      <c r="H80" s="671" t="s">
        <v>1323</v>
      </c>
      <c r="I80" s="8"/>
      <c r="J80" s="430" t="s">
        <v>1006</v>
      </c>
      <c r="K80" s="666" t="s">
        <v>1007</v>
      </c>
      <c r="L80" s="668" t="s">
        <v>839</v>
      </c>
      <c r="M80" s="667" t="s">
        <v>840</v>
      </c>
      <c r="N80" s="666" t="s">
        <v>841</v>
      </c>
      <c r="O80" s="668" t="s">
        <v>842</v>
      </c>
      <c r="P80" s="668" t="s">
        <v>1323</v>
      </c>
      <c r="Q80" s="671" t="s">
        <v>1468</v>
      </c>
    </row>
    <row r="81" spans="1:17">
      <c r="A81" s="430" t="s">
        <v>1471</v>
      </c>
      <c r="B81" s="668"/>
      <c r="C81" s="666" t="s">
        <v>843</v>
      </c>
      <c r="D81" s="667"/>
      <c r="E81" s="668" t="s">
        <v>844</v>
      </c>
      <c r="F81" s="666" t="s">
        <v>845</v>
      </c>
      <c r="G81" s="668" t="s">
        <v>846</v>
      </c>
      <c r="H81" s="700" t="s">
        <v>844</v>
      </c>
      <c r="I81" s="8"/>
      <c r="J81" s="430"/>
      <c r="K81" s="666" t="s">
        <v>843</v>
      </c>
      <c r="L81" s="667"/>
      <c r="M81" s="668" t="s">
        <v>844</v>
      </c>
      <c r="N81" s="666" t="s">
        <v>845</v>
      </c>
      <c r="O81" s="668" t="s">
        <v>846</v>
      </c>
      <c r="P81" s="667" t="s">
        <v>844</v>
      </c>
      <c r="Q81" s="671" t="s">
        <v>1471</v>
      </c>
    </row>
    <row r="82" spans="1:17">
      <c r="A82" s="721"/>
      <c r="B82" s="676" t="s">
        <v>1574</v>
      </c>
      <c r="C82" s="675" t="s">
        <v>1575</v>
      </c>
      <c r="D82" s="676" t="s">
        <v>1576</v>
      </c>
      <c r="E82" s="676" t="s">
        <v>1577</v>
      </c>
      <c r="F82" s="675" t="s">
        <v>1578</v>
      </c>
      <c r="G82" s="676" t="s">
        <v>2102</v>
      </c>
      <c r="H82" s="701" t="s">
        <v>2103</v>
      </c>
      <c r="I82" s="8"/>
      <c r="J82" s="674" t="s">
        <v>1574</v>
      </c>
      <c r="K82" s="675" t="s">
        <v>1575</v>
      </c>
      <c r="L82" s="676" t="s">
        <v>1576</v>
      </c>
      <c r="M82" s="676" t="s">
        <v>1577</v>
      </c>
      <c r="N82" s="675" t="s">
        <v>1578</v>
      </c>
      <c r="O82" s="676" t="s">
        <v>2102</v>
      </c>
      <c r="P82" s="677" t="s">
        <v>2103</v>
      </c>
      <c r="Q82" s="678"/>
    </row>
    <row r="83" spans="1:17">
      <c r="A83" s="722">
        <v>1</v>
      </c>
      <c r="B83" s="922" t="s">
        <v>2208</v>
      </c>
      <c r="C83" s="679">
        <v>15</v>
      </c>
      <c r="D83" s="679">
        <v>7437360</v>
      </c>
      <c r="E83" s="1324">
        <v>219084</v>
      </c>
      <c r="F83" s="1314">
        <f>+$F$33</f>
        <v>4.4660000000000004E-3</v>
      </c>
      <c r="G83" s="679">
        <f>+D83</f>
        <v>7437360</v>
      </c>
      <c r="H83" s="1318">
        <v>23695.43</v>
      </c>
      <c r="I83" s="8"/>
      <c r="J83" s="654" t="str">
        <f>B33</f>
        <v>June '13</v>
      </c>
      <c r="K83" s="679">
        <v>20</v>
      </c>
      <c r="L83" s="679">
        <v>25775</v>
      </c>
      <c r="M83" s="680">
        <v>4452</v>
      </c>
      <c r="N83" s="1314">
        <f>+$F$33</f>
        <v>4.4660000000000004E-3</v>
      </c>
      <c r="O83" s="679">
        <f>+L83</f>
        <v>25775</v>
      </c>
      <c r="P83" s="682">
        <v>83</v>
      </c>
      <c r="Q83" s="683">
        <v>1</v>
      </c>
    </row>
    <row r="84" spans="1:17">
      <c r="A84" s="430">
        <v>2</v>
      </c>
      <c r="B84" s="922" t="str">
        <f t="shared" ref="B84:B94" si="11">+B34</f>
        <v>July</v>
      </c>
      <c r="C84" s="466">
        <v>15</v>
      </c>
      <c r="D84" s="466">
        <v>8053960</v>
      </c>
      <c r="E84" s="464">
        <v>231300</v>
      </c>
      <c r="F84" s="1314">
        <f>+$F$34</f>
        <v>7.3169999999999997E-3</v>
      </c>
      <c r="G84" s="679">
        <f t="shared" ref="G84:G94" si="12">+D84</f>
        <v>8053960</v>
      </c>
      <c r="H84" s="472">
        <v>56442</v>
      </c>
      <c r="I84" s="8"/>
      <c r="J84" s="654" t="str">
        <f t="shared" ref="J84:J94" si="13">B34</f>
        <v>July</v>
      </c>
      <c r="K84" s="466">
        <v>20</v>
      </c>
      <c r="L84" s="466">
        <v>25775</v>
      </c>
      <c r="M84" s="466">
        <v>4452</v>
      </c>
      <c r="N84" s="1314">
        <f>+$F$34</f>
        <v>7.3169999999999997E-3</v>
      </c>
      <c r="O84" s="679">
        <f t="shared" ref="O84:O94" si="14">+L84</f>
        <v>25775</v>
      </c>
      <c r="P84" s="572">
        <v>181</v>
      </c>
      <c r="Q84" s="671">
        <v>2</v>
      </c>
    </row>
    <row r="85" spans="1:17">
      <c r="A85" s="430">
        <v>3</v>
      </c>
      <c r="B85" s="922" t="str">
        <f t="shared" si="11"/>
        <v>August</v>
      </c>
      <c r="C85" s="466">
        <v>15</v>
      </c>
      <c r="D85" s="466">
        <v>7900640</v>
      </c>
      <c r="E85" s="464">
        <v>230330</v>
      </c>
      <c r="F85" s="1314">
        <f>+$F$35</f>
        <v>8.3180000000000007E-3</v>
      </c>
      <c r="G85" s="679">
        <f t="shared" si="12"/>
        <v>7900640</v>
      </c>
      <c r="H85" s="472">
        <v>62186</v>
      </c>
      <c r="I85" s="8"/>
      <c r="J85" s="654" t="str">
        <f t="shared" si="13"/>
        <v>August</v>
      </c>
      <c r="K85" s="466">
        <v>20</v>
      </c>
      <c r="L85" s="466">
        <v>25775</v>
      </c>
      <c r="M85" s="466">
        <v>4451</v>
      </c>
      <c r="N85" s="1314">
        <f>+$F$35</f>
        <v>8.3180000000000007E-3</v>
      </c>
      <c r="O85" s="679">
        <f t="shared" si="14"/>
        <v>25775</v>
      </c>
      <c r="P85" s="572">
        <v>203</v>
      </c>
      <c r="Q85" s="671">
        <v>3</v>
      </c>
    </row>
    <row r="86" spans="1:17">
      <c r="A86" s="430">
        <v>4</v>
      </c>
      <c r="B86" s="922" t="str">
        <f t="shared" si="11"/>
        <v>September</v>
      </c>
      <c r="C86" s="466">
        <v>15</v>
      </c>
      <c r="D86" s="466">
        <v>8057880</v>
      </c>
      <c r="E86" s="464">
        <v>230261</v>
      </c>
      <c r="F86" s="1314">
        <f>+$F$36</f>
        <v>5.306E-3</v>
      </c>
      <c r="G86" s="679">
        <f t="shared" si="12"/>
        <v>8057880</v>
      </c>
      <c r="H86" s="1318">
        <v>74020</v>
      </c>
      <c r="I86" s="8"/>
      <c r="J86" s="654" t="str">
        <f t="shared" si="13"/>
        <v>September</v>
      </c>
      <c r="K86" s="466">
        <v>20</v>
      </c>
      <c r="L86" s="466">
        <v>25775</v>
      </c>
      <c r="M86" s="466">
        <v>4452</v>
      </c>
      <c r="N86" s="1314">
        <f>+$F$36</f>
        <v>5.306E-3</v>
      </c>
      <c r="O86" s="679">
        <f t="shared" si="14"/>
        <v>25775</v>
      </c>
      <c r="P86" s="572">
        <v>235</v>
      </c>
      <c r="Q86" s="671">
        <v>4</v>
      </c>
    </row>
    <row r="87" spans="1:17">
      <c r="A87" s="430">
        <v>5</v>
      </c>
      <c r="B87" s="922" t="str">
        <f t="shared" si="11"/>
        <v xml:space="preserve">October </v>
      </c>
      <c r="C87" s="466">
        <v>15</v>
      </c>
      <c r="D87" s="466">
        <v>7593280</v>
      </c>
      <c r="E87" s="1339">
        <v>224454</v>
      </c>
      <c r="F87" s="1314">
        <f>+$F$37</f>
        <v>-6.4400000000000004E-4</v>
      </c>
      <c r="G87" s="679">
        <f t="shared" si="12"/>
        <v>7593280</v>
      </c>
      <c r="H87" s="1318">
        <v>-18847</v>
      </c>
      <c r="I87" s="8"/>
      <c r="J87" s="654" t="str">
        <f t="shared" si="13"/>
        <v xml:space="preserve">October </v>
      </c>
      <c r="K87" s="466">
        <v>20</v>
      </c>
      <c r="L87" s="466">
        <v>25775</v>
      </c>
      <c r="M87" s="466">
        <v>4451</v>
      </c>
      <c r="N87" s="1314">
        <f>+$F$37</f>
        <v>-6.4400000000000004E-4</v>
      </c>
      <c r="O87" s="679">
        <f t="shared" si="14"/>
        <v>25775</v>
      </c>
      <c r="P87" s="572">
        <v>-63</v>
      </c>
      <c r="Q87" s="671">
        <v>5</v>
      </c>
    </row>
    <row r="88" spans="1:17">
      <c r="A88" s="430">
        <v>6</v>
      </c>
      <c r="B88" s="922" t="str">
        <f t="shared" si="11"/>
        <v>November</v>
      </c>
      <c r="C88" s="466">
        <v>15</v>
      </c>
      <c r="D88" s="466">
        <v>7505840</v>
      </c>
      <c r="E88" s="1339">
        <v>218756</v>
      </c>
      <c r="F88" s="1314">
        <f>+$F$38</f>
        <v>2.013E-3</v>
      </c>
      <c r="G88" s="679">
        <f t="shared" si="12"/>
        <v>7505840</v>
      </c>
      <c r="H88" s="1318">
        <v>25512</v>
      </c>
      <c r="I88" s="8"/>
      <c r="J88" s="654" t="str">
        <f t="shared" si="13"/>
        <v>November</v>
      </c>
      <c r="K88" s="466">
        <v>20</v>
      </c>
      <c r="L88" s="466">
        <v>25775</v>
      </c>
      <c r="M88" s="466">
        <v>4451</v>
      </c>
      <c r="N88" s="1314">
        <f>+$F$38</f>
        <v>2.013E-3</v>
      </c>
      <c r="O88" s="679">
        <f t="shared" si="14"/>
        <v>25775</v>
      </c>
      <c r="P88" s="572">
        <v>87</v>
      </c>
      <c r="Q88" s="671">
        <v>6</v>
      </c>
    </row>
    <row r="89" spans="1:17">
      <c r="A89" s="430">
        <v>7</v>
      </c>
      <c r="B89" s="922" t="str">
        <f t="shared" si="11"/>
        <v xml:space="preserve">December </v>
      </c>
      <c r="C89" s="466">
        <v>15</v>
      </c>
      <c r="D89" s="466">
        <v>7297740</v>
      </c>
      <c r="E89" s="1339">
        <v>211450</v>
      </c>
      <c r="F89" s="1314">
        <f>+$F$39</f>
        <v>1.9599999999999999E-4</v>
      </c>
      <c r="G89" s="679">
        <f t="shared" si="12"/>
        <v>7297740</v>
      </c>
      <c r="H89" s="1318">
        <v>-4714</v>
      </c>
      <c r="I89" s="8"/>
      <c r="J89" s="654" t="str">
        <f t="shared" si="13"/>
        <v xml:space="preserve">December </v>
      </c>
      <c r="K89" s="466">
        <v>20</v>
      </c>
      <c r="L89" s="466">
        <v>25775</v>
      </c>
      <c r="M89" s="466">
        <v>4452</v>
      </c>
      <c r="N89" s="1314">
        <f>+$F$39</f>
        <v>1.9599999999999999E-4</v>
      </c>
      <c r="O89" s="679">
        <f t="shared" si="14"/>
        <v>25775</v>
      </c>
      <c r="P89" s="572">
        <v>-16</v>
      </c>
      <c r="Q89" s="671">
        <v>7</v>
      </c>
    </row>
    <row r="90" spans="1:17">
      <c r="A90" s="430">
        <v>8</v>
      </c>
      <c r="B90" s="922" t="str">
        <f t="shared" si="11"/>
        <v>January '14</v>
      </c>
      <c r="C90" s="466">
        <v>15</v>
      </c>
      <c r="D90" s="466">
        <v>6771400</v>
      </c>
      <c r="E90" s="1339">
        <v>199738</v>
      </c>
      <c r="F90" s="1314">
        <f>+$F$40</f>
        <v>6.0089999999999996E-3</v>
      </c>
      <c r="G90" s="679">
        <f t="shared" si="12"/>
        <v>6771400</v>
      </c>
      <c r="H90" s="1318">
        <v>11559</v>
      </c>
      <c r="I90" s="8"/>
      <c r="J90" s="654" t="str">
        <f t="shared" si="13"/>
        <v>January '14</v>
      </c>
      <c r="K90" s="466">
        <v>20</v>
      </c>
      <c r="L90" s="466">
        <v>25775</v>
      </c>
      <c r="M90" s="466">
        <v>4452</v>
      </c>
      <c r="N90" s="1314">
        <f>+$F$40</f>
        <v>6.0089999999999996E-3</v>
      </c>
      <c r="O90" s="679">
        <f t="shared" si="14"/>
        <v>25775</v>
      </c>
      <c r="P90" s="572">
        <v>46</v>
      </c>
      <c r="Q90" s="671">
        <v>8</v>
      </c>
    </row>
    <row r="91" spans="1:17">
      <c r="A91" s="430">
        <v>9</v>
      </c>
      <c r="B91" s="922" t="str">
        <f t="shared" si="11"/>
        <v>February</v>
      </c>
      <c r="C91" s="466">
        <v>15</v>
      </c>
      <c r="D91" s="466">
        <v>7756500</v>
      </c>
      <c r="E91" s="1339">
        <v>219852</v>
      </c>
      <c r="F91" s="1314">
        <f>+$F$41</f>
        <v>2.3033999999999999E-2</v>
      </c>
      <c r="G91" s="679">
        <f t="shared" si="12"/>
        <v>7756500</v>
      </c>
      <c r="H91" s="1318">
        <v>105419</v>
      </c>
      <c r="I91" s="8"/>
      <c r="J91" s="654" t="str">
        <f t="shared" si="13"/>
        <v>February</v>
      </c>
      <c r="K91" s="466">
        <v>20</v>
      </c>
      <c r="L91" s="466">
        <v>25775</v>
      </c>
      <c r="M91" s="466">
        <v>4452</v>
      </c>
      <c r="N91" s="1314">
        <f>+$F$41</f>
        <v>2.3033999999999999E-2</v>
      </c>
      <c r="O91" s="679">
        <f t="shared" si="14"/>
        <v>25775</v>
      </c>
      <c r="P91" s="572">
        <v>354</v>
      </c>
      <c r="Q91" s="671">
        <v>9</v>
      </c>
    </row>
    <row r="92" spans="1:17">
      <c r="A92" s="430">
        <v>10</v>
      </c>
      <c r="B92" s="922" t="str">
        <f t="shared" si="11"/>
        <v>March</v>
      </c>
      <c r="C92" s="466">
        <v>15</v>
      </c>
      <c r="D92" s="466">
        <v>7872720</v>
      </c>
      <c r="E92" s="1339">
        <v>221267</v>
      </c>
      <c r="F92" s="1314">
        <f>+$F$42</f>
        <v>3.9713999999999999E-2</v>
      </c>
      <c r="G92" s="679">
        <f t="shared" si="12"/>
        <v>7872720</v>
      </c>
      <c r="H92" s="1318">
        <v>322467</v>
      </c>
      <c r="I92" s="8"/>
      <c r="J92" s="654" t="str">
        <f t="shared" si="13"/>
        <v>March</v>
      </c>
      <c r="K92" s="466">
        <v>20</v>
      </c>
      <c r="L92" s="466">
        <v>25775</v>
      </c>
      <c r="M92" s="466">
        <v>4452</v>
      </c>
      <c r="N92" s="1314">
        <f>+$F$42</f>
        <v>3.9713999999999999E-2</v>
      </c>
      <c r="O92" s="679">
        <f t="shared" si="14"/>
        <v>25775</v>
      </c>
      <c r="P92" s="572">
        <v>1055</v>
      </c>
      <c r="Q92" s="671">
        <v>10</v>
      </c>
    </row>
    <row r="93" spans="1:17">
      <c r="A93" s="430">
        <v>11</v>
      </c>
      <c r="B93" s="922" t="str">
        <f t="shared" si="11"/>
        <v>April</v>
      </c>
      <c r="C93" s="466">
        <v>15</v>
      </c>
      <c r="D93" s="466">
        <v>7005320</v>
      </c>
      <c r="E93" s="1339">
        <v>205809</v>
      </c>
      <c r="F93" s="1314">
        <f>+$F$43</f>
        <v>3.0424E-2</v>
      </c>
      <c r="G93" s="679">
        <f t="shared" si="12"/>
        <v>7005320</v>
      </c>
      <c r="H93" s="472">
        <v>258805</v>
      </c>
      <c r="I93" s="8"/>
      <c r="J93" s="654" t="str">
        <f t="shared" si="13"/>
        <v>April</v>
      </c>
      <c r="K93" s="466">
        <v>20</v>
      </c>
      <c r="L93" s="466">
        <v>25775</v>
      </c>
      <c r="M93" s="466">
        <v>4452</v>
      </c>
      <c r="N93" s="1314">
        <f>+$F$43</f>
        <v>3.0424E-2</v>
      </c>
      <c r="O93" s="679">
        <f t="shared" si="14"/>
        <v>25775</v>
      </c>
      <c r="P93" s="572">
        <v>949</v>
      </c>
      <c r="Q93" s="671">
        <v>11</v>
      </c>
    </row>
    <row r="94" spans="1:17">
      <c r="A94" s="430">
        <v>12</v>
      </c>
      <c r="B94" s="922" t="str">
        <f t="shared" si="11"/>
        <v>May</v>
      </c>
      <c r="C94" s="466">
        <v>15</v>
      </c>
      <c r="D94" s="466">
        <v>7482680</v>
      </c>
      <c r="E94" s="1339">
        <v>216644</v>
      </c>
      <c r="F94" s="1314">
        <f>+$F$44</f>
        <v>1.0907999999999999E-2</v>
      </c>
      <c r="G94" s="679">
        <f t="shared" si="12"/>
        <v>7482680</v>
      </c>
      <c r="H94" s="472">
        <v>115697</v>
      </c>
      <c r="I94" s="8"/>
      <c r="J94" s="654" t="str">
        <f t="shared" si="13"/>
        <v>May</v>
      </c>
      <c r="K94" s="466">
        <v>20</v>
      </c>
      <c r="L94" s="466">
        <v>25775</v>
      </c>
      <c r="M94" s="466">
        <v>4452</v>
      </c>
      <c r="N94" s="1314">
        <f>+$F$44</f>
        <v>1.0907999999999999E-2</v>
      </c>
      <c r="O94" s="679">
        <f t="shared" si="14"/>
        <v>25775</v>
      </c>
      <c r="P94" s="384">
        <v>397</v>
      </c>
      <c r="Q94" s="671">
        <v>12</v>
      </c>
    </row>
    <row r="95" spans="1:17">
      <c r="A95" s="430">
        <v>13</v>
      </c>
      <c r="B95" s="705" t="s">
        <v>864</v>
      </c>
      <c r="C95" s="389">
        <f>SUM(C83:C94)</f>
        <v>180</v>
      </c>
      <c r="D95" s="389">
        <f>SUM(D83:D94)</f>
        <v>90735320</v>
      </c>
      <c r="E95" s="386">
        <f>SUM(E83:E94)</f>
        <v>2628945</v>
      </c>
      <c r="F95" s="1270" t="s">
        <v>1758</v>
      </c>
      <c r="G95" s="389">
        <f>SUM(G83:G94)</f>
        <v>90735320</v>
      </c>
      <c r="H95" s="387">
        <f>SUM(H83:H94)</f>
        <v>1032241.4299999999</v>
      </c>
      <c r="I95" s="8"/>
      <c r="J95" s="685" t="s">
        <v>864</v>
      </c>
      <c r="K95" s="389">
        <f>SUM(K83:K94)</f>
        <v>240</v>
      </c>
      <c r="L95" s="389">
        <f>SUM(L83:L94)</f>
        <v>309300</v>
      </c>
      <c r="M95" s="386">
        <f>SUM(M83:M94)</f>
        <v>53421</v>
      </c>
      <c r="N95" s="1270" t="s">
        <v>1758</v>
      </c>
      <c r="O95" s="389">
        <f>SUM(O83:O94)</f>
        <v>309300</v>
      </c>
      <c r="P95" s="386">
        <f>SUM(P83:P94)</f>
        <v>3511</v>
      </c>
      <c r="Q95" s="678">
        <v>13</v>
      </c>
    </row>
    <row r="96" spans="1:17">
      <c r="A96" s="430"/>
      <c r="B96" s="724" t="s">
        <v>996</v>
      </c>
      <c r="C96" s="687"/>
      <c r="D96" s="471"/>
      <c r="E96" s="471"/>
      <c r="F96" s="471"/>
      <c r="G96" s="471"/>
      <c r="H96" s="725"/>
      <c r="I96" s="8"/>
      <c r="J96" s="686" t="s">
        <v>996</v>
      </c>
      <c r="K96" s="687"/>
      <c r="L96" s="471"/>
      <c r="M96" s="471"/>
      <c r="N96" s="471"/>
      <c r="O96" s="471"/>
      <c r="P96" s="665"/>
      <c r="Q96" s="75"/>
    </row>
    <row r="97" spans="1:17">
      <c r="A97" s="430"/>
      <c r="B97" s="724"/>
      <c r="C97" s="687"/>
      <c r="D97" s="471"/>
      <c r="E97" s="471"/>
      <c r="F97" s="471"/>
      <c r="G97" s="471"/>
      <c r="H97" s="725"/>
      <c r="I97" s="8"/>
      <c r="J97" s="686"/>
      <c r="K97" s="687"/>
      <c r="L97" s="471"/>
      <c r="M97" s="471"/>
      <c r="N97" s="471"/>
      <c r="O97" s="471"/>
      <c r="P97" s="665"/>
      <c r="Q97" s="75"/>
    </row>
    <row r="98" spans="1:17" ht="15.75" thickBot="1">
      <c r="A98" s="430"/>
      <c r="B98" s="724"/>
      <c r="C98" s="687"/>
      <c r="D98" s="471"/>
      <c r="E98" s="471"/>
      <c r="F98" s="471"/>
      <c r="G98" s="471"/>
      <c r="H98" s="725"/>
      <c r="I98" s="8"/>
      <c r="J98" s="686"/>
      <c r="K98" s="687"/>
      <c r="L98" s="471"/>
      <c r="M98" s="471"/>
      <c r="N98" s="471"/>
      <c r="O98" s="471"/>
      <c r="P98" s="665"/>
      <c r="Q98" s="75"/>
    </row>
    <row r="99" spans="1:17" ht="15.75" thickTop="1">
      <c r="A99" s="73"/>
      <c r="B99" s="726" t="s">
        <v>1001</v>
      </c>
      <c r="C99" s="1215">
        <v>604</v>
      </c>
      <c r="D99" s="692"/>
      <c r="E99" s="1224" t="s">
        <v>614</v>
      </c>
      <c r="F99" s="692"/>
      <c r="G99" s="1215"/>
      <c r="H99" s="727"/>
      <c r="I99" s="8"/>
      <c r="J99" s="691" t="s">
        <v>1001</v>
      </c>
      <c r="K99" s="1215">
        <v>606</v>
      </c>
      <c r="L99" s="692"/>
      <c r="M99" s="1224" t="s">
        <v>615</v>
      </c>
      <c r="N99" s="692"/>
      <c r="O99" s="1215"/>
      <c r="P99" s="693"/>
      <c r="Q99" s="694"/>
    </row>
    <row r="100" spans="1:17">
      <c r="A100" s="73"/>
      <c r="B100" s="668" t="s">
        <v>381</v>
      </c>
      <c r="C100" s="666" t="s">
        <v>381</v>
      </c>
      <c r="D100" s="667" t="s">
        <v>381</v>
      </c>
      <c r="E100" s="667" t="s">
        <v>381</v>
      </c>
      <c r="F100" s="666" t="s">
        <v>381</v>
      </c>
      <c r="G100" s="668" t="s">
        <v>1004</v>
      </c>
      <c r="H100" s="700" t="s">
        <v>381</v>
      </c>
      <c r="I100" s="8"/>
      <c r="J100" s="430" t="s">
        <v>381</v>
      </c>
      <c r="K100" s="666" t="s">
        <v>381</v>
      </c>
      <c r="L100" s="667" t="s">
        <v>381</v>
      </c>
      <c r="M100" s="667" t="s">
        <v>381</v>
      </c>
      <c r="N100" s="666" t="s">
        <v>381</v>
      </c>
      <c r="O100" s="668" t="s">
        <v>1004</v>
      </c>
      <c r="P100" s="667" t="s">
        <v>381</v>
      </c>
      <c r="Q100" s="669"/>
    </row>
    <row r="101" spans="1:17">
      <c r="A101" s="430" t="s">
        <v>1468</v>
      </c>
      <c r="B101" s="668" t="s">
        <v>1006</v>
      </c>
      <c r="C101" s="666" t="s">
        <v>1007</v>
      </c>
      <c r="D101" s="668" t="s">
        <v>839</v>
      </c>
      <c r="E101" s="667" t="s">
        <v>840</v>
      </c>
      <c r="F101" s="666" t="s">
        <v>841</v>
      </c>
      <c r="G101" s="668" t="s">
        <v>842</v>
      </c>
      <c r="H101" s="671" t="s">
        <v>1323</v>
      </c>
      <c r="I101" s="8"/>
      <c r="J101" s="430" t="s">
        <v>1006</v>
      </c>
      <c r="K101" s="666" t="s">
        <v>1007</v>
      </c>
      <c r="L101" s="668" t="s">
        <v>839</v>
      </c>
      <c r="M101" s="667" t="s">
        <v>840</v>
      </c>
      <c r="N101" s="666" t="s">
        <v>841</v>
      </c>
      <c r="O101" s="668" t="s">
        <v>842</v>
      </c>
      <c r="P101" s="668" t="s">
        <v>1323</v>
      </c>
      <c r="Q101" s="671" t="s">
        <v>1468</v>
      </c>
    </row>
    <row r="102" spans="1:17">
      <c r="A102" s="430" t="s">
        <v>1471</v>
      </c>
      <c r="B102" s="668"/>
      <c r="C102" s="666" t="s">
        <v>843</v>
      </c>
      <c r="D102" s="667"/>
      <c r="E102" s="668" t="s">
        <v>844</v>
      </c>
      <c r="F102" s="666" t="s">
        <v>845</v>
      </c>
      <c r="G102" s="668" t="s">
        <v>846</v>
      </c>
      <c r="H102" s="700" t="s">
        <v>844</v>
      </c>
      <c r="I102" s="8"/>
      <c r="J102" s="430"/>
      <c r="K102" s="666" t="s">
        <v>843</v>
      </c>
      <c r="L102" s="667"/>
      <c r="M102" s="668" t="s">
        <v>844</v>
      </c>
      <c r="N102" s="666" t="s">
        <v>845</v>
      </c>
      <c r="O102" s="668" t="s">
        <v>846</v>
      </c>
      <c r="P102" s="667" t="s">
        <v>844</v>
      </c>
      <c r="Q102" s="671" t="s">
        <v>1471</v>
      </c>
    </row>
    <row r="103" spans="1:17">
      <c r="A103" s="430" t="s">
        <v>381</v>
      </c>
      <c r="B103" s="676" t="s">
        <v>1574</v>
      </c>
      <c r="C103" s="675" t="s">
        <v>1575</v>
      </c>
      <c r="D103" s="676" t="s">
        <v>1576</v>
      </c>
      <c r="E103" s="676" t="s">
        <v>1577</v>
      </c>
      <c r="F103" s="675" t="s">
        <v>1578</v>
      </c>
      <c r="G103" s="676" t="s">
        <v>2102</v>
      </c>
      <c r="H103" s="701" t="s">
        <v>2103</v>
      </c>
      <c r="I103" s="8"/>
      <c r="J103" s="674" t="s">
        <v>1574</v>
      </c>
      <c r="K103" s="675" t="s">
        <v>1575</v>
      </c>
      <c r="L103" s="676" t="s">
        <v>1576</v>
      </c>
      <c r="M103" s="676" t="s">
        <v>1577</v>
      </c>
      <c r="N103" s="675" t="s">
        <v>1578</v>
      </c>
      <c r="O103" s="676" t="s">
        <v>2102</v>
      </c>
      <c r="P103" s="677" t="s">
        <v>2103</v>
      </c>
      <c r="Q103" s="678"/>
    </row>
    <row r="104" spans="1:17">
      <c r="A104" s="722">
        <v>14</v>
      </c>
      <c r="B104" s="723" t="str">
        <f>+B33</f>
        <v>June '13</v>
      </c>
      <c r="C104" s="679">
        <v>7</v>
      </c>
      <c r="D104" s="679">
        <v>69370</v>
      </c>
      <c r="E104" s="1324">
        <v>11566</v>
      </c>
      <c r="F104" s="1314">
        <f>+$F$33</f>
        <v>4.4660000000000004E-3</v>
      </c>
      <c r="G104" s="679">
        <f>+D104</f>
        <v>69370</v>
      </c>
      <c r="H104" s="1318">
        <v>221</v>
      </c>
      <c r="I104" s="8"/>
      <c r="J104" s="654" t="str">
        <f t="shared" ref="J104:J115" si="15">B33</f>
        <v>June '13</v>
      </c>
      <c r="K104" s="679">
        <v>16</v>
      </c>
      <c r="L104" s="679">
        <v>29119</v>
      </c>
      <c r="M104" s="680">
        <v>1144</v>
      </c>
      <c r="N104" s="1314">
        <f>+$F$33</f>
        <v>4.4660000000000004E-3</v>
      </c>
      <c r="O104" s="679">
        <f>+L104</f>
        <v>29119</v>
      </c>
      <c r="P104" s="729">
        <v>93</v>
      </c>
      <c r="Q104" s="683">
        <v>14</v>
      </c>
    </row>
    <row r="105" spans="1:17">
      <c r="A105" s="430">
        <v>15</v>
      </c>
      <c r="B105" s="723" t="str">
        <f t="shared" ref="B105:B115" si="16">+B34</f>
        <v>July</v>
      </c>
      <c r="C105" s="466">
        <v>7</v>
      </c>
      <c r="D105" s="466">
        <v>66939</v>
      </c>
      <c r="E105" s="466">
        <v>11501</v>
      </c>
      <c r="F105" s="1314">
        <f>+$F$34</f>
        <v>7.3169999999999997E-3</v>
      </c>
      <c r="G105" s="679">
        <f t="shared" ref="G105:G115" si="17">+D105</f>
        <v>66939</v>
      </c>
      <c r="H105" s="1327">
        <v>469</v>
      </c>
      <c r="I105" s="8"/>
      <c r="J105" s="411" t="str">
        <f t="shared" si="15"/>
        <v>July</v>
      </c>
      <c r="K105" s="466">
        <v>19</v>
      </c>
      <c r="L105" s="466">
        <v>28318</v>
      </c>
      <c r="M105" s="466">
        <v>1134</v>
      </c>
      <c r="N105" s="1314">
        <f>+$F$34</f>
        <v>7.3169999999999997E-3</v>
      </c>
      <c r="O105" s="679">
        <f t="shared" ref="O105:O115" si="18">+L105</f>
        <v>28318</v>
      </c>
      <c r="P105" s="572">
        <v>198</v>
      </c>
      <c r="Q105" s="671">
        <v>15</v>
      </c>
    </row>
    <row r="106" spans="1:17">
      <c r="A106" s="430">
        <v>16</v>
      </c>
      <c r="B106" s="723" t="str">
        <f t="shared" si="16"/>
        <v>August</v>
      </c>
      <c r="C106" s="466">
        <v>7</v>
      </c>
      <c r="D106" s="466">
        <v>67840</v>
      </c>
      <c r="E106" s="466">
        <v>11525</v>
      </c>
      <c r="F106" s="1314">
        <f>+$F$35</f>
        <v>8.3180000000000007E-3</v>
      </c>
      <c r="G106" s="679">
        <f t="shared" si="17"/>
        <v>67840</v>
      </c>
      <c r="H106" s="1327">
        <v>534</v>
      </c>
      <c r="I106" s="8"/>
      <c r="J106" s="411" t="str">
        <f t="shared" si="15"/>
        <v>August</v>
      </c>
      <c r="K106" s="466">
        <v>20</v>
      </c>
      <c r="L106" s="466">
        <v>33666</v>
      </c>
      <c r="M106" s="466">
        <v>1309</v>
      </c>
      <c r="N106" s="1314">
        <f>+$F$35</f>
        <v>8.3180000000000007E-3</v>
      </c>
      <c r="O106" s="679">
        <f t="shared" si="18"/>
        <v>33666</v>
      </c>
      <c r="P106" s="572">
        <v>265</v>
      </c>
      <c r="Q106" s="671">
        <v>16</v>
      </c>
    </row>
    <row r="107" spans="1:17">
      <c r="A107" s="430">
        <v>17</v>
      </c>
      <c r="B107" s="723" t="str">
        <f t="shared" si="16"/>
        <v>September</v>
      </c>
      <c r="C107" s="466">
        <v>7</v>
      </c>
      <c r="D107" s="466">
        <v>68573</v>
      </c>
      <c r="E107" s="466">
        <v>11545</v>
      </c>
      <c r="F107" s="1314">
        <f>+$F$36</f>
        <v>5.306E-3</v>
      </c>
      <c r="G107" s="679">
        <f t="shared" si="17"/>
        <v>68573</v>
      </c>
      <c r="H107" s="1327">
        <v>630</v>
      </c>
      <c r="I107" s="8"/>
      <c r="J107" s="411" t="str">
        <f t="shared" si="15"/>
        <v>September</v>
      </c>
      <c r="K107" s="466">
        <v>18</v>
      </c>
      <c r="L107" s="466">
        <v>29727</v>
      </c>
      <c r="M107" s="466">
        <v>1178</v>
      </c>
      <c r="N107" s="1314">
        <f>+$F$36</f>
        <v>5.306E-3</v>
      </c>
      <c r="O107" s="679">
        <f t="shared" si="18"/>
        <v>29727</v>
      </c>
      <c r="P107" s="572">
        <v>273</v>
      </c>
      <c r="Q107" s="671">
        <v>17</v>
      </c>
    </row>
    <row r="108" spans="1:17">
      <c r="A108" s="430">
        <v>18</v>
      </c>
      <c r="B108" s="723" t="str">
        <f t="shared" si="16"/>
        <v xml:space="preserve">October </v>
      </c>
      <c r="C108" s="466">
        <v>7</v>
      </c>
      <c r="D108" s="466">
        <v>68813</v>
      </c>
      <c r="E108" s="466">
        <v>11551</v>
      </c>
      <c r="F108" s="1314">
        <f>+$F$37</f>
        <v>-6.4400000000000004E-4</v>
      </c>
      <c r="G108" s="679">
        <f t="shared" si="17"/>
        <v>68813</v>
      </c>
      <c r="H108" s="1327">
        <v>-171</v>
      </c>
      <c r="I108" s="8"/>
      <c r="J108" s="411" t="str">
        <f t="shared" si="15"/>
        <v xml:space="preserve">October </v>
      </c>
      <c r="K108" s="466">
        <v>19</v>
      </c>
      <c r="L108" s="466">
        <v>27168</v>
      </c>
      <c r="M108" s="466">
        <v>1092</v>
      </c>
      <c r="N108" s="1314">
        <f>+$F$37</f>
        <v>-6.4400000000000004E-4</v>
      </c>
      <c r="O108" s="679">
        <f t="shared" si="18"/>
        <v>27168</v>
      </c>
      <c r="P108" s="572">
        <v>-67</v>
      </c>
      <c r="Q108" s="671">
        <v>18</v>
      </c>
    </row>
    <row r="109" spans="1:17">
      <c r="A109" s="430">
        <v>19</v>
      </c>
      <c r="B109" s="723" t="str">
        <f t="shared" si="16"/>
        <v>November</v>
      </c>
      <c r="C109" s="466">
        <v>7</v>
      </c>
      <c r="D109" s="466">
        <v>71166</v>
      </c>
      <c r="E109" s="466">
        <v>11614</v>
      </c>
      <c r="F109" s="1314">
        <f>+$F$38</f>
        <v>2.013E-3</v>
      </c>
      <c r="G109" s="679">
        <f t="shared" si="17"/>
        <v>71166</v>
      </c>
      <c r="H109" s="1327">
        <v>242</v>
      </c>
      <c r="I109" s="8"/>
      <c r="J109" s="411" t="str">
        <f t="shared" si="15"/>
        <v>November</v>
      </c>
      <c r="K109" s="466">
        <v>19</v>
      </c>
      <c r="L109" s="466">
        <v>29329</v>
      </c>
      <c r="M109" s="466">
        <v>1170</v>
      </c>
      <c r="N109" s="1314">
        <f>+$F$38</f>
        <v>2.013E-3</v>
      </c>
      <c r="O109" s="679">
        <f t="shared" si="18"/>
        <v>29329</v>
      </c>
      <c r="P109" s="572">
        <v>100</v>
      </c>
      <c r="Q109" s="671">
        <v>19</v>
      </c>
    </row>
    <row r="110" spans="1:17">
      <c r="A110" s="430">
        <v>20</v>
      </c>
      <c r="B110" s="723" t="str">
        <f t="shared" si="16"/>
        <v xml:space="preserve">December </v>
      </c>
      <c r="C110" s="466">
        <v>7</v>
      </c>
      <c r="D110" s="466">
        <v>71519</v>
      </c>
      <c r="E110" s="466">
        <v>11624</v>
      </c>
      <c r="F110" s="1314">
        <f>+$F$39</f>
        <v>1.9599999999999999E-4</v>
      </c>
      <c r="G110" s="679">
        <f t="shared" si="17"/>
        <v>71519</v>
      </c>
      <c r="H110" s="1327">
        <v>-46</v>
      </c>
      <c r="I110" s="8"/>
      <c r="J110" s="411" t="str">
        <f t="shared" si="15"/>
        <v xml:space="preserve">December </v>
      </c>
      <c r="K110" s="466">
        <v>19</v>
      </c>
      <c r="L110" s="466">
        <v>30298</v>
      </c>
      <c r="M110" s="466">
        <v>1188</v>
      </c>
      <c r="N110" s="1314">
        <f>+$F$39</f>
        <v>1.9599999999999999E-4</v>
      </c>
      <c r="O110" s="679">
        <f t="shared" si="18"/>
        <v>30298</v>
      </c>
      <c r="P110" s="572">
        <v>-23</v>
      </c>
      <c r="Q110" s="671">
        <v>20</v>
      </c>
    </row>
    <row r="111" spans="1:17">
      <c r="A111" s="430">
        <v>21</v>
      </c>
      <c r="B111" s="723" t="str">
        <f t="shared" si="16"/>
        <v>January '14</v>
      </c>
      <c r="C111" s="466">
        <v>7</v>
      </c>
      <c r="D111" s="466">
        <v>75466</v>
      </c>
      <c r="E111" s="1326">
        <v>11730</v>
      </c>
      <c r="F111" s="1314">
        <f>+$F$40</f>
        <v>6.0089999999999996E-3</v>
      </c>
      <c r="G111" s="679">
        <f t="shared" si="17"/>
        <v>75466</v>
      </c>
      <c r="H111" s="707">
        <v>129</v>
      </c>
      <c r="I111" s="8"/>
      <c r="J111" s="411" t="str">
        <f t="shared" si="15"/>
        <v>January '14</v>
      </c>
      <c r="K111" s="466">
        <v>18</v>
      </c>
      <c r="L111" s="466">
        <v>43002</v>
      </c>
      <c r="M111" s="466">
        <v>2429</v>
      </c>
      <c r="N111" s="1314">
        <f>+$F$40</f>
        <v>6.0089999999999996E-3</v>
      </c>
      <c r="O111" s="679">
        <f t="shared" si="18"/>
        <v>43002</v>
      </c>
      <c r="P111" s="572">
        <v>73</v>
      </c>
      <c r="Q111" s="671">
        <v>21</v>
      </c>
    </row>
    <row r="112" spans="1:17">
      <c r="A112" s="430">
        <v>22</v>
      </c>
      <c r="B112" s="723" t="str">
        <f t="shared" si="16"/>
        <v>February</v>
      </c>
      <c r="C112" s="466">
        <v>7</v>
      </c>
      <c r="D112" s="466">
        <v>73755</v>
      </c>
      <c r="E112" s="1326">
        <v>11684</v>
      </c>
      <c r="F112" s="1314">
        <f>+$F$41</f>
        <v>2.3033999999999999E-2</v>
      </c>
      <c r="G112" s="679">
        <f t="shared" si="17"/>
        <v>73755</v>
      </c>
      <c r="H112" s="707">
        <v>1002</v>
      </c>
      <c r="I112" s="8"/>
      <c r="J112" s="411" t="str">
        <f t="shared" si="15"/>
        <v>February</v>
      </c>
      <c r="K112" s="466">
        <v>18</v>
      </c>
      <c r="L112" s="466">
        <v>43143</v>
      </c>
      <c r="M112" s="466">
        <v>2436</v>
      </c>
      <c r="N112" s="1314">
        <f>+$F$41</f>
        <v>2.3033999999999999E-2</v>
      </c>
      <c r="O112" s="679">
        <f t="shared" si="18"/>
        <v>43143</v>
      </c>
      <c r="P112" s="572">
        <v>586</v>
      </c>
      <c r="Q112" s="671">
        <v>22</v>
      </c>
    </row>
    <row r="113" spans="1:17">
      <c r="A113" s="430">
        <v>23</v>
      </c>
      <c r="B113" s="723" t="str">
        <f t="shared" si="16"/>
        <v>March</v>
      </c>
      <c r="C113" s="466">
        <v>7</v>
      </c>
      <c r="D113" s="466">
        <v>69290</v>
      </c>
      <c r="E113" s="466">
        <v>11564</v>
      </c>
      <c r="F113" s="1314">
        <f>+$F$42</f>
        <v>3.9713999999999999E-2</v>
      </c>
      <c r="G113" s="679">
        <f t="shared" si="17"/>
        <v>69290</v>
      </c>
      <c r="H113" s="707">
        <v>2838</v>
      </c>
      <c r="I113" s="8"/>
      <c r="J113" s="411" t="str">
        <f t="shared" si="15"/>
        <v>March</v>
      </c>
      <c r="K113" s="466">
        <v>18</v>
      </c>
      <c r="L113" s="466">
        <v>35431</v>
      </c>
      <c r="M113" s="466">
        <v>2021</v>
      </c>
      <c r="N113" s="1314">
        <f>+$F$42</f>
        <v>3.9713999999999999E-2</v>
      </c>
      <c r="O113" s="679">
        <f t="shared" si="18"/>
        <v>35431</v>
      </c>
      <c r="P113" s="572">
        <v>1451</v>
      </c>
      <c r="Q113" s="671">
        <v>23</v>
      </c>
    </row>
    <row r="114" spans="1:17">
      <c r="A114" s="430">
        <v>24</v>
      </c>
      <c r="B114" s="723" t="str">
        <f t="shared" si="16"/>
        <v>April</v>
      </c>
      <c r="C114" s="466">
        <v>7</v>
      </c>
      <c r="D114" s="466">
        <v>69394</v>
      </c>
      <c r="E114" s="466">
        <v>11567</v>
      </c>
      <c r="F114" s="1314">
        <f>+$F$43</f>
        <v>3.0424E-2</v>
      </c>
      <c r="G114" s="679">
        <f t="shared" si="17"/>
        <v>69394</v>
      </c>
      <c r="H114" s="707">
        <v>2564</v>
      </c>
      <c r="I114" s="8"/>
      <c r="J114" s="411" t="str">
        <f t="shared" si="15"/>
        <v>April</v>
      </c>
      <c r="K114" s="466">
        <v>18</v>
      </c>
      <c r="L114" s="466">
        <v>34607</v>
      </c>
      <c r="M114" s="466">
        <v>1976</v>
      </c>
      <c r="N114" s="1314">
        <f>+$F$43</f>
        <v>3.0424E-2</v>
      </c>
      <c r="O114" s="679">
        <f t="shared" si="18"/>
        <v>34607</v>
      </c>
      <c r="P114" s="572">
        <v>1279</v>
      </c>
      <c r="Q114" s="671">
        <v>24</v>
      </c>
    </row>
    <row r="115" spans="1:17">
      <c r="A115" s="430">
        <v>25</v>
      </c>
      <c r="B115" s="723" t="str">
        <f t="shared" si="16"/>
        <v>May</v>
      </c>
      <c r="C115" s="466">
        <v>7</v>
      </c>
      <c r="D115" s="466">
        <v>68750</v>
      </c>
      <c r="E115" s="466">
        <v>11550</v>
      </c>
      <c r="F115" s="1314">
        <f>+$F$44</f>
        <v>1.0907999999999999E-2</v>
      </c>
      <c r="G115" s="679">
        <f t="shared" si="17"/>
        <v>68750</v>
      </c>
      <c r="H115" s="707">
        <v>1063</v>
      </c>
      <c r="I115" s="8"/>
      <c r="J115" s="411" t="str">
        <f t="shared" si="15"/>
        <v>May</v>
      </c>
      <c r="K115" s="466">
        <v>18</v>
      </c>
      <c r="L115" s="466">
        <v>28718</v>
      </c>
      <c r="M115" s="466">
        <v>1142</v>
      </c>
      <c r="N115" s="1314">
        <f>+$F$44</f>
        <v>1.0907999999999999E-2</v>
      </c>
      <c r="O115" s="679">
        <f t="shared" si="18"/>
        <v>28718</v>
      </c>
      <c r="P115" s="572">
        <v>444</v>
      </c>
      <c r="Q115" s="671">
        <v>25</v>
      </c>
    </row>
    <row r="116" spans="1:17">
      <c r="A116" s="430">
        <v>26</v>
      </c>
      <c r="B116" s="705" t="s">
        <v>864</v>
      </c>
      <c r="C116" s="389">
        <f>SUM(C104:C115)</f>
        <v>84</v>
      </c>
      <c r="D116" s="389">
        <f>SUM(D104:D115)</f>
        <v>840875</v>
      </c>
      <c r="E116" s="386">
        <f>SUM(E104:E115)</f>
        <v>139021</v>
      </c>
      <c r="F116" s="1270" t="s">
        <v>1758</v>
      </c>
      <c r="G116" s="389">
        <f>SUM(G104:G115)</f>
        <v>840875</v>
      </c>
      <c r="H116" s="387">
        <f>SUM(H104:H115)</f>
        <v>9475</v>
      </c>
      <c r="I116" s="8"/>
      <c r="J116" s="685" t="s">
        <v>864</v>
      </c>
      <c r="K116" s="389">
        <f>SUM(K104:K115)</f>
        <v>220</v>
      </c>
      <c r="L116" s="389">
        <f>SUM(L104:L115)</f>
        <v>392526</v>
      </c>
      <c r="M116" s="386">
        <f>SUM(M104:M115)</f>
        <v>18219</v>
      </c>
      <c r="N116" s="1270" t="s">
        <v>1758</v>
      </c>
      <c r="O116" s="389">
        <f>SUM(O104:O115)</f>
        <v>392526</v>
      </c>
      <c r="P116" s="386">
        <f>SUM(P104:P115)</f>
        <v>4672</v>
      </c>
      <c r="Q116" s="678">
        <v>26</v>
      </c>
    </row>
    <row r="117" spans="1:17">
      <c r="A117" s="430" t="s">
        <v>381</v>
      </c>
      <c r="B117" s="728" t="s">
        <v>996</v>
      </c>
      <c r="C117" s="467"/>
      <c r="D117" s="467"/>
      <c r="E117" s="467"/>
      <c r="F117" s="467"/>
      <c r="G117" s="704"/>
      <c r="H117" s="730"/>
      <c r="I117" s="281"/>
      <c r="J117" s="703" t="s">
        <v>996</v>
      </c>
      <c r="K117" s="467"/>
      <c r="L117" s="467"/>
      <c r="M117" s="467"/>
      <c r="N117" s="467"/>
      <c r="O117" s="704"/>
      <c r="P117" s="704"/>
      <c r="Q117" s="731"/>
    </row>
    <row r="118" spans="1:17">
      <c r="A118" s="430"/>
      <c r="B118" s="728"/>
      <c r="C118" s="467"/>
      <c r="D118" s="467"/>
      <c r="E118" s="467"/>
      <c r="F118" s="467"/>
      <c r="G118" s="704"/>
      <c r="H118" s="730"/>
      <c r="I118" s="281"/>
      <c r="J118" s="703"/>
      <c r="K118" s="467"/>
      <c r="L118" s="467"/>
      <c r="M118" s="467"/>
      <c r="N118" s="467"/>
      <c r="O118" s="704"/>
      <c r="P118" s="704"/>
      <c r="Q118" s="731"/>
    </row>
    <row r="119" spans="1:17">
      <c r="A119" s="430"/>
      <c r="B119" s="728"/>
      <c r="C119" s="467"/>
      <c r="D119" s="467"/>
      <c r="E119" s="465"/>
      <c r="F119" s="467"/>
      <c r="G119" s="467"/>
      <c r="H119" s="707"/>
      <c r="I119" s="281"/>
      <c r="J119" s="703"/>
      <c r="K119" s="467"/>
      <c r="L119" s="467"/>
      <c r="M119" s="465"/>
      <c r="N119" s="467"/>
      <c r="O119" s="467"/>
      <c r="P119" s="467"/>
      <c r="Q119" s="731"/>
    </row>
    <row r="120" spans="1:17" ht="15.75" thickBot="1">
      <c r="A120" s="430"/>
      <c r="B120" s="732"/>
      <c r="C120" s="467"/>
      <c r="D120" s="467"/>
      <c r="E120" s="467"/>
      <c r="F120" s="704"/>
      <c r="G120" s="471"/>
      <c r="H120" s="731"/>
      <c r="I120" s="281"/>
      <c r="J120" s="708"/>
      <c r="K120" s="467"/>
      <c r="L120" s="467"/>
      <c r="M120" s="467"/>
      <c r="N120" s="704"/>
      <c r="O120" s="471"/>
      <c r="P120" s="709"/>
      <c r="Q120" s="725"/>
    </row>
    <row r="121" spans="1:17" ht="15.75" thickTop="1">
      <c r="A121" s="430"/>
      <c r="B121" s="726" t="s">
        <v>1001</v>
      </c>
      <c r="C121" s="1215">
        <v>605</v>
      </c>
      <c r="D121" s="1215"/>
      <c r="E121" s="1224" t="s">
        <v>615</v>
      </c>
      <c r="F121" s="692"/>
      <c r="G121" s="1215"/>
      <c r="H121" s="727"/>
      <c r="I121" s="8"/>
      <c r="J121" s="691" t="s">
        <v>1001</v>
      </c>
      <c r="K121" s="1215">
        <v>606</v>
      </c>
      <c r="L121" s="692"/>
      <c r="M121" s="1224" t="s">
        <v>617</v>
      </c>
      <c r="N121" s="692"/>
      <c r="O121" s="1215"/>
      <c r="P121" s="693"/>
      <c r="Q121" s="694"/>
    </row>
    <row r="122" spans="1:17">
      <c r="A122" s="430"/>
      <c r="B122" s="668" t="s">
        <v>381</v>
      </c>
      <c r="C122" s="666" t="s">
        <v>381</v>
      </c>
      <c r="D122" s="667" t="s">
        <v>381</v>
      </c>
      <c r="E122" s="667" t="s">
        <v>381</v>
      </c>
      <c r="F122" s="666" t="s">
        <v>381</v>
      </c>
      <c r="G122" s="668" t="s">
        <v>1004</v>
      </c>
      <c r="H122" s="700" t="s">
        <v>381</v>
      </c>
      <c r="I122" s="8"/>
      <c r="J122" s="430" t="s">
        <v>381</v>
      </c>
      <c r="K122" s="666" t="s">
        <v>381</v>
      </c>
      <c r="L122" s="667" t="s">
        <v>381</v>
      </c>
      <c r="M122" s="667" t="s">
        <v>381</v>
      </c>
      <c r="N122" s="666" t="s">
        <v>381</v>
      </c>
      <c r="O122" s="668" t="s">
        <v>1004</v>
      </c>
      <c r="P122" s="667" t="s">
        <v>381</v>
      </c>
      <c r="Q122" s="669"/>
    </row>
    <row r="123" spans="1:17">
      <c r="A123" s="430" t="s">
        <v>1468</v>
      </c>
      <c r="B123" s="668" t="s">
        <v>1006</v>
      </c>
      <c r="C123" s="666" t="s">
        <v>1007</v>
      </c>
      <c r="D123" s="668" t="s">
        <v>839</v>
      </c>
      <c r="E123" s="667" t="s">
        <v>840</v>
      </c>
      <c r="F123" s="666" t="s">
        <v>841</v>
      </c>
      <c r="G123" s="668" t="s">
        <v>842</v>
      </c>
      <c r="H123" s="671" t="s">
        <v>1323</v>
      </c>
      <c r="I123" s="8"/>
      <c r="J123" s="430" t="s">
        <v>1006</v>
      </c>
      <c r="K123" s="666" t="s">
        <v>1007</v>
      </c>
      <c r="L123" s="668" t="s">
        <v>839</v>
      </c>
      <c r="M123" s="667" t="s">
        <v>840</v>
      </c>
      <c r="N123" s="666" t="s">
        <v>841</v>
      </c>
      <c r="O123" s="668" t="s">
        <v>842</v>
      </c>
      <c r="P123" s="668" t="s">
        <v>1323</v>
      </c>
      <c r="Q123" s="671" t="s">
        <v>1468</v>
      </c>
    </row>
    <row r="124" spans="1:17">
      <c r="A124" s="430" t="s">
        <v>1471</v>
      </c>
      <c r="B124" s="668"/>
      <c r="C124" s="666" t="s">
        <v>843</v>
      </c>
      <c r="D124" s="667"/>
      <c r="E124" s="668" t="s">
        <v>844</v>
      </c>
      <c r="F124" s="666" t="s">
        <v>845</v>
      </c>
      <c r="G124" s="668" t="s">
        <v>846</v>
      </c>
      <c r="H124" s="700" t="s">
        <v>844</v>
      </c>
      <c r="I124" s="8"/>
      <c r="J124" s="430"/>
      <c r="K124" s="666" t="s">
        <v>843</v>
      </c>
      <c r="L124" s="667"/>
      <c r="M124" s="668" t="s">
        <v>844</v>
      </c>
      <c r="N124" s="666" t="s">
        <v>845</v>
      </c>
      <c r="O124" s="668" t="s">
        <v>846</v>
      </c>
      <c r="P124" s="667" t="s">
        <v>844</v>
      </c>
      <c r="Q124" s="671" t="s">
        <v>1471</v>
      </c>
    </row>
    <row r="125" spans="1:17">
      <c r="A125" s="430"/>
      <c r="B125" s="676" t="s">
        <v>1574</v>
      </c>
      <c r="C125" s="675" t="s">
        <v>1575</v>
      </c>
      <c r="D125" s="676" t="s">
        <v>1576</v>
      </c>
      <c r="E125" s="676" t="s">
        <v>1577</v>
      </c>
      <c r="F125" s="675" t="s">
        <v>1578</v>
      </c>
      <c r="G125" s="676" t="s">
        <v>2102</v>
      </c>
      <c r="H125" s="701" t="s">
        <v>2103</v>
      </c>
      <c r="I125" s="8"/>
      <c r="J125" s="674" t="s">
        <v>1574</v>
      </c>
      <c r="K125" s="675" t="s">
        <v>1575</v>
      </c>
      <c r="L125" s="676" t="s">
        <v>1576</v>
      </c>
      <c r="M125" s="676" t="s">
        <v>1577</v>
      </c>
      <c r="N125" s="675" t="s">
        <v>1578</v>
      </c>
      <c r="O125" s="676" t="s">
        <v>2102</v>
      </c>
      <c r="P125" s="677" t="s">
        <v>2103</v>
      </c>
      <c r="Q125" s="678"/>
    </row>
    <row r="126" spans="1:17">
      <c r="A126" s="722">
        <v>27</v>
      </c>
      <c r="B126" s="723" t="str">
        <f>+B33</f>
        <v>June '13</v>
      </c>
      <c r="C126" s="679">
        <v>30</v>
      </c>
      <c r="D126" s="679">
        <v>17645</v>
      </c>
      <c r="E126" s="680">
        <v>886</v>
      </c>
      <c r="F126" s="1314">
        <f>+$F$33</f>
        <v>4.4660000000000004E-3</v>
      </c>
      <c r="G126" s="679">
        <f>+D126</f>
        <v>17645</v>
      </c>
      <c r="H126" s="472">
        <v>58</v>
      </c>
      <c r="I126" s="8"/>
      <c r="J126" s="654" t="str">
        <f>B33</f>
        <v>June '13</v>
      </c>
      <c r="K126" s="679">
        <v>2</v>
      </c>
      <c r="L126" s="679">
        <v>32000</v>
      </c>
      <c r="M126" s="680">
        <v>1683</v>
      </c>
      <c r="N126" s="1314">
        <f>+$F$33</f>
        <v>4.4660000000000004E-3</v>
      </c>
      <c r="O126" s="679">
        <f>+L126</f>
        <v>32000</v>
      </c>
      <c r="P126" s="682">
        <v>102</v>
      </c>
      <c r="Q126" s="683">
        <v>27</v>
      </c>
    </row>
    <row r="127" spans="1:17">
      <c r="A127" s="430">
        <v>28</v>
      </c>
      <c r="B127" s="723" t="str">
        <f t="shared" ref="B127:B137" si="19">+B34</f>
        <v>July</v>
      </c>
      <c r="C127" s="466">
        <v>30</v>
      </c>
      <c r="D127" s="466">
        <v>17083</v>
      </c>
      <c r="E127" s="466">
        <v>866</v>
      </c>
      <c r="F127" s="1314">
        <f>+$F$34</f>
        <v>7.3169999999999997E-3</v>
      </c>
      <c r="G127" s="679">
        <f t="shared" ref="G127:G137" si="20">+D127</f>
        <v>17083</v>
      </c>
      <c r="H127" s="707">
        <v>120</v>
      </c>
      <c r="I127" s="8"/>
      <c r="J127" s="411" t="str">
        <f t="shared" ref="J127:J137" si="21">B34</f>
        <v>July</v>
      </c>
      <c r="K127" s="466">
        <v>2</v>
      </c>
      <c r="L127" s="466">
        <v>30240</v>
      </c>
      <c r="M127" s="466">
        <v>1544</v>
      </c>
      <c r="N127" s="1314">
        <f>+$F$34</f>
        <v>7.3169999999999997E-3</v>
      </c>
      <c r="O127" s="679">
        <f t="shared" ref="O127:O137" si="22">+L127</f>
        <v>30240</v>
      </c>
      <c r="P127" s="572">
        <v>212</v>
      </c>
      <c r="Q127" s="671">
        <v>28</v>
      </c>
    </row>
    <row r="128" spans="1:17">
      <c r="A128" s="430">
        <v>29</v>
      </c>
      <c r="B128" s="723" t="str">
        <f t="shared" si="19"/>
        <v>August</v>
      </c>
      <c r="C128" s="466">
        <v>30</v>
      </c>
      <c r="D128" s="466">
        <v>17335</v>
      </c>
      <c r="E128" s="466">
        <v>727</v>
      </c>
      <c r="F128" s="1314">
        <f>+$F$35</f>
        <v>8.3180000000000007E-3</v>
      </c>
      <c r="G128" s="679">
        <f t="shared" si="20"/>
        <v>17335</v>
      </c>
      <c r="H128" s="707">
        <v>137</v>
      </c>
      <c r="I128" s="8"/>
      <c r="J128" s="411" t="str">
        <f t="shared" si="21"/>
        <v>August</v>
      </c>
      <c r="K128" s="466">
        <v>2</v>
      </c>
      <c r="L128" s="466">
        <v>38880</v>
      </c>
      <c r="M128" s="466">
        <v>1962</v>
      </c>
      <c r="N128" s="1314">
        <f>+$F$35</f>
        <v>8.3180000000000007E-3</v>
      </c>
      <c r="O128" s="679">
        <f t="shared" si="22"/>
        <v>38880</v>
      </c>
      <c r="P128" s="572">
        <v>306</v>
      </c>
      <c r="Q128" s="671">
        <v>29</v>
      </c>
    </row>
    <row r="129" spans="1:17">
      <c r="A129" s="430">
        <v>30</v>
      </c>
      <c r="B129" s="723" t="str">
        <f t="shared" si="19"/>
        <v>September</v>
      </c>
      <c r="C129" s="466">
        <v>30</v>
      </c>
      <c r="D129" s="466">
        <v>17748</v>
      </c>
      <c r="E129" s="466">
        <v>890</v>
      </c>
      <c r="F129" s="1314">
        <f>+$F$36</f>
        <v>5.306E-3</v>
      </c>
      <c r="G129" s="679">
        <f t="shared" si="20"/>
        <v>17748</v>
      </c>
      <c r="H129" s="707">
        <v>156</v>
      </c>
      <c r="I129" s="8"/>
      <c r="J129" s="411" t="str">
        <f t="shared" si="21"/>
        <v>September</v>
      </c>
      <c r="K129" s="466">
        <v>2</v>
      </c>
      <c r="L129" s="466">
        <v>31800</v>
      </c>
      <c r="M129" s="466">
        <v>1614</v>
      </c>
      <c r="N129" s="1314">
        <f>+$F$36</f>
        <v>5.306E-3</v>
      </c>
      <c r="O129" s="679">
        <f t="shared" si="22"/>
        <v>31800</v>
      </c>
      <c r="P129" s="572">
        <v>292</v>
      </c>
      <c r="Q129" s="671">
        <v>30</v>
      </c>
    </row>
    <row r="130" spans="1:17">
      <c r="A130" s="430">
        <v>31</v>
      </c>
      <c r="B130" s="723" t="str">
        <f t="shared" si="19"/>
        <v xml:space="preserve">October </v>
      </c>
      <c r="C130" s="466">
        <v>30</v>
      </c>
      <c r="D130" s="466">
        <v>17568</v>
      </c>
      <c r="E130" s="466">
        <v>883</v>
      </c>
      <c r="F130" s="1314">
        <f>+$F$37</f>
        <v>-6.4400000000000004E-4</v>
      </c>
      <c r="G130" s="679">
        <f t="shared" si="20"/>
        <v>17568</v>
      </c>
      <c r="H130" s="707">
        <v>-40</v>
      </c>
      <c r="I130" s="8"/>
      <c r="J130" s="411" t="str">
        <f t="shared" si="21"/>
        <v xml:space="preserve">October </v>
      </c>
      <c r="K130" s="466">
        <v>2</v>
      </c>
      <c r="L130" s="466">
        <v>28160</v>
      </c>
      <c r="M130" s="466">
        <v>1470</v>
      </c>
      <c r="N130" s="1314">
        <f>+$F$37</f>
        <v>-6.4400000000000004E-4</v>
      </c>
      <c r="O130" s="679">
        <f t="shared" si="22"/>
        <v>28160</v>
      </c>
      <c r="P130" s="572">
        <v>-70</v>
      </c>
      <c r="Q130" s="671">
        <v>31</v>
      </c>
    </row>
    <row r="131" spans="1:17">
      <c r="A131" s="430">
        <v>32</v>
      </c>
      <c r="B131" s="723" t="str">
        <f t="shared" si="19"/>
        <v>November</v>
      </c>
      <c r="C131" s="466">
        <v>30</v>
      </c>
      <c r="D131" s="466">
        <v>17964</v>
      </c>
      <c r="E131" s="466">
        <v>898</v>
      </c>
      <c r="F131" s="1314">
        <f>+$F$38</f>
        <v>2.013E-3</v>
      </c>
      <c r="G131" s="679">
        <f t="shared" si="20"/>
        <v>17964</v>
      </c>
      <c r="H131" s="707">
        <v>59</v>
      </c>
      <c r="I131" s="8"/>
      <c r="J131" s="411" t="str">
        <f t="shared" si="21"/>
        <v>November</v>
      </c>
      <c r="K131" s="466">
        <v>2</v>
      </c>
      <c r="L131" s="466">
        <v>31200</v>
      </c>
      <c r="M131" s="466">
        <v>1641</v>
      </c>
      <c r="N131" s="1314">
        <f>+$F$38</f>
        <v>2.013E-3</v>
      </c>
      <c r="O131" s="679">
        <f t="shared" si="22"/>
        <v>31200</v>
      </c>
      <c r="P131" s="572">
        <v>106</v>
      </c>
      <c r="Q131" s="671">
        <v>32</v>
      </c>
    </row>
    <row r="132" spans="1:17">
      <c r="A132" s="430">
        <v>33</v>
      </c>
      <c r="B132" s="723" t="str">
        <f t="shared" si="19"/>
        <v xml:space="preserve">December </v>
      </c>
      <c r="C132" s="466">
        <v>30</v>
      </c>
      <c r="D132" s="466">
        <v>18259</v>
      </c>
      <c r="E132" s="466">
        <v>1172</v>
      </c>
      <c r="F132" s="1314">
        <f>+$F$39</f>
        <v>1.9599999999999999E-4</v>
      </c>
      <c r="G132" s="679">
        <f t="shared" si="20"/>
        <v>18259</v>
      </c>
      <c r="H132" s="707">
        <v>-10</v>
      </c>
      <c r="I132" s="8"/>
      <c r="J132" s="411" t="str">
        <f t="shared" si="21"/>
        <v xml:space="preserve">December </v>
      </c>
      <c r="K132" s="466">
        <v>2</v>
      </c>
      <c r="L132" s="466">
        <v>46240</v>
      </c>
      <c r="M132" s="466">
        <v>2367</v>
      </c>
      <c r="N132" s="1314">
        <f>+$F$39</f>
        <v>1.9599999999999999E-4</v>
      </c>
      <c r="O132" s="679">
        <f t="shared" si="22"/>
        <v>46240</v>
      </c>
      <c r="P132" s="572">
        <v>-30</v>
      </c>
      <c r="Q132" s="671">
        <v>33</v>
      </c>
    </row>
    <row r="133" spans="1:17">
      <c r="A133" s="430">
        <v>34</v>
      </c>
      <c r="B133" s="723" t="str">
        <f t="shared" si="19"/>
        <v>January '14</v>
      </c>
      <c r="C133" s="466">
        <v>30</v>
      </c>
      <c r="D133" s="466">
        <v>18291</v>
      </c>
      <c r="E133" s="466">
        <v>1238</v>
      </c>
      <c r="F133" s="1314">
        <f>+$F$40</f>
        <v>6.0089999999999996E-3</v>
      </c>
      <c r="G133" s="679">
        <f t="shared" si="20"/>
        <v>18291</v>
      </c>
      <c r="H133" s="707">
        <v>38</v>
      </c>
      <c r="I133" s="8"/>
      <c r="J133" s="411" t="str">
        <f t="shared" si="21"/>
        <v>January '14</v>
      </c>
      <c r="K133" s="466">
        <v>2</v>
      </c>
      <c r="L133" s="466">
        <v>58840</v>
      </c>
      <c r="M133" s="466">
        <v>2951</v>
      </c>
      <c r="N133" s="1314">
        <f>+$F$40</f>
        <v>6.0089999999999996E-3</v>
      </c>
      <c r="O133" s="679">
        <f t="shared" si="22"/>
        <v>58840</v>
      </c>
      <c r="P133" s="572">
        <v>100</v>
      </c>
      <c r="Q133" s="671">
        <v>34</v>
      </c>
    </row>
    <row r="134" spans="1:17">
      <c r="A134" s="430">
        <v>35</v>
      </c>
      <c r="B134" s="723" t="str">
        <f t="shared" si="19"/>
        <v>February</v>
      </c>
      <c r="C134" s="466">
        <v>30</v>
      </c>
      <c r="D134" s="466">
        <v>18379</v>
      </c>
      <c r="E134" s="466">
        <v>1243</v>
      </c>
      <c r="F134" s="1314">
        <f>+$F$41</f>
        <v>2.3033999999999999E-2</v>
      </c>
      <c r="G134" s="679">
        <f t="shared" si="20"/>
        <v>18379</v>
      </c>
      <c r="H134" s="707">
        <v>266</v>
      </c>
      <c r="I134" s="8"/>
      <c r="J134" s="411" t="str">
        <f t="shared" si="21"/>
        <v>February</v>
      </c>
      <c r="K134" s="466">
        <v>2</v>
      </c>
      <c r="L134" s="466">
        <v>70680</v>
      </c>
      <c r="M134" s="466">
        <v>3485</v>
      </c>
      <c r="N134" s="1314">
        <f>+$F$41</f>
        <v>2.3033999999999999E-2</v>
      </c>
      <c r="O134" s="679">
        <f t="shared" si="22"/>
        <v>70680</v>
      </c>
      <c r="P134" s="572">
        <v>961</v>
      </c>
      <c r="Q134" s="671">
        <v>35</v>
      </c>
    </row>
    <row r="135" spans="1:17">
      <c r="A135" s="430">
        <v>36</v>
      </c>
      <c r="B135" s="723" t="str">
        <f t="shared" si="19"/>
        <v>March</v>
      </c>
      <c r="C135" s="466">
        <v>30</v>
      </c>
      <c r="D135" s="466">
        <v>17713</v>
      </c>
      <c r="E135" s="466">
        <v>1207</v>
      </c>
      <c r="F135" s="1314">
        <f>+$F$42</f>
        <v>3.9713999999999999E-2</v>
      </c>
      <c r="G135" s="679">
        <f t="shared" si="20"/>
        <v>17713</v>
      </c>
      <c r="H135" s="707">
        <v>724</v>
      </c>
      <c r="I135" s="8"/>
      <c r="J135" s="411" t="str">
        <f t="shared" si="21"/>
        <v>March</v>
      </c>
      <c r="K135" s="466">
        <v>2</v>
      </c>
      <c r="L135" s="466">
        <v>62840</v>
      </c>
      <c r="M135" s="466">
        <v>3093</v>
      </c>
      <c r="N135" s="1314">
        <f>+$F$42</f>
        <v>3.9713999999999999E-2</v>
      </c>
      <c r="O135" s="679">
        <f t="shared" si="22"/>
        <v>62840</v>
      </c>
      <c r="P135" s="572">
        <v>2574</v>
      </c>
      <c r="Q135" s="671">
        <v>36</v>
      </c>
    </row>
    <row r="136" spans="1:17">
      <c r="A136" s="430">
        <v>37</v>
      </c>
      <c r="B136" s="723" t="str">
        <f t="shared" si="19"/>
        <v>April</v>
      </c>
      <c r="C136" s="466">
        <v>30</v>
      </c>
      <c r="D136" s="466">
        <v>17427</v>
      </c>
      <c r="E136" s="466">
        <v>927</v>
      </c>
      <c r="F136" s="1314">
        <f>+$F$43</f>
        <v>3.0424E-2</v>
      </c>
      <c r="G136" s="679">
        <f t="shared" si="20"/>
        <v>17427</v>
      </c>
      <c r="H136" s="707">
        <v>635</v>
      </c>
      <c r="I136" s="8"/>
      <c r="J136" s="411" t="str">
        <f t="shared" si="21"/>
        <v>April</v>
      </c>
      <c r="K136" s="466">
        <v>2</v>
      </c>
      <c r="L136" s="466">
        <v>59040</v>
      </c>
      <c r="M136" s="466">
        <v>2966</v>
      </c>
      <c r="N136" s="1314">
        <f>+$F$43</f>
        <v>3.0424E-2</v>
      </c>
      <c r="O136" s="679">
        <f t="shared" si="22"/>
        <v>59040</v>
      </c>
      <c r="P136" s="572">
        <v>2181</v>
      </c>
      <c r="Q136" s="671">
        <v>37</v>
      </c>
    </row>
    <row r="137" spans="1:17">
      <c r="A137" s="430">
        <v>38</v>
      </c>
      <c r="B137" s="723" t="str">
        <f t="shared" si="19"/>
        <v>May</v>
      </c>
      <c r="C137" s="466">
        <v>30</v>
      </c>
      <c r="D137" s="466">
        <v>17322</v>
      </c>
      <c r="E137" s="466">
        <v>874</v>
      </c>
      <c r="F137" s="1314">
        <f>+$F$44</f>
        <v>1.0907999999999999E-2</v>
      </c>
      <c r="G137" s="679">
        <f t="shared" si="20"/>
        <v>17322</v>
      </c>
      <c r="H137" s="707">
        <v>262</v>
      </c>
      <c r="I137" s="8"/>
      <c r="J137" s="411" t="str">
        <f t="shared" si="21"/>
        <v>May</v>
      </c>
      <c r="K137" s="466">
        <v>2</v>
      </c>
      <c r="L137" s="466">
        <v>33800</v>
      </c>
      <c r="M137" s="466">
        <v>1740</v>
      </c>
      <c r="N137" s="1314">
        <f>+$F$44</f>
        <v>1.0907999999999999E-2</v>
      </c>
      <c r="O137" s="679">
        <f t="shared" si="22"/>
        <v>33800</v>
      </c>
      <c r="P137" s="384">
        <v>523</v>
      </c>
      <c r="Q137" s="671">
        <v>38</v>
      </c>
    </row>
    <row r="138" spans="1:17">
      <c r="A138" s="430">
        <v>39</v>
      </c>
      <c r="B138" s="705" t="s">
        <v>864</v>
      </c>
      <c r="C138" s="389">
        <f>SUM(C126:C137)</f>
        <v>360</v>
      </c>
      <c r="D138" s="389">
        <f>SUM(D126:D137)</f>
        <v>212734</v>
      </c>
      <c r="E138" s="386">
        <f>SUM(E126:E137)</f>
        <v>11811</v>
      </c>
      <c r="F138" s="1270" t="s">
        <v>1758</v>
      </c>
      <c r="G138" s="389">
        <f>SUM(G126:G137)</f>
        <v>212734</v>
      </c>
      <c r="H138" s="387">
        <f>SUM(H126:H137)</f>
        <v>2405</v>
      </c>
      <c r="I138" s="8"/>
      <c r="J138" s="685" t="s">
        <v>864</v>
      </c>
      <c r="K138" s="389">
        <f>SUM(K126:K137)</f>
        <v>24</v>
      </c>
      <c r="L138" s="389">
        <f>SUM(L126:L137)</f>
        <v>523720</v>
      </c>
      <c r="M138" s="386">
        <f>SUM(M126:M137)</f>
        <v>26516</v>
      </c>
      <c r="N138" s="1270" t="s">
        <v>1758</v>
      </c>
      <c r="O138" s="389">
        <f>SUM(O126:O137)</f>
        <v>523720</v>
      </c>
      <c r="P138" s="386">
        <f>SUM(P126:P137)</f>
        <v>7257</v>
      </c>
      <c r="Q138" s="678">
        <v>39</v>
      </c>
    </row>
    <row r="139" spans="1:17">
      <c r="A139" s="61"/>
      <c r="B139" s="728" t="s">
        <v>996</v>
      </c>
      <c r="C139" s="467"/>
      <c r="D139" s="467"/>
      <c r="E139" s="467"/>
      <c r="F139" s="467"/>
      <c r="G139" s="704"/>
      <c r="H139" s="730"/>
      <c r="I139" s="8"/>
      <c r="J139" s="703" t="s">
        <v>996</v>
      </c>
      <c r="K139" s="467"/>
      <c r="L139" s="467"/>
      <c r="M139" s="467"/>
      <c r="N139" s="467"/>
      <c r="O139" s="704"/>
      <c r="P139" s="704"/>
      <c r="Q139" s="419"/>
    </row>
    <row r="140" spans="1:17">
      <c r="A140" s="61"/>
      <c r="B140" s="728"/>
      <c r="C140" s="467"/>
      <c r="D140" s="467"/>
      <c r="E140" s="467"/>
      <c r="F140" s="467"/>
      <c r="G140" s="704"/>
      <c r="H140" s="730"/>
      <c r="I140" s="8"/>
      <c r="J140" s="703"/>
      <c r="K140" s="467"/>
      <c r="L140" s="467"/>
      <c r="M140" s="467"/>
      <c r="N140" s="467"/>
      <c r="O140" s="704"/>
      <c r="P140" s="704"/>
      <c r="Q140" s="419"/>
    </row>
    <row r="141" spans="1:17">
      <c r="A141" s="61"/>
      <c r="B141" s="728"/>
      <c r="C141" s="467"/>
      <c r="D141" s="467"/>
      <c r="E141" s="467"/>
      <c r="F141" s="467"/>
      <c r="G141" s="704"/>
      <c r="H141" s="730"/>
      <c r="I141" s="8"/>
      <c r="J141" s="703"/>
      <c r="K141" s="467"/>
      <c r="L141" s="467"/>
      <c r="M141" s="467"/>
      <c r="N141" s="467"/>
      <c r="O141" s="704"/>
      <c r="P141" s="704"/>
      <c r="Q141" s="419"/>
    </row>
    <row r="142" spans="1:17" ht="15.75" thickBot="1">
      <c r="A142" s="733"/>
      <c r="B142" s="734"/>
      <c r="C142" s="711"/>
      <c r="D142" s="711"/>
      <c r="E142" s="711"/>
      <c r="F142" s="711"/>
      <c r="G142" s="712"/>
      <c r="H142" s="713"/>
      <c r="I142" s="8"/>
      <c r="J142" s="703"/>
      <c r="K142" s="467"/>
      <c r="L142" s="467"/>
      <c r="M142" s="467"/>
      <c r="N142" s="467"/>
      <c r="O142" s="704"/>
      <c r="P142" s="704"/>
      <c r="Q142" s="419"/>
    </row>
    <row r="143" spans="1:17" ht="15.75" thickBot="1">
      <c r="A143" s="8"/>
      <c r="B143" s="74"/>
      <c r="C143" s="439"/>
      <c r="D143" s="439"/>
      <c r="E143" s="439"/>
      <c r="F143" s="439"/>
      <c r="G143" s="735"/>
      <c r="H143" s="717" t="s">
        <v>1097</v>
      </c>
      <c r="I143" s="8"/>
      <c r="J143" s="714"/>
      <c r="K143" s="711"/>
      <c r="L143" s="711"/>
      <c r="M143" s="715"/>
      <c r="N143" s="711"/>
      <c r="O143" s="711"/>
      <c r="P143" s="711"/>
      <c r="Q143" s="716"/>
    </row>
    <row r="144" spans="1:17">
      <c r="A144" s="2" t="s">
        <v>1100</v>
      </c>
      <c r="B144" s="77"/>
      <c r="C144" s="736"/>
      <c r="D144" s="736"/>
      <c r="E144" s="736"/>
      <c r="F144" s="736"/>
      <c r="G144" s="737"/>
      <c r="H144" s="737"/>
      <c r="I144" s="8"/>
      <c r="J144" s="84" t="s">
        <v>1097</v>
      </c>
      <c r="K144" s="8"/>
      <c r="L144" s="8"/>
      <c r="M144" s="8"/>
      <c r="N144" s="717"/>
      <c r="O144" s="717"/>
    </row>
    <row r="145" spans="1:17">
      <c r="A145" s="8"/>
      <c r="B145" s="74"/>
      <c r="C145" s="439"/>
      <c r="D145" s="439"/>
      <c r="E145" s="439"/>
      <c r="F145" s="439"/>
      <c r="G145" s="735"/>
      <c r="H145" s="735"/>
      <c r="I145" s="8"/>
      <c r="J145" s="2" t="s">
        <v>1101</v>
      </c>
      <c r="K145" s="2"/>
      <c r="L145" s="2"/>
      <c r="M145" s="2"/>
      <c r="N145" s="2"/>
      <c r="O145" s="2"/>
      <c r="P145" s="2"/>
      <c r="Q145" s="2"/>
    </row>
    <row r="146" spans="1:17">
      <c r="A146" s="8"/>
      <c r="B146" s="74"/>
      <c r="C146" s="439"/>
      <c r="D146" s="439"/>
      <c r="E146" s="439"/>
      <c r="F146" s="439"/>
      <c r="G146" s="735"/>
      <c r="H146" s="735"/>
    </row>
    <row r="148" spans="1:17" ht="15.75" thickBot="1"/>
    <row r="149" spans="1:17">
      <c r="A149" s="58"/>
      <c r="B149" s="59"/>
      <c r="C149" s="59"/>
      <c r="D149" s="650"/>
      <c r="E149" s="650"/>
      <c r="F149" s="651"/>
      <c r="G149" s="651"/>
      <c r="H149" s="652"/>
      <c r="I149" s="8"/>
      <c r="J149" s="58"/>
      <c r="K149" s="59"/>
      <c r="L149" s="650"/>
      <c r="M149" s="650"/>
      <c r="N149" s="651"/>
      <c r="O149" s="651"/>
      <c r="P149" s="59"/>
      <c r="Q149" s="60"/>
    </row>
    <row r="150" spans="1:17" ht="15.75">
      <c r="A150" s="406" t="s">
        <v>999</v>
      </c>
      <c r="B150" s="2"/>
      <c r="C150" s="2"/>
      <c r="D150" s="2"/>
      <c r="E150" s="2"/>
      <c r="F150" s="2"/>
      <c r="G150" s="2"/>
      <c r="H150" s="64"/>
      <c r="I150" s="8"/>
      <c r="J150" s="406" t="s">
        <v>999</v>
      </c>
      <c r="K150" s="2"/>
      <c r="L150" s="2"/>
      <c r="M150" s="2"/>
      <c r="N150" s="2"/>
      <c r="O150" s="2"/>
      <c r="P150" s="8"/>
      <c r="Q150" s="62"/>
    </row>
    <row r="151" spans="1:17">
      <c r="A151" s="653"/>
      <c r="B151" s="429"/>
      <c r="C151" s="429"/>
      <c r="D151" s="422"/>
      <c r="E151" s="422"/>
      <c r="F151" s="220"/>
      <c r="G151" s="429"/>
      <c r="H151" s="410"/>
      <c r="I151" s="8"/>
      <c r="J151" s="653"/>
      <c r="K151" s="429"/>
      <c r="L151" s="422"/>
      <c r="M151" s="422"/>
      <c r="N151" s="220"/>
      <c r="O151" s="429"/>
      <c r="P151" s="429"/>
      <c r="Q151" s="62"/>
    </row>
    <row r="152" spans="1:17">
      <c r="A152" s="718"/>
      <c r="B152" s="719" t="s">
        <v>1001</v>
      </c>
      <c r="C152" s="426">
        <v>606</v>
      </c>
      <c r="D152" s="409"/>
      <c r="E152" s="429" t="s">
        <v>616</v>
      </c>
      <c r="F152" s="409"/>
      <c r="G152" s="426"/>
      <c r="H152" s="720"/>
      <c r="I152" s="8"/>
      <c r="J152" s="660" t="s">
        <v>1001</v>
      </c>
      <c r="K152" s="426"/>
      <c r="L152" s="409"/>
      <c r="M152" s="409" t="s">
        <v>1002</v>
      </c>
      <c r="N152" s="409"/>
      <c r="O152" s="426"/>
      <c r="P152" s="661"/>
      <c r="Q152" s="662"/>
    </row>
    <row r="153" spans="1:17">
      <c r="A153" s="73"/>
      <c r="B153" s="668" t="s">
        <v>381</v>
      </c>
      <c r="C153" s="666" t="s">
        <v>381</v>
      </c>
      <c r="D153" s="667" t="s">
        <v>381</v>
      </c>
      <c r="E153" s="667" t="s">
        <v>381</v>
      </c>
      <c r="F153" s="666" t="s">
        <v>381</v>
      </c>
      <c r="G153" s="668" t="s">
        <v>1004</v>
      </c>
      <c r="H153" s="700" t="s">
        <v>381</v>
      </c>
      <c r="I153" s="8"/>
      <c r="J153" s="430" t="s">
        <v>381</v>
      </c>
      <c r="K153" s="666" t="s">
        <v>381</v>
      </c>
      <c r="L153" s="667" t="s">
        <v>381</v>
      </c>
      <c r="M153" s="667" t="s">
        <v>381</v>
      </c>
      <c r="N153" s="666" t="s">
        <v>381</v>
      </c>
      <c r="O153" s="668" t="s">
        <v>1004</v>
      </c>
      <c r="P153" s="667" t="s">
        <v>381</v>
      </c>
      <c r="Q153" s="669"/>
    </row>
    <row r="154" spans="1:17">
      <c r="A154" s="430" t="s">
        <v>1468</v>
      </c>
      <c r="B154" s="668" t="s">
        <v>1006</v>
      </c>
      <c r="C154" s="666" t="s">
        <v>1007</v>
      </c>
      <c r="D154" s="668" t="s">
        <v>839</v>
      </c>
      <c r="E154" s="667" t="s">
        <v>840</v>
      </c>
      <c r="F154" s="666" t="s">
        <v>841</v>
      </c>
      <c r="G154" s="668" t="s">
        <v>842</v>
      </c>
      <c r="H154" s="671" t="s">
        <v>1323</v>
      </c>
      <c r="I154" s="8"/>
      <c r="J154" s="430" t="s">
        <v>1006</v>
      </c>
      <c r="K154" s="666" t="s">
        <v>1007</v>
      </c>
      <c r="L154" s="668" t="s">
        <v>839</v>
      </c>
      <c r="M154" s="667" t="s">
        <v>840</v>
      </c>
      <c r="N154" s="666" t="s">
        <v>841</v>
      </c>
      <c r="O154" s="668" t="s">
        <v>842</v>
      </c>
      <c r="P154" s="668" t="s">
        <v>1323</v>
      </c>
      <c r="Q154" s="671" t="s">
        <v>1468</v>
      </c>
    </row>
    <row r="155" spans="1:17">
      <c r="A155" s="430" t="s">
        <v>1471</v>
      </c>
      <c r="B155" s="668"/>
      <c r="C155" s="666" t="s">
        <v>843</v>
      </c>
      <c r="D155" s="667"/>
      <c r="E155" s="668" t="s">
        <v>844</v>
      </c>
      <c r="F155" s="666" t="s">
        <v>845</v>
      </c>
      <c r="G155" s="668" t="s">
        <v>846</v>
      </c>
      <c r="H155" s="700" t="s">
        <v>844</v>
      </c>
      <c r="I155" s="8"/>
      <c r="J155" s="430"/>
      <c r="K155" s="666" t="s">
        <v>843</v>
      </c>
      <c r="L155" s="667"/>
      <c r="M155" s="668" t="s">
        <v>844</v>
      </c>
      <c r="N155" s="666" t="s">
        <v>845</v>
      </c>
      <c r="O155" s="668" t="s">
        <v>846</v>
      </c>
      <c r="P155" s="667" t="s">
        <v>844</v>
      </c>
      <c r="Q155" s="671" t="s">
        <v>1471</v>
      </c>
    </row>
    <row r="156" spans="1:17">
      <c r="A156" s="721"/>
      <c r="B156" s="676" t="s">
        <v>1574</v>
      </c>
      <c r="C156" s="675" t="s">
        <v>1575</v>
      </c>
      <c r="D156" s="676" t="s">
        <v>1576</v>
      </c>
      <c r="E156" s="676" t="s">
        <v>1577</v>
      </c>
      <c r="F156" s="675" t="s">
        <v>1578</v>
      </c>
      <c r="G156" s="676" t="s">
        <v>2102</v>
      </c>
      <c r="H156" s="701" t="s">
        <v>2103</v>
      </c>
      <c r="I156" s="8"/>
      <c r="J156" s="674" t="s">
        <v>1574</v>
      </c>
      <c r="K156" s="675" t="s">
        <v>1575</v>
      </c>
      <c r="L156" s="676" t="s">
        <v>1576</v>
      </c>
      <c r="M156" s="676" t="s">
        <v>1577</v>
      </c>
      <c r="N156" s="675" t="s">
        <v>1578</v>
      </c>
      <c r="O156" s="676" t="s">
        <v>2102</v>
      </c>
      <c r="P156" s="677" t="s">
        <v>2103</v>
      </c>
      <c r="Q156" s="678"/>
    </row>
    <row r="157" spans="1:17">
      <c r="A157" s="722">
        <v>1</v>
      </c>
      <c r="B157" s="723" t="str">
        <f t="shared" ref="B157:B168" si="23">B33</f>
        <v>June '13</v>
      </c>
      <c r="C157" s="702">
        <v>2</v>
      </c>
      <c r="D157" s="702">
        <v>145</v>
      </c>
      <c r="E157" s="738">
        <v>21</v>
      </c>
      <c r="F157" s="1314">
        <f>+$F$33</f>
        <v>4.4660000000000004E-3</v>
      </c>
      <c r="G157" s="702">
        <f>+D157</f>
        <v>145</v>
      </c>
      <c r="H157" s="472">
        <v>1</v>
      </c>
      <c r="I157" s="8"/>
      <c r="J157" s="654" t="str">
        <f t="shared" ref="J157:J168" si="24">B33</f>
        <v>June '13</v>
      </c>
      <c r="K157" s="679"/>
      <c r="L157" s="679"/>
      <c r="M157" s="680"/>
      <c r="N157" s="1206"/>
      <c r="O157" s="572"/>
      <c r="P157" s="729"/>
      <c r="Q157" s="683">
        <v>1</v>
      </c>
    </row>
    <row r="158" spans="1:17">
      <c r="A158" s="430">
        <v>2</v>
      </c>
      <c r="B158" s="681" t="str">
        <f t="shared" si="23"/>
        <v>July</v>
      </c>
      <c r="C158" s="636">
        <v>2</v>
      </c>
      <c r="D158" s="636">
        <v>145</v>
      </c>
      <c r="E158" s="636">
        <v>20</v>
      </c>
      <c r="F158" s="1314">
        <f>+$F$34</f>
        <v>7.3169999999999997E-3</v>
      </c>
      <c r="G158" s="702">
        <f t="shared" ref="G158:G168" si="25">+D158</f>
        <v>145</v>
      </c>
      <c r="H158" s="707">
        <v>1</v>
      </c>
      <c r="I158" s="8"/>
      <c r="J158" s="411" t="str">
        <f t="shared" si="24"/>
        <v>July</v>
      </c>
      <c r="K158" s="466"/>
      <c r="L158" s="466"/>
      <c r="M158" s="466"/>
      <c r="N158" s="1207"/>
      <c r="O158" s="572"/>
      <c r="P158" s="572"/>
      <c r="Q158" s="671">
        <v>2</v>
      </c>
    </row>
    <row r="159" spans="1:17">
      <c r="A159" s="430">
        <v>3</v>
      </c>
      <c r="B159" s="681" t="str">
        <f t="shared" si="23"/>
        <v>August</v>
      </c>
      <c r="C159" s="636">
        <v>2</v>
      </c>
      <c r="D159" s="636">
        <v>145</v>
      </c>
      <c r="E159" s="636">
        <v>21</v>
      </c>
      <c r="F159" s="1314">
        <f>+$F$35</f>
        <v>8.3180000000000007E-3</v>
      </c>
      <c r="G159" s="702">
        <f t="shared" si="25"/>
        <v>145</v>
      </c>
      <c r="H159" s="707">
        <v>1</v>
      </c>
      <c r="I159" s="8"/>
      <c r="J159" s="411" t="str">
        <f t="shared" si="24"/>
        <v>August</v>
      </c>
      <c r="K159" s="466"/>
      <c r="L159" s="466"/>
      <c r="M159" s="466"/>
      <c r="N159" s="1207"/>
      <c r="O159" s="572"/>
      <c r="P159" s="572"/>
      <c r="Q159" s="671">
        <v>3</v>
      </c>
    </row>
    <row r="160" spans="1:17">
      <c r="A160" s="430">
        <v>4</v>
      </c>
      <c r="B160" s="681" t="str">
        <f t="shared" si="23"/>
        <v>September</v>
      </c>
      <c r="C160" s="636">
        <v>2</v>
      </c>
      <c r="D160" s="636">
        <v>145</v>
      </c>
      <c r="E160" s="636">
        <v>20</v>
      </c>
      <c r="F160" s="1314">
        <f>+$F$36</f>
        <v>5.306E-3</v>
      </c>
      <c r="G160" s="702">
        <f t="shared" si="25"/>
        <v>145</v>
      </c>
      <c r="H160" s="707">
        <v>1</v>
      </c>
      <c r="I160" s="8"/>
      <c r="J160" s="411" t="str">
        <f t="shared" si="24"/>
        <v>September</v>
      </c>
      <c r="K160" s="466"/>
      <c r="L160" s="466"/>
      <c r="M160" s="466"/>
      <c r="N160" s="1207"/>
      <c r="O160" s="572"/>
      <c r="P160" s="572"/>
      <c r="Q160" s="671">
        <v>4</v>
      </c>
    </row>
    <row r="161" spans="1:17">
      <c r="A161" s="430">
        <v>5</v>
      </c>
      <c r="B161" s="681" t="str">
        <f t="shared" si="23"/>
        <v xml:space="preserve">October </v>
      </c>
      <c r="C161" s="636">
        <v>2</v>
      </c>
      <c r="D161" s="636">
        <v>145</v>
      </c>
      <c r="E161" s="636">
        <v>20</v>
      </c>
      <c r="F161" s="1314">
        <f>+$F$37</f>
        <v>-6.4400000000000004E-4</v>
      </c>
      <c r="G161" s="702">
        <f t="shared" si="25"/>
        <v>145</v>
      </c>
      <c r="H161" s="707">
        <v>0</v>
      </c>
      <c r="I161" s="8"/>
      <c r="J161" s="411" t="str">
        <f t="shared" si="24"/>
        <v xml:space="preserve">October </v>
      </c>
      <c r="K161" s="466"/>
      <c r="L161" s="466"/>
      <c r="M161" s="466"/>
      <c r="N161" s="1207"/>
      <c r="O161" s="572"/>
      <c r="P161" s="572"/>
      <c r="Q161" s="671">
        <v>5</v>
      </c>
    </row>
    <row r="162" spans="1:17">
      <c r="A162" s="430">
        <v>6</v>
      </c>
      <c r="B162" s="681" t="str">
        <f t="shared" si="23"/>
        <v>November</v>
      </c>
      <c r="C162" s="636">
        <v>2</v>
      </c>
      <c r="D162" s="636">
        <v>145</v>
      </c>
      <c r="E162" s="636">
        <v>21</v>
      </c>
      <c r="F162" s="1314">
        <f>+$F$38</f>
        <v>2.013E-3</v>
      </c>
      <c r="G162" s="702">
        <f t="shared" si="25"/>
        <v>145</v>
      </c>
      <c r="H162" s="707">
        <v>0</v>
      </c>
      <c r="I162" s="8"/>
      <c r="J162" s="411" t="str">
        <f t="shared" si="24"/>
        <v>November</v>
      </c>
      <c r="K162" s="466"/>
      <c r="L162" s="466"/>
      <c r="M162" s="466"/>
      <c r="N162" s="1229"/>
      <c r="O162" s="572"/>
      <c r="P162" s="572"/>
      <c r="Q162" s="671">
        <v>6</v>
      </c>
    </row>
    <row r="163" spans="1:17">
      <c r="A163" s="430">
        <v>7</v>
      </c>
      <c r="B163" s="681" t="str">
        <f t="shared" si="23"/>
        <v xml:space="preserve">December </v>
      </c>
      <c r="C163" s="636">
        <v>2</v>
      </c>
      <c r="D163" s="636">
        <v>145</v>
      </c>
      <c r="E163" s="636">
        <v>20</v>
      </c>
      <c r="F163" s="1314">
        <f>+$F$39</f>
        <v>1.9599999999999999E-4</v>
      </c>
      <c r="G163" s="702">
        <f t="shared" si="25"/>
        <v>145</v>
      </c>
      <c r="H163" s="707">
        <v>0</v>
      </c>
      <c r="I163" s="8"/>
      <c r="J163" s="411" t="str">
        <f t="shared" si="24"/>
        <v xml:space="preserve">December </v>
      </c>
      <c r="K163" s="466"/>
      <c r="L163" s="466"/>
      <c r="M163" s="466"/>
      <c r="N163" s="1207"/>
      <c r="O163" s="572"/>
      <c r="P163" s="572"/>
      <c r="Q163" s="671">
        <v>7</v>
      </c>
    </row>
    <row r="164" spans="1:17">
      <c r="A164" s="430">
        <v>8</v>
      </c>
      <c r="B164" s="681" t="str">
        <f t="shared" si="23"/>
        <v>January '14</v>
      </c>
      <c r="C164" s="636">
        <v>2</v>
      </c>
      <c r="D164" s="636">
        <v>145</v>
      </c>
      <c r="E164" s="636">
        <v>21</v>
      </c>
      <c r="F164" s="1314">
        <f>+$F$40</f>
        <v>6.0089999999999996E-3</v>
      </c>
      <c r="G164" s="702">
        <f t="shared" si="25"/>
        <v>145</v>
      </c>
      <c r="H164" s="707">
        <v>0</v>
      </c>
      <c r="I164" s="8"/>
      <c r="J164" s="411" t="str">
        <f t="shared" si="24"/>
        <v>January '14</v>
      </c>
      <c r="K164" s="466"/>
      <c r="L164" s="466"/>
      <c r="M164" s="466"/>
      <c r="N164" s="1207"/>
      <c r="O164" s="572"/>
      <c r="P164" s="572"/>
      <c r="Q164" s="671">
        <v>8</v>
      </c>
    </row>
    <row r="165" spans="1:17">
      <c r="A165" s="430">
        <v>9</v>
      </c>
      <c r="B165" s="681" t="str">
        <f t="shared" si="23"/>
        <v>February</v>
      </c>
      <c r="C165" s="636">
        <v>2</v>
      </c>
      <c r="D165" s="636">
        <v>145</v>
      </c>
      <c r="E165" s="636">
        <v>20</v>
      </c>
      <c r="F165" s="1314">
        <f>+$F$41</f>
        <v>2.3033999999999999E-2</v>
      </c>
      <c r="G165" s="702">
        <f t="shared" si="25"/>
        <v>145</v>
      </c>
      <c r="H165" s="707">
        <v>2</v>
      </c>
      <c r="I165" s="8"/>
      <c r="J165" s="411" t="str">
        <f t="shared" si="24"/>
        <v>February</v>
      </c>
      <c r="K165" s="466"/>
      <c r="L165" s="466"/>
      <c r="M165" s="466"/>
      <c r="N165" s="1207"/>
      <c r="O165" s="572"/>
      <c r="P165" s="572"/>
      <c r="Q165" s="671">
        <v>9</v>
      </c>
    </row>
    <row r="166" spans="1:17">
      <c r="A166" s="430">
        <v>10</v>
      </c>
      <c r="B166" s="681" t="str">
        <f t="shared" si="23"/>
        <v>March</v>
      </c>
      <c r="C166" s="636">
        <v>2</v>
      </c>
      <c r="D166" s="636">
        <v>145</v>
      </c>
      <c r="E166" s="636">
        <v>20</v>
      </c>
      <c r="F166" s="1314">
        <f>+$F$42</f>
        <v>3.9713999999999999E-2</v>
      </c>
      <c r="G166" s="702">
        <f t="shared" si="25"/>
        <v>145</v>
      </c>
      <c r="H166" s="707">
        <v>6</v>
      </c>
      <c r="I166" s="8"/>
      <c r="J166" s="411" t="str">
        <f t="shared" si="24"/>
        <v>March</v>
      </c>
      <c r="K166" s="466"/>
      <c r="L166" s="466"/>
      <c r="M166" s="466"/>
      <c r="N166" s="1207"/>
      <c r="O166" s="572"/>
      <c r="P166" s="572"/>
      <c r="Q166" s="671">
        <v>10</v>
      </c>
    </row>
    <row r="167" spans="1:17">
      <c r="A167" s="430">
        <v>11</v>
      </c>
      <c r="B167" s="681" t="str">
        <f t="shared" si="23"/>
        <v>April</v>
      </c>
      <c r="C167" s="636">
        <v>2</v>
      </c>
      <c r="D167" s="636">
        <v>145</v>
      </c>
      <c r="E167" s="636">
        <v>21</v>
      </c>
      <c r="F167" s="1314">
        <f>+$F$43</f>
        <v>3.0424E-2</v>
      </c>
      <c r="G167" s="702">
        <f t="shared" si="25"/>
        <v>145</v>
      </c>
      <c r="H167" s="707">
        <v>5</v>
      </c>
      <c r="I167" s="8"/>
      <c r="J167" s="411" t="str">
        <f t="shared" si="24"/>
        <v>April</v>
      </c>
      <c r="K167" s="466"/>
      <c r="L167" s="466"/>
      <c r="M167" s="466"/>
      <c r="N167" s="1207"/>
      <c r="O167" s="572"/>
      <c r="P167" s="572"/>
      <c r="Q167" s="671">
        <v>11</v>
      </c>
    </row>
    <row r="168" spans="1:17">
      <c r="A168" s="430">
        <v>12</v>
      </c>
      <c r="B168" s="681" t="str">
        <f t="shared" si="23"/>
        <v>May</v>
      </c>
      <c r="C168" s="636">
        <v>2</v>
      </c>
      <c r="D168" s="636">
        <v>145</v>
      </c>
      <c r="E168" s="636">
        <v>20</v>
      </c>
      <c r="F168" s="1314">
        <f>+$F$44</f>
        <v>1.0907999999999999E-2</v>
      </c>
      <c r="G168" s="702">
        <f t="shared" si="25"/>
        <v>145</v>
      </c>
      <c r="H168" s="707">
        <v>2</v>
      </c>
      <c r="I168" s="8"/>
      <c r="J168" s="411" t="str">
        <f t="shared" si="24"/>
        <v>May</v>
      </c>
      <c r="K168" s="466"/>
      <c r="L168" s="466"/>
      <c r="M168" s="466"/>
      <c r="N168" s="1208"/>
      <c r="O168" s="572"/>
      <c r="P168" s="572"/>
      <c r="Q168" s="671">
        <v>12</v>
      </c>
    </row>
    <row r="169" spans="1:17">
      <c r="A169" s="430">
        <v>13</v>
      </c>
      <c r="B169" s="705" t="s">
        <v>864</v>
      </c>
      <c r="C169" s="389">
        <f>SUM(C157:C168)</f>
        <v>24</v>
      </c>
      <c r="D169" s="389">
        <f>SUM(D157:D168)</f>
        <v>1740</v>
      </c>
      <c r="E169" s="386">
        <f>SUM(E157:E168)</f>
        <v>245</v>
      </c>
      <c r="F169" s="1270" t="s">
        <v>1758</v>
      </c>
      <c r="G169" s="389">
        <f>SUM(G157:G168)</f>
        <v>1740</v>
      </c>
      <c r="H169" s="387">
        <f>SUM(H157:H168)</f>
        <v>19</v>
      </c>
      <c r="I169" s="8"/>
      <c r="J169" s="685" t="s">
        <v>864</v>
      </c>
      <c r="K169" s="389">
        <f>SUM(K157:K168)</f>
        <v>0</v>
      </c>
      <c r="L169" s="389">
        <f>SUM(L157:L168)</f>
        <v>0</v>
      </c>
      <c r="M169" s="386">
        <f>SUM(M157:M168)</f>
        <v>0</v>
      </c>
      <c r="N169" s="1270" t="s">
        <v>1758</v>
      </c>
      <c r="O169" s="389">
        <f>SUM(O157:O168)</f>
        <v>0</v>
      </c>
      <c r="P169" s="386">
        <f>SUM(P157:P168)</f>
        <v>0</v>
      </c>
      <c r="Q169" s="678">
        <v>13</v>
      </c>
    </row>
    <row r="170" spans="1:17">
      <c r="A170" s="430"/>
      <c r="B170" s="724" t="s">
        <v>996</v>
      </c>
      <c r="C170" s="687"/>
      <c r="D170" s="471"/>
      <c r="E170" s="471"/>
      <c r="F170" s="471"/>
      <c r="G170" s="471"/>
      <c r="H170" s="725"/>
      <c r="I170" s="8"/>
      <c r="J170" s="686" t="s">
        <v>996</v>
      </c>
      <c r="K170" s="687"/>
      <c r="L170" s="471"/>
      <c r="M170" s="471"/>
      <c r="N170" s="471"/>
      <c r="O170" s="471"/>
      <c r="P170" s="665"/>
      <c r="Q170" s="75"/>
    </row>
    <row r="171" spans="1:17">
      <c r="A171" s="430"/>
      <c r="B171" s="724"/>
      <c r="C171" s="687"/>
      <c r="D171" s="471"/>
      <c r="E171" s="471"/>
      <c r="F171" s="471"/>
      <c r="G171" s="471"/>
      <c r="H171" s="725"/>
      <c r="I171" s="8"/>
      <c r="J171" s="686"/>
      <c r="K171" s="687"/>
      <c r="L171" s="471"/>
      <c r="M171" s="471"/>
      <c r="N171" s="471"/>
      <c r="O171" s="471"/>
      <c r="P171" s="665"/>
      <c r="Q171" s="75"/>
    </row>
    <row r="172" spans="1:17" ht="15.75" thickBot="1">
      <c r="A172" s="430"/>
      <c r="B172" s="724"/>
      <c r="C172" s="687"/>
      <c r="D172" s="471"/>
      <c r="E172" s="471"/>
      <c r="F172" s="471"/>
      <c r="G172" s="471"/>
      <c r="H172" s="725"/>
      <c r="I172" s="8"/>
      <c r="J172" s="686"/>
      <c r="K172" s="687"/>
      <c r="L172" s="471"/>
      <c r="M172" s="471"/>
      <c r="N172" s="471"/>
      <c r="O172" s="471"/>
      <c r="P172" s="665"/>
      <c r="Q172" s="75"/>
    </row>
    <row r="173" spans="1:17" ht="15.75" thickTop="1">
      <c r="A173" s="73"/>
      <c r="B173" s="726" t="s">
        <v>1001</v>
      </c>
      <c r="C173" s="1215">
        <v>610</v>
      </c>
      <c r="D173" s="692"/>
      <c r="E173" s="1224" t="s">
        <v>616</v>
      </c>
      <c r="F173" s="692"/>
      <c r="G173" s="1215"/>
      <c r="H173" s="727"/>
      <c r="I173" s="8"/>
      <c r="J173" s="691" t="s">
        <v>1001</v>
      </c>
      <c r="K173" s="1215"/>
      <c r="L173" s="692"/>
      <c r="M173" s="692" t="s">
        <v>1002</v>
      </c>
      <c r="N173" s="692"/>
      <c r="O173" s="1215"/>
      <c r="P173" s="693"/>
      <c r="Q173" s="694"/>
    </row>
    <row r="174" spans="1:17">
      <c r="A174" s="73"/>
      <c r="B174" s="668" t="s">
        <v>381</v>
      </c>
      <c r="C174" s="666" t="s">
        <v>381</v>
      </c>
      <c r="D174" s="667" t="s">
        <v>381</v>
      </c>
      <c r="E174" s="667" t="s">
        <v>381</v>
      </c>
      <c r="F174" s="666" t="s">
        <v>381</v>
      </c>
      <c r="G174" s="668" t="s">
        <v>1004</v>
      </c>
      <c r="H174" s="700" t="s">
        <v>381</v>
      </c>
      <c r="I174" s="8"/>
      <c r="J174" s="430" t="s">
        <v>381</v>
      </c>
      <c r="K174" s="666" t="s">
        <v>381</v>
      </c>
      <c r="L174" s="667" t="s">
        <v>381</v>
      </c>
      <c r="M174" s="667" t="s">
        <v>381</v>
      </c>
      <c r="N174" s="666" t="s">
        <v>381</v>
      </c>
      <c r="O174" s="668" t="s">
        <v>1004</v>
      </c>
      <c r="P174" s="667" t="s">
        <v>381</v>
      </c>
      <c r="Q174" s="669"/>
    </row>
    <row r="175" spans="1:17">
      <c r="A175" s="430" t="s">
        <v>1468</v>
      </c>
      <c r="B175" s="668" t="s">
        <v>1006</v>
      </c>
      <c r="C175" s="666" t="s">
        <v>1007</v>
      </c>
      <c r="D175" s="668" t="s">
        <v>839</v>
      </c>
      <c r="E175" s="667" t="s">
        <v>840</v>
      </c>
      <c r="F175" s="666" t="s">
        <v>841</v>
      </c>
      <c r="G175" s="668" t="s">
        <v>842</v>
      </c>
      <c r="H175" s="671" t="s">
        <v>1323</v>
      </c>
      <c r="I175" s="8"/>
      <c r="J175" s="430" t="s">
        <v>1006</v>
      </c>
      <c r="K175" s="666" t="s">
        <v>1007</v>
      </c>
      <c r="L175" s="668" t="s">
        <v>839</v>
      </c>
      <c r="M175" s="667" t="s">
        <v>840</v>
      </c>
      <c r="N175" s="666" t="s">
        <v>841</v>
      </c>
      <c r="O175" s="668" t="s">
        <v>842</v>
      </c>
      <c r="P175" s="668" t="s">
        <v>1323</v>
      </c>
      <c r="Q175" s="671" t="s">
        <v>1468</v>
      </c>
    </row>
    <row r="176" spans="1:17">
      <c r="A176" s="430" t="s">
        <v>1471</v>
      </c>
      <c r="B176" s="668"/>
      <c r="C176" s="666" t="s">
        <v>843</v>
      </c>
      <c r="D176" s="667"/>
      <c r="E176" s="668" t="s">
        <v>844</v>
      </c>
      <c r="F176" s="666" t="s">
        <v>845</v>
      </c>
      <c r="G176" s="668" t="s">
        <v>846</v>
      </c>
      <c r="H176" s="700" t="s">
        <v>844</v>
      </c>
      <c r="I176" s="8"/>
      <c r="J176" s="430"/>
      <c r="K176" s="666" t="s">
        <v>843</v>
      </c>
      <c r="L176" s="667"/>
      <c r="M176" s="668" t="s">
        <v>844</v>
      </c>
      <c r="N176" s="666" t="s">
        <v>845</v>
      </c>
      <c r="O176" s="668" t="s">
        <v>846</v>
      </c>
      <c r="P176" s="667" t="s">
        <v>844</v>
      </c>
      <c r="Q176" s="671" t="s">
        <v>1471</v>
      </c>
    </row>
    <row r="177" spans="1:17">
      <c r="A177" s="430" t="s">
        <v>381</v>
      </c>
      <c r="B177" s="676" t="s">
        <v>1574</v>
      </c>
      <c r="C177" s="675" t="s">
        <v>1575</v>
      </c>
      <c r="D177" s="676" t="s">
        <v>1576</v>
      </c>
      <c r="E177" s="676" t="s">
        <v>1577</v>
      </c>
      <c r="F177" s="675" t="s">
        <v>1578</v>
      </c>
      <c r="G177" s="676" t="s">
        <v>2102</v>
      </c>
      <c r="H177" s="701" t="s">
        <v>2103</v>
      </c>
      <c r="I177" s="8"/>
      <c r="J177" s="674" t="s">
        <v>1574</v>
      </c>
      <c r="K177" s="675" t="s">
        <v>1575</v>
      </c>
      <c r="L177" s="676" t="s">
        <v>1576</v>
      </c>
      <c r="M177" s="676" t="s">
        <v>1577</v>
      </c>
      <c r="N177" s="675" t="s">
        <v>1578</v>
      </c>
      <c r="O177" s="676" t="s">
        <v>2102</v>
      </c>
      <c r="P177" s="677" t="s">
        <v>2103</v>
      </c>
      <c r="Q177" s="678"/>
    </row>
    <row r="178" spans="1:17">
      <c r="A178" s="722">
        <v>14</v>
      </c>
      <c r="B178" s="723" t="str">
        <f t="shared" ref="B178:B189" si="26">B33</f>
        <v>June '13</v>
      </c>
      <c r="C178" s="679">
        <v>12</v>
      </c>
      <c r="D178" s="679">
        <v>12045</v>
      </c>
      <c r="E178" s="680">
        <v>1572</v>
      </c>
      <c r="F178" s="1314">
        <f>+$F$33</f>
        <v>4.4660000000000004E-3</v>
      </c>
      <c r="G178" s="679">
        <f>+D178</f>
        <v>12045</v>
      </c>
      <c r="H178" s="739">
        <v>55</v>
      </c>
      <c r="I178" s="8"/>
      <c r="J178" s="654" t="str">
        <f t="shared" ref="J178:J189" si="27">B33</f>
        <v>June '13</v>
      </c>
      <c r="K178" s="679"/>
      <c r="L178" s="679"/>
      <c r="M178" s="680"/>
      <c r="N178" s="1209"/>
      <c r="O178" s="679"/>
      <c r="P178" s="682"/>
      <c r="Q178" s="683">
        <v>14</v>
      </c>
    </row>
    <row r="179" spans="1:17">
      <c r="A179" s="430">
        <v>15</v>
      </c>
      <c r="B179" s="681" t="str">
        <f t="shared" si="26"/>
        <v>July</v>
      </c>
      <c r="C179" s="466">
        <v>12</v>
      </c>
      <c r="D179" s="466">
        <v>12045</v>
      </c>
      <c r="E179" s="466">
        <v>1573</v>
      </c>
      <c r="F179" s="1314">
        <f>+$F$34</f>
        <v>7.3169999999999997E-3</v>
      </c>
      <c r="G179" s="679">
        <f t="shared" ref="G179:G189" si="28">+D179</f>
        <v>12045</v>
      </c>
      <c r="H179" s="707">
        <v>88</v>
      </c>
      <c r="I179" s="8"/>
      <c r="J179" s="411" t="str">
        <f t="shared" si="27"/>
        <v>July</v>
      </c>
      <c r="K179" s="466"/>
      <c r="L179" s="466"/>
      <c r="M179" s="466"/>
      <c r="N179" s="1209"/>
      <c r="O179" s="466"/>
      <c r="P179" s="572"/>
      <c r="Q179" s="671">
        <v>15</v>
      </c>
    </row>
    <row r="180" spans="1:17">
      <c r="A180" s="430">
        <v>16</v>
      </c>
      <c r="B180" s="681" t="str">
        <f t="shared" si="26"/>
        <v>August</v>
      </c>
      <c r="C180" s="466">
        <v>12</v>
      </c>
      <c r="D180" s="466">
        <v>12045</v>
      </c>
      <c r="E180" s="466">
        <v>2324</v>
      </c>
      <c r="F180" s="1314">
        <f>+$F$35</f>
        <v>8.3180000000000007E-3</v>
      </c>
      <c r="G180" s="679">
        <f t="shared" si="28"/>
        <v>12045</v>
      </c>
      <c r="H180" s="707">
        <v>100</v>
      </c>
      <c r="I180" s="8"/>
      <c r="J180" s="411" t="str">
        <f t="shared" si="27"/>
        <v>August</v>
      </c>
      <c r="K180" s="466"/>
      <c r="L180" s="466"/>
      <c r="M180" s="466"/>
      <c r="N180" s="1209"/>
      <c r="O180" s="466"/>
      <c r="P180" s="572"/>
      <c r="Q180" s="671">
        <v>16</v>
      </c>
    </row>
    <row r="181" spans="1:17">
      <c r="A181" s="430">
        <v>17</v>
      </c>
      <c r="B181" s="681" t="str">
        <f t="shared" si="26"/>
        <v>September</v>
      </c>
      <c r="C181" s="466">
        <v>12</v>
      </c>
      <c r="D181" s="466">
        <v>12045</v>
      </c>
      <c r="E181" s="466">
        <v>1572</v>
      </c>
      <c r="F181" s="1314">
        <f>+$F$36</f>
        <v>5.306E-3</v>
      </c>
      <c r="G181" s="679">
        <f t="shared" si="28"/>
        <v>12045</v>
      </c>
      <c r="H181" s="707">
        <v>61</v>
      </c>
      <c r="I181" s="8"/>
      <c r="J181" s="411" t="str">
        <f t="shared" si="27"/>
        <v>September</v>
      </c>
      <c r="K181" s="466"/>
      <c r="L181" s="466"/>
      <c r="M181" s="466"/>
      <c r="N181" s="1209"/>
      <c r="O181" s="466"/>
      <c r="P181" s="572"/>
      <c r="Q181" s="671">
        <v>17</v>
      </c>
    </row>
    <row r="182" spans="1:17">
      <c r="A182" s="430">
        <v>18</v>
      </c>
      <c r="B182" s="681" t="str">
        <f t="shared" si="26"/>
        <v xml:space="preserve">October </v>
      </c>
      <c r="C182" s="466">
        <v>12</v>
      </c>
      <c r="D182" s="466">
        <v>12115</v>
      </c>
      <c r="E182" s="466">
        <v>1579</v>
      </c>
      <c r="F182" s="1314">
        <f>+$F$37</f>
        <v>-6.4400000000000004E-4</v>
      </c>
      <c r="G182" s="679">
        <f t="shared" si="28"/>
        <v>12115</v>
      </c>
      <c r="H182" s="707">
        <v>-6</v>
      </c>
      <c r="I182" s="8"/>
      <c r="J182" s="411" t="str">
        <f t="shared" si="27"/>
        <v xml:space="preserve">October </v>
      </c>
      <c r="K182" s="466"/>
      <c r="L182" s="466"/>
      <c r="M182" s="466"/>
      <c r="N182" s="1209"/>
      <c r="O182" s="466"/>
      <c r="P182" s="572"/>
      <c r="Q182" s="671">
        <v>18</v>
      </c>
    </row>
    <row r="183" spans="1:17">
      <c r="A183" s="430">
        <v>19</v>
      </c>
      <c r="B183" s="681" t="str">
        <f t="shared" si="26"/>
        <v>November</v>
      </c>
      <c r="C183" s="1320">
        <v>12</v>
      </c>
      <c r="D183" s="466">
        <v>11975</v>
      </c>
      <c r="E183" s="466">
        <v>1566</v>
      </c>
      <c r="F183" s="1314">
        <f>+$F$38</f>
        <v>2.013E-3</v>
      </c>
      <c r="G183" s="679">
        <f t="shared" si="28"/>
        <v>11975</v>
      </c>
      <c r="H183" s="707">
        <v>23</v>
      </c>
      <c r="I183" s="8"/>
      <c r="J183" s="411" t="str">
        <f t="shared" si="27"/>
        <v>November</v>
      </c>
      <c r="K183" s="466"/>
      <c r="L183" s="466"/>
      <c r="M183" s="466"/>
      <c r="N183" s="1229"/>
      <c r="O183" s="466"/>
      <c r="P183" s="572"/>
      <c r="Q183" s="671">
        <v>19</v>
      </c>
    </row>
    <row r="184" spans="1:17">
      <c r="A184" s="430">
        <v>20</v>
      </c>
      <c r="B184" s="681" t="str">
        <f t="shared" si="26"/>
        <v xml:space="preserve">December </v>
      </c>
      <c r="C184" s="466">
        <v>12</v>
      </c>
      <c r="D184" s="466">
        <v>12000</v>
      </c>
      <c r="E184" s="466">
        <v>1565</v>
      </c>
      <c r="F184" s="1314">
        <f>+$F$39</f>
        <v>1.9599999999999999E-4</v>
      </c>
      <c r="G184" s="679">
        <f t="shared" si="28"/>
        <v>12000</v>
      </c>
      <c r="H184" s="707">
        <v>2</v>
      </c>
      <c r="I184" s="8"/>
      <c r="J184" s="411" t="str">
        <f t="shared" si="27"/>
        <v xml:space="preserve">December </v>
      </c>
      <c r="K184" s="466"/>
      <c r="L184" s="466"/>
      <c r="M184" s="466"/>
      <c r="N184" s="1209"/>
      <c r="O184" s="466"/>
      <c r="P184" s="572"/>
      <c r="Q184" s="671">
        <v>20</v>
      </c>
    </row>
    <row r="185" spans="1:17">
      <c r="A185" s="430">
        <v>21</v>
      </c>
      <c r="B185" s="681" t="str">
        <f t="shared" si="26"/>
        <v>January '14</v>
      </c>
      <c r="C185" s="466">
        <v>12</v>
      </c>
      <c r="D185" s="466">
        <v>12030</v>
      </c>
      <c r="E185" s="466">
        <v>1571</v>
      </c>
      <c r="F185" s="1314">
        <f>+$F$40</f>
        <v>6.0089999999999996E-3</v>
      </c>
      <c r="G185" s="679">
        <f t="shared" si="28"/>
        <v>12030</v>
      </c>
      <c r="H185" s="707">
        <v>69</v>
      </c>
      <c r="I185" s="8"/>
      <c r="J185" s="411" t="str">
        <f t="shared" si="27"/>
        <v>January '14</v>
      </c>
      <c r="K185" s="466"/>
      <c r="L185" s="466"/>
      <c r="M185" s="466"/>
      <c r="N185" s="1209"/>
      <c r="O185" s="466"/>
      <c r="P185" s="572"/>
      <c r="Q185" s="671">
        <v>21</v>
      </c>
    </row>
    <row r="186" spans="1:17">
      <c r="A186" s="430">
        <v>22</v>
      </c>
      <c r="B186" s="681" t="str">
        <f t="shared" si="26"/>
        <v>February</v>
      </c>
      <c r="C186" s="466">
        <v>12</v>
      </c>
      <c r="D186" s="466">
        <v>12030</v>
      </c>
      <c r="E186" s="466">
        <v>1571</v>
      </c>
      <c r="F186" s="1314">
        <f>+$F$41</f>
        <v>2.3033999999999999E-2</v>
      </c>
      <c r="G186" s="679">
        <f t="shared" si="28"/>
        <v>12030</v>
      </c>
      <c r="H186" s="707">
        <v>273</v>
      </c>
      <c r="I186" s="8"/>
      <c r="J186" s="411" t="str">
        <f t="shared" si="27"/>
        <v>February</v>
      </c>
      <c r="K186" s="466"/>
      <c r="L186" s="466"/>
      <c r="M186" s="466"/>
      <c r="N186" s="1209"/>
      <c r="O186" s="466"/>
      <c r="P186" s="572"/>
      <c r="Q186" s="671">
        <v>22</v>
      </c>
    </row>
    <row r="187" spans="1:17">
      <c r="A187" s="430">
        <v>23</v>
      </c>
      <c r="B187" s="681" t="str">
        <f t="shared" si="26"/>
        <v>March</v>
      </c>
      <c r="C187" s="466">
        <v>12</v>
      </c>
      <c r="D187" s="466">
        <v>12030</v>
      </c>
      <c r="E187" s="466">
        <v>1570</v>
      </c>
      <c r="F187" s="1314">
        <f>+$F$42</f>
        <v>3.9713999999999999E-2</v>
      </c>
      <c r="G187" s="679">
        <f t="shared" si="28"/>
        <v>12030</v>
      </c>
      <c r="H187" s="707">
        <v>478</v>
      </c>
      <c r="I187" s="8"/>
      <c r="J187" s="411" t="str">
        <f t="shared" si="27"/>
        <v>March</v>
      </c>
      <c r="K187" s="466"/>
      <c r="L187" s="466"/>
      <c r="M187" s="466"/>
      <c r="N187" s="1209"/>
      <c r="O187" s="466"/>
      <c r="P187" s="572"/>
      <c r="Q187" s="671">
        <v>23</v>
      </c>
    </row>
    <row r="188" spans="1:17">
      <c r="A188" s="430">
        <v>24</v>
      </c>
      <c r="B188" s="681" t="str">
        <f t="shared" si="26"/>
        <v>April</v>
      </c>
      <c r="C188" s="466">
        <v>12</v>
      </c>
      <c r="D188" s="466">
        <v>12030</v>
      </c>
      <c r="E188" s="466">
        <v>1570</v>
      </c>
      <c r="F188" s="1314">
        <f>+$F$43</f>
        <v>3.0424E-2</v>
      </c>
      <c r="G188" s="679">
        <f t="shared" si="28"/>
        <v>12030</v>
      </c>
      <c r="H188" s="707">
        <v>365</v>
      </c>
      <c r="I188" s="8"/>
      <c r="J188" s="411" t="str">
        <f t="shared" si="27"/>
        <v>April</v>
      </c>
      <c r="K188" s="466"/>
      <c r="L188" s="466"/>
      <c r="M188" s="466"/>
      <c r="N188" s="1209"/>
      <c r="O188" s="466"/>
      <c r="P188" s="572"/>
      <c r="Q188" s="671">
        <v>24</v>
      </c>
    </row>
    <row r="189" spans="1:17">
      <c r="A189" s="430">
        <v>25</v>
      </c>
      <c r="B189" s="681" t="str">
        <f t="shared" si="26"/>
        <v>May</v>
      </c>
      <c r="C189" s="466">
        <v>12</v>
      </c>
      <c r="D189" s="466">
        <v>12030</v>
      </c>
      <c r="E189" s="466">
        <v>1570</v>
      </c>
      <c r="F189" s="1314">
        <f>+$F$44</f>
        <v>1.0907999999999999E-2</v>
      </c>
      <c r="G189" s="679">
        <f t="shared" si="28"/>
        <v>12030</v>
      </c>
      <c r="H189" s="740">
        <v>127</v>
      </c>
      <c r="I189" s="8"/>
      <c r="J189" s="411" t="str">
        <f t="shared" si="27"/>
        <v>May</v>
      </c>
      <c r="K189" s="466"/>
      <c r="L189" s="466"/>
      <c r="M189" s="466"/>
      <c r="N189" s="1209"/>
      <c r="O189" s="461"/>
      <c r="P189" s="384"/>
      <c r="Q189" s="671">
        <v>25</v>
      </c>
    </row>
    <row r="190" spans="1:17">
      <c r="A190" s="430">
        <v>26</v>
      </c>
      <c r="B190" s="705" t="s">
        <v>864</v>
      </c>
      <c r="C190" s="389">
        <f>SUM(C178:C189)</f>
        <v>144</v>
      </c>
      <c r="D190" s="389">
        <f>SUM(D178:D189)</f>
        <v>144420</v>
      </c>
      <c r="E190" s="386">
        <f>SUM(E178:E189)</f>
        <v>19603</v>
      </c>
      <c r="F190" s="1270" t="s">
        <v>1758</v>
      </c>
      <c r="G190" s="389">
        <f>SUM(G178:G189)</f>
        <v>144420</v>
      </c>
      <c r="H190" s="387">
        <f>SUM(H178:H189)</f>
        <v>1635</v>
      </c>
      <c r="I190" s="8"/>
      <c r="J190" s="685" t="s">
        <v>864</v>
      </c>
      <c r="K190" s="389">
        <f>SUM(K178:K189)</f>
        <v>0</v>
      </c>
      <c r="L190" s="389">
        <f>SUM(L178:L189)</f>
        <v>0</v>
      </c>
      <c r="M190" s="386">
        <f>SUM(M178:M189)</f>
        <v>0</v>
      </c>
      <c r="N190" s="1270" t="s">
        <v>1758</v>
      </c>
      <c r="O190" s="389">
        <f>SUM(O178:O189)</f>
        <v>0</v>
      </c>
      <c r="P190" s="386">
        <f>SUM(P178:P189)</f>
        <v>0</v>
      </c>
      <c r="Q190" s="678">
        <v>26</v>
      </c>
    </row>
    <row r="191" spans="1:17">
      <c r="A191" s="430" t="s">
        <v>381</v>
      </c>
      <c r="B191" s="728" t="s">
        <v>996</v>
      </c>
      <c r="C191" s="467"/>
      <c r="D191" s="467"/>
      <c r="E191" s="467"/>
      <c r="F191" s="467"/>
      <c r="G191" s="704"/>
      <c r="H191" s="730"/>
      <c r="I191" s="8"/>
      <c r="J191" s="703" t="s">
        <v>996</v>
      </c>
      <c r="K191" s="467"/>
      <c r="L191" s="467"/>
      <c r="M191" s="467"/>
      <c r="N191" s="467"/>
      <c r="O191" s="704"/>
      <c r="P191" s="704"/>
      <c r="Q191" s="419"/>
    </row>
    <row r="192" spans="1:17">
      <c r="A192" s="430"/>
      <c r="B192" s="728"/>
      <c r="C192" s="467"/>
      <c r="D192" s="467"/>
      <c r="E192" s="467"/>
      <c r="F192" s="467"/>
      <c r="G192" s="704"/>
      <c r="H192" s="730"/>
      <c r="I192" s="8"/>
      <c r="J192" s="703"/>
      <c r="K192" s="467"/>
      <c r="L192" s="467"/>
      <c r="M192" s="467"/>
      <c r="N192" s="467"/>
      <c r="O192" s="704"/>
      <c r="P192" s="704"/>
      <c r="Q192" s="419"/>
    </row>
    <row r="193" spans="1:17">
      <c r="A193" s="430"/>
      <c r="B193" s="728"/>
      <c r="C193" s="467"/>
      <c r="D193" s="467"/>
      <c r="E193" s="465"/>
      <c r="F193" s="467"/>
      <c r="G193" s="467"/>
      <c r="H193" s="707"/>
      <c r="I193" s="8"/>
      <c r="J193" s="703"/>
      <c r="K193" s="467"/>
      <c r="L193" s="467"/>
      <c r="M193" s="465"/>
      <c r="N193" s="467"/>
      <c r="O193" s="467"/>
      <c r="P193" s="467"/>
      <c r="Q193" s="419"/>
    </row>
    <row r="194" spans="1:17" ht="15.75" thickBot="1">
      <c r="A194" s="430"/>
      <c r="B194" s="732"/>
      <c r="C194" s="467"/>
      <c r="D194" s="467"/>
      <c r="E194" s="467"/>
      <c r="F194" s="704"/>
      <c r="G194" s="471"/>
      <c r="H194" s="731"/>
      <c r="I194" s="8"/>
      <c r="J194" s="708"/>
      <c r="K194" s="467"/>
      <c r="L194" s="467"/>
      <c r="M194" s="467"/>
      <c r="N194" s="704"/>
      <c r="O194" s="471"/>
      <c r="P194" s="709"/>
      <c r="Q194" s="75"/>
    </row>
    <row r="195" spans="1:17" ht="15.75" thickTop="1">
      <c r="A195" s="430"/>
      <c r="B195" s="726" t="s">
        <v>1001</v>
      </c>
      <c r="C195" s="1215"/>
      <c r="D195" s="692"/>
      <c r="E195" s="692" t="s">
        <v>1002</v>
      </c>
      <c r="F195" s="692"/>
      <c r="G195" s="1215"/>
      <c r="H195" s="727"/>
      <c r="I195" s="8"/>
      <c r="J195" s="691" t="s">
        <v>1001</v>
      </c>
      <c r="K195" s="1215"/>
      <c r="L195" s="692"/>
      <c r="M195" s="692" t="s">
        <v>1002</v>
      </c>
      <c r="N195" s="692"/>
      <c r="O195" s="1215"/>
      <c r="P195" s="693"/>
      <c r="Q195" s="694"/>
    </row>
    <row r="196" spans="1:17">
      <c r="A196" s="430"/>
      <c r="B196" s="668" t="s">
        <v>381</v>
      </c>
      <c r="C196" s="666" t="s">
        <v>381</v>
      </c>
      <c r="D196" s="667" t="s">
        <v>381</v>
      </c>
      <c r="E196" s="667" t="s">
        <v>381</v>
      </c>
      <c r="F196" s="666" t="s">
        <v>381</v>
      </c>
      <c r="G196" s="668" t="s">
        <v>1004</v>
      </c>
      <c r="H196" s="700" t="s">
        <v>381</v>
      </c>
      <c r="I196" s="8"/>
      <c r="J196" s="430" t="s">
        <v>381</v>
      </c>
      <c r="K196" s="666" t="s">
        <v>381</v>
      </c>
      <c r="L196" s="667" t="s">
        <v>381</v>
      </c>
      <c r="M196" s="667" t="s">
        <v>381</v>
      </c>
      <c r="N196" s="666" t="s">
        <v>381</v>
      </c>
      <c r="O196" s="668" t="s">
        <v>1004</v>
      </c>
      <c r="P196" s="667" t="s">
        <v>381</v>
      </c>
      <c r="Q196" s="669"/>
    </row>
    <row r="197" spans="1:17">
      <c r="A197" s="430" t="s">
        <v>1468</v>
      </c>
      <c r="B197" s="668" t="s">
        <v>1006</v>
      </c>
      <c r="C197" s="666" t="s">
        <v>1007</v>
      </c>
      <c r="D197" s="668" t="s">
        <v>839</v>
      </c>
      <c r="E197" s="667" t="s">
        <v>840</v>
      </c>
      <c r="F197" s="666" t="s">
        <v>841</v>
      </c>
      <c r="G197" s="668" t="s">
        <v>842</v>
      </c>
      <c r="H197" s="671" t="s">
        <v>1323</v>
      </c>
      <c r="I197" s="8"/>
      <c r="J197" s="430" t="s">
        <v>1006</v>
      </c>
      <c r="K197" s="666" t="s">
        <v>1007</v>
      </c>
      <c r="L197" s="668" t="s">
        <v>839</v>
      </c>
      <c r="M197" s="667" t="s">
        <v>840</v>
      </c>
      <c r="N197" s="666" t="s">
        <v>841</v>
      </c>
      <c r="O197" s="668" t="s">
        <v>842</v>
      </c>
      <c r="P197" s="668" t="s">
        <v>1323</v>
      </c>
      <c r="Q197" s="671" t="s">
        <v>1468</v>
      </c>
    </row>
    <row r="198" spans="1:17">
      <c r="A198" s="430" t="s">
        <v>1471</v>
      </c>
      <c r="B198" s="668"/>
      <c r="C198" s="666" t="s">
        <v>843</v>
      </c>
      <c r="D198" s="667"/>
      <c r="E198" s="668" t="s">
        <v>844</v>
      </c>
      <c r="F198" s="666" t="s">
        <v>845</v>
      </c>
      <c r="G198" s="668" t="s">
        <v>846</v>
      </c>
      <c r="H198" s="700" t="s">
        <v>844</v>
      </c>
      <c r="I198" s="8"/>
      <c r="J198" s="430"/>
      <c r="K198" s="666" t="s">
        <v>843</v>
      </c>
      <c r="L198" s="667"/>
      <c r="M198" s="668" t="s">
        <v>844</v>
      </c>
      <c r="N198" s="666" t="s">
        <v>845</v>
      </c>
      <c r="O198" s="668" t="s">
        <v>846</v>
      </c>
      <c r="P198" s="667" t="s">
        <v>844</v>
      </c>
      <c r="Q198" s="671" t="s">
        <v>1471</v>
      </c>
    </row>
    <row r="199" spans="1:17">
      <c r="A199" s="430"/>
      <c r="B199" s="676" t="s">
        <v>1574</v>
      </c>
      <c r="C199" s="675" t="s">
        <v>1575</v>
      </c>
      <c r="D199" s="676" t="s">
        <v>1576</v>
      </c>
      <c r="E199" s="676" t="s">
        <v>1577</v>
      </c>
      <c r="F199" s="675" t="s">
        <v>1578</v>
      </c>
      <c r="G199" s="676" t="s">
        <v>2102</v>
      </c>
      <c r="H199" s="701" t="s">
        <v>2103</v>
      </c>
      <c r="I199" s="8"/>
      <c r="J199" s="674" t="s">
        <v>1574</v>
      </c>
      <c r="K199" s="675" t="s">
        <v>1575</v>
      </c>
      <c r="L199" s="676" t="s">
        <v>1576</v>
      </c>
      <c r="M199" s="676" t="s">
        <v>1577</v>
      </c>
      <c r="N199" s="675" t="s">
        <v>1578</v>
      </c>
      <c r="O199" s="676" t="s">
        <v>2102</v>
      </c>
      <c r="P199" s="677" t="s">
        <v>2103</v>
      </c>
      <c r="Q199" s="678"/>
    </row>
    <row r="200" spans="1:17">
      <c r="A200" s="722">
        <v>27</v>
      </c>
      <c r="B200" s="723" t="str">
        <f t="shared" ref="B200:B211" si="29">B33</f>
        <v>June '13</v>
      </c>
      <c r="C200" s="679"/>
      <c r="D200" s="679"/>
      <c r="E200" s="680"/>
      <c r="F200" s="1209"/>
      <c r="G200" s="679"/>
      <c r="H200" s="739"/>
      <c r="I200" s="8"/>
      <c r="J200" s="654" t="str">
        <f t="shared" ref="J200:J211" si="30">B33</f>
        <v>June '13</v>
      </c>
      <c r="K200" s="679"/>
      <c r="L200" s="679"/>
      <c r="M200" s="680"/>
      <c r="N200" s="1209"/>
      <c r="O200" s="679"/>
      <c r="P200" s="682"/>
      <c r="Q200" s="683">
        <v>27</v>
      </c>
    </row>
    <row r="201" spans="1:17">
      <c r="A201" s="430">
        <v>28</v>
      </c>
      <c r="B201" s="681" t="str">
        <f t="shared" si="29"/>
        <v>July</v>
      </c>
      <c r="C201" s="466"/>
      <c r="D201" s="466"/>
      <c r="E201" s="466"/>
      <c r="F201" s="1209"/>
      <c r="G201" s="466"/>
      <c r="H201" s="707"/>
      <c r="I201" s="8"/>
      <c r="J201" s="411" t="str">
        <f t="shared" si="30"/>
        <v>July</v>
      </c>
      <c r="K201" s="466"/>
      <c r="L201" s="466"/>
      <c r="M201" s="466"/>
      <c r="N201" s="1209"/>
      <c r="O201" s="466"/>
      <c r="P201" s="572"/>
      <c r="Q201" s="671">
        <v>28</v>
      </c>
    </row>
    <row r="202" spans="1:17">
      <c r="A202" s="430">
        <v>29</v>
      </c>
      <c r="B202" s="681" t="str">
        <f t="shared" si="29"/>
        <v>August</v>
      </c>
      <c r="C202" s="466"/>
      <c r="D202" s="466"/>
      <c r="E202" s="466"/>
      <c r="F202" s="1209"/>
      <c r="G202" s="466"/>
      <c r="H202" s="707"/>
      <c r="I202" s="8"/>
      <c r="J202" s="411" t="str">
        <f t="shared" si="30"/>
        <v>August</v>
      </c>
      <c r="K202" s="466"/>
      <c r="L202" s="466"/>
      <c r="M202" s="466"/>
      <c r="N202" s="1209"/>
      <c r="O202" s="466"/>
      <c r="P202" s="572"/>
      <c r="Q202" s="671">
        <v>29</v>
      </c>
    </row>
    <row r="203" spans="1:17">
      <c r="A203" s="430">
        <v>30</v>
      </c>
      <c r="B203" s="681" t="str">
        <f t="shared" si="29"/>
        <v>September</v>
      </c>
      <c r="C203" s="466"/>
      <c r="D203" s="466"/>
      <c r="E203" s="466"/>
      <c r="F203" s="1209"/>
      <c r="G203" s="466"/>
      <c r="H203" s="707"/>
      <c r="I203" s="8"/>
      <c r="J203" s="411" t="str">
        <f t="shared" si="30"/>
        <v>September</v>
      </c>
      <c r="K203" s="466"/>
      <c r="L203" s="466"/>
      <c r="M203" s="466"/>
      <c r="N203" s="1209"/>
      <c r="O203" s="466"/>
      <c r="P203" s="572"/>
      <c r="Q203" s="671">
        <v>30</v>
      </c>
    </row>
    <row r="204" spans="1:17">
      <c r="A204" s="430">
        <v>31</v>
      </c>
      <c r="B204" s="681" t="str">
        <f t="shared" si="29"/>
        <v xml:space="preserve">October </v>
      </c>
      <c r="C204" s="466"/>
      <c r="D204" s="466"/>
      <c r="E204" s="466"/>
      <c r="F204" s="1209"/>
      <c r="G204" s="466"/>
      <c r="H204" s="707"/>
      <c r="I204" s="8"/>
      <c r="J204" s="411" t="str">
        <f t="shared" si="30"/>
        <v xml:space="preserve">October </v>
      </c>
      <c r="K204" s="466"/>
      <c r="L204" s="466"/>
      <c r="M204" s="466"/>
      <c r="N204" s="1209"/>
      <c r="O204" s="466"/>
      <c r="P204" s="572"/>
      <c r="Q204" s="671">
        <v>31</v>
      </c>
    </row>
    <row r="205" spans="1:17">
      <c r="A205" s="430">
        <v>32</v>
      </c>
      <c r="B205" s="681" t="str">
        <f t="shared" si="29"/>
        <v>November</v>
      </c>
      <c r="C205" s="466"/>
      <c r="D205" s="466"/>
      <c r="E205" s="466"/>
      <c r="F205" s="1229"/>
      <c r="G205" s="466"/>
      <c r="H205" s="707"/>
      <c r="I205" s="8"/>
      <c r="J205" s="411" t="str">
        <f t="shared" si="30"/>
        <v>November</v>
      </c>
      <c r="K205" s="466"/>
      <c r="L205" s="466"/>
      <c r="M205" s="466"/>
      <c r="N205" s="1229"/>
      <c r="O205" s="466"/>
      <c r="P205" s="572"/>
      <c r="Q205" s="671">
        <v>32</v>
      </c>
    </row>
    <row r="206" spans="1:17">
      <c r="A206" s="430">
        <v>33</v>
      </c>
      <c r="B206" s="681" t="str">
        <f t="shared" si="29"/>
        <v xml:space="preserve">December </v>
      </c>
      <c r="C206" s="466"/>
      <c r="D206" s="466"/>
      <c r="E206" s="466"/>
      <c r="F206" s="1209"/>
      <c r="G206" s="466"/>
      <c r="H206" s="707"/>
      <c r="I206" s="8"/>
      <c r="J206" s="411" t="str">
        <f t="shared" si="30"/>
        <v xml:space="preserve">December </v>
      </c>
      <c r="K206" s="466"/>
      <c r="L206" s="466"/>
      <c r="M206" s="466"/>
      <c r="N206" s="1209"/>
      <c r="O206" s="466"/>
      <c r="P206" s="572"/>
      <c r="Q206" s="671">
        <v>33</v>
      </c>
    </row>
    <row r="207" spans="1:17">
      <c r="A207" s="430">
        <v>34</v>
      </c>
      <c r="B207" s="681" t="str">
        <f t="shared" si="29"/>
        <v>January '14</v>
      </c>
      <c r="C207" s="466"/>
      <c r="D207" s="466"/>
      <c r="E207" s="466"/>
      <c r="F207" s="1209"/>
      <c r="G207" s="466"/>
      <c r="H207" s="707"/>
      <c r="I207" s="8"/>
      <c r="J207" s="411" t="str">
        <f t="shared" si="30"/>
        <v>January '14</v>
      </c>
      <c r="K207" s="466"/>
      <c r="L207" s="466"/>
      <c r="M207" s="466"/>
      <c r="N207" s="1209"/>
      <c r="O207" s="466"/>
      <c r="P207" s="572"/>
      <c r="Q207" s="671">
        <v>34</v>
      </c>
    </row>
    <row r="208" spans="1:17">
      <c r="A208" s="430">
        <v>35</v>
      </c>
      <c r="B208" s="681" t="str">
        <f t="shared" si="29"/>
        <v>February</v>
      </c>
      <c r="C208" s="466"/>
      <c r="D208" s="466"/>
      <c r="E208" s="466"/>
      <c r="F208" s="1209"/>
      <c r="G208" s="466"/>
      <c r="H208" s="707"/>
      <c r="I208" s="8"/>
      <c r="J208" s="411" t="str">
        <f t="shared" si="30"/>
        <v>February</v>
      </c>
      <c r="K208" s="466"/>
      <c r="L208" s="466"/>
      <c r="M208" s="466"/>
      <c r="N208" s="1209"/>
      <c r="O208" s="466"/>
      <c r="P208" s="572"/>
      <c r="Q208" s="671">
        <v>35</v>
      </c>
    </row>
    <row r="209" spans="1:17">
      <c r="A209" s="430">
        <v>36</v>
      </c>
      <c r="B209" s="681" t="str">
        <f t="shared" si="29"/>
        <v>March</v>
      </c>
      <c r="C209" s="466"/>
      <c r="D209" s="466"/>
      <c r="E209" s="466"/>
      <c r="F209" s="1209"/>
      <c r="G209" s="466"/>
      <c r="H209" s="707"/>
      <c r="I209" s="8"/>
      <c r="J209" s="411" t="str">
        <f t="shared" si="30"/>
        <v>March</v>
      </c>
      <c r="K209" s="466"/>
      <c r="L209" s="466"/>
      <c r="M209" s="466"/>
      <c r="N209" s="1209"/>
      <c r="O209" s="466"/>
      <c r="P209" s="572"/>
      <c r="Q209" s="671">
        <v>36</v>
      </c>
    </row>
    <row r="210" spans="1:17">
      <c r="A210" s="430">
        <v>37</v>
      </c>
      <c r="B210" s="681" t="str">
        <f t="shared" si="29"/>
        <v>April</v>
      </c>
      <c r="C210" s="466"/>
      <c r="D210" s="466"/>
      <c r="E210" s="466"/>
      <c r="F210" s="1209"/>
      <c r="G210" s="466"/>
      <c r="H210" s="707"/>
      <c r="I210" s="8"/>
      <c r="J210" s="411" t="str">
        <f t="shared" si="30"/>
        <v>April</v>
      </c>
      <c r="K210" s="466"/>
      <c r="L210" s="466"/>
      <c r="M210" s="466"/>
      <c r="N210" s="1209"/>
      <c r="O210" s="466"/>
      <c r="P210" s="572"/>
      <c r="Q210" s="671">
        <v>37</v>
      </c>
    </row>
    <row r="211" spans="1:17">
      <c r="A211" s="430">
        <v>38</v>
      </c>
      <c r="B211" s="681" t="str">
        <f t="shared" si="29"/>
        <v>May</v>
      </c>
      <c r="C211" s="466"/>
      <c r="D211" s="466"/>
      <c r="E211" s="466"/>
      <c r="F211" s="1209"/>
      <c r="G211" s="461"/>
      <c r="H211" s="740"/>
      <c r="I211" s="8"/>
      <c r="J211" s="411" t="str">
        <f t="shared" si="30"/>
        <v>May</v>
      </c>
      <c r="K211" s="466"/>
      <c r="L211" s="466"/>
      <c r="M211" s="466"/>
      <c r="N211" s="1209"/>
      <c r="O211" s="461"/>
      <c r="P211" s="384"/>
      <c r="Q211" s="671">
        <v>38</v>
      </c>
    </row>
    <row r="212" spans="1:17">
      <c r="A212" s="430">
        <v>39</v>
      </c>
      <c r="B212" s="705" t="s">
        <v>864</v>
      </c>
      <c r="C212" s="389">
        <f>SUM(C200:C211)</f>
        <v>0</v>
      </c>
      <c r="D212" s="389">
        <f>SUM(D200:D211)</f>
        <v>0</v>
      </c>
      <c r="E212" s="386">
        <f>SUM(E200:E211)</f>
        <v>0</v>
      </c>
      <c r="F212" s="1270" t="s">
        <v>1758</v>
      </c>
      <c r="G212" s="389">
        <f>SUM(G200:G211)</f>
        <v>0</v>
      </c>
      <c r="H212" s="387">
        <f>SUM(H200:H211)</f>
        <v>0</v>
      </c>
      <c r="I212" s="8"/>
      <c r="J212" s="685" t="s">
        <v>864</v>
      </c>
      <c r="K212" s="389">
        <f>SUM(K200:K211)</f>
        <v>0</v>
      </c>
      <c r="L212" s="389">
        <f>SUM(L200:L211)</f>
        <v>0</v>
      </c>
      <c r="M212" s="386">
        <f>SUM(M200:M211)</f>
        <v>0</v>
      </c>
      <c r="N212" s="1270" t="s">
        <v>1758</v>
      </c>
      <c r="O212" s="389">
        <f>SUM(O200:O211)</f>
        <v>0</v>
      </c>
      <c r="P212" s="386">
        <f>SUM(P200:P211)</f>
        <v>0</v>
      </c>
      <c r="Q212" s="678">
        <v>39</v>
      </c>
    </row>
    <row r="213" spans="1:17">
      <c r="A213" s="61"/>
      <c r="B213" s="728" t="s">
        <v>996</v>
      </c>
      <c r="C213" s="467"/>
      <c r="D213" s="467"/>
      <c r="E213" s="467"/>
      <c r="F213" s="467"/>
      <c r="G213" s="704"/>
      <c r="H213" s="730"/>
      <c r="I213" s="281"/>
      <c r="J213" s="703" t="s">
        <v>996</v>
      </c>
      <c r="K213" s="467"/>
      <c r="L213" s="467"/>
      <c r="M213" s="467"/>
      <c r="N213" s="467"/>
      <c r="O213" s="704"/>
      <c r="P213" s="704"/>
      <c r="Q213" s="731"/>
    </row>
    <row r="214" spans="1:17">
      <c r="A214" s="61"/>
      <c r="B214" s="728"/>
      <c r="C214" s="467"/>
      <c r="D214" s="467"/>
      <c r="E214" s="467"/>
      <c r="F214" s="467"/>
      <c r="G214" s="704"/>
      <c r="H214" s="730"/>
      <c r="I214" s="281"/>
      <c r="J214" s="703"/>
      <c r="K214" s="467"/>
      <c r="L214" s="467"/>
      <c r="M214" s="467"/>
      <c r="N214" s="467"/>
      <c r="O214" s="704"/>
      <c r="P214" s="704"/>
      <c r="Q214" s="731"/>
    </row>
    <row r="215" spans="1:17">
      <c r="A215" s="61"/>
      <c r="B215" s="728"/>
      <c r="C215" s="467"/>
      <c r="D215" s="467"/>
      <c r="E215" s="467"/>
      <c r="F215" s="467"/>
      <c r="G215" s="704"/>
      <c r="H215" s="730"/>
      <c r="I215" s="281"/>
      <c r="J215" s="703"/>
      <c r="K215" s="467"/>
      <c r="L215" s="467"/>
      <c r="M215" s="467"/>
      <c r="N215" s="467"/>
      <c r="O215" s="704"/>
      <c r="P215" s="704"/>
      <c r="Q215" s="731"/>
    </row>
    <row r="216" spans="1:17" ht="15.75" thickBot="1">
      <c r="A216" s="733"/>
      <c r="B216" s="734"/>
      <c r="C216" s="711"/>
      <c r="D216" s="711"/>
      <c r="E216" s="711"/>
      <c r="F216" s="711"/>
      <c r="G216" s="712"/>
      <c r="H216" s="713"/>
      <c r="I216" s="281"/>
      <c r="J216" s="703"/>
      <c r="K216" s="467"/>
      <c r="L216" s="467"/>
      <c r="M216" s="467"/>
      <c r="N216" s="467"/>
      <c r="O216" s="704"/>
      <c r="P216" s="704"/>
      <c r="Q216" s="731"/>
    </row>
    <row r="217" spans="1:17" ht="15.75" thickBot="1">
      <c r="A217" s="8"/>
      <c r="B217" s="471"/>
      <c r="C217" s="467"/>
      <c r="D217" s="467"/>
      <c r="E217" s="467"/>
      <c r="F217" s="467"/>
      <c r="G217" s="704"/>
      <c r="H217" s="741" t="s">
        <v>1097</v>
      </c>
      <c r="I217" s="281"/>
      <c r="J217" s="714"/>
      <c r="K217" s="711"/>
      <c r="L217" s="711"/>
      <c r="M217" s="715"/>
      <c r="N217" s="711"/>
      <c r="O217" s="711"/>
      <c r="P217" s="711"/>
      <c r="Q217" s="742"/>
    </row>
    <row r="218" spans="1:17">
      <c r="A218" s="2" t="s">
        <v>1102</v>
      </c>
      <c r="B218" s="77"/>
      <c r="C218" s="736"/>
      <c r="D218" s="736"/>
      <c r="E218" s="736"/>
      <c r="F218" s="736"/>
      <c r="G218" s="737"/>
      <c r="H218" s="737"/>
      <c r="I218" s="8"/>
      <c r="J218" s="8"/>
      <c r="K218" s="8"/>
      <c r="L218" s="8"/>
      <c r="M218" s="8"/>
      <c r="N218" s="717"/>
      <c r="O218" s="717"/>
    </row>
    <row r="219" spans="1:17">
      <c r="A219" s="8"/>
      <c r="B219" s="8"/>
      <c r="C219" s="8"/>
      <c r="D219" s="8"/>
      <c r="E219" s="8"/>
      <c r="F219" s="8"/>
      <c r="G219" s="8"/>
      <c r="H219" s="8"/>
      <c r="I219" s="8"/>
      <c r="J219" s="2" t="s">
        <v>1103</v>
      </c>
      <c r="K219" s="2"/>
      <c r="L219" s="2"/>
      <c r="M219" s="2"/>
      <c r="N219" s="2"/>
      <c r="O219" s="2"/>
      <c r="P219" s="2"/>
      <c r="Q219" s="2"/>
    </row>
    <row r="224" spans="1:17">
      <c r="B224" s="144"/>
    </row>
    <row r="225" spans="2:3">
      <c r="B225" s="1210" t="s">
        <v>381</v>
      </c>
    </row>
    <row r="226" spans="2:3">
      <c r="B226" s="743" t="s">
        <v>381</v>
      </c>
    </row>
    <row r="227" spans="2:3">
      <c r="B227" s="744" t="s">
        <v>381</v>
      </c>
    </row>
    <row r="228" spans="2:3">
      <c r="B228" s="690" t="s">
        <v>381</v>
      </c>
    </row>
    <row r="229" spans="2:3">
      <c r="B229" s="745" t="s">
        <v>381</v>
      </c>
    </row>
    <row r="230" spans="2:3">
      <c r="B230" s="745" t="s">
        <v>381</v>
      </c>
    </row>
    <row r="231" spans="2:3">
      <c r="B231" s="745" t="s">
        <v>381</v>
      </c>
    </row>
    <row r="232" spans="2:3">
      <c r="B232" s="745" t="s">
        <v>381</v>
      </c>
    </row>
    <row r="233" spans="2:3">
      <c r="B233" s="745" t="s">
        <v>381</v>
      </c>
    </row>
    <row r="234" spans="2:3">
      <c r="B234" s="745" t="s">
        <v>381</v>
      </c>
    </row>
    <row r="235" spans="2:3">
      <c r="B235" s="745" t="s">
        <v>381</v>
      </c>
    </row>
    <row r="236" spans="2:3">
      <c r="B236" s="745" t="s">
        <v>381</v>
      </c>
      <c r="C236" t="s">
        <v>381</v>
      </c>
    </row>
    <row r="237" spans="2:3">
      <c r="B237" s="690" t="s">
        <v>381</v>
      </c>
    </row>
    <row r="238" spans="2:3">
      <c r="B238" s="690" t="s">
        <v>381</v>
      </c>
    </row>
    <row r="239" spans="2:3">
      <c r="B239" s="690" t="s">
        <v>381</v>
      </c>
    </row>
    <row r="240" spans="2:3">
      <c r="B240" s="690" t="s">
        <v>381</v>
      </c>
    </row>
    <row r="241" spans="2:2">
      <c r="B241" s="690" t="s">
        <v>381</v>
      </c>
    </row>
    <row r="242" spans="2:2">
      <c r="B242" s="690" t="s">
        <v>381</v>
      </c>
    </row>
    <row r="243" spans="2:2">
      <c r="B243" s="690" t="s">
        <v>381</v>
      </c>
    </row>
    <row r="244" spans="2:2">
      <c r="B244" s="690" t="s">
        <v>381</v>
      </c>
    </row>
    <row r="245" spans="2:2">
      <c r="B245" s="690" t="s">
        <v>381</v>
      </c>
    </row>
    <row r="246" spans="2:2">
      <c r="B246" s="690" t="s">
        <v>381</v>
      </c>
    </row>
    <row r="247" spans="2:2">
      <c r="B247" s="84" t="s">
        <v>381</v>
      </c>
    </row>
    <row r="248" spans="2:2">
      <c r="B248" t="s">
        <v>381</v>
      </c>
    </row>
    <row r="249" spans="2:2">
      <c r="B249" t="s">
        <v>381</v>
      </c>
    </row>
    <row r="250" spans="2:2">
      <c r="B250" t="s">
        <v>381</v>
      </c>
    </row>
  </sheetData>
  <phoneticPr fontId="43" type="noConversion"/>
  <printOptions horizontalCentered="1" verticalCentered="1"/>
  <pageMargins left="0.5" right="0.5" top="0.5" bottom="0.5" header="0.5" footer="0.5"/>
  <pageSetup scale="57" pageOrder="overThenDown" orientation="portrait" r:id="rId1"/>
  <headerFooter alignWithMargins="0"/>
  <rowBreaks count="3" manualBreakCount="3">
    <brk id="72" max="65535" man="1"/>
    <brk id="145" max="65535" man="1"/>
    <brk id="219" max="65535" man="1"/>
  </rowBreaks>
  <colBreaks count="1" manualBreakCount="1">
    <brk id="8" max="1048575" man="1"/>
  </colBreaks>
</worksheet>
</file>

<file path=xl/worksheets/sheet25.xml><?xml version="1.0" encoding="utf-8"?>
<worksheet xmlns="http://schemas.openxmlformats.org/spreadsheetml/2006/main" xmlns:r="http://schemas.openxmlformats.org/officeDocument/2006/relationships">
  <sheetPr transitionEvaluation="1">
    <tabColor rgb="FFFFFF00"/>
  </sheetPr>
  <dimension ref="A1:S101"/>
  <sheetViews>
    <sheetView workbookViewId="0"/>
  </sheetViews>
  <sheetFormatPr defaultColWidth="11.44140625" defaultRowHeight="15"/>
  <cols>
    <col min="1" max="2" width="4.77734375" customWidth="1"/>
    <col min="3" max="3" width="32.33203125" customWidth="1"/>
    <col min="4" max="4" width="15.77734375" customWidth="1"/>
    <col min="5" max="8" width="14.77734375" customWidth="1"/>
    <col min="9" max="9" width="13.77734375" customWidth="1"/>
    <col min="10" max="10" width="3.77734375" customWidth="1"/>
    <col min="11" max="11" width="4.77734375" customWidth="1"/>
    <col min="12" max="12" width="32.6640625" customWidth="1"/>
    <col min="13" max="13" width="15.77734375" customWidth="1"/>
    <col min="14" max="17" width="14.77734375" customWidth="1"/>
    <col min="18" max="18" width="13.77734375" customWidth="1"/>
    <col min="19" max="19" width="4.77734375" customWidth="1"/>
  </cols>
  <sheetData>
    <row r="1" spans="1:19" ht="15.75" thickBot="1">
      <c r="A1" s="441"/>
      <c r="B1" s="441" t="str">
        <f>'Read Me First'!D50</f>
        <v>Village of Fairport</v>
      </c>
      <c r="C1" s="441"/>
      <c r="D1" s="97"/>
      <c r="E1" s="97"/>
      <c r="F1" s="97"/>
      <c r="G1" s="97" t="str">
        <f>'Read Me First'!C52</f>
        <v>Year Ended 5/31/2014</v>
      </c>
      <c r="H1" s="97"/>
      <c r="I1" s="97"/>
      <c r="L1" t="str">
        <f>'Read Me First'!D50</f>
        <v>Village of Fairport</v>
      </c>
      <c r="Q1" t="str">
        <f>'Read Me First'!C52</f>
        <v>Year Ended 5/31/2014</v>
      </c>
    </row>
    <row r="2" spans="1:19">
      <c r="A2" s="151"/>
      <c r="B2" s="152"/>
      <c r="C2" s="152"/>
      <c r="D2" s="152"/>
      <c r="E2" s="152"/>
      <c r="F2" s="152"/>
      <c r="G2" s="152"/>
      <c r="H2" s="152"/>
      <c r="I2" s="153"/>
      <c r="K2" s="151"/>
      <c r="L2" s="152"/>
      <c r="M2" s="152"/>
      <c r="N2" s="152"/>
      <c r="O2" s="152"/>
      <c r="P2" s="152"/>
      <c r="Q2" s="152"/>
      <c r="R2" s="152"/>
      <c r="S2" s="92"/>
    </row>
    <row r="3" spans="1:19" ht="15.75">
      <c r="A3" s="135" t="s">
        <v>1104</v>
      </c>
      <c r="B3" s="94"/>
      <c r="C3" s="94"/>
      <c r="D3" s="94"/>
      <c r="E3" s="94"/>
      <c r="F3" s="94"/>
      <c r="G3" s="94"/>
      <c r="H3" s="94"/>
      <c r="I3" s="95"/>
      <c r="K3" s="135" t="s">
        <v>1104</v>
      </c>
      <c r="L3" s="94"/>
      <c r="M3" s="94"/>
      <c r="N3" s="94"/>
      <c r="O3" s="94"/>
      <c r="P3" s="94"/>
      <c r="Q3" s="94"/>
      <c r="R3" s="94"/>
      <c r="S3" s="191"/>
    </row>
    <row r="4" spans="1:19">
      <c r="A4" s="96"/>
      <c r="B4" s="97"/>
      <c r="C4" s="97"/>
      <c r="D4" s="97"/>
      <c r="E4" s="97"/>
      <c r="F4" s="97"/>
      <c r="G4" s="97"/>
      <c r="H4" s="97"/>
      <c r="I4" s="98"/>
      <c r="K4" s="96"/>
      <c r="L4" s="97"/>
      <c r="M4" s="97"/>
      <c r="N4" s="97"/>
      <c r="O4" s="97"/>
      <c r="P4" s="97"/>
      <c r="Q4" s="97"/>
      <c r="R4" s="97"/>
      <c r="S4" s="191"/>
    </row>
    <row r="5" spans="1:19" ht="15.75" thickBot="1">
      <c r="A5" s="96" t="s">
        <v>381</v>
      </c>
      <c r="B5" s="97" t="s">
        <v>804</v>
      </c>
      <c r="C5" s="97"/>
      <c r="D5" s="97"/>
      <c r="E5" s="97"/>
      <c r="F5" s="97"/>
      <c r="G5" s="97"/>
      <c r="H5" s="97"/>
      <c r="I5" s="98"/>
      <c r="K5" s="96"/>
      <c r="L5" s="97"/>
      <c r="M5" s="97"/>
      <c r="N5" s="97"/>
      <c r="O5" s="97"/>
      <c r="P5" s="97"/>
      <c r="Q5" s="97"/>
      <c r="R5" s="97"/>
      <c r="S5" s="191"/>
    </row>
    <row r="6" spans="1:19" ht="16.5" thickTop="1" thickBot="1">
      <c r="A6" s="96" t="s">
        <v>381</v>
      </c>
      <c r="B6" s="97" t="s">
        <v>805</v>
      </c>
      <c r="C6" s="97"/>
      <c r="D6" s="97"/>
      <c r="E6" s="97"/>
      <c r="F6" s="97"/>
      <c r="G6" s="97"/>
      <c r="H6" s="97"/>
      <c r="I6" s="98"/>
      <c r="K6" s="746" t="s">
        <v>806</v>
      </c>
      <c r="L6" s="747"/>
      <c r="M6" s="1335" t="s">
        <v>1860</v>
      </c>
      <c r="N6" s="748"/>
      <c r="O6" s="748"/>
      <c r="P6" s="749"/>
      <c r="Q6" s="1336" t="s">
        <v>124</v>
      </c>
      <c r="R6" s="750" t="s">
        <v>381</v>
      </c>
      <c r="S6" s="751" t="s">
        <v>381</v>
      </c>
    </row>
    <row r="7" spans="1:19" ht="15.75" thickTop="1">
      <c r="A7" s="96"/>
      <c r="B7" s="97"/>
      <c r="C7" s="97"/>
      <c r="D7" s="97"/>
      <c r="E7" s="97"/>
      <c r="F7" s="97"/>
      <c r="G7" s="97"/>
      <c r="H7" s="97"/>
      <c r="I7" s="98"/>
      <c r="K7" s="752"/>
      <c r="L7" s="753"/>
      <c r="M7" s="754"/>
      <c r="N7" s="755"/>
      <c r="O7" s="756"/>
      <c r="P7" s="757"/>
      <c r="Q7" s="755"/>
      <c r="R7" s="758"/>
      <c r="S7" s="759"/>
    </row>
    <row r="8" spans="1:19">
      <c r="A8" s="96" t="s">
        <v>381</v>
      </c>
      <c r="B8" s="97" t="s">
        <v>588</v>
      </c>
      <c r="C8" s="97"/>
      <c r="D8" s="97"/>
      <c r="E8" s="97"/>
      <c r="F8" s="97"/>
      <c r="G8" s="97"/>
      <c r="H8" s="97"/>
      <c r="I8" s="98"/>
      <c r="K8" s="445" t="s">
        <v>205</v>
      </c>
      <c r="L8" s="131"/>
      <c r="M8" s="359" t="s">
        <v>589</v>
      </c>
      <c r="N8" s="359" t="s">
        <v>590</v>
      </c>
      <c r="O8" s="359" t="s">
        <v>591</v>
      </c>
      <c r="P8" s="760" t="s">
        <v>589</v>
      </c>
      <c r="Q8" s="359" t="s">
        <v>590</v>
      </c>
      <c r="R8" s="359" t="s">
        <v>591</v>
      </c>
      <c r="S8" s="362" t="s">
        <v>1468</v>
      </c>
    </row>
    <row r="9" spans="1:19">
      <c r="A9" s="96"/>
      <c r="B9" s="97" t="s">
        <v>592</v>
      </c>
      <c r="C9" s="97"/>
      <c r="D9" s="97"/>
      <c r="E9" s="97"/>
      <c r="F9" s="97"/>
      <c r="G9" s="97"/>
      <c r="H9" s="97"/>
      <c r="I9" s="98"/>
      <c r="K9" s="129" t="s">
        <v>381</v>
      </c>
      <c r="L9" s="359"/>
      <c r="M9" s="359" t="s">
        <v>2053</v>
      </c>
      <c r="N9" s="107" t="s">
        <v>381</v>
      </c>
      <c r="O9" s="359" t="s">
        <v>593</v>
      </c>
      <c r="P9" s="760" t="s">
        <v>2053</v>
      </c>
      <c r="Q9" s="107" t="s">
        <v>381</v>
      </c>
      <c r="R9" s="359" t="s">
        <v>593</v>
      </c>
      <c r="S9" s="362" t="s">
        <v>1471</v>
      </c>
    </row>
    <row r="10" spans="1:19">
      <c r="A10" s="96"/>
      <c r="B10" s="97"/>
      <c r="C10" s="97"/>
      <c r="D10" s="97"/>
      <c r="E10" s="97"/>
      <c r="F10" s="97"/>
      <c r="G10" s="97"/>
      <c r="H10" s="97"/>
      <c r="I10" s="98"/>
      <c r="K10" s="129"/>
      <c r="L10" s="359"/>
      <c r="M10" s="359"/>
      <c r="N10" s="107"/>
      <c r="O10" s="359" t="s">
        <v>594</v>
      </c>
      <c r="P10" s="760"/>
      <c r="Q10" s="107"/>
      <c r="R10" s="359"/>
      <c r="S10" s="362"/>
    </row>
    <row r="11" spans="1:19">
      <c r="A11" s="96"/>
      <c r="B11" s="97" t="s">
        <v>2089</v>
      </c>
      <c r="C11" s="97"/>
      <c r="D11" s="97"/>
      <c r="E11" s="97"/>
      <c r="F11" s="97"/>
      <c r="G11" s="97"/>
      <c r="H11" s="97"/>
      <c r="I11" s="98"/>
      <c r="K11" s="445" t="s">
        <v>381</v>
      </c>
      <c r="L11" s="131" t="s">
        <v>1510</v>
      </c>
      <c r="M11" s="107" t="s">
        <v>381</v>
      </c>
      <c r="N11" s="107" t="s">
        <v>381</v>
      </c>
      <c r="O11" s="359" t="s">
        <v>2090</v>
      </c>
      <c r="P11" s="761" t="s">
        <v>381</v>
      </c>
      <c r="Q11" s="107" t="s">
        <v>381</v>
      </c>
      <c r="R11" s="359" t="s">
        <v>381</v>
      </c>
      <c r="S11" s="362"/>
    </row>
    <row r="12" spans="1:19">
      <c r="A12" s="96"/>
      <c r="B12" s="97" t="s">
        <v>933</v>
      </c>
      <c r="C12" s="97"/>
      <c r="D12" s="97"/>
      <c r="E12" s="97"/>
      <c r="F12" s="97"/>
      <c r="G12" s="97"/>
      <c r="H12" s="97"/>
      <c r="I12" s="98"/>
      <c r="K12" s="171"/>
      <c r="L12" s="364" t="s">
        <v>1574</v>
      </c>
      <c r="M12" s="365" t="s">
        <v>1575</v>
      </c>
      <c r="N12" s="365" t="s">
        <v>1576</v>
      </c>
      <c r="O12" s="365" t="s">
        <v>1577</v>
      </c>
      <c r="P12" s="762" t="s">
        <v>934</v>
      </c>
      <c r="Q12" s="365" t="s">
        <v>2102</v>
      </c>
      <c r="R12" s="365" t="s">
        <v>2103</v>
      </c>
      <c r="S12" s="366"/>
    </row>
    <row r="13" spans="1:19" ht="15.75" thickBot="1">
      <c r="A13" s="96"/>
      <c r="B13" s="97"/>
      <c r="C13" s="97"/>
      <c r="D13" s="97"/>
      <c r="E13" s="97"/>
      <c r="F13" s="97"/>
      <c r="G13" s="97"/>
      <c r="H13" s="97"/>
      <c r="I13" s="98"/>
      <c r="K13" s="363">
        <v>601</v>
      </c>
      <c r="L13" s="763" t="s">
        <v>1327</v>
      </c>
      <c r="M13" s="572"/>
      <c r="N13" s="572"/>
      <c r="O13" s="729"/>
      <c r="P13" s="764"/>
      <c r="Q13" s="572"/>
      <c r="R13" s="729"/>
      <c r="S13" s="362">
        <v>1</v>
      </c>
    </row>
    <row r="14" spans="1:19" ht="16.5" thickTop="1" thickBot="1">
      <c r="A14" s="746" t="s">
        <v>381</v>
      </c>
      <c r="B14" s="765" t="s">
        <v>806</v>
      </c>
      <c r="C14" s="747"/>
      <c r="D14" s="1227" t="s">
        <v>1860</v>
      </c>
      <c r="E14" s="748"/>
      <c r="F14" s="748"/>
      <c r="G14" s="1228" t="s">
        <v>124</v>
      </c>
      <c r="H14" s="748"/>
      <c r="I14" s="766" t="s">
        <v>381</v>
      </c>
      <c r="K14" s="417">
        <v>602</v>
      </c>
      <c r="L14" s="767" t="s">
        <v>1328</v>
      </c>
      <c r="M14" s="572"/>
      <c r="N14" s="572"/>
      <c r="O14" s="572"/>
      <c r="P14" s="764"/>
      <c r="Q14" s="572"/>
      <c r="R14" s="572"/>
      <c r="S14" s="671">
        <v>2</v>
      </c>
    </row>
    <row r="15" spans="1:19" ht="15.75" thickTop="1">
      <c r="A15" s="752"/>
      <c r="B15" s="768"/>
      <c r="C15" s="753"/>
      <c r="D15" s="754"/>
      <c r="E15" s="755"/>
      <c r="F15" s="756"/>
      <c r="G15" s="757"/>
      <c r="H15" s="755"/>
      <c r="I15" s="769"/>
      <c r="K15" s="417">
        <v>603</v>
      </c>
      <c r="L15" s="767" t="s">
        <v>1329</v>
      </c>
      <c r="M15" s="572"/>
      <c r="N15" s="572"/>
      <c r="O15" s="572"/>
      <c r="P15" s="764"/>
      <c r="Q15" s="572"/>
      <c r="R15" s="572"/>
      <c r="S15" s="671">
        <v>3</v>
      </c>
    </row>
    <row r="16" spans="1:19">
      <c r="A16" s="363" t="s">
        <v>1468</v>
      </c>
      <c r="B16" s="162" t="s">
        <v>205</v>
      </c>
      <c r="C16" s="131"/>
      <c r="D16" s="359" t="s">
        <v>589</v>
      </c>
      <c r="E16" s="359" t="s">
        <v>590</v>
      </c>
      <c r="F16" s="359" t="s">
        <v>591</v>
      </c>
      <c r="G16" s="760" t="s">
        <v>589</v>
      </c>
      <c r="H16" s="359" t="s">
        <v>590</v>
      </c>
      <c r="I16" s="109" t="s">
        <v>591</v>
      </c>
      <c r="K16" s="417">
        <v>604</v>
      </c>
      <c r="L16" s="767" t="s">
        <v>935</v>
      </c>
      <c r="M16" s="572"/>
      <c r="N16" s="572"/>
      <c r="O16" s="572"/>
      <c r="P16" s="764"/>
      <c r="Q16" s="572"/>
      <c r="R16" s="572"/>
      <c r="S16" s="671">
        <v>4</v>
      </c>
    </row>
    <row r="17" spans="1:19">
      <c r="A17" s="363" t="s">
        <v>1471</v>
      </c>
      <c r="B17" s="444" t="s">
        <v>381</v>
      </c>
      <c r="C17" s="359"/>
      <c r="D17" s="359" t="s">
        <v>2053</v>
      </c>
      <c r="E17" s="107" t="s">
        <v>381</v>
      </c>
      <c r="F17" s="359" t="s">
        <v>593</v>
      </c>
      <c r="G17" s="760" t="s">
        <v>2053</v>
      </c>
      <c r="H17" s="107" t="s">
        <v>381</v>
      </c>
      <c r="I17" s="109" t="s">
        <v>593</v>
      </c>
      <c r="K17" s="417">
        <v>605</v>
      </c>
      <c r="L17" s="767" t="s">
        <v>334</v>
      </c>
      <c r="M17" s="572"/>
      <c r="N17" s="572"/>
      <c r="O17" s="572"/>
      <c r="P17" s="764"/>
      <c r="Q17" s="572"/>
      <c r="R17" s="572"/>
      <c r="S17" s="671">
        <v>5</v>
      </c>
    </row>
    <row r="18" spans="1:19">
      <c r="A18" s="363"/>
      <c r="B18" s="444"/>
      <c r="C18" s="359"/>
      <c r="D18" s="359"/>
      <c r="E18" s="107"/>
      <c r="F18" s="359" t="s">
        <v>594</v>
      </c>
      <c r="G18" s="760"/>
      <c r="H18" s="107"/>
      <c r="I18" s="109"/>
      <c r="K18" s="417">
        <v>606</v>
      </c>
      <c r="L18" s="767" t="s">
        <v>1980</v>
      </c>
      <c r="M18" s="572"/>
      <c r="N18" s="572"/>
      <c r="O18" s="572"/>
      <c r="P18" s="764"/>
      <c r="Q18" s="572"/>
      <c r="R18" s="572"/>
      <c r="S18" s="671">
        <v>6</v>
      </c>
    </row>
    <row r="19" spans="1:19">
      <c r="A19" s="363"/>
      <c r="B19" s="162" t="s">
        <v>381</v>
      </c>
      <c r="C19" s="131" t="s">
        <v>1510</v>
      </c>
      <c r="D19" s="107" t="s">
        <v>381</v>
      </c>
      <c r="E19" s="107" t="s">
        <v>381</v>
      </c>
      <c r="F19" s="359" t="s">
        <v>2090</v>
      </c>
      <c r="G19" s="761" t="s">
        <v>381</v>
      </c>
      <c r="H19" s="107" t="s">
        <v>381</v>
      </c>
      <c r="I19" s="109" t="s">
        <v>381</v>
      </c>
      <c r="K19" s="417">
        <v>607</v>
      </c>
      <c r="L19" s="767" t="s">
        <v>1981</v>
      </c>
      <c r="M19" s="572"/>
      <c r="N19" s="572"/>
      <c r="O19" s="572"/>
      <c r="P19" s="764"/>
      <c r="Q19" s="572"/>
      <c r="R19" s="572"/>
      <c r="S19" s="671">
        <v>7</v>
      </c>
    </row>
    <row r="20" spans="1:19">
      <c r="A20" s="367"/>
      <c r="B20" s="482"/>
      <c r="C20" s="364" t="s">
        <v>1574</v>
      </c>
      <c r="D20" s="365" t="s">
        <v>1575</v>
      </c>
      <c r="E20" s="365" t="s">
        <v>1576</v>
      </c>
      <c r="F20" s="365" t="s">
        <v>1577</v>
      </c>
      <c r="G20" s="762" t="s">
        <v>934</v>
      </c>
      <c r="H20" s="365" t="s">
        <v>2102</v>
      </c>
      <c r="I20" s="115" t="s">
        <v>2103</v>
      </c>
      <c r="K20" s="417">
        <v>608</v>
      </c>
      <c r="L20" s="767" t="s">
        <v>1982</v>
      </c>
      <c r="M20" s="572"/>
      <c r="N20" s="572"/>
      <c r="O20" s="572"/>
      <c r="P20" s="764"/>
      <c r="Q20" s="572"/>
      <c r="R20" s="572"/>
      <c r="S20" s="671">
        <v>8</v>
      </c>
    </row>
    <row r="21" spans="1:19">
      <c r="A21" s="363">
        <v>1</v>
      </c>
      <c r="B21" s="108">
        <v>601</v>
      </c>
      <c r="C21" s="763" t="s">
        <v>1327</v>
      </c>
      <c r="D21" s="572">
        <v>2479</v>
      </c>
      <c r="E21" s="572">
        <v>36456772</v>
      </c>
      <c r="F21" s="729">
        <v>2099787</v>
      </c>
      <c r="G21" s="764">
        <f>15382-2479</f>
        <v>12903</v>
      </c>
      <c r="H21" s="572">
        <v>228749146</v>
      </c>
      <c r="I21" s="729">
        <v>13175182</v>
      </c>
      <c r="K21" s="417">
        <v>609</v>
      </c>
      <c r="L21" s="767" t="s">
        <v>936</v>
      </c>
      <c r="M21" s="572"/>
      <c r="N21" s="572"/>
      <c r="O21" s="572"/>
      <c r="P21" s="764"/>
      <c r="Q21" s="572"/>
      <c r="R21" s="572"/>
      <c r="S21" s="671">
        <v>9</v>
      </c>
    </row>
    <row r="22" spans="1:19">
      <c r="A22" s="417">
        <v>2</v>
      </c>
      <c r="B22" s="666">
        <v>602</v>
      </c>
      <c r="C22" s="767" t="s">
        <v>1328</v>
      </c>
      <c r="D22" s="572">
        <v>338</v>
      </c>
      <c r="E22" s="572">
        <v>14068604</v>
      </c>
      <c r="F22" s="572">
        <v>869714</v>
      </c>
      <c r="G22" s="764">
        <f>1337-338</f>
        <v>999</v>
      </c>
      <c r="H22" s="572">
        <v>82467886</v>
      </c>
      <c r="I22" s="572">
        <v>5098122</v>
      </c>
      <c r="K22" s="417">
        <v>610</v>
      </c>
      <c r="L22" s="767" t="s">
        <v>1984</v>
      </c>
      <c r="M22" s="572"/>
      <c r="N22" s="572"/>
      <c r="O22" s="572"/>
      <c r="P22" s="764"/>
      <c r="Q22" s="572"/>
      <c r="R22" s="572"/>
      <c r="S22" s="671">
        <v>10</v>
      </c>
    </row>
    <row r="23" spans="1:19">
      <c r="A23" s="417">
        <v>3</v>
      </c>
      <c r="B23" s="666">
        <v>603</v>
      </c>
      <c r="C23" s="767" t="s">
        <v>1329</v>
      </c>
      <c r="D23" s="572">
        <v>2</v>
      </c>
      <c r="E23" s="572">
        <v>24107800</v>
      </c>
      <c r="F23" s="572">
        <v>972754</v>
      </c>
      <c r="G23" s="764">
        <f>15-2</f>
        <v>13</v>
      </c>
      <c r="H23" s="572">
        <v>66627520</v>
      </c>
      <c r="I23" s="572">
        <v>2688432</v>
      </c>
      <c r="K23" s="417"/>
      <c r="L23" s="770" t="s">
        <v>937</v>
      </c>
      <c r="M23" s="380">
        <f t="shared" ref="M23:R23" si="0">SUM(M13:M22)</f>
        <v>0</v>
      </c>
      <c r="N23" s="380">
        <f t="shared" si="0"/>
        <v>0</v>
      </c>
      <c r="O23" s="372">
        <f t="shared" si="0"/>
        <v>0</v>
      </c>
      <c r="P23" s="771">
        <f t="shared" si="0"/>
        <v>0</v>
      </c>
      <c r="Q23" s="380">
        <f t="shared" si="0"/>
        <v>0</v>
      </c>
      <c r="R23" s="372">
        <f t="shared" si="0"/>
        <v>0</v>
      </c>
      <c r="S23" s="671">
        <v>11</v>
      </c>
    </row>
    <row r="24" spans="1:19" ht="15.75" thickBot="1">
      <c r="A24" s="417">
        <v>4</v>
      </c>
      <c r="B24" s="666">
        <v>604</v>
      </c>
      <c r="C24" s="767" t="s">
        <v>935</v>
      </c>
      <c r="D24" s="572">
        <v>7</v>
      </c>
      <c r="E24" s="572">
        <v>840875</v>
      </c>
      <c r="F24" s="572">
        <v>148496</v>
      </c>
      <c r="G24" s="764">
        <f>7-D24</f>
        <v>0</v>
      </c>
      <c r="H24" s="572"/>
      <c r="I24" s="572">
        <v>0</v>
      </c>
      <c r="K24" s="417"/>
      <c r="L24" s="666"/>
      <c r="M24" s="772"/>
      <c r="N24" s="772"/>
      <c r="O24" s="772"/>
      <c r="P24" s="773"/>
      <c r="Q24" s="772"/>
      <c r="R24" s="772"/>
      <c r="S24" s="671">
        <v>12</v>
      </c>
    </row>
    <row r="25" spans="1:19" ht="16.5" thickTop="1" thickBot="1">
      <c r="A25" s="417">
        <v>5</v>
      </c>
      <c r="B25" s="666">
        <v>605</v>
      </c>
      <c r="C25" s="767" t="s">
        <v>334</v>
      </c>
      <c r="D25" s="572">
        <v>5</v>
      </c>
      <c r="E25" s="572">
        <v>47523</v>
      </c>
      <c r="F25" s="572">
        <v>6477</v>
      </c>
      <c r="G25" s="764">
        <f>50-D25</f>
        <v>45</v>
      </c>
      <c r="H25" s="572">
        <v>474511</v>
      </c>
      <c r="I25" s="572">
        <v>64671</v>
      </c>
      <c r="K25" s="746" t="s">
        <v>806</v>
      </c>
      <c r="L25" s="747"/>
      <c r="M25" s="774"/>
      <c r="N25" s="775"/>
      <c r="O25" s="775"/>
      <c r="P25" s="776"/>
      <c r="Q25" s="775"/>
      <c r="R25" s="777"/>
      <c r="S25" s="778">
        <v>13</v>
      </c>
    </row>
    <row r="26" spans="1:19" ht="15.75" thickTop="1">
      <c r="A26" s="417">
        <v>6</v>
      </c>
      <c r="B26" s="666">
        <v>606</v>
      </c>
      <c r="C26" s="767" t="s">
        <v>1980</v>
      </c>
      <c r="D26" s="572">
        <v>21</v>
      </c>
      <c r="E26" s="572">
        <v>917875</v>
      </c>
      <c r="F26" s="572">
        <v>56921</v>
      </c>
      <c r="G26" s="764">
        <v>1</v>
      </c>
      <c r="H26" s="572">
        <v>111</v>
      </c>
      <c r="I26" s="572">
        <v>7</v>
      </c>
      <c r="K26" s="363">
        <v>601</v>
      </c>
      <c r="L26" s="763" t="s">
        <v>1327</v>
      </c>
      <c r="M26" s="572" t="s">
        <v>381</v>
      </c>
      <c r="N26" s="572"/>
      <c r="O26" s="729"/>
      <c r="P26" s="764" t="s">
        <v>381</v>
      </c>
      <c r="Q26" s="572"/>
      <c r="R26" s="729"/>
      <c r="S26" s="671">
        <v>14</v>
      </c>
    </row>
    <row r="27" spans="1:19">
      <c r="A27" s="417">
        <v>7</v>
      </c>
      <c r="B27" s="666">
        <v>607</v>
      </c>
      <c r="C27" s="767" t="s">
        <v>1981</v>
      </c>
      <c r="D27" s="572"/>
      <c r="E27" s="572"/>
      <c r="F27" s="572"/>
      <c r="G27" s="764"/>
      <c r="H27" s="572"/>
      <c r="I27" s="572"/>
      <c r="K27" s="417">
        <v>602</v>
      </c>
      <c r="L27" s="767" t="s">
        <v>1328</v>
      </c>
      <c r="M27" s="572"/>
      <c r="N27" s="572"/>
      <c r="O27" s="572"/>
      <c r="P27" s="764"/>
      <c r="Q27" s="572"/>
      <c r="R27" s="572"/>
      <c r="S27" s="671">
        <v>15</v>
      </c>
    </row>
    <row r="28" spans="1:19">
      <c r="A28" s="417">
        <v>8</v>
      </c>
      <c r="B28" s="666">
        <v>608</v>
      </c>
      <c r="C28" s="767" t="s">
        <v>1982</v>
      </c>
      <c r="D28" s="572"/>
      <c r="E28" s="572"/>
      <c r="F28" s="572"/>
      <c r="G28" s="764"/>
      <c r="H28" s="572"/>
      <c r="I28" s="572"/>
      <c r="K28" s="417">
        <v>603</v>
      </c>
      <c r="L28" s="767" t="s">
        <v>1329</v>
      </c>
      <c r="M28" s="572"/>
      <c r="N28" s="572"/>
      <c r="O28" s="572"/>
      <c r="P28" s="764"/>
      <c r="Q28" s="572"/>
      <c r="R28" s="572"/>
      <c r="S28" s="671">
        <v>16</v>
      </c>
    </row>
    <row r="29" spans="1:19">
      <c r="A29" s="417">
        <v>9</v>
      </c>
      <c r="B29" s="666">
        <v>609</v>
      </c>
      <c r="C29" s="767" t="s">
        <v>936</v>
      </c>
      <c r="D29" s="572"/>
      <c r="E29" s="572"/>
      <c r="F29" s="572"/>
      <c r="G29" s="764"/>
      <c r="H29" s="572"/>
      <c r="I29" s="572"/>
      <c r="K29" s="417">
        <v>604</v>
      </c>
      <c r="L29" s="767" t="s">
        <v>935</v>
      </c>
      <c r="M29" s="572"/>
      <c r="N29" s="572"/>
      <c r="O29" s="572"/>
      <c r="P29" s="764"/>
      <c r="Q29" s="572"/>
      <c r="R29" s="572"/>
      <c r="S29" s="671">
        <v>17</v>
      </c>
    </row>
    <row r="30" spans="1:19">
      <c r="A30" s="417">
        <v>10</v>
      </c>
      <c r="B30" s="666">
        <v>610</v>
      </c>
      <c r="C30" s="767" t="s">
        <v>1984</v>
      </c>
      <c r="D30" s="572">
        <v>5</v>
      </c>
      <c r="E30" s="572">
        <v>28980</v>
      </c>
      <c r="F30" s="572">
        <v>4262</v>
      </c>
      <c r="G30" s="764">
        <f>12-D30</f>
        <v>7</v>
      </c>
      <c r="H30" s="572">
        <v>115440</v>
      </c>
      <c r="I30" s="572">
        <v>16976</v>
      </c>
      <c r="K30" s="417">
        <v>605</v>
      </c>
      <c r="L30" s="767" t="s">
        <v>334</v>
      </c>
      <c r="M30" s="572" t="s">
        <v>381</v>
      </c>
      <c r="N30" s="572"/>
      <c r="O30" s="572"/>
      <c r="P30" s="764"/>
      <c r="Q30" s="572"/>
      <c r="R30" s="572"/>
      <c r="S30" s="671">
        <v>18</v>
      </c>
    </row>
    <row r="31" spans="1:19">
      <c r="A31" s="417">
        <v>11</v>
      </c>
      <c r="B31" s="666"/>
      <c r="C31" s="770" t="s">
        <v>937</v>
      </c>
      <c r="D31" s="383">
        <f t="shared" ref="D31:I31" si="1">SUM(D21:D30)</f>
        <v>2857</v>
      </c>
      <c r="E31" s="383">
        <f t="shared" si="1"/>
        <v>76468429</v>
      </c>
      <c r="F31" s="375">
        <f t="shared" si="1"/>
        <v>4158411</v>
      </c>
      <c r="G31" s="779">
        <f t="shared" si="1"/>
        <v>13968</v>
      </c>
      <c r="H31" s="383">
        <f t="shared" si="1"/>
        <v>378434614</v>
      </c>
      <c r="I31" s="780">
        <f t="shared" si="1"/>
        <v>21043390</v>
      </c>
      <c r="K31" s="417">
        <v>606</v>
      </c>
      <c r="L31" s="767" t="s">
        <v>1980</v>
      </c>
      <c r="M31" s="572"/>
      <c r="N31" s="572"/>
      <c r="O31" s="572"/>
      <c r="P31" s="764"/>
      <c r="Q31" s="572"/>
      <c r="R31" s="572"/>
      <c r="S31" s="671">
        <v>19</v>
      </c>
    </row>
    <row r="32" spans="1:19" ht="15.75" thickBot="1">
      <c r="A32" s="417">
        <v>12</v>
      </c>
      <c r="B32" s="666"/>
      <c r="C32" s="666"/>
      <c r="D32" s="781"/>
      <c r="E32" s="781"/>
      <c r="F32" s="781"/>
      <c r="G32" s="782"/>
      <c r="H32" s="781"/>
      <c r="I32" s="783"/>
      <c r="K32" s="417">
        <v>607</v>
      </c>
      <c r="L32" s="767" t="s">
        <v>1981</v>
      </c>
      <c r="M32" s="572"/>
      <c r="N32" s="572"/>
      <c r="O32" s="572"/>
      <c r="P32" s="764"/>
      <c r="Q32" s="572"/>
      <c r="R32" s="572"/>
      <c r="S32" s="671">
        <v>20</v>
      </c>
    </row>
    <row r="33" spans="1:19" ht="16.5" thickTop="1" thickBot="1">
      <c r="A33" s="784">
        <v>13</v>
      </c>
      <c r="B33" s="765" t="s">
        <v>806</v>
      </c>
      <c r="C33" s="747"/>
      <c r="D33" s="785"/>
      <c r="E33" s="786"/>
      <c r="F33" s="786"/>
      <c r="G33" s="787"/>
      <c r="H33" s="786"/>
      <c r="I33" s="788"/>
      <c r="K33" s="417">
        <v>608</v>
      </c>
      <c r="L33" s="767" t="s">
        <v>1982</v>
      </c>
      <c r="M33" s="572"/>
      <c r="N33" s="572"/>
      <c r="O33" s="572"/>
      <c r="P33" s="764"/>
      <c r="Q33" s="572"/>
      <c r="R33" s="572"/>
      <c r="S33" s="671">
        <v>21</v>
      </c>
    </row>
    <row r="34" spans="1:19" ht="15.75" thickTop="1">
      <c r="A34" s="417">
        <v>14</v>
      </c>
      <c r="B34" s="108">
        <v>601</v>
      </c>
      <c r="C34" s="763" t="s">
        <v>1327</v>
      </c>
      <c r="D34" s="572" t="s">
        <v>381</v>
      </c>
      <c r="E34" s="572"/>
      <c r="F34" s="729"/>
      <c r="G34" s="764" t="s">
        <v>381</v>
      </c>
      <c r="H34" s="572"/>
      <c r="I34" s="472"/>
      <c r="K34" s="417">
        <v>609</v>
      </c>
      <c r="L34" s="767" t="s">
        <v>936</v>
      </c>
      <c r="M34" s="572"/>
      <c r="N34" s="572"/>
      <c r="O34" s="572"/>
      <c r="P34" s="764"/>
      <c r="Q34" s="572"/>
      <c r="R34" s="572"/>
      <c r="S34" s="671">
        <v>22</v>
      </c>
    </row>
    <row r="35" spans="1:19">
      <c r="A35" s="417">
        <v>15</v>
      </c>
      <c r="B35" s="666">
        <v>602</v>
      </c>
      <c r="C35" s="767" t="s">
        <v>1328</v>
      </c>
      <c r="D35" s="572"/>
      <c r="E35" s="572"/>
      <c r="F35" s="572"/>
      <c r="G35" s="764"/>
      <c r="H35" s="572"/>
      <c r="I35" s="707"/>
      <c r="K35" s="417">
        <v>610</v>
      </c>
      <c r="L35" s="767" t="s">
        <v>1984</v>
      </c>
      <c r="M35" s="572"/>
      <c r="N35" s="572"/>
      <c r="O35" s="572"/>
      <c r="P35" s="764"/>
      <c r="Q35" s="572"/>
      <c r="R35" s="572"/>
      <c r="S35" s="671">
        <v>23</v>
      </c>
    </row>
    <row r="36" spans="1:19">
      <c r="A36" s="417">
        <v>16</v>
      </c>
      <c r="B36" s="666">
        <v>603</v>
      </c>
      <c r="C36" s="767" t="s">
        <v>1329</v>
      </c>
      <c r="D36" s="572"/>
      <c r="E36" s="572"/>
      <c r="F36" s="572"/>
      <c r="G36" s="764"/>
      <c r="H36" s="572"/>
      <c r="I36" s="707"/>
      <c r="K36" s="417"/>
      <c r="L36" s="767"/>
      <c r="M36" s="572"/>
      <c r="N36" s="572"/>
      <c r="O36" s="572"/>
      <c r="P36" s="764"/>
      <c r="Q36" s="572"/>
      <c r="R36" s="572"/>
      <c r="S36" s="671">
        <v>24</v>
      </c>
    </row>
    <row r="37" spans="1:19">
      <c r="A37" s="417">
        <v>17</v>
      </c>
      <c r="B37" s="666">
        <v>604</v>
      </c>
      <c r="C37" s="767" t="s">
        <v>935</v>
      </c>
      <c r="D37" s="572"/>
      <c r="E37" s="572"/>
      <c r="F37" s="572"/>
      <c r="G37" s="764"/>
      <c r="H37" s="572"/>
      <c r="I37" s="707"/>
      <c r="K37" s="417"/>
      <c r="L37" s="770" t="s">
        <v>937</v>
      </c>
      <c r="M37" s="383">
        <f t="shared" ref="M37:R37" si="2">SUM(M26:M36)</f>
        <v>0</v>
      </c>
      <c r="N37" s="383">
        <f t="shared" si="2"/>
        <v>0</v>
      </c>
      <c r="O37" s="375">
        <f t="shared" si="2"/>
        <v>0</v>
      </c>
      <c r="P37" s="779">
        <f t="shared" si="2"/>
        <v>0</v>
      </c>
      <c r="Q37" s="383">
        <f t="shared" si="2"/>
        <v>0</v>
      </c>
      <c r="R37" s="375">
        <f t="shared" si="2"/>
        <v>0</v>
      </c>
      <c r="S37" s="671">
        <v>25</v>
      </c>
    </row>
    <row r="38" spans="1:19" ht="15.75" thickBot="1">
      <c r="A38" s="417">
        <v>18</v>
      </c>
      <c r="B38" s="666">
        <v>605</v>
      </c>
      <c r="C38" s="767" t="s">
        <v>334</v>
      </c>
      <c r="D38" s="572" t="s">
        <v>381</v>
      </c>
      <c r="E38" s="572"/>
      <c r="F38" s="572"/>
      <c r="G38" s="764"/>
      <c r="H38" s="572"/>
      <c r="I38" s="707"/>
      <c r="K38" s="363"/>
      <c r="L38" s="108"/>
      <c r="M38" s="781"/>
      <c r="N38" s="781"/>
      <c r="O38" s="781"/>
      <c r="P38" s="782"/>
      <c r="Q38" s="781"/>
      <c r="R38" s="781"/>
      <c r="S38" s="362">
        <v>26</v>
      </c>
    </row>
    <row r="39" spans="1:19" ht="16.5" thickTop="1" thickBot="1">
      <c r="A39" s="417">
        <v>19</v>
      </c>
      <c r="B39" s="666">
        <v>606</v>
      </c>
      <c r="C39" s="767" t="s">
        <v>1980</v>
      </c>
      <c r="D39" s="572"/>
      <c r="E39" s="572"/>
      <c r="F39" s="572"/>
      <c r="G39" s="764"/>
      <c r="H39" s="572"/>
      <c r="I39" s="707"/>
      <c r="K39" s="746" t="s">
        <v>806</v>
      </c>
      <c r="L39" s="747"/>
      <c r="M39" s="785"/>
      <c r="N39" s="786"/>
      <c r="O39" s="786"/>
      <c r="P39" s="787" t="s">
        <v>938</v>
      </c>
      <c r="Q39" s="786"/>
      <c r="R39" s="789"/>
      <c r="S39" s="778">
        <v>27</v>
      </c>
    </row>
    <row r="40" spans="1:19" ht="15.75" thickTop="1">
      <c r="A40" s="417">
        <v>20</v>
      </c>
      <c r="B40" s="666">
        <v>607</v>
      </c>
      <c r="C40" s="767" t="s">
        <v>1981</v>
      </c>
      <c r="D40" s="572"/>
      <c r="E40" s="572"/>
      <c r="F40" s="572"/>
      <c r="G40" s="764"/>
      <c r="H40" s="572"/>
      <c r="I40" s="707"/>
      <c r="K40" s="363">
        <v>601</v>
      </c>
      <c r="L40" s="763" t="s">
        <v>1327</v>
      </c>
      <c r="M40" s="572" t="s">
        <v>381</v>
      </c>
      <c r="N40" s="572"/>
      <c r="O40" s="729"/>
      <c r="P40" s="1271">
        <f>M40+M26+P26+P13+M13+G48+D48+G34+D34+G21+D21</f>
        <v>15382</v>
      </c>
      <c r="Q40" s="1272">
        <f t="shared" ref="Q40:Q49" si="3">N40+N26+Q26+Q13+N13+H48+E48+H34+E34+H21+E21</f>
        <v>265205918</v>
      </c>
      <c r="R40" s="684">
        <f t="shared" ref="R40:R49" si="4">O40+O26+R26+R13+O13+I48+F48+I34+F34+I21+F21</f>
        <v>15274969</v>
      </c>
      <c r="S40" s="671">
        <v>28</v>
      </c>
    </row>
    <row r="41" spans="1:19">
      <c r="A41" s="417">
        <v>21</v>
      </c>
      <c r="B41" s="666">
        <v>608</v>
      </c>
      <c r="C41" s="767" t="s">
        <v>1982</v>
      </c>
      <c r="D41" s="572"/>
      <c r="E41" s="572"/>
      <c r="F41" s="572"/>
      <c r="G41" s="764"/>
      <c r="H41" s="572"/>
      <c r="I41" s="707"/>
      <c r="K41" s="417">
        <v>602</v>
      </c>
      <c r="L41" s="767" t="s">
        <v>1328</v>
      </c>
      <c r="M41" s="572"/>
      <c r="N41" s="572"/>
      <c r="O41" s="572"/>
      <c r="P41" s="1271">
        <f t="shared" ref="P41:P49" si="5">M41+M27+P27+P14+M14+G49+D49+G35+D35+G22+D22</f>
        <v>1337</v>
      </c>
      <c r="Q41" s="636">
        <f t="shared" si="3"/>
        <v>96536490</v>
      </c>
      <c r="R41" s="684">
        <f t="shared" si="4"/>
        <v>5967836</v>
      </c>
      <c r="S41" s="671">
        <v>29</v>
      </c>
    </row>
    <row r="42" spans="1:19">
      <c r="A42" s="417">
        <v>22</v>
      </c>
      <c r="B42" s="666">
        <v>609</v>
      </c>
      <c r="C42" s="767" t="s">
        <v>936</v>
      </c>
      <c r="D42" s="572"/>
      <c r="E42" s="572"/>
      <c r="F42" s="572"/>
      <c r="G42" s="764"/>
      <c r="H42" s="572"/>
      <c r="I42" s="707"/>
      <c r="K42" s="417">
        <v>603</v>
      </c>
      <c r="L42" s="767" t="s">
        <v>1329</v>
      </c>
      <c r="M42" s="572"/>
      <c r="N42" s="572"/>
      <c r="O42" s="572"/>
      <c r="P42" s="1271">
        <f t="shared" si="5"/>
        <v>15</v>
      </c>
      <c r="Q42" s="636">
        <f t="shared" si="3"/>
        <v>90735320</v>
      </c>
      <c r="R42" s="684">
        <f>O42+O28+R28+R15+O15+I50+F50+I36+F36+I23+F23</f>
        <v>3661186</v>
      </c>
      <c r="S42" s="671">
        <v>30</v>
      </c>
    </row>
    <row r="43" spans="1:19">
      <c r="A43" s="417">
        <v>23</v>
      </c>
      <c r="B43" s="666">
        <v>610</v>
      </c>
      <c r="C43" s="767" t="s">
        <v>1984</v>
      </c>
      <c r="D43" s="572"/>
      <c r="E43" s="572"/>
      <c r="F43" s="572"/>
      <c r="G43" s="764"/>
      <c r="H43" s="572"/>
      <c r="I43" s="707"/>
      <c r="K43" s="417">
        <v>604</v>
      </c>
      <c r="L43" s="767" t="s">
        <v>935</v>
      </c>
      <c r="M43" s="572"/>
      <c r="N43" s="572"/>
      <c r="O43" s="572"/>
      <c r="P43" s="1271">
        <f t="shared" si="5"/>
        <v>7</v>
      </c>
      <c r="Q43" s="636">
        <f t="shared" si="3"/>
        <v>840875</v>
      </c>
      <c r="R43" s="684">
        <f t="shared" si="4"/>
        <v>148496</v>
      </c>
      <c r="S43" s="671">
        <v>31</v>
      </c>
    </row>
    <row r="44" spans="1:19">
      <c r="A44" s="417">
        <v>24</v>
      </c>
      <c r="B44" s="666"/>
      <c r="C44" s="767"/>
      <c r="D44" s="572"/>
      <c r="E44" s="572"/>
      <c r="F44" s="572"/>
      <c r="G44" s="764"/>
      <c r="H44" s="572"/>
      <c r="I44" s="707"/>
      <c r="K44" s="417">
        <v>605</v>
      </c>
      <c r="L44" s="767" t="s">
        <v>334</v>
      </c>
      <c r="M44" s="572"/>
      <c r="N44" s="572"/>
      <c r="O44" s="572"/>
      <c r="P44" s="1271">
        <f t="shared" si="5"/>
        <v>50</v>
      </c>
      <c r="Q44" s="636">
        <f t="shared" si="3"/>
        <v>522034</v>
      </c>
      <c r="R44" s="684">
        <f t="shared" si="4"/>
        <v>71148</v>
      </c>
      <c r="S44" s="671">
        <v>32</v>
      </c>
    </row>
    <row r="45" spans="1:19">
      <c r="A45" s="417">
        <v>25</v>
      </c>
      <c r="B45" s="666"/>
      <c r="C45" s="770" t="s">
        <v>937</v>
      </c>
      <c r="D45" s="383">
        <f t="shared" ref="D45:I45" si="6">SUM(D34:D44)</f>
        <v>0</v>
      </c>
      <c r="E45" s="383">
        <f t="shared" si="6"/>
        <v>0</v>
      </c>
      <c r="F45" s="375">
        <f t="shared" si="6"/>
        <v>0</v>
      </c>
      <c r="G45" s="779">
        <f t="shared" si="6"/>
        <v>0</v>
      </c>
      <c r="H45" s="383">
        <f t="shared" si="6"/>
        <v>0</v>
      </c>
      <c r="I45" s="780">
        <f t="shared" si="6"/>
        <v>0</v>
      </c>
      <c r="K45" s="417">
        <v>606</v>
      </c>
      <c r="L45" s="767" t="s">
        <v>1980</v>
      </c>
      <c r="M45" s="572"/>
      <c r="N45" s="572"/>
      <c r="O45" s="572"/>
      <c r="P45" s="1271">
        <f t="shared" si="5"/>
        <v>22</v>
      </c>
      <c r="Q45" s="636">
        <f t="shared" si="3"/>
        <v>917986</v>
      </c>
      <c r="R45" s="684">
        <f t="shared" si="4"/>
        <v>56928</v>
      </c>
      <c r="S45" s="671">
        <v>33</v>
      </c>
    </row>
    <row r="46" spans="1:19" ht="15.75" thickBot="1">
      <c r="A46" s="363">
        <v>26</v>
      </c>
      <c r="B46" s="108"/>
      <c r="C46" s="108"/>
      <c r="D46" s="781"/>
      <c r="E46" s="781"/>
      <c r="F46" s="781"/>
      <c r="G46" s="782"/>
      <c r="H46" s="781"/>
      <c r="I46" s="783"/>
      <c r="K46" s="417">
        <v>607</v>
      </c>
      <c r="L46" s="767" t="s">
        <v>1981</v>
      </c>
      <c r="M46" s="572"/>
      <c r="N46" s="572"/>
      <c r="O46" s="572"/>
      <c r="P46" s="1271">
        <f t="shared" si="5"/>
        <v>0</v>
      </c>
      <c r="Q46" s="636">
        <f t="shared" si="3"/>
        <v>0</v>
      </c>
      <c r="R46" s="684">
        <f t="shared" si="4"/>
        <v>0</v>
      </c>
      <c r="S46" s="671">
        <v>34</v>
      </c>
    </row>
    <row r="47" spans="1:19" ht="16.5" thickTop="1" thickBot="1">
      <c r="A47" s="784">
        <v>27</v>
      </c>
      <c r="B47" s="765" t="s">
        <v>806</v>
      </c>
      <c r="C47" s="747"/>
      <c r="D47" s="785"/>
      <c r="E47" s="786"/>
      <c r="F47" s="786"/>
      <c r="G47" s="787" t="s">
        <v>381</v>
      </c>
      <c r="H47" s="786"/>
      <c r="I47" s="788"/>
      <c r="K47" s="417">
        <v>608</v>
      </c>
      <c r="L47" s="767" t="s">
        <v>1982</v>
      </c>
      <c r="M47" s="572" t="s">
        <v>381</v>
      </c>
      <c r="N47" s="572" t="s">
        <v>381</v>
      </c>
      <c r="O47" s="572" t="s">
        <v>381</v>
      </c>
      <c r="P47" s="1271">
        <f t="shared" si="5"/>
        <v>0</v>
      </c>
      <c r="Q47" s="636">
        <f t="shared" si="3"/>
        <v>0</v>
      </c>
      <c r="R47" s="684">
        <f t="shared" si="4"/>
        <v>0</v>
      </c>
      <c r="S47" s="671">
        <v>35</v>
      </c>
    </row>
    <row r="48" spans="1:19" ht="15.75" thickTop="1">
      <c r="A48" s="417">
        <v>28</v>
      </c>
      <c r="B48" s="108">
        <v>601</v>
      </c>
      <c r="C48" s="763" t="s">
        <v>1327</v>
      </c>
      <c r="D48" s="572" t="s">
        <v>381</v>
      </c>
      <c r="E48" s="572"/>
      <c r="F48" s="729"/>
      <c r="G48" s="764" t="s">
        <v>381</v>
      </c>
      <c r="H48" s="466" t="s">
        <v>381</v>
      </c>
      <c r="I48" s="468" t="s">
        <v>381</v>
      </c>
      <c r="K48" s="417">
        <v>609</v>
      </c>
      <c r="L48" s="767" t="s">
        <v>936</v>
      </c>
      <c r="M48" s="572"/>
      <c r="N48" s="572"/>
      <c r="O48" s="572"/>
      <c r="P48" s="1271">
        <f t="shared" si="5"/>
        <v>0</v>
      </c>
      <c r="Q48" s="636">
        <f t="shared" si="3"/>
        <v>0</v>
      </c>
      <c r="R48" s="684">
        <f t="shared" si="4"/>
        <v>0</v>
      </c>
      <c r="S48" s="671">
        <v>36</v>
      </c>
    </row>
    <row r="49" spans="1:19">
      <c r="A49" s="417">
        <v>29</v>
      </c>
      <c r="B49" s="666">
        <v>602</v>
      </c>
      <c r="C49" s="767" t="s">
        <v>1328</v>
      </c>
      <c r="D49" s="572"/>
      <c r="E49" s="572"/>
      <c r="F49" s="572"/>
      <c r="G49" s="764" t="s">
        <v>381</v>
      </c>
      <c r="H49" s="466" t="s">
        <v>381</v>
      </c>
      <c r="I49" s="468" t="s">
        <v>381</v>
      </c>
      <c r="K49" s="417">
        <v>610</v>
      </c>
      <c r="L49" s="767" t="s">
        <v>1984</v>
      </c>
      <c r="M49" s="572"/>
      <c r="N49" s="572"/>
      <c r="O49" s="572"/>
      <c r="P49" s="1271">
        <f t="shared" si="5"/>
        <v>12</v>
      </c>
      <c r="Q49" s="880">
        <f t="shared" si="3"/>
        <v>144420</v>
      </c>
      <c r="R49" s="684">
        <f t="shared" si="4"/>
        <v>21238</v>
      </c>
      <c r="S49" s="671">
        <v>37</v>
      </c>
    </row>
    <row r="50" spans="1:19">
      <c r="A50" s="417">
        <v>30</v>
      </c>
      <c r="B50" s="666">
        <v>603</v>
      </c>
      <c r="C50" s="767" t="s">
        <v>1329</v>
      </c>
      <c r="D50" s="572"/>
      <c r="E50" s="572"/>
      <c r="F50" s="572"/>
      <c r="G50" s="764" t="s">
        <v>381</v>
      </c>
      <c r="H50" s="466" t="s">
        <v>381</v>
      </c>
      <c r="I50" s="468" t="s">
        <v>381</v>
      </c>
      <c r="K50" s="417"/>
      <c r="L50" s="770" t="s">
        <v>937</v>
      </c>
      <c r="M50" s="383">
        <f t="shared" ref="M50:R50" si="7">SUM(M40:M49)</f>
        <v>0</v>
      </c>
      <c r="N50" s="383">
        <f t="shared" si="7"/>
        <v>0</v>
      </c>
      <c r="O50" s="375">
        <f t="shared" si="7"/>
        <v>0</v>
      </c>
      <c r="P50" s="779">
        <f t="shared" si="7"/>
        <v>16825</v>
      </c>
      <c r="Q50" s="383">
        <f t="shared" si="7"/>
        <v>454903043</v>
      </c>
      <c r="R50" s="375">
        <f t="shared" si="7"/>
        <v>25201801</v>
      </c>
      <c r="S50" s="671">
        <v>38</v>
      </c>
    </row>
    <row r="51" spans="1:19" ht="15.75" thickBot="1">
      <c r="A51" s="417">
        <v>31</v>
      </c>
      <c r="B51" s="666">
        <v>604</v>
      </c>
      <c r="C51" s="767" t="s">
        <v>935</v>
      </c>
      <c r="D51" s="572"/>
      <c r="E51" s="572"/>
      <c r="F51" s="572"/>
      <c r="G51" s="764" t="s">
        <v>381</v>
      </c>
      <c r="H51" s="466" t="s">
        <v>381</v>
      </c>
      <c r="I51" s="468" t="s">
        <v>381</v>
      </c>
      <c r="K51" s="417"/>
      <c r="L51" s="666"/>
      <c r="M51" s="781"/>
      <c r="N51" s="781"/>
      <c r="O51" s="781"/>
      <c r="P51" s="637"/>
      <c r="Q51" s="781"/>
      <c r="R51" s="781"/>
      <c r="S51" s="671">
        <v>39</v>
      </c>
    </row>
    <row r="52" spans="1:19" ht="15.75" thickTop="1">
      <c r="A52" s="417">
        <v>32</v>
      </c>
      <c r="B52" s="666">
        <v>605</v>
      </c>
      <c r="C52" s="767" t="s">
        <v>334</v>
      </c>
      <c r="D52" s="572"/>
      <c r="E52" s="572"/>
      <c r="F52" s="572"/>
      <c r="G52" s="764" t="s">
        <v>381</v>
      </c>
      <c r="H52" s="466" t="s">
        <v>381</v>
      </c>
      <c r="I52" s="468" t="s">
        <v>381</v>
      </c>
      <c r="K52" s="790"/>
      <c r="L52" s="791"/>
      <c r="M52" s="792"/>
      <c r="N52" s="792"/>
      <c r="O52" s="792"/>
      <c r="P52" s="792"/>
      <c r="Q52" s="792"/>
      <c r="R52" s="793"/>
      <c r="S52" s="794">
        <v>40</v>
      </c>
    </row>
    <row r="53" spans="1:19">
      <c r="A53" s="417">
        <v>33</v>
      </c>
      <c r="B53" s="666">
        <v>606</v>
      </c>
      <c r="C53" s="767" t="s">
        <v>1980</v>
      </c>
      <c r="D53" s="572"/>
      <c r="E53" s="572"/>
      <c r="F53" s="572"/>
      <c r="G53" s="764" t="s">
        <v>381</v>
      </c>
      <c r="H53" s="466" t="s">
        <v>381</v>
      </c>
      <c r="I53" s="468" t="s">
        <v>381</v>
      </c>
      <c r="K53" s="96"/>
      <c r="L53" s="97" t="s">
        <v>381</v>
      </c>
      <c r="M53" s="439"/>
      <c r="N53" s="439"/>
      <c r="O53" s="439"/>
      <c r="P53" s="439"/>
      <c r="Q53" s="439"/>
      <c r="R53" s="684"/>
      <c r="S53" s="362">
        <v>41</v>
      </c>
    </row>
    <row r="54" spans="1:19">
      <c r="A54" s="417">
        <v>34</v>
      </c>
      <c r="B54" s="666">
        <v>607</v>
      </c>
      <c r="C54" s="767" t="s">
        <v>1981</v>
      </c>
      <c r="D54" s="572"/>
      <c r="E54" s="572"/>
      <c r="F54" s="572"/>
      <c r="G54" s="764" t="s">
        <v>381</v>
      </c>
      <c r="H54" s="466" t="s">
        <v>381</v>
      </c>
      <c r="I54" s="468" t="s">
        <v>381</v>
      </c>
      <c r="K54" s="430"/>
      <c r="L54" s="74" t="s">
        <v>381</v>
      </c>
      <c r="M54" s="439"/>
      <c r="N54" s="439"/>
      <c r="O54" s="439"/>
      <c r="P54" s="439"/>
      <c r="Q54" s="439"/>
      <c r="R54" s="684"/>
      <c r="S54" s="671">
        <v>42</v>
      </c>
    </row>
    <row r="55" spans="1:19">
      <c r="A55" s="417">
        <v>35</v>
      </c>
      <c r="B55" s="666">
        <v>608</v>
      </c>
      <c r="C55" s="767" t="s">
        <v>1982</v>
      </c>
      <c r="D55" s="572" t="s">
        <v>381</v>
      </c>
      <c r="E55" s="572" t="s">
        <v>381</v>
      </c>
      <c r="F55" s="572" t="s">
        <v>381</v>
      </c>
      <c r="G55" s="764" t="s">
        <v>381</v>
      </c>
      <c r="H55" s="466" t="s">
        <v>381</v>
      </c>
      <c r="I55" s="468" t="s">
        <v>381</v>
      </c>
      <c r="K55" s="430"/>
      <c r="L55" s="74" t="s">
        <v>381</v>
      </c>
      <c r="M55" s="439"/>
      <c r="N55" s="439"/>
      <c r="O55" s="439"/>
      <c r="P55" s="439"/>
      <c r="Q55" s="439"/>
      <c r="R55" s="684"/>
      <c r="S55" s="671">
        <v>43</v>
      </c>
    </row>
    <row r="56" spans="1:19">
      <c r="A56" s="417">
        <v>36</v>
      </c>
      <c r="B56" s="666">
        <v>609</v>
      </c>
      <c r="C56" s="767" t="s">
        <v>936</v>
      </c>
      <c r="D56" s="572"/>
      <c r="E56" s="572"/>
      <c r="F56" s="572"/>
      <c r="G56" s="764"/>
      <c r="H56" s="466"/>
      <c r="I56" s="468"/>
      <c r="K56" s="430"/>
      <c r="L56" s="74"/>
      <c r="M56" s="439"/>
      <c r="N56" s="439"/>
      <c r="O56" s="439"/>
      <c r="P56" s="439"/>
      <c r="Q56" s="439"/>
      <c r="R56" s="684"/>
      <c r="S56" s="671">
        <v>44</v>
      </c>
    </row>
    <row r="57" spans="1:19">
      <c r="A57" s="417">
        <v>37</v>
      </c>
      <c r="B57" s="666">
        <v>610</v>
      </c>
      <c r="C57" s="767" t="s">
        <v>1984</v>
      </c>
      <c r="D57" s="572"/>
      <c r="E57" s="572"/>
      <c r="F57" s="572"/>
      <c r="G57" s="764"/>
      <c r="H57" s="572"/>
      <c r="I57" s="707"/>
      <c r="K57" s="430"/>
      <c r="L57" s="74"/>
      <c r="M57" s="439"/>
      <c r="N57" s="439"/>
      <c r="O57" s="439"/>
      <c r="P57" s="439"/>
      <c r="Q57" s="439"/>
      <c r="R57" s="684"/>
      <c r="S57" s="671">
        <v>45</v>
      </c>
    </row>
    <row r="58" spans="1:19">
      <c r="A58" s="417">
        <v>38</v>
      </c>
      <c r="B58" s="666"/>
      <c r="C58" s="770" t="s">
        <v>937</v>
      </c>
      <c r="D58" s="383">
        <f t="shared" ref="D58:I58" si="8">SUM(D48:D57)</f>
        <v>0</v>
      </c>
      <c r="E58" s="383">
        <f t="shared" si="8"/>
        <v>0</v>
      </c>
      <c r="F58" s="375">
        <f t="shared" si="8"/>
        <v>0</v>
      </c>
      <c r="G58" s="779">
        <f t="shared" si="8"/>
        <v>0</v>
      </c>
      <c r="H58" s="383">
        <f t="shared" si="8"/>
        <v>0</v>
      </c>
      <c r="I58" s="780">
        <f t="shared" si="8"/>
        <v>0</v>
      </c>
      <c r="K58" s="430"/>
      <c r="L58" s="74"/>
      <c r="M58" s="439"/>
      <c r="N58" s="439"/>
      <c r="O58" s="439"/>
      <c r="P58" s="439"/>
      <c r="Q58" s="439"/>
      <c r="R58" s="684"/>
      <c r="S58" s="671">
        <v>46</v>
      </c>
    </row>
    <row r="59" spans="1:19" ht="15.75" thickBot="1">
      <c r="A59" s="417">
        <v>39</v>
      </c>
      <c r="B59" s="666"/>
      <c r="C59" s="666"/>
      <c r="D59" s="781"/>
      <c r="E59" s="781"/>
      <c r="F59" s="781"/>
      <c r="G59" s="782"/>
      <c r="H59" s="781"/>
      <c r="I59" s="783"/>
      <c r="K59" s="430"/>
      <c r="L59" s="74"/>
      <c r="M59" s="439"/>
      <c r="N59" s="439"/>
      <c r="O59" s="439"/>
      <c r="P59" s="439"/>
      <c r="Q59" s="439"/>
      <c r="R59" s="684"/>
      <c r="S59" s="671">
        <v>47</v>
      </c>
    </row>
    <row r="60" spans="1:19" ht="15.75" thickTop="1">
      <c r="A60" s="795">
        <v>40</v>
      </c>
      <c r="B60" s="796"/>
      <c r="C60" s="791"/>
      <c r="D60" s="792"/>
      <c r="E60" s="792"/>
      <c r="F60" s="792"/>
      <c r="G60" s="792"/>
      <c r="H60" s="792"/>
      <c r="I60" s="797"/>
      <c r="K60" s="430"/>
      <c r="L60" s="74"/>
      <c r="M60" s="439"/>
      <c r="N60" s="439"/>
      <c r="O60" s="439"/>
      <c r="P60" s="439"/>
      <c r="Q60" s="439"/>
      <c r="R60" s="684"/>
      <c r="S60" s="671">
        <v>48</v>
      </c>
    </row>
    <row r="61" spans="1:19">
      <c r="A61" s="363">
        <v>41</v>
      </c>
      <c r="B61" s="168"/>
      <c r="C61" s="97" t="s">
        <v>381</v>
      </c>
      <c r="D61" s="439"/>
      <c r="E61" s="439"/>
      <c r="F61" s="439"/>
      <c r="G61" s="439"/>
      <c r="H61" s="439"/>
      <c r="I61" s="638"/>
      <c r="K61" s="430"/>
      <c r="L61" s="74"/>
      <c r="M61" s="439"/>
      <c r="N61" s="439"/>
      <c r="O61" s="439"/>
      <c r="P61" s="439"/>
      <c r="Q61" s="439"/>
      <c r="R61" s="684"/>
      <c r="S61" s="671">
        <v>49</v>
      </c>
    </row>
    <row r="62" spans="1:19">
      <c r="A62" s="417">
        <v>42</v>
      </c>
      <c r="B62" s="668"/>
      <c r="C62" s="74" t="s">
        <v>381</v>
      </c>
      <c r="D62" s="439"/>
      <c r="E62" s="439"/>
      <c r="F62" s="439"/>
      <c r="G62" s="439"/>
      <c r="H62" s="439"/>
      <c r="I62" s="638"/>
      <c r="K62" s="430"/>
      <c r="L62" s="74"/>
      <c r="M62" s="439"/>
      <c r="N62" s="439"/>
      <c r="O62" s="439"/>
      <c r="P62" s="439"/>
      <c r="Q62" s="439"/>
      <c r="R62" s="684"/>
      <c r="S62" s="671">
        <v>50</v>
      </c>
    </row>
    <row r="63" spans="1:19">
      <c r="A63" s="417">
        <v>43</v>
      </c>
      <c r="B63" s="668"/>
      <c r="C63" s="74" t="s">
        <v>381</v>
      </c>
      <c r="D63" s="439"/>
      <c r="E63" s="439"/>
      <c r="F63" s="439"/>
      <c r="G63" s="439"/>
      <c r="H63" s="439"/>
      <c r="I63" s="638"/>
      <c r="K63" s="430"/>
      <c r="L63" s="74"/>
      <c r="M63" s="439"/>
      <c r="N63" s="439"/>
      <c r="O63" s="439"/>
      <c r="P63" s="439"/>
      <c r="Q63" s="439"/>
      <c r="R63" s="684"/>
      <c r="S63" s="671">
        <v>51</v>
      </c>
    </row>
    <row r="64" spans="1:19">
      <c r="A64" s="417">
        <v>44</v>
      </c>
      <c r="B64" s="668"/>
      <c r="C64" s="74"/>
      <c r="D64" s="439"/>
      <c r="E64" s="439"/>
      <c r="F64" s="439"/>
      <c r="G64" s="439"/>
      <c r="H64" s="439"/>
      <c r="I64" s="638"/>
      <c r="K64" s="430"/>
      <c r="L64" s="74"/>
      <c r="M64" s="439"/>
      <c r="N64" s="439"/>
      <c r="O64" s="439"/>
      <c r="P64" s="439"/>
      <c r="Q64" s="439"/>
      <c r="R64" s="684"/>
      <c r="S64" s="671">
        <v>52</v>
      </c>
    </row>
    <row r="65" spans="1:19">
      <c r="A65" s="417">
        <v>45</v>
      </c>
      <c r="B65" s="668"/>
      <c r="C65" s="74"/>
      <c r="D65" s="439"/>
      <c r="E65" s="439"/>
      <c r="F65" s="439"/>
      <c r="G65" s="439"/>
      <c r="H65" s="439"/>
      <c r="I65" s="638"/>
      <c r="K65" s="430"/>
      <c r="L65" s="74"/>
      <c r="M65" s="439"/>
      <c r="N65" s="439"/>
      <c r="O65" s="439"/>
      <c r="P65" s="439"/>
      <c r="Q65" s="439"/>
      <c r="R65" s="684"/>
      <c r="S65" s="671">
        <v>53</v>
      </c>
    </row>
    <row r="66" spans="1:19">
      <c r="A66" s="417">
        <v>46</v>
      </c>
      <c r="B66" s="668"/>
      <c r="C66" s="74"/>
      <c r="D66" s="439"/>
      <c r="E66" s="439"/>
      <c r="F66" s="439"/>
      <c r="G66" s="439"/>
      <c r="H66" s="439"/>
      <c r="I66" s="638"/>
      <c r="K66" s="430"/>
      <c r="L66" s="74"/>
      <c r="M66" s="439"/>
      <c r="N66" s="439"/>
      <c r="O66" s="439"/>
      <c r="P66" s="439"/>
      <c r="Q66" s="439"/>
      <c r="R66" s="684"/>
      <c r="S66" s="671">
        <v>54</v>
      </c>
    </row>
    <row r="67" spans="1:19">
      <c r="A67" s="417">
        <v>47</v>
      </c>
      <c r="B67" s="668"/>
      <c r="C67" s="74"/>
      <c r="D67" s="439"/>
      <c r="E67" s="439"/>
      <c r="F67" s="439"/>
      <c r="G67" s="439"/>
      <c r="H67" s="439"/>
      <c r="I67" s="638"/>
      <c r="K67" s="430"/>
      <c r="L67" s="74"/>
      <c r="M67" s="439"/>
      <c r="N67" s="439"/>
      <c r="O67" s="439"/>
      <c r="P67" s="439"/>
      <c r="Q67" s="439"/>
      <c r="R67" s="684"/>
      <c r="S67" s="671">
        <v>55</v>
      </c>
    </row>
    <row r="68" spans="1:19">
      <c r="A68" s="417">
        <v>48</v>
      </c>
      <c r="B68" s="668"/>
      <c r="C68" s="74"/>
      <c r="D68" s="439"/>
      <c r="E68" s="439"/>
      <c r="F68" s="439"/>
      <c r="G68" s="439"/>
      <c r="H68" s="439"/>
      <c r="I68" s="638"/>
      <c r="K68" s="430"/>
      <c r="L68" s="74"/>
      <c r="M68" s="439"/>
      <c r="N68" s="439"/>
      <c r="O68" s="439"/>
      <c r="P68" s="439"/>
      <c r="Q68" s="439"/>
      <c r="R68" s="684"/>
      <c r="S68" s="671">
        <v>56</v>
      </c>
    </row>
    <row r="69" spans="1:19">
      <c r="A69" s="417">
        <v>49</v>
      </c>
      <c r="B69" s="668"/>
      <c r="C69" s="74"/>
      <c r="D69" s="439"/>
      <c r="E69" s="439"/>
      <c r="F69" s="439"/>
      <c r="G69" s="439"/>
      <c r="H69" s="439"/>
      <c r="I69" s="638"/>
      <c r="K69" s="430"/>
      <c r="L69" s="74"/>
      <c r="M69" s="439"/>
      <c r="N69" s="439"/>
      <c r="O69" s="439"/>
      <c r="P69" s="439"/>
      <c r="Q69" s="439"/>
      <c r="R69" s="684"/>
      <c r="S69" s="671">
        <v>57</v>
      </c>
    </row>
    <row r="70" spans="1:19" ht="15.75" thickBot="1">
      <c r="A70" s="417">
        <v>50</v>
      </c>
      <c r="B70" s="668"/>
      <c r="C70" s="74"/>
      <c r="D70" s="439"/>
      <c r="E70" s="439"/>
      <c r="F70" s="439"/>
      <c r="G70" s="439"/>
      <c r="H70" s="439"/>
      <c r="I70" s="638"/>
      <c r="K70" s="798"/>
      <c r="L70" s="438"/>
      <c r="M70" s="799" t="s">
        <v>381</v>
      </c>
      <c r="N70" s="799" t="s">
        <v>381</v>
      </c>
      <c r="O70" s="799" t="s">
        <v>381</v>
      </c>
      <c r="P70" s="799" t="s">
        <v>381</v>
      </c>
      <c r="Q70" s="799" t="s">
        <v>381</v>
      </c>
      <c r="R70" s="800" t="s">
        <v>381</v>
      </c>
      <c r="S70" s="801">
        <v>58</v>
      </c>
    </row>
    <row r="71" spans="1:19">
      <c r="A71" s="417">
        <v>51</v>
      </c>
      <c r="B71" s="668"/>
      <c r="C71" s="74"/>
      <c r="D71" s="439"/>
      <c r="E71" s="439"/>
      <c r="F71" s="439"/>
      <c r="G71" s="439"/>
      <c r="H71" s="439"/>
      <c r="I71" s="638"/>
      <c r="R71" s="802" t="s">
        <v>1564</v>
      </c>
    </row>
    <row r="72" spans="1:19">
      <c r="A72" s="417">
        <v>52</v>
      </c>
      <c r="B72" s="668"/>
      <c r="C72" s="74"/>
      <c r="D72" s="439"/>
      <c r="E72" s="439"/>
      <c r="F72" s="439"/>
      <c r="G72" s="439"/>
      <c r="H72" s="439"/>
      <c r="I72" s="638"/>
      <c r="K72" s="149" t="s">
        <v>939</v>
      </c>
      <c r="L72" s="149"/>
      <c r="M72" s="149"/>
      <c r="N72" s="149"/>
      <c r="O72" s="149"/>
      <c r="P72" s="149"/>
      <c r="Q72" s="149"/>
      <c r="R72" s="149"/>
      <c r="S72" s="149"/>
    </row>
    <row r="73" spans="1:19">
      <c r="A73" s="417">
        <v>53</v>
      </c>
      <c r="B73" s="668"/>
      <c r="C73" s="74"/>
      <c r="D73" s="439"/>
      <c r="E73" s="439"/>
      <c r="F73" s="439"/>
      <c r="G73" s="439"/>
      <c r="H73" s="439"/>
      <c r="I73" s="638"/>
    </row>
    <row r="74" spans="1:19">
      <c r="A74" s="417">
        <v>54</v>
      </c>
      <c r="B74" s="668"/>
      <c r="C74" s="74"/>
      <c r="D74" s="439"/>
      <c r="E74" s="439"/>
      <c r="F74" s="439"/>
      <c r="G74" s="439"/>
      <c r="H74" s="439"/>
      <c r="I74" s="638"/>
    </row>
    <row r="75" spans="1:19">
      <c r="A75" s="417">
        <v>55</v>
      </c>
      <c r="B75" s="668"/>
      <c r="C75" s="74"/>
      <c r="D75" s="439"/>
      <c r="E75" s="439"/>
      <c r="F75" s="439"/>
      <c r="G75" s="439"/>
      <c r="H75" s="439"/>
      <c r="I75" s="638"/>
    </row>
    <row r="76" spans="1:19">
      <c r="A76" s="417">
        <v>56</v>
      </c>
      <c r="B76" s="668"/>
      <c r="C76" s="74"/>
      <c r="D76" s="439"/>
      <c r="E76" s="439"/>
      <c r="F76" s="439"/>
      <c r="G76" s="439"/>
      <c r="H76" s="439"/>
      <c r="I76" s="638"/>
    </row>
    <row r="77" spans="1:19">
      <c r="A77" s="417">
        <v>57</v>
      </c>
      <c r="B77" s="668"/>
      <c r="C77" s="74"/>
      <c r="D77" s="439"/>
      <c r="E77" s="439"/>
      <c r="F77" s="439"/>
      <c r="G77" s="439"/>
      <c r="H77" s="439"/>
      <c r="I77" s="638"/>
    </row>
    <row r="78" spans="1:19" ht="15.75" thickBot="1">
      <c r="A78" s="436">
        <v>58</v>
      </c>
      <c r="B78" s="803"/>
      <c r="C78" s="438"/>
      <c r="D78" s="799" t="s">
        <v>381</v>
      </c>
      <c r="E78" s="799" t="s">
        <v>381</v>
      </c>
      <c r="F78" s="799" t="s">
        <v>381</v>
      </c>
      <c r="G78" s="799" t="s">
        <v>381</v>
      </c>
      <c r="H78" s="799" t="s">
        <v>381</v>
      </c>
      <c r="I78" s="804" t="s">
        <v>381</v>
      </c>
    </row>
    <row r="79" spans="1:19">
      <c r="A79" s="802" t="s">
        <v>1564</v>
      </c>
      <c r="B79" s="74"/>
      <c r="C79" s="74"/>
      <c r="D79" s="97"/>
      <c r="E79" s="97"/>
      <c r="F79" s="97"/>
      <c r="G79" s="97"/>
      <c r="H79" s="97"/>
      <c r="I79" s="97"/>
    </row>
    <row r="80" spans="1:19">
      <c r="A80" s="130" t="s">
        <v>940</v>
      </c>
      <c r="B80" s="130"/>
      <c r="C80" s="130"/>
      <c r="D80" s="130"/>
      <c r="E80" s="130"/>
      <c r="F80" s="130"/>
      <c r="G80" s="130"/>
      <c r="H80" s="130"/>
      <c r="I80" s="130"/>
    </row>
    <row r="81" spans="1:9">
      <c r="A81" s="130"/>
      <c r="B81" s="130"/>
      <c r="C81" s="130"/>
      <c r="D81" s="130"/>
      <c r="E81" s="130"/>
      <c r="F81" s="130"/>
      <c r="G81" s="130"/>
      <c r="H81" s="130"/>
      <c r="I81" s="130"/>
    </row>
    <row r="82" spans="1:9">
      <c r="A82" s="130"/>
      <c r="B82" s="130"/>
      <c r="C82" s="130"/>
      <c r="D82" s="130"/>
      <c r="E82" s="130"/>
      <c r="F82" s="130"/>
      <c r="G82" s="130"/>
      <c r="H82" s="130"/>
      <c r="I82" s="130"/>
    </row>
    <row r="83" spans="1:9">
      <c r="A83" s="441"/>
      <c r="B83" s="441"/>
      <c r="C83" s="441"/>
      <c r="D83" s="97"/>
      <c r="E83" s="97"/>
      <c r="F83" s="97"/>
      <c r="G83" s="97"/>
      <c r="H83" s="97"/>
      <c r="I83" s="97"/>
    </row>
    <row r="84" spans="1:9">
      <c r="D84" s="97"/>
      <c r="E84" s="97"/>
      <c r="F84" s="97"/>
      <c r="G84" s="97"/>
      <c r="H84" s="97"/>
      <c r="I84" s="97"/>
    </row>
    <row r="85" spans="1:9">
      <c r="D85" s="97"/>
      <c r="E85" s="97"/>
      <c r="F85" s="97"/>
      <c r="G85" s="97"/>
      <c r="H85" s="97"/>
      <c r="I85" s="97"/>
    </row>
    <row r="86" spans="1:9">
      <c r="D86" s="97"/>
      <c r="E86" s="97"/>
      <c r="F86" s="97"/>
      <c r="G86" s="97"/>
      <c r="H86" s="97"/>
      <c r="I86" s="97"/>
    </row>
    <row r="87" spans="1:9">
      <c r="C87" s="122"/>
      <c r="D87" s="122"/>
      <c r="E87" s="122"/>
      <c r="F87" s="97"/>
      <c r="G87" s="97"/>
      <c r="H87" s="97"/>
      <c r="I87" s="97"/>
    </row>
    <row r="88" spans="1:9">
      <c r="F88" s="97"/>
      <c r="G88" s="97"/>
      <c r="H88" s="97"/>
      <c r="I88" s="97"/>
    </row>
    <row r="89" spans="1:9">
      <c r="C89" s="97"/>
      <c r="D89" s="97"/>
      <c r="E89" s="97"/>
      <c r="F89" s="97"/>
      <c r="G89" s="97"/>
      <c r="I89" s="97"/>
    </row>
    <row r="90" spans="1:9">
      <c r="C90" s="122"/>
      <c r="D90" s="122"/>
      <c r="E90" s="122"/>
      <c r="F90" s="97"/>
      <c r="G90" s="97"/>
      <c r="I90" s="97"/>
    </row>
    <row r="91" spans="1:9">
      <c r="C91" s="122"/>
      <c r="D91" s="122"/>
      <c r="E91" s="122"/>
      <c r="F91" s="97"/>
      <c r="G91" s="97"/>
      <c r="I91" s="97"/>
    </row>
    <row r="92" spans="1:9">
      <c r="D92" s="122"/>
      <c r="E92" s="122"/>
    </row>
    <row r="93" spans="1:9">
      <c r="C93" s="122"/>
      <c r="D93" s="122"/>
      <c r="E93" s="122"/>
    </row>
    <row r="94" spans="1:9">
      <c r="C94" s="122"/>
      <c r="D94" s="441"/>
      <c r="E94" s="122"/>
    </row>
    <row r="95" spans="1:9">
      <c r="C95" s="122"/>
      <c r="D95" s="122"/>
      <c r="E95" s="122"/>
    </row>
    <row r="96" spans="1:9">
      <c r="C96" s="122"/>
    </row>
    <row r="97" spans="3:3">
      <c r="C97" s="122"/>
    </row>
    <row r="98" spans="3:3">
      <c r="C98" s="97"/>
    </row>
    <row r="99" spans="3:3">
      <c r="C99" s="122"/>
    </row>
    <row r="100" spans="3:3">
      <c r="C100" s="97"/>
    </row>
    <row r="101" spans="3:3">
      <c r="C101" s="122"/>
    </row>
  </sheetData>
  <phoneticPr fontId="43" type="noConversion"/>
  <printOptions horizontalCentered="1" verticalCentered="1"/>
  <pageMargins left="0.5" right="0.5" top="0.5" bottom="0.5" header="0.5" footer="0.5"/>
  <pageSetup scale="54" fitToWidth="2" pageOrder="overThenDown" orientation="portrait" r:id="rId1"/>
  <headerFooter alignWithMargins="0"/>
  <colBreaks count="1" manualBreakCount="1">
    <brk id="10" max="1048575" man="1"/>
  </colBreaks>
</worksheet>
</file>

<file path=xl/worksheets/sheet26.xml><?xml version="1.0" encoding="utf-8"?>
<worksheet xmlns="http://schemas.openxmlformats.org/spreadsheetml/2006/main" xmlns:r="http://schemas.openxmlformats.org/officeDocument/2006/relationships">
  <sheetPr transitionEvaluation="1">
    <tabColor rgb="FFFFFF00"/>
    <pageSetUpPr fitToPage="1"/>
  </sheetPr>
  <dimension ref="A1:G83"/>
  <sheetViews>
    <sheetView workbookViewId="0"/>
  </sheetViews>
  <sheetFormatPr defaultColWidth="11.44140625" defaultRowHeight="15"/>
  <cols>
    <col min="1" max="1" width="4.77734375" customWidth="1"/>
    <col min="2" max="2" width="45.77734375" customWidth="1"/>
    <col min="3" max="3" width="14.77734375" customWidth="1"/>
    <col min="4" max="4" width="21.77734375" customWidth="1"/>
    <col min="5" max="6" width="15.77734375" customWidth="1"/>
    <col min="7" max="7" width="11.77734375" customWidth="1"/>
  </cols>
  <sheetData>
    <row r="1" spans="1:7" ht="15.75" thickBot="1">
      <c r="A1" s="441"/>
      <c r="B1" t="str">
        <f>'Read Me First'!D50</f>
        <v>Village of Fairport</v>
      </c>
      <c r="E1" t="str">
        <f>'Read Me First'!C52</f>
        <v>Year Ended 5/31/2014</v>
      </c>
    </row>
    <row r="2" spans="1:7">
      <c r="A2" s="90"/>
      <c r="B2" s="91"/>
      <c r="C2" s="91"/>
      <c r="D2" s="91"/>
      <c r="E2" s="91"/>
      <c r="F2" s="91"/>
      <c r="G2" s="92"/>
    </row>
    <row r="3" spans="1:7" ht="15.75">
      <c r="A3" s="295" t="s">
        <v>466</v>
      </c>
      <c r="B3" s="805"/>
      <c r="C3" s="805"/>
      <c r="D3" s="805"/>
      <c r="E3" s="805"/>
      <c r="F3" s="805"/>
      <c r="G3" s="806"/>
    </row>
    <row r="4" spans="1:7">
      <c r="A4" s="142"/>
      <c r="B4" s="219"/>
      <c r="C4" s="219"/>
      <c r="D4" s="219"/>
      <c r="E4" s="219"/>
      <c r="F4" s="219"/>
      <c r="G4" s="221"/>
    </row>
    <row r="5" spans="1:7">
      <c r="A5" s="93"/>
      <c r="G5" s="191"/>
    </row>
    <row r="6" spans="1:7">
      <c r="A6" s="93"/>
      <c r="B6" t="s">
        <v>941</v>
      </c>
      <c r="G6" s="191"/>
    </row>
    <row r="7" spans="1:7">
      <c r="A7" s="93"/>
      <c r="B7" t="s">
        <v>942</v>
      </c>
      <c r="G7" s="191"/>
    </row>
    <row r="8" spans="1:7">
      <c r="A8" s="93"/>
      <c r="G8" s="191"/>
    </row>
    <row r="9" spans="1:7">
      <c r="A9" s="93"/>
      <c r="B9" t="s">
        <v>943</v>
      </c>
      <c r="G9" s="191"/>
    </row>
    <row r="10" spans="1:7">
      <c r="A10" s="93"/>
      <c r="B10" t="s">
        <v>944</v>
      </c>
      <c r="G10" s="191"/>
    </row>
    <row r="11" spans="1:7">
      <c r="A11" s="93"/>
      <c r="G11" s="191"/>
    </row>
    <row r="12" spans="1:7">
      <c r="A12" s="93"/>
      <c r="B12" t="s">
        <v>945</v>
      </c>
      <c r="G12" s="191"/>
    </row>
    <row r="13" spans="1:7">
      <c r="A13" s="93"/>
      <c r="B13" t="s">
        <v>946</v>
      </c>
      <c r="G13" s="191"/>
    </row>
    <row r="14" spans="1:7">
      <c r="A14" s="93"/>
      <c r="B14" t="s">
        <v>947</v>
      </c>
      <c r="G14" s="191"/>
    </row>
    <row r="15" spans="1:7">
      <c r="A15" s="142"/>
      <c r="B15" s="219"/>
      <c r="C15" s="219"/>
      <c r="D15" s="219"/>
      <c r="E15" s="219"/>
      <c r="F15" s="219"/>
      <c r="G15" s="221"/>
    </row>
    <row r="16" spans="1:7">
      <c r="A16" s="158"/>
      <c r="B16" s="296"/>
      <c r="C16" s="121" t="s">
        <v>381</v>
      </c>
      <c r="D16" s="807"/>
      <c r="E16" s="139" t="s">
        <v>948</v>
      </c>
      <c r="F16" s="808"/>
      <c r="G16" s="298" t="s">
        <v>381</v>
      </c>
    </row>
    <row r="17" spans="1:7">
      <c r="A17" s="158"/>
      <c r="B17" s="297" t="s">
        <v>949</v>
      </c>
      <c r="C17" s="121" t="s">
        <v>950</v>
      </c>
      <c r="D17" s="121" t="s">
        <v>951</v>
      </c>
      <c r="E17" s="121" t="s">
        <v>952</v>
      </c>
      <c r="F17" s="297" t="s">
        <v>953</v>
      </c>
      <c r="G17" s="298" t="s">
        <v>954</v>
      </c>
    </row>
    <row r="18" spans="1:7">
      <c r="A18" s="158" t="s">
        <v>1468</v>
      </c>
      <c r="B18" s="297" t="s">
        <v>955</v>
      </c>
      <c r="C18" s="121" t="s">
        <v>956</v>
      </c>
      <c r="D18" s="121" t="s">
        <v>1282</v>
      </c>
      <c r="E18" s="121" t="s">
        <v>1283</v>
      </c>
      <c r="F18" s="297" t="s">
        <v>1283</v>
      </c>
      <c r="G18" s="298" t="s">
        <v>1284</v>
      </c>
    </row>
    <row r="19" spans="1:7">
      <c r="A19" s="299" t="s">
        <v>1471</v>
      </c>
      <c r="B19" s="301" t="s">
        <v>1574</v>
      </c>
      <c r="C19" s="302" t="s">
        <v>1575</v>
      </c>
      <c r="D19" s="302" t="s">
        <v>1576</v>
      </c>
      <c r="E19" s="302" t="s">
        <v>1577</v>
      </c>
      <c r="F19" s="301" t="s">
        <v>1578</v>
      </c>
      <c r="G19" s="303" t="s">
        <v>2102</v>
      </c>
    </row>
    <row r="20" spans="1:7">
      <c r="A20" s="158">
        <v>1</v>
      </c>
      <c r="B20" s="1273" t="s">
        <v>1285</v>
      </c>
      <c r="C20" s="810" t="s">
        <v>381</v>
      </c>
      <c r="D20" s="811"/>
      <c r="E20" s="812" t="s">
        <v>381</v>
      </c>
      <c r="F20" s="813"/>
      <c r="G20" s="814"/>
    </row>
    <row r="21" spans="1:7">
      <c r="A21" s="158">
        <v>2</v>
      </c>
      <c r="B21" s="809"/>
      <c r="C21" s="815" t="s">
        <v>381</v>
      </c>
      <c r="D21" s="816"/>
      <c r="E21" s="816" t="s">
        <v>381</v>
      </c>
      <c r="F21" s="817"/>
      <c r="G21" s="1397">
        <f t="shared" ref="G21:G28" si="0">IF(C21&lt;1,0,E21/C21)</f>
        <v>0</v>
      </c>
    </row>
    <row r="22" spans="1:7">
      <c r="A22" s="158">
        <v>3</v>
      </c>
      <c r="B22" s="809" t="s">
        <v>1093</v>
      </c>
      <c r="C22" s="815"/>
      <c r="D22" s="816"/>
      <c r="E22" s="816" t="s">
        <v>381</v>
      </c>
      <c r="F22" s="817"/>
      <c r="G22" s="1397">
        <f t="shared" si="0"/>
        <v>0</v>
      </c>
    </row>
    <row r="23" spans="1:7">
      <c r="A23" s="158">
        <v>4</v>
      </c>
      <c r="B23" s="809"/>
      <c r="C23" s="815"/>
      <c r="D23" s="816"/>
      <c r="E23" s="816" t="s">
        <v>381</v>
      </c>
      <c r="F23" s="817"/>
      <c r="G23" s="1397">
        <f t="shared" si="0"/>
        <v>0</v>
      </c>
    </row>
    <row r="24" spans="1:7">
      <c r="A24" s="158">
        <v>5</v>
      </c>
      <c r="B24" s="809"/>
      <c r="C24" s="815"/>
      <c r="D24" s="816"/>
      <c r="E24" s="816" t="s">
        <v>381</v>
      </c>
      <c r="F24" s="817"/>
      <c r="G24" s="1397">
        <f t="shared" si="0"/>
        <v>0</v>
      </c>
    </row>
    <row r="25" spans="1:7">
      <c r="A25" s="158">
        <v>6</v>
      </c>
      <c r="B25" s="809"/>
      <c r="C25" s="815"/>
      <c r="D25" s="816"/>
      <c r="E25" s="816" t="s">
        <v>381</v>
      </c>
      <c r="F25" s="817"/>
      <c r="G25" s="1397">
        <f t="shared" si="0"/>
        <v>0</v>
      </c>
    </row>
    <row r="26" spans="1:7">
      <c r="A26" s="158">
        <v>7</v>
      </c>
      <c r="B26" s="809"/>
      <c r="C26" s="815"/>
      <c r="D26" s="816"/>
      <c r="E26" s="816" t="s">
        <v>381</v>
      </c>
      <c r="F26" s="817"/>
      <c r="G26" s="1397">
        <f t="shared" si="0"/>
        <v>0</v>
      </c>
    </row>
    <row r="27" spans="1:7">
      <c r="A27" s="158">
        <v>8</v>
      </c>
      <c r="B27" s="809"/>
      <c r="C27" s="815"/>
      <c r="D27" s="816"/>
      <c r="E27" s="816" t="s">
        <v>381</v>
      </c>
      <c r="F27" s="817"/>
      <c r="G27" s="1397">
        <f t="shared" si="0"/>
        <v>0</v>
      </c>
    </row>
    <row r="28" spans="1:7">
      <c r="A28" s="158">
        <v>9</v>
      </c>
      <c r="B28" s="809" t="s">
        <v>1286</v>
      </c>
      <c r="C28" s="818"/>
      <c r="D28" s="819">
        <f>SUM(D21:D27)</f>
        <v>0</v>
      </c>
      <c r="E28" s="820">
        <f>SUM(E21:E27)</f>
        <v>0</v>
      </c>
      <c r="F28" s="812" t="s">
        <v>381</v>
      </c>
      <c r="G28" s="1397">
        <f t="shared" si="0"/>
        <v>0</v>
      </c>
    </row>
    <row r="29" spans="1:7">
      <c r="A29" s="158">
        <v>10</v>
      </c>
      <c r="B29" s="1387" t="s">
        <v>1287</v>
      </c>
      <c r="C29" s="818"/>
      <c r="D29" s="811"/>
      <c r="E29" s="811" t="s">
        <v>381</v>
      </c>
      <c r="F29" s="817"/>
      <c r="G29" s="1399"/>
    </row>
    <row r="30" spans="1:7">
      <c r="A30" s="158">
        <v>11</v>
      </c>
      <c r="B30" s="1388"/>
      <c r="C30" s="815"/>
      <c r="D30" s="816"/>
      <c r="E30" s="811" t="s">
        <v>381</v>
      </c>
      <c r="F30" s="706"/>
      <c r="G30" s="1397">
        <f t="shared" ref="G30:G39" si="1">IF(D30&lt;1,0,F30/D30)</f>
        <v>0</v>
      </c>
    </row>
    <row r="31" spans="1:7">
      <c r="A31" s="158">
        <v>12</v>
      </c>
      <c r="B31" s="1388" t="s">
        <v>599</v>
      </c>
      <c r="C31" s="1390" t="s">
        <v>1092</v>
      </c>
      <c r="D31" s="1392">
        <v>419801254</v>
      </c>
      <c r="E31" s="811" t="s">
        <v>381</v>
      </c>
      <c r="F31" s="1393">
        <v>5504820</v>
      </c>
      <c r="G31" s="1397">
        <f t="shared" si="1"/>
        <v>1.3112919381608136E-2</v>
      </c>
    </row>
    <row r="32" spans="1:7">
      <c r="A32" s="158">
        <v>13</v>
      </c>
      <c r="B32" s="1388"/>
      <c r="C32" s="1391"/>
      <c r="D32" s="1392"/>
      <c r="E32" s="811"/>
      <c r="F32" s="1394"/>
      <c r="G32" s="1397">
        <f t="shared" si="1"/>
        <v>0</v>
      </c>
    </row>
    <row r="33" spans="1:7">
      <c r="A33" s="158">
        <v>14</v>
      </c>
      <c r="B33" s="1388"/>
      <c r="C33" s="1391"/>
      <c r="D33" s="1392"/>
      <c r="E33" s="811"/>
      <c r="F33" s="1394"/>
      <c r="G33" s="1397">
        <f t="shared" si="1"/>
        <v>0</v>
      </c>
    </row>
    <row r="34" spans="1:7">
      <c r="A34" s="158">
        <v>15</v>
      </c>
      <c r="B34" s="1388" t="s">
        <v>600</v>
      </c>
      <c r="C34" s="1390" t="s">
        <v>1092</v>
      </c>
      <c r="D34" s="1392">
        <v>54645291</v>
      </c>
      <c r="E34" s="811"/>
      <c r="F34" s="1393">
        <v>8142337</v>
      </c>
      <c r="G34" s="1397">
        <f t="shared" si="1"/>
        <v>0.14900345209983418</v>
      </c>
    </row>
    <row r="35" spans="1:7">
      <c r="A35" s="158">
        <v>16</v>
      </c>
      <c r="B35" s="1388"/>
      <c r="C35" s="1391"/>
      <c r="D35" s="1392"/>
      <c r="E35" s="811"/>
      <c r="F35" s="1394"/>
      <c r="G35" s="1397">
        <f t="shared" si="1"/>
        <v>0</v>
      </c>
    </row>
    <row r="36" spans="1:7">
      <c r="A36" s="158">
        <v>17</v>
      </c>
      <c r="B36" s="1388"/>
      <c r="C36" s="1391"/>
      <c r="D36" s="1392"/>
      <c r="E36" s="811" t="s">
        <v>381</v>
      </c>
      <c r="F36" s="1394"/>
      <c r="G36" s="1397">
        <f t="shared" si="1"/>
        <v>0</v>
      </c>
    </row>
    <row r="37" spans="1:7">
      <c r="A37" s="158">
        <v>18</v>
      </c>
      <c r="B37" s="1388" t="s">
        <v>601</v>
      </c>
      <c r="C37" s="1390" t="s">
        <v>1092</v>
      </c>
      <c r="D37" s="1392">
        <v>0</v>
      </c>
      <c r="E37" s="811" t="s">
        <v>381</v>
      </c>
      <c r="F37" s="1393">
        <v>3154623</v>
      </c>
      <c r="G37" s="1397">
        <f t="shared" si="1"/>
        <v>0</v>
      </c>
    </row>
    <row r="38" spans="1:7">
      <c r="A38" s="158">
        <v>19</v>
      </c>
      <c r="B38" s="1388"/>
      <c r="C38" s="815"/>
      <c r="D38" s="1392"/>
      <c r="E38" s="811" t="s">
        <v>381</v>
      </c>
      <c r="F38" s="1394"/>
      <c r="G38" s="1397">
        <f t="shared" si="1"/>
        <v>0</v>
      </c>
    </row>
    <row r="39" spans="1:7" ht="15.75" thickBot="1">
      <c r="A39" s="319">
        <v>20</v>
      </c>
      <c r="B39" s="1389" t="s">
        <v>1286</v>
      </c>
      <c r="C39" s="822" t="s">
        <v>381</v>
      </c>
      <c r="D39" s="1395">
        <f>SUM(D30:D38)</f>
        <v>474446545</v>
      </c>
      <c r="E39" s="823" t="s">
        <v>381</v>
      </c>
      <c r="F39" s="1396">
        <f>SUM(F30:F38)</f>
        <v>16801780</v>
      </c>
      <c r="G39" s="1398">
        <f t="shared" si="1"/>
        <v>3.5413431032572912E-2</v>
      </c>
    </row>
    <row r="40" spans="1:7">
      <c r="A40" s="90"/>
      <c r="B40" s="91"/>
      <c r="C40" s="91"/>
      <c r="D40" s="91"/>
      <c r="E40" s="91"/>
      <c r="F40" s="824" t="s">
        <v>381</v>
      </c>
      <c r="G40" s="825"/>
    </row>
    <row r="41" spans="1:7" ht="15.75">
      <c r="A41" s="295" t="s">
        <v>1288</v>
      </c>
      <c r="B41" s="805"/>
      <c r="C41" s="805"/>
      <c r="D41" s="805"/>
      <c r="E41" s="805"/>
      <c r="F41" s="805"/>
      <c r="G41" s="806"/>
    </row>
    <row r="42" spans="1:7">
      <c r="A42" s="142"/>
      <c r="B42" s="219"/>
      <c r="C42" s="219"/>
      <c r="D42" s="219"/>
      <c r="E42" s="219"/>
      <c r="F42" s="219"/>
      <c r="G42" s="221"/>
    </row>
    <row r="43" spans="1:7">
      <c r="A43" s="93"/>
      <c r="G43" s="191"/>
    </row>
    <row r="44" spans="1:7">
      <c r="A44" s="93"/>
      <c r="B44" t="s">
        <v>1289</v>
      </c>
      <c r="G44" s="191"/>
    </row>
    <row r="45" spans="1:7">
      <c r="A45" s="93"/>
      <c r="B45" t="s">
        <v>1290</v>
      </c>
      <c r="G45" s="191"/>
    </row>
    <row r="46" spans="1:7">
      <c r="A46" s="142"/>
      <c r="B46" s="219"/>
      <c r="C46" s="219"/>
      <c r="D46" s="219"/>
      <c r="E46" s="219"/>
      <c r="F46" s="219"/>
      <c r="G46" s="221"/>
    </row>
    <row r="47" spans="1:7">
      <c r="A47" s="158"/>
      <c r="B47" s="296"/>
      <c r="C47" s="494"/>
      <c r="D47" s="121" t="s">
        <v>381</v>
      </c>
      <c r="E47" s="121"/>
      <c r="F47" s="121"/>
      <c r="G47" s="298"/>
    </row>
    <row r="48" spans="1:7">
      <c r="A48" s="158" t="s">
        <v>1468</v>
      </c>
      <c r="B48" s="297" t="s">
        <v>2123</v>
      </c>
      <c r="C48" s="121" t="s">
        <v>381</v>
      </c>
      <c r="D48" s="121" t="s">
        <v>381</v>
      </c>
      <c r="E48" s="121"/>
      <c r="F48" s="121"/>
      <c r="G48" s="298"/>
    </row>
    <row r="49" spans="1:7">
      <c r="A49" s="299" t="s">
        <v>1471</v>
      </c>
      <c r="B49" s="301" t="s">
        <v>1574</v>
      </c>
      <c r="C49" s="302" t="s">
        <v>1575</v>
      </c>
      <c r="D49" s="302" t="s">
        <v>1576</v>
      </c>
      <c r="E49" s="302" t="s">
        <v>1577</v>
      </c>
      <c r="F49" s="302" t="s">
        <v>1578</v>
      </c>
      <c r="G49" s="303" t="s">
        <v>2102</v>
      </c>
    </row>
    <row r="50" spans="1:7">
      <c r="A50" s="158">
        <v>21</v>
      </c>
      <c r="B50" s="809" t="s">
        <v>1291</v>
      </c>
      <c r="C50" s="816"/>
      <c r="D50" s="816"/>
      <c r="E50" s="816"/>
      <c r="F50" s="816"/>
      <c r="G50" s="826"/>
    </row>
    <row r="51" spans="1:7">
      <c r="A51" s="158">
        <v>22</v>
      </c>
      <c r="B51" s="809" t="s">
        <v>1292</v>
      </c>
      <c r="C51" s="1294" t="s">
        <v>1758</v>
      </c>
      <c r="D51" s="816"/>
      <c r="E51" s="816"/>
      <c r="F51" s="816"/>
      <c r="G51" s="826"/>
    </row>
    <row r="52" spans="1:7">
      <c r="A52" s="158">
        <v>23</v>
      </c>
      <c r="B52" s="809" t="s">
        <v>1350</v>
      </c>
      <c r="C52" s="816"/>
      <c r="D52" s="816"/>
      <c r="E52" s="816"/>
      <c r="F52" s="816"/>
      <c r="G52" s="826"/>
    </row>
    <row r="53" spans="1:7">
      <c r="A53" s="158">
        <v>24</v>
      </c>
      <c r="B53" s="809" t="s">
        <v>1351</v>
      </c>
      <c r="C53" s="816"/>
      <c r="D53" s="816"/>
      <c r="E53" s="816"/>
      <c r="F53" s="816"/>
      <c r="G53" s="826"/>
    </row>
    <row r="54" spans="1:7">
      <c r="A54" s="158">
        <v>25</v>
      </c>
      <c r="B54" s="809" t="s">
        <v>1704</v>
      </c>
      <c r="C54" s="816"/>
      <c r="D54" s="816"/>
      <c r="E54" s="816"/>
      <c r="F54" s="816"/>
      <c r="G54" s="826"/>
    </row>
    <row r="55" spans="1:7">
      <c r="A55" s="158">
        <v>26</v>
      </c>
      <c r="B55" s="809" t="s">
        <v>1705</v>
      </c>
      <c r="C55" s="816"/>
      <c r="D55" s="816"/>
      <c r="E55" s="816"/>
      <c r="F55" s="816"/>
      <c r="G55" s="826"/>
    </row>
    <row r="56" spans="1:7">
      <c r="A56" s="158">
        <v>27</v>
      </c>
      <c r="B56" s="809" t="s">
        <v>1706</v>
      </c>
      <c r="C56" s="816"/>
      <c r="D56" s="816"/>
      <c r="E56" s="816"/>
      <c r="F56" s="816"/>
      <c r="G56" s="826"/>
    </row>
    <row r="57" spans="1:7">
      <c r="A57" s="158">
        <v>28</v>
      </c>
      <c r="B57" s="809" t="s">
        <v>1707</v>
      </c>
      <c r="C57" s="816"/>
      <c r="D57" s="816"/>
      <c r="E57" s="816"/>
      <c r="F57" s="816"/>
      <c r="G57" s="826"/>
    </row>
    <row r="58" spans="1:7">
      <c r="A58" s="158">
        <v>29</v>
      </c>
      <c r="B58" s="809" t="s">
        <v>1708</v>
      </c>
      <c r="C58" s="816"/>
      <c r="D58" s="816"/>
      <c r="E58" s="816"/>
      <c r="F58" s="816"/>
      <c r="G58" s="826"/>
    </row>
    <row r="59" spans="1:7">
      <c r="A59" s="158">
        <v>30</v>
      </c>
      <c r="B59" s="809" t="s">
        <v>1709</v>
      </c>
      <c r="C59" s="816"/>
      <c r="D59" s="816"/>
      <c r="E59" s="816"/>
      <c r="F59" s="816"/>
      <c r="G59" s="826"/>
    </row>
    <row r="60" spans="1:7">
      <c r="A60" s="158" t="s">
        <v>381</v>
      </c>
      <c r="B60" s="809"/>
      <c r="C60" s="816"/>
      <c r="D60" s="816"/>
      <c r="E60" s="816"/>
      <c r="F60" s="816"/>
      <c r="G60" s="826"/>
    </row>
    <row r="61" spans="1:7" ht="15.75" thickBot="1">
      <c r="A61" s="319" t="s">
        <v>381</v>
      </c>
      <c r="B61" s="821"/>
      <c r="C61" s="827"/>
      <c r="D61" s="827"/>
      <c r="E61" s="827"/>
      <c r="F61" s="827"/>
      <c r="G61" s="330"/>
    </row>
    <row r="62" spans="1:7">
      <c r="F62" s="824" t="s">
        <v>1564</v>
      </c>
      <c r="G62" s="326"/>
    </row>
    <row r="63" spans="1:7">
      <c r="A63" s="149" t="s">
        <v>1710</v>
      </c>
      <c r="B63" s="149"/>
      <c r="C63" s="149"/>
      <c r="D63" s="149"/>
      <c r="E63" s="149"/>
      <c r="F63" s="326"/>
      <c r="G63" s="326"/>
    </row>
    <row r="67" spans="2:2">
      <c r="B67" s="122"/>
    </row>
    <row r="70" spans="2:2">
      <c r="B70" s="122"/>
    </row>
    <row r="71" spans="2:2">
      <c r="B71" s="122"/>
    </row>
    <row r="72" spans="2:2">
      <c r="B72" s="122"/>
    </row>
    <row r="73" spans="2:2">
      <c r="B73" s="122"/>
    </row>
    <row r="74" spans="2:2">
      <c r="B74" s="441"/>
    </row>
    <row r="75" spans="2:2">
      <c r="B75" s="122"/>
    </row>
    <row r="76" spans="2:2">
      <c r="B76" s="122"/>
    </row>
    <row r="79" spans="2:2">
      <c r="B79" s="122"/>
    </row>
    <row r="80" spans="2:2">
      <c r="B80" s="122"/>
    </row>
    <row r="81" spans="2:2">
      <c r="B81" s="122"/>
    </row>
    <row r="82" spans="2:2">
      <c r="B82" s="122"/>
    </row>
    <row r="83" spans="2:2">
      <c r="B83" s="122"/>
    </row>
  </sheetData>
  <phoneticPr fontId="43" type="noConversion"/>
  <printOptions horizontalCentered="1" verticalCentered="1"/>
  <pageMargins left="0.5" right="0.5" top="0.5" bottom="0.5" header="0.5" footer="0.5"/>
  <pageSetup scale="57" orientation="landscape" r:id="rId1"/>
  <headerFooter alignWithMargins="0"/>
</worksheet>
</file>

<file path=xl/worksheets/sheet27.xml><?xml version="1.0" encoding="utf-8"?>
<worksheet xmlns="http://schemas.openxmlformats.org/spreadsheetml/2006/main" xmlns:r="http://schemas.openxmlformats.org/officeDocument/2006/relationships">
  <sheetPr transitionEvaluation="1">
    <pageSetUpPr fitToPage="1"/>
  </sheetPr>
  <dimension ref="A1:G44"/>
  <sheetViews>
    <sheetView workbookViewId="0"/>
  </sheetViews>
  <sheetFormatPr defaultColWidth="11.44140625" defaultRowHeight="15"/>
  <sheetData>
    <row r="1" spans="1:7">
      <c r="A1" s="58"/>
      <c r="B1" s="59"/>
      <c r="C1" s="59"/>
      <c r="D1" s="59"/>
      <c r="E1" s="59"/>
      <c r="F1" s="59"/>
      <c r="G1" s="60"/>
    </row>
    <row r="2" spans="1:7">
      <c r="A2" s="61"/>
      <c r="B2" s="8"/>
      <c r="C2" s="8"/>
      <c r="D2" s="8"/>
      <c r="E2" s="8"/>
      <c r="F2" s="8"/>
      <c r="G2" s="62"/>
    </row>
    <row r="3" spans="1:7">
      <c r="A3" s="61"/>
      <c r="B3" s="8"/>
      <c r="C3" s="8"/>
      <c r="D3" s="8"/>
      <c r="E3" s="8"/>
      <c r="F3" s="8"/>
      <c r="G3" s="62"/>
    </row>
    <row r="4" spans="1:7">
      <c r="A4" s="61"/>
      <c r="B4" s="8"/>
      <c r="C4" s="8"/>
      <c r="D4" s="8"/>
      <c r="E4" s="8"/>
      <c r="F4" s="8"/>
      <c r="G4" s="62"/>
    </row>
    <row r="5" spans="1:7">
      <c r="A5" s="61"/>
      <c r="B5" s="8"/>
      <c r="C5" s="8"/>
      <c r="D5" s="8"/>
      <c r="E5" s="8"/>
      <c r="F5" s="8"/>
      <c r="G5" s="62"/>
    </row>
    <row r="6" spans="1:7">
      <c r="A6" s="61"/>
      <c r="B6" s="8"/>
      <c r="C6" s="8"/>
      <c r="D6" s="8"/>
      <c r="E6" s="8"/>
      <c r="F6" s="8"/>
      <c r="G6" s="62"/>
    </row>
    <row r="7" spans="1:7">
      <c r="A7" s="61"/>
      <c r="B7" s="8"/>
      <c r="C7" s="8"/>
      <c r="D7" s="8"/>
      <c r="E7" s="8"/>
      <c r="F7" s="8"/>
      <c r="G7" s="62"/>
    </row>
    <row r="8" spans="1:7">
      <c r="A8" s="61"/>
      <c r="B8" s="8"/>
      <c r="C8" s="8"/>
      <c r="D8" s="8"/>
      <c r="E8" s="8"/>
      <c r="F8" s="8"/>
      <c r="G8" s="62"/>
    </row>
    <row r="9" spans="1:7">
      <c r="A9" s="61"/>
      <c r="B9" s="8"/>
      <c r="C9" s="8"/>
      <c r="D9" s="8"/>
      <c r="E9" s="8"/>
      <c r="F9" s="8"/>
      <c r="G9" s="62"/>
    </row>
    <row r="10" spans="1:7">
      <c r="A10" s="61"/>
      <c r="B10" s="8"/>
      <c r="C10" s="8"/>
      <c r="D10" s="8"/>
      <c r="E10" s="8"/>
      <c r="F10" s="8"/>
      <c r="G10" s="62"/>
    </row>
    <row r="11" spans="1:7">
      <c r="A11" s="61"/>
      <c r="B11" s="8"/>
      <c r="C11" s="8"/>
      <c r="D11" s="8"/>
      <c r="E11" s="8"/>
      <c r="F11" s="8"/>
      <c r="G11" s="62"/>
    </row>
    <row r="12" spans="1:7">
      <c r="A12" s="61"/>
      <c r="B12" s="8"/>
      <c r="C12" s="8"/>
      <c r="D12" s="8"/>
      <c r="E12" s="8"/>
      <c r="F12" s="8"/>
      <c r="G12" s="62"/>
    </row>
    <row r="13" spans="1:7">
      <c r="A13" s="61"/>
      <c r="B13" s="8"/>
      <c r="C13" s="8"/>
      <c r="D13" s="8"/>
      <c r="E13" s="8"/>
      <c r="F13" s="8"/>
      <c r="G13" s="62"/>
    </row>
    <row r="14" spans="1:7">
      <c r="A14" s="61"/>
      <c r="B14" s="8"/>
      <c r="C14" s="8"/>
      <c r="D14" s="8"/>
      <c r="E14" s="8"/>
      <c r="F14" s="8"/>
      <c r="G14" s="62"/>
    </row>
    <row r="15" spans="1:7">
      <c r="A15" s="61"/>
      <c r="B15" s="8"/>
      <c r="C15" s="8"/>
      <c r="D15" s="8"/>
      <c r="E15" s="8"/>
      <c r="F15" s="8"/>
      <c r="G15" s="62"/>
    </row>
    <row r="16" spans="1:7">
      <c r="A16" s="61"/>
      <c r="B16" s="8"/>
      <c r="C16" s="8"/>
      <c r="D16" s="8"/>
      <c r="E16" s="8"/>
      <c r="F16" s="8"/>
      <c r="G16" s="62"/>
    </row>
    <row r="17" spans="1:7">
      <c r="A17" s="61"/>
      <c r="B17" s="8"/>
      <c r="C17" s="8"/>
      <c r="D17" s="8"/>
      <c r="E17" s="8"/>
      <c r="F17" s="8"/>
      <c r="G17" s="62"/>
    </row>
    <row r="18" spans="1:7">
      <c r="A18" s="61"/>
      <c r="B18" s="8"/>
      <c r="C18" s="8"/>
      <c r="D18" s="8"/>
      <c r="E18" s="8"/>
      <c r="F18" s="8"/>
      <c r="G18" s="62"/>
    </row>
    <row r="19" spans="1:7">
      <c r="A19" s="61"/>
      <c r="B19" s="8"/>
      <c r="C19" s="8"/>
      <c r="D19" s="8"/>
      <c r="E19" s="8"/>
      <c r="F19" s="8"/>
      <c r="G19" s="62"/>
    </row>
    <row r="20" spans="1:7">
      <c r="A20" s="61"/>
      <c r="B20" s="8"/>
      <c r="C20" s="8"/>
      <c r="D20" s="8"/>
      <c r="E20" s="8"/>
      <c r="F20" s="8"/>
      <c r="G20" s="62"/>
    </row>
    <row r="21" spans="1:7">
      <c r="A21" s="61"/>
      <c r="B21" s="8"/>
      <c r="C21" s="8"/>
      <c r="D21" s="8"/>
      <c r="E21" s="8"/>
      <c r="F21" s="8"/>
      <c r="G21" s="62"/>
    </row>
    <row r="22" spans="1:7">
      <c r="A22" s="61"/>
      <c r="B22" s="8"/>
      <c r="C22" s="8"/>
      <c r="D22" s="8"/>
      <c r="E22" s="8"/>
      <c r="F22" s="8"/>
      <c r="G22" s="62"/>
    </row>
    <row r="23" spans="1:7">
      <c r="A23" s="63" t="s">
        <v>1536</v>
      </c>
      <c r="B23" s="2"/>
      <c r="C23" s="2"/>
      <c r="D23" s="2"/>
      <c r="E23" s="2"/>
      <c r="F23" s="2"/>
      <c r="G23" s="64"/>
    </row>
    <row r="24" spans="1:7">
      <c r="A24" s="61"/>
      <c r="B24" s="8"/>
      <c r="C24" s="8"/>
      <c r="D24" s="8"/>
      <c r="E24" s="8"/>
      <c r="F24" s="8"/>
      <c r="G24" s="62"/>
    </row>
    <row r="25" spans="1:7">
      <c r="A25" s="61"/>
      <c r="B25" s="8"/>
      <c r="C25" s="8"/>
      <c r="D25" s="8"/>
      <c r="E25" s="8"/>
      <c r="F25" s="8"/>
      <c r="G25" s="62"/>
    </row>
    <row r="26" spans="1:7">
      <c r="A26" s="61"/>
      <c r="B26" s="8"/>
      <c r="C26" s="8"/>
      <c r="D26" s="8"/>
      <c r="E26" s="8"/>
      <c r="F26" s="8"/>
      <c r="G26" s="62"/>
    </row>
    <row r="27" spans="1:7">
      <c r="A27" s="61"/>
      <c r="B27" s="8"/>
      <c r="C27" s="8"/>
      <c r="D27" s="8"/>
      <c r="E27" s="8"/>
      <c r="F27" s="8"/>
      <c r="G27" s="62"/>
    </row>
    <row r="28" spans="1:7">
      <c r="A28" s="61"/>
      <c r="B28" s="8"/>
      <c r="C28" s="8"/>
      <c r="D28" s="8"/>
      <c r="E28" s="8"/>
      <c r="F28" s="8"/>
      <c r="G28" s="62"/>
    </row>
    <row r="29" spans="1:7">
      <c r="A29" s="61"/>
      <c r="B29" s="8"/>
      <c r="C29" s="8"/>
      <c r="D29" s="8"/>
      <c r="E29" s="8"/>
      <c r="F29" s="8"/>
      <c r="G29" s="62"/>
    </row>
    <row r="30" spans="1:7">
      <c r="A30" s="61"/>
      <c r="B30" s="8"/>
      <c r="C30" s="8"/>
      <c r="D30" s="8"/>
      <c r="E30" s="8"/>
      <c r="F30" s="8"/>
      <c r="G30" s="62"/>
    </row>
    <row r="31" spans="1:7">
      <c r="A31" s="61"/>
      <c r="B31" s="8"/>
      <c r="C31" s="8"/>
      <c r="D31" s="8"/>
      <c r="E31" s="8"/>
      <c r="F31" s="8"/>
      <c r="G31" s="62"/>
    </row>
    <row r="32" spans="1:7">
      <c r="A32" s="61"/>
      <c r="B32" s="8"/>
      <c r="C32" s="8"/>
      <c r="D32" s="8"/>
      <c r="E32" s="8"/>
      <c r="F32" s="8"/>
      <c r="G32" s="62"/>
    </row>
    <row r="33" spans="1:7">
      <c r="A33" s="61"/>
      <c r="B33" s="8"/>
      <c r="C33" s="8"/>
      <c r="D33" s="8"/>
      <c r="E33" s="8"/>
      <c r="F33" s="8"/>
      <c r="G33" s="62"/>
    </row>
    <row r="34" spans="1:7">
      <c r="A34" s="61"/>
      <c r="B34" s="8"/>
      <c r="C34" s="8"/>
      <c r="D34" s="8"/>
      <c r="E34" s="8"/>
      <c r="F34" s="8"/>
      <c r="G34" s="62"/>
    </row>
    <row r="35" spans="1:7">
      <c r="A35" s="61"/>
      <c r="B35" s="8"/>
      <c r="C35" s="8"/>
      <c r="D35" s="8"/>
      <c r="E35" s="8"/>
      <c r="F35" s="8"/>
      <c r="G35" s="62"/>
    </row>
    <row r="36" spans="1:7">
      <c r="A36" s="61"/>
      <c r="B36" s="8"/>
      <c r="C36" s="8"/>
      <c r="D36" s="8"/>
      <c r="E36" s="8"/>
      <c r="F36" s="8"/>
      <c r="G36" s="62"/>
    </row>
    <row r="37" spans="1:7">
      <c r="A37" s="61"/>
      <c r="B37" s="8"/>
      <c r="C37" s="8"/>
      <c r="D37" s="8"/>
      <c r="E37" s="8"/>
      <c r="F37" s="8"/>
      <c r="G37" s="62"/>
    </row>
    <row r="38" spans="1:7">
      <c r="A38" s="61"/>
      <c r="B38" s="8"/>
      <c r="C38" s="8"/>
      <c r="D38" s="8"/>
      <c r="E38" s="8"/>
      <c r="F38" s="8"/>
      <c r="G38" s="62"/>
    </row>
    <row r="39" spans="1:7">
      <c r="A39" s="61"/>
      <c r="B39" s="8"/>
      <c r="C39" s="8"/>
      <c r="D39" s="8"/>
      <c r="E39" s="8"/>
      <c r="F39" s="8"/>
      <c r="G39" s="62"/>
    </row>
    <row r="40" spans="1:7">
      <c r="A40" s="61"/>
      <c r="B40" s="8"/>
      <c r="C40" s="8"/>
      <c r="D40" s="8"/>
      <c r="E40" s="8"/>
      <c r="F40" s="8"/>
      <c r="G40" s="62"/>
    </row>
    <row r="41" spans="1:7">
      <c r="A41" s="61"/>
      <c r="B41" s="8"/>
      <c r="C41" s="8"/>
      <c r="D41" s="8"/>
      <c r="E41" s="8"/>
      <c r="F41" s="8"/>
      <c r="G41" s="62"/>
    </row>
    <row r="42" spans="1:7">
      <c r="A42" s="61"/>
      <c r="B42" s="8"/>
      <c r="C42" s="8"/>
      <c r="D42" s="8"/>
      <c r="E42" s="8"/>
      <c r="F42" s="8"/>
      <c r="G42" s="62"/>
    </row>
    <row r="43" spans="1:7">
      <c r="A43" s="61"/>
      <c r="B43" s="8"/>
      <c r="C43" s="8"/>
      <c r="D43" s="8"/>
      <c r="E43" s="8"/>
      <c r="F43" s="8"/>
      <c r="G43" s="62"/>
    </row>
    <row r="44" spans="1:7" ht="15.75" thickBot="1">
      <c r="A44" s="65"/>
      <c r="B44" s="66"/>
      <c r="C44" s="66"/>
      <c r="D44" s="66"/>
      <c r="E44" s="66"/>
      <c r="F44" s="66"/>
      <c r="G44" s="67"/>
    </row>
  </sheetData>
  <phoneticPr fontId="43" type="noConversion"/>
  <printOptions horizontalCentered="1" verticalCentered="1"/>
  <pageMargins left="0.5" right="0.5" top="0.5" bottom="0.5" header="0.5" footer="0.5"/>
  <pageSetup orientation="portrait" r:id="rId1"/>
  <headerFooter alignWithMargins="0"/>
</worksheet>
</file>

<file path=xl/worksheets/sheet28.xml><?xml version="1.0" encoding="utf-8"?>
<worksheet xmlns="http://schemas.openxmlformats.org/spreadsheetml/2006/main" xmlns:r="http://schemas.openxmlformats.org/officeDocument/2006/relationships">
  <sheetPr transitionEvaluation="1">
    <tabColor rgb="FFFFFF00"/>
  </sheetPr>
  <dimension ref="A1:IP200"/>
  <sheetViews>
    <sheetView workbookViewId="0"/>
  </sheetViews>
  <sheetFormatPr defaultColWidth="11.44140625" defaultRowHeight="15"/>
  <cols>
    <col min="1" max="2" width="4.77734375" customWidth="1"/>
    <col min="3" max="3" width="1.77734375" customWidth="1"/>
    <col min="4" max="4" width="39.77734375" customWidth="1"/>
    <col min="5" max="6" width="4.77734375" customWidth="1"/>
    <col min="7" max="7" width="14.77734375" customWidth="1"/>
    <col min="8" max="8" width="16.6640625" customWidth="1"/>
  </cols>
  <sheetData>
    <row r="1" spans="1:250" ht="16.5" thickBot="1">
      <c r="A1" s="828"/>
      <c r="B1" t="str">
        <f>'Read Me First'!D50</f>
        <v>Village of Fairport</v>
      </c>
      <c r="F1" t="str">
        <f>'Read Me First'!C52</f>
        <v>Year Ended 5/31/2014</v>
      </c>
      <c r="G1" s="442"/>
      <c r="H1" s="829"/>
    </row>
    <row r="2" spans="1:250">
      <c r="A2" s="151"/>
      <c r="B2" s="830"/>
      <c r="C2" s="830"/>
      <c r="D2" s="830"/>
      <c r="E2" s="830"/>
      <c r="F2" s="830"/>
      <c r="G2" s="830"/>
      <c r="H2" s="831"/>
    </row>
    <row r="3" spans="1:250" ht="15.75">
      <c r="A3" s="135" t="s">
        <v>1711</v>
      </c>
      <c r="B3" s="130"/>
      <c r="C3" s="130"/>
      <c r="D3" s="130"/>
      <c r="E3" s="130"/>
      <c r="F3" s="130"/>
      <c r="G3" s="130"/>
      <c r="H3" s="154"/>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c r="HK3" s="97"/>
      <c r="HL3" s="97"/>
      <c r="HM3" s="97"/>
      <c r="HN3" s="97"/>
      <c r="HO3" s="97"/>
      <c r="HP3" s="97"/>
      <c r="HQ3" s="97"/>
      <c r="HR3" s="97"/>
      <c r="HS3" s="97"/>
      <c r="HT3" s="97"/>
      <c r="HU3" s="97"/>
      <c r="HV3" s="97"/>
      <c r="HW3" s="97"/>
      <c r="HX3" s="97"/>
      <c r="HY3" s="97"/>
      <c r="HZ3" s="97"/>
      <c r="IA3" s="97"/>
      <c r="IB3" s="97"/>
      <c r="IC3" s="97"/>
      <c r="ID3" s="97"/>
      <c r="IE3" s="97"/>
      <c r="IF3" s="97"/>
      <c r="IG3" s="97"/>
      <c r="IH3" s="97"/>
      <c r="II3" s="97"/>
      <c r="IJ3" s="97"/>
      <c r="IK3" s="97"/>
      <c r="IL3" s="97"/>
      <c r="IM3" s="97"/>
      <c r="IN3" s="97"/>
      <c r="IO3" s="97"/>
      <c r="IP3" s="97"/>
    </row>
    <row r="4" spans="1:250">
      <c r="A4" s="832"/>
      <c r="B4" s="833"/>
      <c r="C4" s="833"/>
      <c r="D4" s="833"/>
      <c r="E4" s="833"/>
      <c r="F4" s="833"/>
      <c r="G4" s="833"/>
      <c r="H4" s="834"/>
    </row>
    <row r="5" spans="1:250">
      <c r="A5" s="835" t="s">
        <v>1712</v>
      </c>
      <c r="B5" s="97" t="s">
        <v>1713</v>
      </c>
      <c r="C5" s="97"/>
      <c r="D5" s="97"/>
      <c r="E5" s="97"/>
      <c r="F5" s="97"/>
      <c r="G5" s="97"/>
      <c r="H5" s="98"/>
    </row>
    <row r="6" spans="1:250">
      <c r="A6" s="835"/>
      <c r="B6" s="97"/>
      <c r="C6" s="97"/>
      <c r="D6" s="97"/>
      <c r="E6" s="97"/>
      <c r="F6" s="97"/>
      <c r="G6" s="97"/>
      <c r="H6" s="98"/>
    </row>
    <row r="7" spans="1:250">
      <c r="A7" s="835" t="s">
        <v>1714</v>
      </c>
      <c r="B7" s="97" t="s">
        <v>1715</v>
      </c>
      <c r="C7" s="97"/>
      <c r="D7" s="97"/>
      <c r="E7" s="97"/>
      <c r="F7" s="97"/>
      <c r="G7" s="97"/>
      <c r="H7" s="98"/>
    </row>
    <row r="8" spans="1:250">
      <c r="A8" s="110"/>
      <c r="B8" s="112"/>
      <c r="C8" s="112"/>
      <c r="D8" s="112"/>
      <c r="E8" s="112"/>
      <c r="F8" s="112"/>
      <c r="G8" s="112"/>
      <c r="H8" s="349"/>
    </row>
    <row r="9" spans="1:250">
      <c r="A9" s="363"/>
      <c r="B9" s="97"/>
      <c r="C9" s="97"/>
      <c r="D9" s="107"/>
      <c r="E9" s="130" t="s">
        <v>1716</v>
      </c>
      <c r="F9" s="131"/>
      <c r="G9" s="359" t="s">
        <v>1717</v>
      </c>
      <c r="H9" s="109" t="s">
        <v>1717</v>
      </c>
    </row>
    <row r="10" spans="1:250">
      <c r="A10" s="363" t="s">
        <v>1718</v>
      </c>
      <c r="B10" s="97"/>
      <c r="C10" s="97"/>
      <c r="D10" s="359" t="s">
        <v>1719</v>
      </c>
      <c r="E10" s="103" t="s">
        <v>400</v>
      </c>
      <c r="F10" s="163"/>
      <c r="G10" s="359" t="s">
        <v>401</v>
      </c>
      <c r="H10" s="109" t="s">
        <v>402</v>
      </c>
    </row>
    <row r="11" spans="1:250">
      <c r="A11" s="367" t="s">
        <v>403</v>
      </c>
      <c r="B11" s="112"/>
      <c r="C11" s="112"/>
      <c r="D11" s="365" t="s">
        <v>1574</v>
      </c>
      <c r="E11" s="111" t="s">
        <v>404</v>
      </c>
      <c r="F11" s="114" t="s">
        <v>405</v>
      </c>
      <c r="G11" s="365" t="s">
        <v>1575</v>
      </c>
      <c r="H11" s="115" t="s">
        <v>1576</v>
      </c>
    </row>
    <row r="12" spans="1:250">
      <c r="A12" s="363">
        <v>1</v>
      </c>
      <c r="B12" s="122" t="s">
        <v>406</v>
      </c>
      <c r="C12" s="836"/>
      <c r="D12" s="107" t="s">
        <v>217</v>
      </c>
      <c r="E12" s="359" t="s">
        <v>218</v>
      </c>
      <c r="F12" s="359" t="s">
        <v>218</v>
      </c>
      <c r="G12" s="729"/>
      <c r="H12" s="472"/>
    </row>
    <row r="13" spans="1:250">
      <c r="A13" s="363">
        <v>2</v>
      </c>
      <c r="B13" s="122"/>
      <c r="C13" s="836"/>
      <c r="D13" s="359" t="s">
        <v>381</v>
      </c>
      <c r="E13" s="359"/>
      <c r="F13" s="359"/>
      <c r="G13" s="572"/>
      <c r="H13" s="551"/>
    </row>
    <row r="14" spans="1:250">
      <c r="A14" s="363">
        <v>3</v>
      </c>
      <c r="B14" s="122" t="s">
        <v>219</v>
      </c>
      <c r="C14" s="836"/>
      <c r="D14" s="107" t="s">
        <v>220</v>
      </c>
      <c r="E14" s="359"/>
      <c r="F14" s="359" t="s">
        <v>218</v>
      </c>
      <c r="G14" s="837"/>
      <c r="H14" s="707"/>
    </row>
    <row r="15" spans="1:250">
      <c r="A15" s="363">
        <v>4</v>
      </c>
      <c r="B15" s="122" t="s">
        <v>221</v>
      </c>
      <c r="C15" s="836"/>
      <c r="D15" s="107" t="s">
        <v>222</v>
      </c>
      <c r="E15" s="359" t="s">
        <v>218</v>
      </c>
      <c r="F15" s="359"/>
      <c r="G15" s="837"/>
      <c r="H15" s="707"/>
    </row>
    <row r="16" spans="1:250">
      <c r="A16" s="363">
        <v>5</v>
      </c>
      <c r="B16" s="122" t="s">
        <v>223</v>
      </c>
      <c r="C16" s="836"/>
      <c r="D16" s="107" t="s">
        <v>224</v>
      </c>
      <c r="E16" s="359" t="s">
        <v>218</v>
      </c>
      <c r="F16" s="359"/>
      <c r="G16" s="837"/>
      <c r="H16" s="707"/>
    </row>
    <row r="17" spans="1:8">
      <c r="A17" s="363">
        <v>6</v>
      </c>
      <c r="B17" s="122" t="s">
        <v>225</v>
      </c>
      <c r="C17" s="836"/>
      <c r="D17" s="107" t="s">
        <v>226</v>
      </c>
      <c r="E17" s="359" t="s">
        <v>218</v>
      </c>
      <c r="F17" s="359"/>
      <c r="G17" s="837"/>
      <c r="H17" s="707"/>
    </row>
    <row r="18" spans="1:8">
      <c r="A18" s="363">
        <v>7</v>
      </c>
      <c r="B18" s="122" t="s">
        <v>227</v>
      </c>
      <c r="C18" s="836"/>
      <c r="D18" s="107" t="s">
        <v>228</v>
      </c>
      <c r="E18" s="359" t="s">
        <v>218</v>
      </c>
      <c r="F18" s="359" t="s">
        <v>218</v>
      </c>
      <c r="G18" s="837"/>
      <c r="H18" s="707"/>
    </row>
    <row r="19" spans="1:8">
      <c r="A19" s="363">
        <v>8</v>
      </c>
      <c r="B19" s="122" t="s">
        <v>229</v>
      </c>
      <c r="C19" s="836"/>
      <c r="D19" s="836" t="s">
        <v>230</v>
      </c>
      <c r="E19" s="359" t="s">
        <v>218</v>
      </c>
      <c r="F19" s="359" t="s">
        <v>218</v>
      </c>
      <c r="G19" s="572" t="s">
        <v>381</v>
      </c>
      <c r="H19" s="707" t="s">
        <v>381</v>
      </c>
    </row>
    <row r="20" spans="1:8">
      <c r="A20" s="363">
        <v>9</v>
      </c>
      <c r="B20" s="122" t="s">
        <v>231</v>
      </c>
      <c r="C20" s="836"/>
      <c r="D20" s="836" t="s">
        <v>232</v>
      </c>
      <c r="E20" s="359" t="s">
        <v>218</v>
      </c>
      <c r="F20" s="359" t="s">
        <v>218</v>
      </c>
      <c r="G20" s="572"/>
      <c r="H20" s="707"/>
    </row>
    <row r="21" spans="1:8">
      <c r="A21" s="363">
        <v>10</v>
      </c>
      <c r="B21" s="122" t="s">
        <v>233</v>
      </c>
      <c r="C21" s="836"/>
      <c r="D21" s="107" t="s">
        <v>234</v>
      </c>
      <c r="E21" s="359" t="s">
        <v>218</v>
      </c>
      <c r="F21" s="359" t="s">
        <v>218</v>
      </c>
      <c r="G21" s="837"/>
      <c r="H21" s="707"/>
    </row>
    <row r="22" spans="1:8">
      <c r="A22" s="363">
        <v>11</v>
      </c>
      <c r="B22" s="122" t="s">
        <v>235</v>
      </c>
      <c r="C22" s="836"/>
      <c r="D22" s="107" t="s">
        <v>236</v>
      </c>
      <c r="E22" s="359" t="s">
        <v>218</v>
      </c>
      <c r="F22" s="359" t="s">
        <v>218</v>
      </c>
      <c r="G22" s="837"/>
      <c r="H22" s="707"/>
    </row>
    <row r="23" spans="1:8">
      <c r="A23" s="363">
        <v>12</v>
      </c>
      <c r="B23" s="122" t="s">
        <v>381</v>
      </c>
      <c r="C23" s="836"/>
      <c r="D23" s="107" t="s">
        <v>381</v>
      </c>
      <c r="E23" s="359"/>
      <c r="F23" s="359"/>
      <c r="G23" s="169"/>
      <c r="H23" s="707"/>
    </row>
    <row r="24" spans="1:8" ht="15.75" thickBot="1">
      <c r="A24" s="363">
        <v>13</v>
      </c>
      <c r="B24" s="122" t="s">
        <v>381</v>
      </c>
      <c r="C24" s="836"/>
      <c r="D24" s="107" t="s">
        <v>237</v>
      </c>
      <c r="E24" s="359"/>
      <c r="F24" s="359"/>
      <c r="G24" s="1427">
        <f>SUM(G12:G22)</f>
        <v>0</v>
      </c>
      <c r="H24" s="1428">
        <f>SUM(H12:H22)</f>
        <v>0</v>
      </c>
    </row>
    <row r="25" spans="1:8" ht="15.75" thickTop="1">
      <c r="A25" s="363">
        <v>14</v>
      </c>
      <c r="B25" s="122" t="s">
        <v>381</v>
      </c>
      <c r="C25" s="836"/>
      <c r="D25" s="107" t="s">
        <v>381</v>
      </c>
      <c r="E25" s="359"/>
      <c r="F25" s="359"/>
      <c r="G25" s="466"/>
      <c r="H25" s="707"/>
    </row>
    <row r="26" spans="1:8">
      <c r="A26" s="363">
        <v>15</v>
      </c>
      <c r="B26" s="122" t="s">
        <v>238</v>
      </c>
      <c r="C26" s="836"/>
      <c r="D26" s="107" t="s">
        <v>217</v>
      </c>
      <c r="E26" s="359" t="s">
        <v>218</v>
      </c>
      <c r="F26" s="359" t="s">
        <v>218</v>
      </c>
      <c r="G26" s="466"/>
      <c r="H26" s="707"/>
    </row>
    <row r="27" spans="1:8">
      <c r="A27" s="363">
        <v>16</v>
      </c>
      <c r="B27" s="122" t="s">
        <v>239</v>
      </c>
      <c r="C27" s="836"/>
      <c r="D27" s="107" t="s">
        <v>220</v>
      </c>
      <c r="E27" s="359"/>
      <c r="F27" s="359" t="s">
        <v>218</v>
      </c>
      <c r="G27" s="572"/>
      <c r="H27" s="707"/>
    </row>
    <row r="28" spans="1:8">
      <c r="A28" s="363">
        <v>17</v>
      </c>
      <c r="B28" s="122" t="s">
        <v>240</v>
      </c>
      <c r="C28" s="836"/>
      <c r="D28" s="107" t="s">
        <v>241</v>
      </c>
      <c r="E28" s="359" t="s">
        <v>218</v>
      </c>
      <c r="F28" s="359"/>
      <c r="G28" s="572"/>
      <c r="H28" s="707"/>
    </row>
    <row r="29" spans="1:8">
      <c r="A29" s="363">
        <v>18</v>
      </c>
      <c r="B29" s="122" t="s">
        <v>242</v>
      </c>
      <c r="C29" s="836"/>
      <c r="D29" s="836" t="s">
        <v>243</v>
      </c>
      <c r="E29" s="359" t="s">
        <v>218</v>
      </c>
      <c r="F29" s="359"/>
      <c r="G29" s="572" t="s">
        <v>381</v>
      </c>
      <c r="H29" s="707" t="s">
        <v>381</v>
      </c>
    </row>
    <row r="30" spans="1:8">
      <c r="A30" s="363">
        <v>19</v>
      </c>
      <c r="B30" s="122" t="s">
        <v>244</v>
      </c>
      <c r="C30" s="836"/>
      <c r="D30" s="836" t="s">
        <v>245</v>
      </c>
      <c r="E30" s="359" t="s">
        <v>218</v>
      </c>
      <c r="F30" s="359" t="s">
        <v>218</v>
      </c>
      <c r="G30" s="572" t="s">
        <v>381</v>
      </c>
      <c r="H30" s="707" t="s">
        <v>381</v>
      </c>
    </row>
    <row r="31" spans="1:8">
      <c r="A31" s="363">
        <v>20</v>
      </c>
      <c r="B31" s="122" t="s">
        <v>246</v>
      </c>
      <c r="C31" s="836"/>
      <c r="D31" s="107" t="s">
        <v>234</v>
      </c>
      <c r="E31" s="359" t="s">
        <v>218</v>
      </c>
      <c r="F31" s="359" t="s">
        <v>218</v>
      </c>
      <c r="G31" s="572"/>
      <c r="H31" s="707"/>
    </row>
    <row r="32" spans="1:8">
      <c r="A32" s="363">
        <v>21</v>
      </c>
      <c r="B32" s="122" t="s">
        <v>247</v>
      </c>
      <c r="C32" s="836"/>
      <c r="D32" s="107" t="s">
        <v>236</v>
      </c>
      <c r="E32" s="359" t="s">
        <v>218</v>
      </c>
      <c r="F32" s="359" t="s">
        <v>218</v>
      </c>
      <c r="G32" s="572"/>
      <c r="H32" s="707"/>
    </row>
    <row r="33" spans="1:8" ht="15.75">
      <c r="A33" s="363">
        <v>22</v>
      </c>
      <c r="B33" s="122" t="s">
        <v>381</v>
      </c>
      <c r="C33" s="836"/>
      <c r="D33" s="838" t="s">
        <v>381</v>
      </c>
      <c r="E33" s="120"/>
      <c r="F33" s="120"/>
      <c r="G33" s="572"/>
      <c r="H33" s="707"/>
    </row>
    <row r="34" spans="1:8" ht="15.75" thickBot="1">
      <c r="A34" s="363">
        <v>23</v>
      </c>
      <c r="B34" s="122"/>
      <c r="C34" s="836"/>
      <c r="D34" s="836" t="s">
        <v>248</v>
      </c>
      <c r="E34" s="359"/>
      <c r="F34" s="359"/>
      <c r="G34" s="839">
        <f>SUM(G26:G32)</f>
        <v>0</v>
      </c>
      <c r="H34" s="840">
        <f>SUM(H26:H32)</f>
        <v>0</v>
      </c>
    </row>
    <row r="35" spans="1:8" ht="15.75" thickTop="1">
      <c r="A35" s="363">
        <v>24</v>
      </c>
      <c r="B35" s="122" t="s">
        <v>381</v>
      </c>
      <c r="C35" s="836"/>
      <c r="D35" s="107" t="s">
        <v>381</v>
      </c>
      <c r="E35" s="359"/>
      <c r="F35" s="359"/>
      <c r="G35" s="837"/>
      <c r="H35" s="707"/>
    </row>
    <row r="36" spans="1:8">
      <c r="A36" s="363">
        <v>25</v>
      </c>
      <c r="B36" s="122" t="s">
        <v>249</v>
      </c>
      <c r="C36" s="836"/>
      <c r="D36" s="107" t="s">
        <v>217</v>
      </c>
      <c r="E36" s="359" t="s">
        <v>218</v>
      </c>
      <c r="F36" s="359" t="s">
        <v>218</v>
      </c>
      <c r="G36" s="837"/>
      <c r="H36" s="707"/>
    </row>
    <row r="37" spans="1:8">
      <c r="A37" s="363">
        <v>26</v>
      </c>
      <c r="B37" s="122" t="s">
        <v>250</v>
      </c>
      <c r="C37" s="836"/>
      <c r="D37" s="107" t="s">
        <v>251</v>
      </c>
      <c r="E37" s="359"/>
      <c r="F37" s="359" t="s">
        <v>218</v>
      </c>
      <c r="G37" s="837"/>
      <c r="H37" s="707"/>
    </row>
    <row r="38" spans="1:8">
      <c r="A38" s="363">
        <v>27</v>
      </c>
      <c r="B38" s="122" t="s">
        <v>252</v>
      </c>
      <c r="C38" s="836"/>
      <c r="D38" s="107" t="s">
        <v>253</v>
      </c>
      <c r="E38" s="359" t="s">
        <v>218</v>
      </c>
      <c r="F38" s="359"/>
      <c r="G38" s="837"/>
      <c r="H38" s="707"/>
    </row>
    <row r="39" spans="1:8">
      <c r="A39" s="363">
        <v>28</v>
      </c>
      <c r="B39" s="122" t="s">
        <v>254</v>
      </c>
      <c r="C39" s="836"/>
      <c r="D39" s="107" t="s">
        <v>243</v>
      </c>
      <c r="E39" s="359" t="s">
        <v>218</v>
      </c>
      <c r="F39" s="359"/>
      <c r="G39" s="837"/>
      <c r="H39" s="707"/>
    </row>
    <row r="40" spans="1:8">
      <c r="A40" s="363">
        <v>29</v>
      </c>
      <c r="B40" s="122" t="s">
        <v>255</v>
      </c>
      <c r="C40" s="836"/>
      <c r="D40" s="107" t="s">
        <v>228</v>
      </c>
      <c r="E40" s="359" t="s">
        <v>218</v>
      </c>
      <c r="F40" s="359" t="s">
        <v>218</v>
      </c>
      <c r="G40" s="837"/>
      <c r="H40" s="707"/>
    </row>
    <row r="41" spans="1:8">
      <c r="A41" s="363">
        <v>30</v>
      </c>
      <c r="B41" s="122" t="s">
        <v>256</v>
      </c>
      <c r="C41" s="836"/>
      <c r="D41" s="107" t="s">
        <v>257</v>
      </c>
      <c r="E41" s="359" t="s">
        <v>218</v>
      </c>
      <c r="F41" s="359" t="s">
        <v>218</v>
      </c>
      <c r="G41" s="837"/>
      <c r="H41" s="707"/>
    </row>
    <row r="42" spans="1:8">
      <c r="A42" s="363">
        <v>31</v>
      </c>
      <c r="B42" s="122" t="s">
        <v>1510</v>
      </c>
      <c r="C42" s="836"/>
      <c r="D42" s="107" t="s">
        <v>381</v>
      </c>
      <c r="E42" s="359"/>
      <c r="F42" s="359"/>
      <c r="G42" s="837"/>
      <c r="H42" s="707"/>
    </row>
    <row r="43" spans="1:8">
      <c r="A43" s="363">
        <v>32</v>
      </c>
      <c r="B43" s="122" t="s">
        <v>258</v>
      </c>
      <c r="C43" s="836"/>
      <c r="D43" s="836" t="s">
        <v>234</v>
      </c>
      <c r="E43" s="359" t="s">
        <v>218</v>
      </c>
      <c r="F43" s="359" t="s">
        <v>218</v>
      </c>
      <c r="G43" s="572"/>
      <c r="H43" s="707" t="s">
        <v>381</v>
      </c>
    </row>
    <row r="44" spans="1:8">
      <c r="A44" s="363">
        <v>33</v>
      </c>
      <c r="B44" s="122"/>
      <c r="C44" s="836"/>
      <c r="D44" s="107" t="s">
        <v>381</v>
      </c>
      <c r="E44" s="359"/>
      <c r="F44" s="359"/>
      <c r="G44" s="572"/>
      <c r="H44" s="707"/>
    </row>
    <row r="45" spans="1:8">
      <c r="A45" s="363">
        <v>34</v>
      </c>
      <c r="B45" s="122" t="s">
        <v>259</v>
      </c>
      <c r="C45" s="836"/>
      <c r="D45" s="107" t="s">
        <v>236</v>
      </c>
      <c r="E45" s="359" t="s">
        <v>218</v>
      </c>
      <c r="F45" s="359" t="s">
        <v>218</v>
      </c>
      <c r="G45" s="837"/>
      <c r="H45" s="707"/>
    </row>
    <row r="46" spans="1:8">
      <c r="A46" s="363">
        <v>35</v>
      </c>
      <c r="B46" s="122" t="s">
        <v>381</v>
      </c>
      <c r="C46" s="836"/>
      <c r="D46" s="107" t="s">
        <v>381</v>
      </c>
      <c r="E46" s="359"/>
      <c r="F46" s="359"/>
      <c r="G46" s="837"/>
      <c r="H46" s="707"/>
    </row>
    <row r="47" spans="1:8" ht="15.75" thickBot="1">
      <c r="A47" s="363">
        <v>36</v>
      </c>
      <c r="B47" s="122" t="s">
        <v>381</v>
      </c>
      <c r="C47" s="836"/>
      <c r="D47" s="107" t="s">
        <v>260</v>
      </c>
      <c r="E47" s="359"/>
      <c r="F47" s="359"/>
      <c r="G47" s="1427">
        <f>SUM(G36:G45)</f>
        <v>0</v>
      </c>
      <c r="H47" s="1428">
        <f>SUM(H36:H45)</f>
        <v>0</v>
      </c>
    </row>
    <row r="48" spans="1:8" ht="15.75" thickTop="1">
      <c r="A48" s="363">
        <v>37</v>
      </c>
      <c r="B48" s="122" t="s">
        <v>381</v>
      </c>
      <c r="C48" s="836"/>
      <c r="D48" s="107" t="s">
        <v>381</v>
      </c>
      <c r="E48" s="359"/>
      <c r="F48" s="359"/>
      <c r="G48" s="837"/>
      <c r="H48" s="707"/>
    </row>
    <row r="49" spans="1:8">
      <c r="A49" s="363">
        <v>38</v>
      </c>
      <c r="B49" s="122" t="s">
        <v>261</v>
      </c>
      <c r="C49" s="836"/>
      <c r="D49" s="836" t="s">
        <v>262</v>
      </c>
      <c r="E49" s="359" t="s">
        <v>218</v>
      </c>
      <c r="F49" s="359" t="s">
        <v>218</v>
      </c>
      <c r="G49" s="1400">
        <v>16801780</v>
      </c>
      <c r="H49" s="1325">
        <v>14020374</v>
      </c>
    </row>
    <row r="50" spans="1:8">
      <c r="A50" s="363">
        <v>39</v>
      </c>
      <c r="B50" s="122" t="s">
        <v>381</v>
      </c>
      <c r="C50" s="836"/>
      <c r="D50" s="359" t="s">
        <v>381</v>
      </c>
      <c r="E50" s="359"/>
      <c r="F50" s="359"/>
      <c r="G50" s="837" t="s">
        <v>381</v>
      </c>
      <c r="H50" s="841" t="s">
        <v>381</v>
      </c>
    </row>
    <row r="51" spans="1:8">
      <c r="A51" s="363">
        <v>40</v>
      </c>
      <c r="B51" s="122" t="s">
        <v>263</v>
      </c>
      <c r="C51" s="836"/>
      <c r="D51" s="836" t="s">
        <v>264</v>
      </c>
      <c r="E51" s="359" t="s">
        <v>218</v>
      </c>
      <c r="F51" s="359" t="s">
        <v>218</v>
      </c>
      <c r="G51" s="169"/>
      <c r="H51" s="170"/>
    </row>
    <row r="52" spans="1:8">
      <c r="A52" s="363">
        <v>41</v>
      </c>
      <c r="B52" s="122" t="s">
        <v>265</v>
      </c>
      <c r="C52" s="836"/>
      <c r="D52" s="836" t="s">
        <v>266</v>
      </c>
      <c r="E52" s="359" t="s">
        <v>218</v>
      </c>
      <c r="F52" s="359" t="s">
        <v>218</v>
      </c>
      <c r="G52" s="169"/>
      <c r="H52" s="170"/>
    </row>
    <row r="53" spans="1:8">
      <c r="A53" s="363">
        <v>42</v>
      </c>
      <c r="B53" s="122" t="s">
        <v>267</v>
      </c>
      <c r="C53" s="836"/>
      <c r="D53" s="836" t="s">
        <v>268</v>
      </c>
      <c r="E53" s="359" t="s">
        <v>218</v>
      </c>
      <c r="F53" s="359" t="s">
        <v>218</v>
      </c>
      <c r="G53" s="169"/>
      <c r="H53" s="170"/>
    </row>
    <row r="54" spans="1:8" ht="15.75">
      <c r="A54" s="363">
        <v>43</v>
      </c>
      <c r="B54" s="122" t="s">
        <v>381</v>
      </c>
      <c r="C54" s="836"/>
      <c r="D54" s="120" t="s">
        <v>381</v>
      </c>
      <c r="E54" s="120"/>
      <c r="F54" s="120"/>
      <c r="G54" s="837"/>
      <c r="H54" s="707"/>
    </row>
    <row r="55" spans="1:8" ht="15.75" thickBot="1">
      <c r="A55" s="363">
        <v>44</v>
      </c>
      <c r="B55" s="122" t="s">
        <v>381</v>
      </c>
      <c r="C55" s="836"/>
      <c r="D55" s="836" t="s">
        <v>269</v>
      </c>
      <c r="E55" s="359"/>
      <c r="F55" s="359"/>
      <c r="G55" s="1401">
        <f>SUM(G49:G53)</f>
        <v>16801780</v>
      </c>
      <c r="H55" s="1402">
        <f>SUM(H49:H53)</f>
        <v>14020374</v>
      </c>
    </row>
    <row r="56" spans="1:8" ht="15.75" thickTop="1">
      <c r="A56" s="363">
        <v>45</v>
      </c>
      <c r="B56" s="122" t="s">
        <v>381</v>
      </c>
      <c r="C56" s="836"/>
      <c r="D56" s="107" t="s">
        <v>381</v>
      </c>
      <c r="E56" s="359"/>
      <c r="F56" s="359"/>
      <c r="G56" s="837"/>
      <c r="H56" s="707"/>
    </row>
    <row r="57" spans="1:8" ht="15.75" thickBot="1">
      <c r="A57" s="363">
        <v>46</v>
      </c>
      <c r="B57" s="122" t="s">
        <v>381</v>
      </c>
      <c r="C57" s="836"/>
      <c r="D57" s="97" t="s">
        <v>270</v>
      </c>
      <c r="E57" s="108"/>
      <c r="F57" s="106"/>
      <c r="G57" s="842">
        <f>G55+G47+G34+G24</f>
        <v>16801780</v>
      </c>
      <c r="H57" s="843">
        <f>H55+H47+H34+H24</f>
        <v>14020374</v>
      </c>
    </row>
    <row r="58" spans="1:8" ht="15.75" thickTop="1">
      <c r="A58" s="363">
        <v>47</v>
      </c>
      <c r="B58" s="122" t="s">
        <v>381</v>
      </c>
      <c r="C58" s="836"/>
      <c r="D58" s="107" t="s">
        <v>381</v>
      </c>
      <c r="E58" s="359"/>
      <c r="F58" s="359"/>
      <c r="G58" s="572"/>
      <c r="H58" s="707"/>
    </row>
    <row r="59" spans="1:8">
      <c r="A59" s="363">
        <v>48</v>
      </c>
      <c r="B59" s="122" t="s">
        <v>271</v>
      </c>
      <c r="C59" s="836"/>
      <c r="D59" s="107" t="s">
        <v>272</v>
      </c>
      <c r="E59" s="359"/>
      <c r="F59" s="359" t="s">
        <v>218</v>
      </c>
      <c r="G59" s="837"/>
      <c r="H59" s="707"/>
    </row>
    <row r="60" spans="1:8">
      <c r="A60" s="363">
        <v>49</v>
      </c>
      <c r="B60" s="122" t="s">
        <v>273</v>
      </c>
      <c r="C60" s="836"/>
      <c r="D60" s="107" t="s">
        <v>274</v>
      </c>
      <c r="E60" s="359" t="s">
        <v>218</v>
      </c>
      <c r="F60" s="359"/>
      <c r="G60" s="1400">
        <v>45931</v>
      </c>
      <c r="H60" s="707">
        <v>47365</v>
      </c>
    </row>
    <row r="61" spans="1:8">
      <c r="A61" s="363">
        <v>50</v>
      </c>
      <c r="B61" s="122" t="s">
        <v>275</v>
      </c>
      <c r="C61" s="836"/>
      <c r="D61" s="107" t="s">
        <v>276</v>
      </c>
      <c r="E61" s="359" t="s">
        <v>218</v>
      </c>
      <c r="F61" s="359"/>
      <c r="G61" s="1400">
        <v>36170</v>
      </c>
      <c r="H61" s="707">
        <v>11003</v>
      </c>
    </row>
    <row r="62" spans="1:8">
      <c r="A62" s="363">
        <v>51</v>
      </c>
      <c r="B62" s="122" t="s">
        <v>277</v>
      </c>
      <c r="C62" s="836"/>
      <c r="D62" s="107" t="s">
        <v>278</v>
      </c>
      <c r="E62" s="359" t="s">
        <v>218</v>
      </c>
      <c r="F62" s="359"/>
      <c r="G62" s="1400"/>
      <c r="H62" s="707"/>
    </row>
    <row r="63" spans="1:8">
      <c r="A63" s="363">
        <v>52</v>
      </c>
      <c r="B63" s="122" t="s">
        <v>279</v>
      </c>
      <c r="C63" s="836"/>
      <c r="D63" s="107" t="s">
        <v>280</v>
      </c>
      <c r="E63" s="359" t="s">
        <v>218</v>
      </c>
      <c r="F63" s="359" t="s">
        <v>218</v>
      </c>
      <c r="G63" s="1400">
        <v>124692</v>
      </c>
      <c r="H63" s="707">
        <v>101787</v>
      </c>
    </row>
    <row r="64" spans="1:8">
      <c r="A64" s="363">
        <v>53</v>
      </c>
      <c r="B64" s="122" t="s">
        <v>281</v>
      </c>
      <c r="C64" s="836"/>
      <c r="D64" s="107" t="s">
        <v>282</v>
      </c>
      <c r="E64" s="359" t="s">
        <v>218</v>
      </c>
      <c r="F64" s="359" t="s">
        <v>218</v>
      </c>
      <c r="G64" s="1400">
        <v>196461</v>
      </c>
      <c r="H64" s="707">
        <v>199643</v>
      </c>
    </row>
    <row r="65" spans="1:250">
      <c r="A65" s="363">
        <v>54</v>
      </c>
      <c r="B65" s="122" t="s">
        <v>283</v>
      </c>
      <c r="C65" s="836"/>
      <c r="D65" s="107" t="s">
        <v>284</v>
      </c>
      <c r="E65" s="359" t="s">
        <v>218</v>
      </c>
      <c r="F65" s="359" t="s">
        <v>218</v>
      </c>
      <c r="G65" s="1400"/>
      <c r="H65" s="707"/>
    </row>
    <row r="66" spans="1:250">
      <c r="A66" s="363">
        <v>55</v>
      </c>
      <c r="B66" s="122"/>
      <c r="C66" s="836"/>
      <c r="D66" s="107"/>
      <c r="E66" s="359"/>
      <c r="F66" s="359"/>
      <c r="G66" s="1400"/>
      <c r="H66" s="707"/>
    </row>
    <row r="67" spans="1:250" ht="15.75" thickBot="1">
      <c r="A67" s="363">
        <v>56</v>
      </c>
      <c r="B67" s="122" t="s">
        <v>381</v>
      </c>
      <c r="C67" s="836"/>
      <c r="D67" s="107" t="s">
        <v>285</v>
      </c>
      <c r="E67" s="359"/>
      <c r="F67" s="359"/>
      <c r="G67" s="1401">
        <f>SUM(G59:G65)</f>
        <v>403254</v>
      </c>
      <c r="H67" s="1402">
        <f>SUM(H59:H65)</f>
        <v>359798</v>
      </c>
    </row>
    <row r="68" spans="1:250" ht="15.75" thickTop="1">
      <c r="A68" s="363">
        <v>57</v>
      </c>
      <c r="B68" s="122"/>
      <c r="C68" s="836"/>
      <c r="D68" s="107"/>
      <c r="E68" s="359"/>
      <c r="F68" s="359"/>
      <c r="G68" s="837"/>
      <c r="H68" s="707"/>
    </row>
    <row r="69" spans="1:250">
      <c r="A69" s="363">
        <v>58</v>
      </c>
      <c r="B69" s="122" t="s">
        <v>286</v>
      </c>
      <c r="C69" s="836"/>
      <c r="D69" s="107" t="s">
        <v>287</v>
      </c>
      <c r="E69" s="359" t="s">
        <v>218</v>
      </c>
      <c r="F69" s="359" t="s">
        <v>218</v>
      </c>
      <c r="G69" s="1400">
        <v>12967</v>
      </c>
      <c r="H69" s="707">
        <v>18878</v>
      </c>
    </row>
    <row r="70" spans="1:250">
      <c r="A70" s="363">
        <v>59</v>
      </c>
      <c r="B70" s="122" t="s">
        <v>288</v>
      </c>
      <c r="C70" s="836"/>
      <c r="D70" s="107" t="s">
        <v>289</v>
      </c>
      <c r="E70" s="359" t="s">
        <v>218</v>
      </c>
      <c r="F70" s="359" t="s">
        <v>218</v>
      </c>
      <c r="G70" s="1400">
        <v>1000</v>
      </c>
      <c r="H70" s="707">
        <v>928</v>
      </c>
    </row>
    <row r="71" spans="1:250">
      <c r="A71" s="363">
        <v>60</v>
      </c>
      <c r="B71" s="122" t="s">
        <v>290</v>
      </c>
      <c r="C71" s="836"/>
      <c r="D71" s="107" t="s">
        <v>1724</v>
      </c>
      <c r="E71" s="359" t="s">
        <v>218</v>
      </c>
      <c r="F71" s="359" t="s">
        <v>218</v>
      </c>
      <c r="G71" s="1400">
        <v>269412</v>
      </c>
      <c r="H71" s="707">
        <v>240632</v>
      </c>
    </row>
    <row r="72" spans="1:250">
      <c r="A72" s="363">
        <v>61</v>
      </c>
      <c r="B72" s="122"/>
      <c r="C72" s="836"/>
      <c r="D72" s="107"/>
      <c r="E72" s="359"/>
      <c r="F72" s="359"/>
      <c r="G72" s="1400"/>
      <c r="H72" s="707"/>
    </row>
    <row r="73" spans="1:250" ht="15.75" thickBot="1">
      <c r="A73" s="363">
        <v>62</v>
      </c>
      <c r="B73" s="122"/>
      <c r="C73" s="836"/>
      <c r="D73" s="107" t="s">
        <v>1725</v>
      </c>
      <c r="E73" s="359"/>
      <c r="F73" s="359"/>
      <c r="G73" s="1401">
        <f>SUM(G69:G71)</f>
        <v>283379</v>
      </c>
      <c r="H73" s="1402">
        <f>SUM(H69:H71)</f>
        <v>260438</v>
      </c>
    </row>
    <row r="74" spans="1:250" ht="15.75" thickTop="1">
      <c r="A74" s="363">
        <v>63</v>
      </c>
      <c r="B74" s="122"/>
      <c r="C74" s="836"/>
      <c r="D74" s="107"/>
      <c r="E74" s="359"/>
      <c r="F74" s="359"/>
      <c r="G74" s="837"/>
      <c r="H74" s="707"/>
    </row>
    <row r="75" spans="1:250" ht="15.75" thickBot="1">
      <c r="A75" s="363">
        <v>64</v>
      </c>
      <c r="B75" s="122"/>
      <c r="C75" s="836"/>
      <c r="D75" s="107" t="s">
        <v>1726</v>
      </c>
      <c r="E75" s="359"/>
      <c r="F75" s="359"/>
      <c r="G75" s="1403">
        <f>G73+G67+G57</f>
        <v>17488413</v>
      </c>
      <c r="H75" s="1404">
        <f>H73+H67+H57</f>
        <v>14640610</v>
      </c>
    </row>
    <row r="76" spans="1:250" ht="15.75" thickTop="1">
      <c r="A76" s="363"/>
      <c r="B76" s="122"/>
      <c r="C76" s="836"/>
      <c r="D76" s="107"/>
      <c r="E76" s="359"/>
      <c r="F76" s="359"/>
      <c r="G76" s="837"/>
      <c r="H76" s="638"/>
    </row>
    <row r="77" spans="1:250">
      <c r="A77" s="363"/>
      <c r="B77" s="122"/>
      <c r="C77" s="836"/>
      <c r="D77" s="107"/>
      <c r="E77" s="359"/>
      <c r="F77" s="359"/>
      <c r="G77" s="837"/>
      <c r="H77" s="638"/>
    </row>
    <row r="78" spans="1:250" ht="15.75" thickBot="1">
      <c r="A78" s="542" t="s">
        <v>381</v>
      </c>
      <c r="B78" s="844" t="s">
        <v>381</v>
      </c>
      <c r="C78" s="845"/>
      <c r="D78" s="846" t="s">
        <v>381</v>
      </c>
      <c r="E78" s="847"/>
      <c r="F78" s="847"/>
      <c r="G78" s="800" t="s">
        <v>381</v>
      </c>
      <c r="H78" s="804" t="s">
        <v>381</v>
      </c>
    </row>
    <row r="79" spans="1:250">
      <c r="A79" s="848" t="s">
        <v>1097</v>
      </c>
      <c r="B79" s="122"/>
      <c r="C79" s="122"/>
      <c r="D79" s="97"/>
      <c r="E79" s="106"/>
      <c r="F79" s="106"/>
      <c r="G79" s="439"/>
      <c r="H79" s="849" t="s">
        <v>381</v>
      </c>
    </row>
    <row r="80" spans="1:250">
      <c r="A80" s="130" t="s">
        <v>1727</v>
      </c>
      <c r="B80" s="130"/>
      <c r="C80" s="130"/>
      <c r="D80" s="130"/>
      <c r="E80" s="130"/>
      <c r="F80" s="130"/>
      <c r="G80" s="736"/>
      <c r="H80" s="736"/>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P80" s="97"/>
      <c r="BQ80" s="97"/>
      <c r="BR80" s="97"/>
      <c r="BS80" s="97"/>
      <c r="BT80" s="97"/>
      <c r="BU80" s="97"/>
      <c r="BV80" s="97"/>
      <c r="BW80" s="97"/>
      <c r="BX80" s="97"/>
      <c r="BY80" s="97"/>
      <c r="BZ80" s="97"/>
      <c r="CA80" s="97"/>
      <c r="CB80" s="97"/>
      <c r="CC80" s="97"/>
      <c r="CD80" s="97"/>
      <c r="CE80" s="97"/>
      <c r="CF80" s="97"/>
      <c r="CG80" s="97"/>
      <c r="CH80" s="97"/>
      <c r="CI80" s="97"/>
      <c r="CJ80" s="97"/>
      <c r="CK80" s="97"/>
      <c r="CL80" s="97"/>
      <c r="CM80" s="97"/>
      <c r="CN80" s="97"/>
      <c r="CO80" s="97"/>
      <c r="CP80" s="97"/>
      <c r="CQ80" s="97"/>
      <c r="CR80" s="97"/>
      <c r="CS80" s="97"/>
      <c r="CT80" s="97"/>
      <c r="CU80" s="97"/>
      <c r="CV80" s="97"/>
      <c r="CW80" s="97"/>
      <c r="CX80" s="97"/>
      <c r="CY80" s="97"/>
      <c r="CZ80" s="97"/>
      <c r="DA80" s="97"/>
      <c r="DB80" s="97"/>
      <c r="DC80" s="97"/>
      <c r="DD80" s="97"/>
      <c r="DE80" s="97"/>
      <c r="DF80" s="97"/>
      <c r="DG80" s="97"/>
      <c r="DH80" s="97"/>
      <c r="DI80" s="97"/>
      <c r="DJ80" s="97"/>
      <c r="DK80" s="97"/>
      <c r="DL80" s="97"/>
      <c r="DM80" s="97"/>
      <c r="DN80" s="97"/>
      <c r="DO80" s="97"/>
      <c r="DP80" s="97"/>
      <c r="DQ80" s="97"/>
      <c r="DR80" s="97"/>
      <c r="DS80" s="97"/>
      <c r="DT80" s="97"/>
      <c r="DU80" s="97"/>
      <c r="DV80" s="97"/>
      <c r="DW80" s="97"/>
      <c r="DX80" s="97"/>
      <c r="DY80" s="97"/>
      <c r="DZ80" s="97"/>
      <c r="EA80" s="97"/>
      <c r="EB80" s="97"/>
      <c r="EC80" s="97"/>
      <c r="ED80" s="97"/>
      <c r="EE80" s="97"/>
      <c r="EF80" s="97"/>
      <c r="EG80" s="97"/>
      <c r="EH80" s="97"/>
      <c r="EI80" s="97"/>
      <c r="EJ80" s="97"/>
      <c r="EK80" s="97"/>
      <c r="EL80" s="97"/>
      <c r="EM80" s="97"/>
      <c r="EN80" s="97"/>
      <c r="EO80" s="97"/>
      <c r="EP80" s="97"/>
      <c r="EQ80" s="97"/>
      <c r="ER80" s="97"/>
      <c r="ES80" s="97"/>
      <c r="ET80" s="97"/>
      <c r="EU80" s="97"/>
      <c r="EV80" s="97"/>
      <c r="EW80" s="97"/>
      <c r="EX80" s="97"/>
      <c r="EY80" s="97"/>
      <c r="EZ80" s="97"/>
      <c r="FA80" s="97"/>
      <c r="FB80" s="97"/>
      <c r="FC80" s="97"/>
      <c r="FD80" s="97"/>
      <c r="FE80" s="97"/>
      <c r="FF80" s="97"/>
      <c r="FG80" s="97"/>
      <c r="FH80" s="97"/>
      <c r="FI80" s="97"/>
      <c r="FJ80" s="97"/>
      <c r="FK80" s="97"/>
      <c r="FL80" s="97"/>
      <c r="FM80" s="97"/>
      <c r="FN80" s="97"/>
      <c r="FO80" s="97"/>
      <c r="FP80" s="97"/>
      <c r="FQ80" s="97"/>
      <c r="FR80" s="97"/>
      <c r="FS80" s="97"/>
      <c r="FT80" s="97"/>
      <c r="FU80" s="97"/>
      <c r="FV80" s="97"/>
      <c r="FW80" s="97"/>
      <c r="FX80" s="97"/>
      <c r="FY80" s="97"/>
      <c r="FZ80" s="97"/>
      <c r="GA80" s="97"/>
      <c r="GB80" s="97"/>
      <c r="GC80" s="97"/>
      <c r="GD80" s="97"/>
      <c r="GE80" s="97"/>
      <c r="GF80" s="97"/>
      <c r="GG80" s="97"/>
      <c r="GH80" s="97"/>
      <c r="GI80" s="97"/>
      <c r="GJ80" s="97"/>
      <c r="GK80" s="97"/>
      <c r="GL80" s="97"/>
      <c r="GM80" s="97"/>
      <c r="GN80" s="97"/>
      <c r="GO80" s="97"/>
      <c r="GP80" s="97"/>
      <c r="GQ80" s="97"/>
      <c r="GR80" s="97"/>
      <c r="GS80" s="97"/>
      <c r="GT80" s="97"/>
      <c r="GU80" s="97"/>
      <c r="GV80" s="97"/>
      <c r="GW80" s="97"/>
      <c r="GX80" s="97"/>
      <c r="GY80" s="97"/>
      <c r="GZ80" s="97"/>
      <c r="HA80" s="97"/>
      <c r="HB80" s="97"/>
      <c r="HC80" s="97"/>
      <c r="HD80" s="97"/>
      <c r="HE80" s="97"/>
      <c r="HF80" s="97"/>
      <c r="HG80" s="97"/>
      <c r="HH80" s="97"/>
      <c r="HI80" s="97"/>
      <c r="HJ80" s="97"/>
      <c r="HK80" s="97"/>
      <c r="HL80" s="97"/>
      <c r="HM80" s="97"/>
      <c r="HN80" s="97"/>
      <c r="HO80" s="97"/>
      <c r="HP80" s="97"/>
      <c r="HQ80" s="97"/>
      <c r="HR80" s="97"/>
      <c r="HS80" s="97"/>
      <c r="HT80" s="97"/>
      <c r="HU80" s="97"/>
      <c r="HV80" s="97"/>
      <c r="HW80" s="97"/>
      <c r="HX80" s="97"/>
      <c r="HY80" s="97"/>
      <c r="HZ80" s="97"/>
      <c r="IA80" s="97"/>
      <c r="IB80" s="97"/>
      <c r="IC80" s="97"/>
      <c r="ID80" s="97"/>
      <c r="IE80" s="97"/>
      <c r="IF80" s="97"/>
      <c r="IG80" s="97"/>
      <c r="IH80" s="97"/>
      <c r="II80" s="97"/>
      <c r="IJ80" s="97"/>
      <c r="IK80" s="97"/>
      <c r="IL80" s="97"/>
      <c r="IM80" s="97"/>
      <c r="IN80" s="97"/>
      <c r="IO80" s="97"/>
      <c r="IP80" s="97"/>
    </row>
    <row r="81" spans="1:250" ht="15.75" thickBot="1">
      <c r="A81" s="130"/>
      <c r="B81" s="130" t="str">
        <f>'Read Me First'!D50</f>
        <v>Village of Fairport</v>
      </c>
      <c r="C81" s="130"/>
      <c r="D81" s="130"/>
      <c r="E81" s="130"/>
      <c r="F81" s="130" t="str">
        <f>'Read Me First'!C52</f>
        <v>Year Ended 5/31/2014</v>
      </c>
      <c r="G81" s="736"/>
      <c r="H81" s="736"/>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c r="BM81" s="97"/>
      <c r="BN81" s="97"/>
      <c r="BO81" s="97"/>
      <c r="BP81" s="97"/>
      <c r="BQ81" s="97"/>
      <c r="BR81" s="97"/>
      <c r="BS81" s="97"/>
      <c r="BT81" s="97"/>
      <c r="BU81" s="97"/>
      <c r="BV81" s="97"/>
      <c r="BW81" s="97"/>
      <c r="BX81" s="97"/>
      <c r="BY81" s="97"/>
      <c r="BZ81" s="97"/>
      <c r="CA81" s="97"/>
      <c r="CB81" s="97"/>
      <c r="CC81" s="97"/>
      <c r="CD81" s="97"/>
      <c r="CE81" s="97"/>
      <c r="CF81" s="97"/>
      <c r="CG81" s="97"/>
      <c r="CH81" s="97"/>
      <c r="CI81" s="97"/>
      <c r="CJ81" s="97"/>
      <c r="CK81" s="97"/>
      <c r="CL81" s="97"/>
      <c r="CM81" s="97"/>
      <c r="CN81" s="97"/>
      <c r="CO81" s="97"/>
      <c r="CP81" s="97"/>
      <c r="CQ81" s="97"/>
      <c r="CR81" s="97"/>
      <c r="CS81" s="97"/>
      <c r="CT81" s="97"/>
      <c r="CU81" s="97"/>
      <c r="CV81" s="97"/>
      <c r="CW81" s="97"/>
      <c r="CX81" s="97"/>
      <c r="CY81" s="97"/>
      <c r="CZ81" s="97"/>
      <c r="DA81" s="97"/>
      <c r="DB81" s="97"/>
      <c r="DC81" s="97"/>
      <c r="DD81" s="97"/>
      <c r="DE81" s="97"/>
      <c r="DF81" s="97"/>
      <c r="DG81" s="97"/>
      <c r="DH81" s="97"/>
      <c r="DI81" s="97"/>
      <c r="DJ81" s="97"/>
      <c r="DK81" s="97"/>
      <c r="DL81" s="97"/>
      <c r="DM81" s="97"/>
      <c r="DN81" s="97"/>
      <c r="DO81" s="97"/>
      <c r="DP81" s="97"/>
      <c r="DQ81" s="97"/>
      <c r="DR81" s="97"/>
      <c r="DS81" s="97"/>
      <c r="DT81" s="97"/>
      <c r="DU81" s="97"/>
      <c r="DV81" s="97"/>
      <c r="DW81" s="97"/>
      <c r="DX81" s="97"/>
      <c r="DY81" s="97"/>
      <c r="DZ81" s="97"/>
      <c r="EA81" s="97"/>
      <c r="EB81" s="97"/>
      <c r="EC81" s="97"/>
      <c r="ED81" s="97"/>
      <c r="EE81" s="97"/>
      <c r="EF81" s="97"/>
      <c r="EG81" s="97"/>
      <c r="EH81" s="97"/>
      <c r="EI81" s="97"/>
      <c r="EJ81" s="97"/>
      <c r="EK81" s="97"/>
      <c r="EL81" s="97"/>
      <c r="EM81" s="97"/>
      <c r="EN81" s="97"/>
      <c r="EO81" s="97"/>
      <c r="EP81" s="97"/>
      <c r="EQ81" s="97"/>
      <c r="ER81" s="97"/>
      <c r="ES81" s="97"/>
      <c r="ET81" s="97"/>
      <c r="EU81" s="97"/>
      <c r="EV81" s="97"/>
      <c r="EW81" s="97"/>
      <c r="EX81" s="97"/>
      <c r="EY81" s="97"/>
      <c r="EZ81" s="97"/>
      <c r="FA81" s="97"/>
      <c r="FB81" s="97"/>
      <c r="FC81" s="97"/>
      <c r="FD81" s="97"/>
      <c r="FE81" s="97"/>
      <c r="FF81" s="97"/>
      <c r="FG81" s="97"/>
      <c r="FH81" s="97"/>
      <c r="FI81" s="97"/>
      <c r="FJ81" s="97"/>
      <c r="FK81" s="97"/>
      <c r="FL81" s="97"/>
      <c r="FM81" s="97"/>
      <c r="FN81" s="97"/>
      <c r="FO81" s="97"/>
      <c r="FP81" s="97"/>
      <c r="FQ81" s="97"/>
      <c r="FR81" s="97"/>
      <c r="FS81" s="97"/>
      <c r="FT81" s="97"/>
      <c r="FU81" s="97"/>
      <c r="FV81" s="97"/>
      <c r="FW81" s="97"/>
      <c r="FX81" s="97"/>
      <c r="FY81" s="97"/>
      <c r="FZ81" s="97"/>
      <c r="GA81" s="97"/>
      <c r="GB81" s="97"/>
      <c r="GC81" s="97"/>
      <c r="GD81" s="97"/>
      <c r="GE81" s="97"/>
      <c r="GF81" s="97"/>
      <c r="GG81" s="97"/>
      <c r="GH81" s="97"/>
      <c r="GI81" s="97"/>
      <c r="GJ81" s="97"/>
      <c r="GK81" s="97"/>
      <c r="GL81" s="97"/>
      <c r="GM81" s="97"/>
      <c r="GN81" s="97"/>
      <c r="GO81" s="97"/>
      <c r="GP81" s="97"/>
      <c r="GQ81" s="97"/>
      <c r="GR81" s="97"/>
      <c r="GS81" s="97"/>
      <c r="GT81" s="97"/>
      <c r="GU81" s="97"/>
      <c r="GV81" s="97"/>
      <c r="GW81" s="97"/>
      <c r="GX81" s="97"/>
      <c r="GY81" s="97"/>
      <c r="GZ81" s="97"/>
      <c r="HA81" s="97"/>
      <c r="HB81" s="97"/>
      <c r="HC81" s="97"/>
      <c r="HD81" s="97"/>
      <c r="HE81" s="97"/>
      <c r="HF81" s="97"/>
      <c r="HG81" s="97"/>
      <c r="HH81" s="97"/>
      <c r="HI81" s="97"/>
      <c r="HJ81" s="97"/>
      <c r="HK81" s="97"/>
      <c r="HL81" s="97"/>
      <c r="HM81" s="97"/>
      <c r="HN81" s="97"/>
      <c r="HO81" s="97"/>
      <c r="HP81" s="97"/>
      <c r="HQ81" s="97"/>
      <c r="HR81" s="97"/>
      <c r="HS81" s="97"/>
      <c r="HT81" s="97"/>
      <c r="HU81" s="97"/>
      <c r="HV81" s="97"/>
      <c r="HW81" s="97"/>
      <c r="HX81" s="97"/>
      <c r="HY81" s="97"/>
      <c r="HZ81" s="97"/>
      <c r="IA81" s="97"/>
      <c r="IB81" s="97"/>
      <c r="IC81" s="97"/>
      <c r="ID81" s="97"/>
      <c r="IE81" s="97"/>
      <c r="IF81" s="97"/>
      <c r="IG81" s="97"/>
      <c r="IH81" s="97"/>
      <c r="II81" s="97"/>
      <c r="IJ81" s="97"/>
      <c r="IK81" s="97"/>
      <c r="IL81" s="97"/>
      <c r="IM81" s="97"/>
      <c r="IN81" s="97"/>
      <c r="IO81" s="97"/>
      <c r="IP81" s="97"/>
    </row>
    <row r="82" spans="1:250">
      <c r="A82" s="151"/>
      <c r="B82" s="850"/>
      <c r="C82" s="850"/>
      <c r="D82" s="850"/>
      <c r="E82" s="850"/>
      <c r="F82" s="850"/>
      <c r="G82" s="851"/>
      <c r="H82" s="852"/>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c r="BM82" s="97"/>
      <c r="BN82" s="97"/>
      <c r="BO82" s="97"/>
      <c r="BP82" s="97"/>
      <c r="BQ82" s="97"/>
      <c r="BR82" s="97"/>
      <c r="BS82" s="97"/>
      <c r="BT82" s="97"/>
      <c r="BU82" s="97"/>
      <c r="BV82" s="97"/>
      <c r="BW82" s="97"/>
      <c r="BX82" s="97"/>
      <c r="BY82" s="97"/>
      <c r="BZ82" s="97"/>
      <c r="CA82" s="97"/>
      <c r="CB82" s="97"/>
      <c r="CC82" s="97"/>
      <c r="CD82" s="97"/>
      <c r="CE82" s="97"/>
      <c r="CF82" s="97"/>
      <c r="CG82" s="97"/>
      <c r="CH82" s="97"/>
      <c r="CI82" s="97"/>
      <c r="CJ82" s="97"/>
      <c r="CK82" s="97"/>
      <c r="CL82" s="97"/>
      <c r="CM82" s="97"/>
      <c r="CN82" s="97"/>
      <c r="CO82" s="97"/>
      <c r="CP82" s="97"/>
      <c r="CQ82" s="97"/>
      <c r="CR82" s="97"/>
      <c r="CS82" s="97"/>
      <c r="CT82" s="97"/>
      <c r="CU82" s="97"/>
      <c r="CV82" s="97"/>
      <c r="CW82" s="97"/>
      <c r="CX82" s="97"/>
      <c r="CY82" s="97"/>
      <c r="CZ82" s="97"/>
      <c r="DA82" s="97"/>
      <c r="DB82" s="97"/>
      <c r="DC82" s="97"/>
      <c r="DD82" s="97"/>
      <c r="DE82" s="97"/>
      <c r="DF82" s="97"/>
      <c r="DG82" s="97"/>
      <c r="DH82" s="97"/>
      <c r="DI82" s="97"/>
      <c r="DJ82" s="97"/>
      <c r="DK82" s="97"/>
      <c r="DL82" s="97"/>
      <c r="DM82" s="97"/>
      <c r="DN82" s="97"/>
      <c r="DO82" s="97"/>
      <c r="DP82" s="97"/>
      <c r="DQ82" s="97"/>
      <c r="DR82" s="97"/>
      <c r="DS82" s="97"/>
      <c r="DT82" s="97"/>
      <c r="DU82" s="97"/>
      <c r="DV82" s="97"/>
      <c r="DW82" s="97"/>
      <c r="DX82" s="97"/>
      <c r="DY82" s="97"/>
      <c r="DZ82" s="97"/>
      <c r="EA82" s="97"/>
      <c r="EB82" s="97"/>
      <c r="EC82" s="97"/>
      <c r="ED82" s="97"/>
      <c r="EE82" s="97"/>
      <c r="EF82" s="97"/>
      <c r="EG82" s="97"/>
      <c r="EH82" s="97"/>
      <c r="EI82" s="97"/>
      <c r="EJ82" s="97"/>
      <c r="EK82" s="97"/>
      <c r="EL82" s="97"/>
      <c r="EM82" s="97"/>
      <c r="EN82" s="97"/>
      <c r="EO82" s="97"/>
      <c r="EP82" s="97"/>
      <c r="EQ82" s="97"/>
      <c r="ER82" s="97"/>
      <c r="ES82" s="97"/>
      <c r="ET82" s="97"/>
      <c r="EU82" s="97"/>
      <c r="EV82" s="97"/>
      <c r="EW82" s="97"/>
      <c r="EX82" s="97"/>
      <c r="EY82" s="97"/>
      <c r="EZ82" s="97"/>
      <c r="FA82" s="97"/>
      <c r="FB82" s="97"/>
      <c r="FC82" s="97"/>
      <c r="FD82" s="97"/>
      <c r="FE82" s="97"/>
      <c r="FF82" s="97"/>
      <c r="FG82" s="97"/>
      <c r="FH82" s="97"/>
      <c r="FI82" s="97"/>
      <c r="FJ82" s="97"/>
      <c r="FK82" s="97"/>
      <c r="FL82" s="97"/>
      <c r="FM82" s="97"/>
      <c r="FN82" s="97"/>
      <c r="FO82" s="97"/>
      <c r="FP82" s="97"/>
      <c r="FQ82" s="97"/>
      <c r="FR82" s="97"/>
      <c r="FS82" s="97"/>
      <c r="FT82" s="97"/>
      <c r="FU82" s="97"/>
      <c r="FV82" s="97"/>
      <c r="FW82" s="97"/>
      <c r="FX82" s="97"/>
      <c r="FY82" s="97"/>
      <c r="FZ82" s="97"/>
      <c r="GA82" s="97"/>
      <c r="GB82" s="97"/>
      <c r="GC82" s="97"/>
      <c r="GD82" s="97"/>
      <c r="GE82" s="97"/>
      <c r="GF82" s="97"/>
      <c r="GG82" s="97"/>
      <c r="GH82" s="97"/>
      <c r="GI82" s="97"/>
      <c r="GJ82" s="97"/>
      <c r="GK82" s="97"/>
      <c r="GL82" s="97"/>
      <c r="GM82" s="97"/>
      <c r="GN82" s="97"/>
      <c r="GO82" s="97"/>
      <c r="GP82" s="97"/>
      <c r="GQ82" s="97"/>
      <c r="GR82" s="97"/>
      <c r="GS82" s="97"/>
      <c r="GT82" s="97"/>
      <c r="GU82" s="97"/>
      <c r="GV82" s="97"/>
      <c r="GW82" s="97"/>
      <c r="GX82" s="97"/>
      <c r="GY82" s="97"/>
      <c r="GZ82" s="97"/>
      <c r="HA82" s="97"/>
      <c r="HB82" s="97"/>
      <c r="HC82" s="97"/>
      <c r="HD82" s="97"/>
      <c r="HE82" s="97"/>
      <c r="HF82" s="97"/>
      <c r="HG82" s="97"/>
      <c r="HH82" s="97"/>
      <c r="HI82" s="97"/>
      <c r="HJ82" s="97"/>
      <c r="HK82" s="97"/>
      <c r="HL82" s="97"/>
      <c r="HM82" s="97"/>
      <c r="HN82" s="97"/>
      <c r="HO82" s="97"/>
      <c r="HP82" s="97"/>
      <c r="HQ82" s="97"/>
      <c r="HR82" s="97"/>
      <c r="HS82" s="97"/>
      <c r="HT82" s="97"/>
      <c r="HU82" s="97"/>
      <c r="HV82" s="97"/>
      <c r="HW82" s="97"/>
      <c r="HX82" s="97"/>
      <c r="HY82" s="97"/>
      <c r="HZ82" s="97"/>
      <c r="IA82" s="97"/>
      <c r="IB82" s="97"/>
      <c r="IC82" s="97"/>
      <c r="ID82" s="97"/>
      <c r="IE82" s="97"/>
      <c r="IF82" s="97"/>
      <c r="IG82" s="97"/>
      <c r="IH82" s="97"/>
      <c r="II82" s="97"/>
      <c r="IJ82" s="97"/>
      <c r="IK82" s="97"/>
      <c r="IL82" s="97"/>
      <c r="IM82" s="97"/>
      <c r="IN82" s="97"/>
      <c r="IO82" s="97"/>
      <c r="IP82" s="97"/>
    </row>
    <row r="83" spans="1:250" ht="15.75">
      <c r="A83" s="135" t="s">
        <v>1728</v>
      </c>
      <c r="B83" s="130"/>
      <c r="C83" s="130"/>
      <c r="D83" s="130"/>
      <c r="E83" s="130"/>
      <c r="F83" s="130"/>
      <c r="G83" s="736"/>
      <c r="H83" s="853"/>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97"/>
      <c r="BR83" s="97"/>
      <c r="BS83" s="97"/>
      <c r="BT83" s="97"/>
      <c r="BU83" s="97"/>
      <c r="BV83" s="97"/>
      <c r="BW83" s="97"/>
      <c r="BX83" s="97"/>
      <c r="BY83" s="97"/>
      <c r="BZ83" s="97"/>
      <c r="CA83" s="97"/>
      <c r="CB83" s="97"/>
      <c r="CC83" s="97"/>
      <c r="CD83" s="97"/>
      <c r="CE83" s="97"/>
      <c r="CF83" s="97"/>
      <c r="CG83" s="97"/>
      <c r="CH83" s="97"/>
      <c r="CI83" s="97"/>
      <c r="CJ83" s="97"/>
      <c r="CK83" s="97"/>
      <c r="CL83" s="97"/>
      <c r="CM83" s="97"/>
      <c r="CN83" s="97"/>
      <c r="CO83" s="97"/>
      <c r="CP83" s="97"/>
      <c r="CQ83" s="97"/>
      <c r="CR83" s="97"/>
      <c r="CS83" s="97"/>
      <c r="CT83" s="97"/>
      <c r="CU83" s="97"/>
      <c r="CV83" s="97"/>
      <c r="CW83" s="97"/>
      <c r="CX83" s="97"/>
      <c r="CY83" s="97"/>
      <c r="CZ83" s="97"/>
      <c r="DA83" s="97"/>
      <c r="DB83" s="97"/>
      <c r="DC83" s="97"/>
      <c r="DD83" s="97"/>
      <c r="DE83" s="97"/>
      <c r="DF83" s="97"/>
      <c r="DG83" s="97"/>
      <c r="DH83" s="97"/>
      <c r="DI83" s="97"/>
      <c r="DJ83" s="97"/>
      <c r="DK83" s="97"/>
      <c r="DL83" s="97"/>
      <c r="DM83" s="97"/>
      <c r="DN83" s="97"/>
      <c r="DO83" s="97"/>
      <c r="DP83" s="97"/>
      <c r="DQ83" s="97"/>
      <c r="DR83" s="97"/>
      <c r="DS83" s="97"/>
      <c r="DT83" s="97"/>
      <c r="DU83" s="97"/>
      <c r="DV83" s="97"/>
      <c r="DW83" s="97"/>
      <c r="DX83" s="97"/>
      <c r="DY83" s="97"/>
      <c r="DZ83" s="97"/>
      <c r="EA83" s="97"/>
      <c r="EB83" s="97"/>
      <c r="EC83" s="97"/>
      <c r="ED83" s="97"/>
      <c r="EE83" s="97"/>
      <c r="EF83" s="97"/>
      <c r="EG83" s="97"/>
      <c r="EH83" s="97"/>
      <c r="EI83" s="97"/>
      <c r="EJ83" s="97"/>
      <c r="EK83" s="97"/>
      <c r="EL83" s="97"/>
      <c r="EM83" s="97"/>
      <c r="EN83" s="97"/>
      <c r="EO83" s="97"/>
      <c r="EP83" s="97"/>
      <c r="EQ83" s="97"/>
      <c r="ER83" s="97"/>
      <c r="ES83" s="97"/>
      <c r="ET83" s="97"/>
      <c r="EU83" s="97"/>
      <c r="EV83" s="97"/>
      <c r="EW83" s="97"/>
      <c r="EX83" s="97"/>
      <c r="EY83" s="97"/>
      <c r="EZ83" s="97"/>
      <c r="FA83" s="97"/>
      <c r="FB83" s="97"/>
      <c r="FC83" s="97"/>
      <c r="FD83" s="97"/>
      <c r="FE83" s="97"/>
      <c r="FF83" s="97"/>
      <c r="FG83" s="97"/>
      <c r="FH83" s="97"/>
      <c r="FI83" s="97"/>
      <c r="FJ83" s="97"/>
      <c r="FK83" s="97"/>
      <c r="FL83" s="97"/>
      <c r="FM83" s="97"/>
      <c r="FN83" s="97"/>
      <c r="FO83" s="97"/>
      <c r="FP83" s="97"/>
      <c r="FQ83" s="97"/>
      <c r="FR83" s="97"/>
      <c r="FS83" s="97"/>
      <c r="FT83" s="97"/>
      <c r="FU83" s="97"/>
      <c r="FV83" s="97"/>
      <c r="FW83" s="97"/>
      <c r="FX83" s="97"/>
      <c r="FY83" s="97"/>
      <c r="FZ83" s="97"/>
      <c r="GA83" s="97"/>
      <c r="GB83" s="97"/>
      <c r="GC83" s="97"/>
      <c r="GD83" s="97"/>
      <c r="GE83" s="97"/>
      <c r="GF83" s="97"/>
      <c r="GG83" s="97"/>
      <c r="GH83" s="97"/>
      <c r="GI83" s="97"/>
      <c r="GJ83" s="97"/>
      <c r="GK83" s="97"/>
      <c r="GL83" s="97"/>
      <c r="GM83" s="97"/>
      <c r="GN83" s="97"/>
      <c r="GO83" s="97"/>
      <c r="GP83" s="97"/>
      <c r="GQ83" s="97"/>
      <c r="GR83" s="97"/>
      <c r="GS83" s="97"/>
      <c r="GT83" s="97"/>
      <c r="GU83" s="97"/>
      <c r="GV83" s="97"/>
      <c r="GW83" s="97"/>
      <c r="GX83" s="97"/>
      <c r="GY83" s="97"/>
      <c r="GZ83" s="97"/>
      <c r="HA83" s="97"/>
      <c r="HB83" s="97"/>
      <c r="HC83" s="97"/>
      <c r="HD83" s="97"/>
      <c r="HE83" s="97"/>
      <c r="HF83" s="97"/>
      <c r="HG83" s="97"/>
      <c r="HH83" s="97"/>
      <c r="HI83" s="97"/>
      <c r="HJ83" s="97"/>
      <c r="HK83" s="97"/>
      <c r="HL83" s="97"/>
      <c r="HM83" s="97"/>
      <c r="HN83" s="97"/>
      <c r="HO83" s="97"/>
      <c r="HP83" s="97"/>
      <c r="HQ83" s="97"/>
      <c r="HR83" s="97"/>
      <c r="HS83" s="97"/>
      <c r="HT83" s="97"/>
      <c r="HU83" s="97"/>
      <c r="HV83" s="97"/>
      <c r="HW83" s="97"/>
      <c r="HX83" s="97"/>
      <c r="HY83" s="97"/>
      <c r="HZ83" s="97"/>
      <c r="IA83" s="97"/>
      <c r="IB83" s="97"/>
      <c r="IC83" s="97"/>
      <c r="ID83" s="97"/>
      <c r="IE83" s="97"/>
      <c r="IF83" s="97"/>
      <c r="IG83" s="97"/>
      <c r="IH83" s="97"/>
      <c r="II83" s="97"/>
      <c r="IJ83" s="97"/>
      <c r="IK83" s="97"/>
      <c r="IL83" s="97"/>
      <c r="IM83" s="97"/>
      <c r="IN83" s="97"/>
      <c r="IO83" s="97"/>
      <c r="IP83" s="97"/>
    </row>
    <row r="84" spans="1:250">
      <c r="A84" s="832"/>
      <c r="B84" s="130"/>
      <c r="C84" s="130"/>
      <c r="D84" s="130"/>
      <c r="E84" s="130"/>
      <c r="F84" s="130"/>
      <c r="G84" s="736"/>
      <c r="H84" s="853"/>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7"/>
      <c r="CH84" s="97"/>
      <c r="CI84" s="97"/>
      <c r="CJ84" s="97"/>
      <c r="CK84" s="97"/>
      <c r="CL84" s="97"/>
      <c r="CM84" s="97"/>
      <c r="CN84" s="97"/>
      <c r="CO84" s="97"/>
      <c r="CP84" s="97"/>
      <c r="CQ84" s="97"/>
      <c r="CR84" s="97"/>
      <c r="CS84" s="97"/>
      <c r="CT84" s="97"/>
      <c r="CU84" s="97"/>
      <c r="CV84" s="97"/>
      <c r="CW84" s="97"/>
      <c r="CX84" s="97"/>
      <c r="CY84" s="97"/>
      <c r="CZ84" s="97"/>
      <c r="DA84" s="97"/>
      <c r="DB84" s="97"/>
      <c r="DC84" s="97"/>
      <c r="DD84" s="97"/>
      <c r="DE84" s="97"/>
      <c r="DF84" s="97"/>
      <c r="DG84" s="97"/>
      <c r="DH84" s="97"/>
      <c r="DI84" s="97"/>
      <c r="DJ84" s="97"/>
      <c r="DK84" s="97"/>
      <c r="DL84" s="97"/>
      <c r="DM84" s="97"/>
      <c r="DN84" s="97"/>
      <c r="DO84" s="97"/>
      <c r="DP84" s="97"/>
      <c r="DQ84" s="97"/>
      <c r="DR84" s="97"/>
      <c r="DS84" s="97"/>
      <c r="DT84" s="97"/>
      <c r="DU84" s="97"/>
      <c r="DV84" s="97"/>
      <c r="DW84" s="97"/>
      <c r="DX84" s="97"/>
      <c r="DY84" s="97"/>
      <c r="DZ84" s="97"/>
      <c r="EA84" s="97"/>
      <c r="EB84" s="97"/>
      <c r="EC84" s="97"/>
      <c r="ED84" s="97"/>
      <c r="EE84" s="97"/>
      <c r="EF84" s="97"/>
      <c r="EG84" s="97"/>
      <c r="EH84" s="97"/>
      <c r="EI84" s="97"/>
      <c r="EJ84" s="97"/>
      <c r="EK84" s="97"/>
      <c r="EL84" s="97"/>
      <c r="EM84" s="97"/>
      <c r="EN84" s="97"/>
      <c r="EO84" s="97"/>
      <c r="EP84" s="97"/>
      <c r="EQ84" s="97"/>
      <c r="ER84" s="97"/>
      <c r="ES84" s="97"/>
      <c r="ET84" s="97"/>
      <c r="EU84" s="97"/>
      <c r="EV84" s="97"/>
      <c r="EW84" s="97"/>
      <c r="EX84" s="97"/>
      <c r="EY84" s="97"/>
      <c r="EZ84" s="97"/>
      <c r="FA84" s="97"/>
      <c r="FB84" s="97"/>
      <c r="FC84" s="97"/>
      <c r="FD84" s="97"/>
      <c r="FE84" s="97"/>
      <c r="FF84" s="97"/>
      <c r="FG84" s="97"/>
      <c r="FH84" s="97"/>
      <c r="FI84" s="97"/>
      <c r="FJ84" s="97"/>
      <c r="FK84" s="97"/>
      <c r="FL84" s="97"/>
      <c r="FM84" s="97"/>
      <c r="FN84" s="97"/>
      <c r="FO84" s="97"/>
      <c r="FP84" s="97"/>
      <c r="FQ84" s="97"/>
      <c r="FR84" s="97"/>
      <c r="FS84" s="97"/>
      <c r="FT84" s="97"/>
      <c r="FU84" s="97"/>
      <c r="FV84" s="97"/>
      <c r="FW84" s="97"/>
      <c r="FX84" s="97"/>
      <c r="FY84" s="97"/>
      <c r="FZ84" s="97"/>
      <c r="GA84" s="97"/>
      <c r="GB84" s="97"/>
      <c r="GC84" s="97"/>
      <c r="GD84" s="97"/>
      <c r="GE84" s="97"/>
      <c r="GF84" s="97"/>
      <c r="GG84" s="97"/>
      <c r="GH84" s="97"/>
      <c r="GI84" s="97"/>
      <c r="GJ84" s="97"/>
      <c r="GK84" s="97"/>
      <c r="GL84" s="97"/>
      <c r="GM84" s="97"/>
      <c r="GN84" s="97"/>
      <c r="GO84" s="97"/>
      <c r="GP84" s="97"/>
      <c r="GQ84" s="97"/>
      <c r="GR84" s="97"/>
      <c r="GS84" s="97"/>
      <c r="GT84" s="97"/>
      <c r="GU84" s="97"/>
      <c r="GV84" s="97"/>
      <c r="GW84" s="97"/>
      <c r="GX84" s="97"/>
      <c r="GY84" s="97"/>
      <c r="GZ84" s="97"/>
      <c r="HA84" s="97"/>
      <c r="HB84" s="97"/>
      <c r="HC84" s="97"/>
      <c r="HD84" s="97"/>
      <c r="HE84" s="97"/>
      <c r="HF84" s="97"/>
      <c r="HG84" s="97"/>
      <c r="HH84" s="97"/>
      <c r="HI84" s="97"/>
      <c r="HJ84" s="97"/>
      <c r="HK84" s="97"/>
      <c r="HL84" s="97"/>
      <c r="HM84" s="97"/>
      <c r="HN84" s="97"/>
      <c r="HO84" s="97"/>
      <c r="HP84" s="97"/>
      <c r="HQ84" s="97"/>
      <c r="HR84" s="97"/>
      <c r="HS84" s="97"/>
      <c r="HT84" s="97"/>
      <c r="HU84" s="97"/>
      <c r="HV84" s="97"/>
      <c r="HW84" s="97"/>
      <c r="HX84" s="97"/>
      <c r="HY84" s="97"/>
      <c r="HZ84" s="97"/>
      <c r="IA84" s="97"/>
      <c r="IB84" s="97"/>
      <c r="IC84" s="97"/>
      <c r="ID84" s="97"/>
      <c r="IE84" s="97"/>
      <c r="IF84" s="97"/>
      <c r="IG84" s="97"/>
      <c r="IH84" s="97"/>
      <c r="II84" s="97"/>
      <c r="IJ84" s="97"/>
      <c r="IK84" s="97"/>
      <c r="IL84" s="97"/>
      <c r="IM84" s="97"/>
      <c r="IN84" s="97"/>
      <c r="IO84" s="97"/>
      <c r="IP84" s="97"/>
    </row>
    <row r="85" spans="1:250">
      <c r="A85" s="533"/>
      <c r="B85" s="101"/>
      <c r="C85" s="102"/>
      <c r="D85" s="102"/>
      <c r="E85" s="854" t="s">
        <v>1716</v>
      </c>
      <c r="F85" s="562"/>
      <c r="G85" s="563" t="s">
        <v>1717</v>
      </c>
      <c r="H85" s="164" t="s">
        <v>1717</v>
      </c>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7"/>
      <c r="CH85" s="97"/>
      <c r="CI85" s="97"/>
      <c r="CJ85" s="97"/>
      <c r="CK85" s="97"/>
      <c r="CL85" s="97"/>
      <c r="CM85" s="97"/>
      <c r="CN85" s="97"/>
      <c r="CO85" s="97"/>
      <c r="CP85" s="97"/>
      <c r="CQ85" s="97"/>
      <c r="CR85" s="97"/>
      <c r="CS85" s="97"/>
      <c r="CT85" s="97"/>
      <c r="CU85" s="97"/>
      <c r="CV85" s="97"/>
      <c r="CW85" s="97"/>
      <c r="CX85" s="97"/>
      <c r="CY85" s="97"/>
      <c r="CZ85" s="97"/>
      <c r="DA85" s="97"/>
      <c r="DB85" s="97"/>
      <c r="DC85" s="97"/>
      <c r="DD85" s="97"/>
      <c r="DE85" s="97"/>
      <c r="DF85" s="97"/>
      <c r="DG85" s="97"/>
      <c r="DH85" s="97"/>
      <c r="DI85" s="97"/>
      <c r="DJ85" s="97"/>
      <c r="DK85" s="97"/>
      <c r="DL85" s="97"/>
      <c r="DM85" s="97"/>
      <c r="DN85" s="97"/>
      <c r="DO85" s="97"/>
      <c r="DP85" s="97"/>
      <c r="DQ85" s="97"/>
      <c r="DR85" s="97"/>
      <c r="DS85" s="97"/>
      <c r="DT85" s="97"/>
      <c r="DU85" s="97"/>
      <c r="DV85" s="97"/>
      <c r="DW85" s="97"/>
      <c r="DX85" s="97"/>
      <c r="DY85" s="97"/>
      <c r="DZ85" s="97"/>
      <c r="EA85" s="97"/>
      <c r="EB85" s="97"/>
      <c r="EC85" s="97"/>
      <c r="ED85" s="97"/>
      <c r="EE85" s="97"/>
      <c r="EF85" s="97"/>
      <c r="EG85" s="97"/>
      <c r="EH85" s="97"/>
      <c r="EI85" s="97"/>
      <c r="EJ85" s="97"/>
      <c r="EK85" s="97"/>
      <c r="EL85" s="97"/>
      <c r="EM85" s="97"/>
      <c r="EN85" s="97"/>
      <c r="EO85" s="97"/>
      <c r="EP85" s="97"/>
      <c r="EQ85" s="97"/>
      <c r="ER85" s="97"/>
      <c r="ES85" s="97"/>
      <c r="ET85" s="97"/>
      <c r="EU85" s="97"/>
      <c r="EV85" s="97"/>
      <c r="EW85" s="97"/>
      <c r="EX85" s="97"/>
      <c r="EY85" s="97"/>
      <c r="EZ85" s="97"/>
      <c r="FA85" s="97"/>
      <c r="FB85" s="97"/>
      <c r="FC85" s="97"/>
      <c r="FD85" s="97"/>
      <c r="FE85" s="97"/>
      <c r="FF85" s="97"/>
      <c r="FG85" s="97"/>
      <c r="FH85" s="97"/>
      <c r="FI85" s="97"/>
      <c r="FJ85" s="97"/>
      <c r="FK85" s="97"/>
      <c r="FL85" s="97"/>
      <c r="FM85" s="97"/>
      <c r="FN85" s="97"/>
      <c r="FO85" s="97"/>
      <c r="FP85" s="97"/>
      <c r="FQ85" s="97"/>
      <c r="FR85" s="97"/>
      <c r="FS85" s="97"/>
      <c r="FT85" s="97"/>
      <c r="FU85" s="97"/>
      <c r="FV85" s="97"/>
      <c r="FW85" s="97"/>
      <c r="FX85" s="97"/>
      <c r="FY85" s="97"/>
      <c r="FZ85" s="97"/>
      <c r="GA85" s="97"/>
      <c r="GB85" s="97"/>
      <c r="GC85" s="97"/>
      <c r="GD85" s="97"/>
      <c r="GE85" s="97"/>
      <c r="GF85" s="97"/>
      <c r="GG85" s="97"/>
      <c r="GH85" s="97"/>
      <c r="GI85" s="97"/>
      <c r="GJ85" s="97"/>
      <c r="GK85" s="97"/>
      <c r="GL85" s="97"/>
      <c r="GM85" s="97"/>
      <c r="GN85" s="97"/>
      <c r="GO85" s="97"/>
      <c r="GP85" s="97"/>
      <c r="GQ85" s="97"/>
      <c r="GR85" s="97"/>
      <c r="GS85" s="97"/>
      <c r="GT85" s="97"/>
      <c r="GU85" s="97"/>
      <c r="GV85" s="97"/>
      <c r="GW85" s="97"/>
      <c r="GX85" s="97"/>
      <c r="GY85" s="97"/>
      <c r="GZ85" s="97"/>
      <c r="HA85" s="97"/>
      <c r="HB85" s="97"/>
      <c r="HC85" s="97"/>
      <c r="HD85" s="97"/>
      <c r="HE85" s="97"/>
      <c r="HF85" s="97"/>
      <c r="HG85" s="97"/>
      <c r="HH85" s="97"/>
      <c r="HI85" s="97"/>
      <c r="HJ85" s="97"/>
      <c r="HK85" s="97"/>
      <c r="HL85" s="97"/>
      <c r="HM85" s="97"/>
      <c r="HN85" s="97"/>
      <c r="HO85" s="97"/>
      <c r="HP85" s="97"/>
      <c r="HQ85" s="97"/>
      <c r="HR85" s="97"/>
      <c r="HS85" s="97"/>
      <c r="HT85" s="97"/>
      <c r="HU85" s="97"/>
      <c r="HV85" s="97"/>
      <c r="HW85" s="97"/>
      <c r="HX85" s="97"/>
      <c r="HY85" s="97"/>
      <c r="HZ85" s="97"/>
      <c r="IA85" s="97"/>
      <c r="IB85" s="97"/>
      <c r="IC85" s="97"/>
      <c r="ID85" s="97"/>
      <c r="IE85" s="97"/>
      <c r="IF85" s="97"/>
      <c r="IG85" s="97"/>
      <c r="IH85" s="97"/>
      <c r="II85" s="97"/>
      <c r="IJ85" s="97"/>
      <c r="IK85" s="97"/>
      <c r="IL85" s="97"/>
      <c r="IM85" s="97"/>
      <c r="IN85" s="97"/>
      <c r="IO85" s="97"/>
      <c r="IP85" s="97"/>
    </row>
    <row r="86" spans="1:250">
      <c r="A86" s="363" t="s">
        <v>1718</v>
      </c>
      <c r="B86" s="97"/>
      <c r="C86" s="107"/>
      <c r="D86" s="359" t="s">
        <v>1719</v>
      </c>
      <c r="E86" s="103" t="s">
        <v>400</v>
      </c>
      <c r="F86" s="163"/>
      <c r="G86" s="359" t="s">
        <v>401</v>
      </c>
      <c r="H86" s="109" t="s">
        <v>402</v>
      </c>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
      <c r="BZ86" s="97"/>
      <c r="CA86" s="97"/>
      <c r="CB86" s="97"/>
      <c r="CC86" s="97"/>
      <c r="CD86" s="97"/>
      <c r="CE86" s="97"/>
      <c r="CF86" s="97"/>
      <c r="CG86" s="97"/>
      <c r="CH86" s="97"/>
      <c r="CI86" s="97"/>
      <c r="CJ86" s="97"/>
      <c r="CK86" s="97"/>
      <c r="CL86" s="97"/>
      <c r="CM86" s="97"/>
      <c r="CN86" s="97"/>
      <c r="CO86" s="97"/>
      <c r="CP86" s="97"/>
      <c r="CQ86" s="97"/>
      <c r="CR86" s="97"/>
      <c r="CS86" s="97"/>
      <c r="CT86" s="97"/>
      <c r="CU86" s="97"/>
      <c r="CV86" s="97"/>
      <c r="CW86" s="97"/>
      <c r="CX86" s="97"/>
      <c r="CY86" s="97"/>
      <c r="CZ86" s="97"/>
      <c r="DA86" s="97"/>
      <c r="DB86" s="97"/>
      <c r="DC86" s="97"/>
      <c r="DD86" s="97"/>
      <c r="DE86" s="97"/>
      <c r="DF86" s="97"/>
      <c r="DG86" s="97"/>
      <c r="DH86" s="97"/>
      <c r="DI86" s="97"/>
      <c r="DJ86" s="97"/>
      <c r="DK86" s="97"/>
      <c r="DL86" s="97"/>
      <c r="DM86" s="97"/>
      <c r="DN86" s="97"/>
      <c r="DO86" s="97"/>
      <c r="DP86" s="97"/>
      <c r="DQ86" s="97"/>
      <c r="DR86" s="97"/>
      <c r="DS86" s="97"/>
      <c r="DT86" s="97"/>
      <c r="DU86" s="97"/>
      <c r="DV86" s="97"/>
      <c r="DW86" s="97"/>
      <c r="DX86" s="97"/>
      <c r="DY86" s="97"/>
      <c r="DZ86" s="97"/>
      <c r="EA86" s="97"/>
      <c r="EB86" s="97"/>
      <c r="EC86" s="97"/>
      <c r="ED86" s="97"/>
      <c r="EE86" s="97"/>
      <c r="EF86" s="97"/>
      <c r="EG86" s="97"/>
      <c r="EH86" s="97"/>
      <c r="EI86" s="97"/>
      <c r="EJ86" s="97"/>
      <c r="EK86" s="97"/>
      <c r="EL86" s="97"/>
      <c r="EM86" s="97"/>
      <c r="EN86" s="97"/>
      <c r="EO86" s="97"/>
      <c r="EP86" s="97"/>
      <c r="EQ86" s="97"/>
      <c r="ER86" s="97"/>
      <c r="ES86" s="97"/>
      <c r="ET86" s="97"/>
      <c r="EU86" s="97"/>
      <c r="EV86" s="97"/>
      <c r="EW86" s="97"/>
      <c r="EX86" s="97"/>
      <c r="EY86" s="97"/>
      <c r="EZ86" s="97"/>
      <c r="FA86" s="97"/>
      <c r="FB86" s="97"/>
      <c r="FC86" s="97"/>
      <c r="FD86" s="97"/>
      <c r="FE86" s="97"/>
      <c r="FF86" s="97"/>
      <c r="FG86" s="97"/>
      <c r="FH86" s="97"/>
      <c r="FI86" s="97"/>
      <c r="FJ86" s="97"/>
      <c r="FK86" s="97"/>
      <c r="FL86" s="97"/>
      <c r="FM86" s="97"/>
      <c r="FN86" s="97"/>
      <c r="FO86" s="97"/>
      <c r="FP86" s="97"/>
      <c r="FQ86" s="97"/>
      <c r="FR86" s="97"/>
      <c r="FS86" s="97"/>
      <c r="FT86" s="97"/>
      <c r="FU86" s="97"/>
      <c r="FV86" s="97"/>
      <c r="FW86" s="97"/>
      <c r="FX86" s="97"/>
      <c r="FY86" s="97"/>
      <c r="FZ86" s="97"/>
      <c r="GA86" s="97"/>
      <c r="GB86" s="97"/>
      <c r="GC86" s="97"/>
      <c r="GD86" s="97"/>
      <c r="GE86" s="97"/>
      <c r="GF86" s="97"/>
      <c r="GG86" s="97"/>
      <c r="GH86" s="97"/>
      <c r="GI86" s="97"/>
      <c r="GJ86" s="97"/>
      <c r="GK86" s="97"/>
      <c r="GL86" s="97"/>
      <c r="GM86" s="97"/>
      <c r="GN86" s="97"/>
      <c r="GO86" s="97"/>
      <c r="GP86" s="97"/>
      <c r="GQ86" s="97"/>
      <c r="GR86" s="97"/>
      <c r="GS86" s="97"/>
      <c r="GT86" s="97"/>
      <c r="GU86" s="97"/>
      <c r="GV86" s="97"/>
      <c r="GW86" s="97"/>
      <c r="GX86" s="97"/>
      <c r="GY86" s="97"/>
      <c r="GZ86" s="97"/>
      <c r="HA86" s="97"/>
      <c r="HB86" s="97"/>
      <c r="HC86" s="97"/>
      <c r="HD86" s="97"/>
      <c r="HE86" s="97"/>
      <c r="HF86" s="97"/>
      <c r="HG86" s="97"/>
      <c r="HH86" s="97"/>
      <c r="HI86" s="97"/>
      <c r="HJ86" s="97"/>
      <c r="HK86" s="97"/>
      <c r="HL86" s="97"/>
      <c r="HM86" s="97"/>
      <c r="HN86" s="97"/>
      <c r="HO86" s="97"/>
      <c r="HP86" s="97"/>
      <c r="HQ86" s="97"/>
      <c r="HR86" s="97"/>
      <c r="HS86" s="97"/>
      <c r="HT86" s="97"/>
      <c r="HU86" s="97"/>
      <c r="HV86" s="97"/>
      <c r="HW86" s="97"/>
      <c r="HX86" s="97"/>
      <c r="HY86" s="97"/>
      <c r="HZ86" s="97"/>
      <c r="IA86" s="97"/>
      <c r="IB86" s="97"/>
      <c r="IC86" s="97"/>
      <c r="ID86" s="97"/>
      <c r="IE86" s="97"/>
      <c r="IF86" s="97"/>
      <c r="IG86" s="97"/>
      <c r="IH86" s="97"/>
      <c r="II86" s="97"/>
      <c r="IJ86" s="97"/>
      <c r="IK86" s="97"/>
      <c r="IL86" s="97"/>
      <c r="IM86" s="97"/>
      <c r="IN86" s="97"/>
      <c r="IO86" s="97"/>
      <c r="IP86" s="97"/>
    </row>
    <row r="87" spans="1:250">
      <c r="A87" s="367" t="s">
        <v>403</v>
      </c>
      <c r="B87" s="112"/>
      <c r="C87" s="113"/>
      <c r="D87" s="365" t="s">
        <v>1574</v>
      </c>
      <c r="E87" s="111" t="s">
        <v>404</v>
      </c>
      <c r="F87" s="114" t="s">
        <v>405</v>
      </c>
      <c r="G87" s="365" t="s">
        <v>1575</v>
      </c>
      <c r="H87" s="115" t="s">
        <v>1576</v>
      </c>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P87" s="97"/>
      <c r="BQ87" s="97"/>
      <c r="BR87" s="97"/>
      <c r="BS87" s="97"/>
      <c r="BT87" s="97"/>
      <c r="BU87" s="97"/>
      <c r="BV87" s="97"/>
      <c r="BW87" s="97"/>
      <c r="BX87" s="97"/>
      <c r="BY87" s="97"/>
      <c r="BZ87" s="97"/>
      <c r="CA87" s="97"/>
      <c r="CB87" s="97"/>
      <c r="CC87" s="97"/>
      <c r="CD87" s="97"/>
      <c r="CE87" s="97"/>
      <c r="CF87" s="97"/>
      <c r="CG87" s="97"/>
      <c r="CH87" s="97"/>
      <c r="CI87" s="97"/>
      <c r="CJ87" s="97"/>
      <c r="CK87" s="97"/>
      <c r="CL87" s="97"/>
      <c r="CM87" s="97"/>
      <c r="CN87" s="97"/>
      <c r="CO87" s="97"/>
      <c r="CP87" s="97"/>
      <c r="CQ87" s="97"/>
      <c r="CR87" s="97"/>
      <c r="CS87" s="97"/>
      <c r="CT87" s="97"/>
      <c r="CU87" s="97"/>
      <c r="CV87" s="97"/>
      <c r="CW87" s="97"/>
      <c r="CX87" s="97"/>
      <c r="CY87" s="97"/>
      <c r="CZ87" s="97"/>
      <c r="DA87" s="97"/>
      <c r="DB87" s="97"/>
      <c r="DC87" s="97"/>
      <c r="DD87" s="97"/>
      <c r="DE87" s="97"/>
      <c r="DF87" s="97"/>
      <c r="DG87" s="97"/>
      <c r="DH87" s="97"/>
      <c r="DI87" s="97"/>
      <c r="DJ87" s="97"/>
      <c r="DK87" s="97"/>
      <c r="DL87" s="97"/>
      <c r="DM87" s="97"/>
      <c r="DN87" s="97"/>
      <c r="DO87" s="97"/>
      <c r="DP87" s="97"/>
      <c r="DQ87" s="97"/>
      <c r="DR87" s="97"/>
      <c r="DS87" s="97"/>
      <c r="DT87" s="97"/>
      <c r="DU87" s="97"/>
      <c r="DV87" s="97"/>
      <c r="DW87" s="97"/>
      <c r="DX87" s="97"/>
      <c r="DY87" s="97"/>
      <c r="DZ87" s="97"/>
      <c r="EA87" s="97"/>
      <c r="EB87" s="97"/>
      <c r="EC87" s="97"/>
      <c r="ED87" s="97"/>
      <c r="EE87" s="97"/>
      <c r="EF87" s="97"/>
      <c r="EG87" s="97"/>
      <c r="EH87" s="97"/>
      <c r="EI87" s="97"/>
      <c r="EJ87" s="97"/>
      <c r="EK87" s="97"/>
      <c r="EL87" s="97"/>
      <c r="EM87" s="97"/>
      <c r="EN87" s="97"/>
      <c r="EO87" s="97"/>
      <c r="EP87" s="97"/>
      <c r="EQ87" s="97"/>
      <c r="ER87" s="97"/>
      <c r="ES87" s="97"/>
      <c r="ET87" s="97"/>
      <c r="EU87" s="97"/>
      <c r="EV87" s="97"/>
      <c r="EW87" s="97"/>
      <c r="EX87" s="97"/>
      <c r="EY87" s="97"/>
      <c r="EZ87" s="97"/>
      <c r="FA87" s="97"/>
      <c r="FB87" s="97"/>
      <c r="FC87" s="97"/>
      <c r="FD87" s="97"/>
      <c r="FE87" s="97"/>
      <c r="FF87" s="97"/>
      <c r="FG87" s="97"/>
      <c r="FH87" s="97"/>
      <c r="FI87" s="97"/>
      <c r="FJ87" s="97"/>
      <c r="FK87" s="97"/>
      <c r="FL87" s="97"/>
      <c r="FM87" s="97"/>
      <c r="FN87" s="97"/>
      <c r="FO87" s="97"/>
      <c r="FP87" s="97"/>
      <c r="FQ87" s="97"/>
      <c r="FR87" s="97"/>
      <c r="FS87" s="97"/>
      <c r="FT87" s="97"/>
      <c r="FU87" s="97"/>
      <c r="FV87" s="97"/>
      <c r="FW87" s="97"/>
      <c r="FX87" s="97"/>
      <c r="FY87" s="97"/>
      <c r="FZ87" s="97"/>
      <c r="GA87" s="97"/>
      <c r="GB87" s="97"/>
      <c r="GC87" s="97"/>
      <c r="GD87" s="97"/>
      <c r="GE87" s="97"/>
      <c r="GF87" s="97"/>
      <c r="GG87" s="97"/>
      <c r="GH87" s="97"/>
      <c r="GI87" s="97"/>
      <c r="GJ87" s="97"/>
      <c r="GK87" s="97"/>
      <c r="GL87" s="97"/>
      <c r="GM87" s="97"/>
      <c r="GN87" s="97"/>
      <c r="GO87" s="97"/>
      <c r="GP87" s="97"/>
      <c r="GQ87" s="97"/>
      <c r="GR87" s="97"/>
      <c r="GS87" s="97"/>
      <c r="GT87" s="97"/>
      <c r="GU87" s="97"/>
      <c r="GV87" s="97"/>
      <c r="GW87" s="97"/>
      <c r="GX87" s="97"/>
      <c r="GY87" s="97"/>
      <c r="GZ87" s="97"/>
      <c r="HA87" s="97"/>
      <c r="HB87" s="97"/>
      <c r="HC87" s="97"/>
      <c r="HD87" s="97"/>
      <c r="HE87" s="97"/>
      <c r="HF87" s="97"/>
      <c r="HG87" s="97"/>
      <c r="HH87" s="97"/>
      <c r="HI87" s="97"/>
      <c r="HJ87" s="97"/>
      <c r="HK87" s="97"/>
      <c r="HL87" s="97"/>
      <c r="HM87" s="97"/>
      <c r="HN87" s="97"/>
      <c r="HO87" s="97"/>
      <c r="HP87" s="97"/>
      <c r="HQ87" s="97"/>
      <c r="HR87" s="97"/>
      <c r="HS87" s="97"/>
      <c r="HT87" s="97"/>
      <c r="HU87" s="97"/>
      <c r="HV87" s="97"/>
      <c r="HW87" s="97"/>
      <c r="HX87" s="97"/>
      <c r="HY87" s="97"/>
      <c r="HZ87" s="97"/>
      <c r="IA87" s="97"/>
      <c r="IB87" s="97"/>
      <c r="IC87" s="97"/>
      <c r="ID87" s="97"/>
      <c r="IE87" s="97"/>
      <c r="IF87" s="97"/>
      <c r="IG87" s="97"/>
      <c r="IH87" s="97"/>
      <c r="II87" s="97"/>
      <c r="IJ87" s="97"/>
      <c r="IK87" s="97"/>
      <c r="IL87" s="97"/>
      <c r="IM87" s="97"/>
      <c r="IN87" s="97"/>
      <c r="IO87" s="97"/>
      <c r="IP87" s="97"/>
    </row>
    <row r="88" spans="1:250" ht="15.75" thickBot="1">
      <c r="A88" s="363">
        <v>1</v>
      </c>
      <c r="B88" s="97"/>
      <c r="C88" s="107"/>
      <c r="D88" s="97" t="s">
        <v>1729</v>
      </c>
      <c r="E88" s="108"/>
      <c r="F88" s="106"/>
      <c r="G88" s="855">
        <f>G75</f>
        <v>17488413</v>
      </c>
      <c r="H88" s="856">
        <f>H75</f>
        <v>14640610</v>
      </c>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7"/>
      <c r="CE88" s="97"/>
      <c r="CF88" s="97"/>
      <c r="CG88" s="97"/>
      <c r="CH88" s="97"/>
      <c r="CI88" s="97"/>
      <c r="CJ88" s="97"/>
      <c r="CK88" s="97"/>
      <c r="CL88" s="97"/>
      <c r="CM88" s="97"/>
      <c r="CN88" s="97"/>
      <c r="CO88" s="97"/>
      <c r="CP88" s="97"/>
      <c r="CQ88" s="97"/>
      <c r="CR88" s="97"/>
      <c r="CS88" s="97"/>
      <c r="CT88" s="97"/>
      <c r="CU88" s="97"/>
      <c r="CV88" s="97"/>
      <c r="CW88" s="97"/>
      <c r="CX88" s="97"/>
      <c r="CY88" s="97"/>
      <c r="CZ88" s="97"/>
      <c r="DA88" s="97"/>
      <c r="DB88" s="97"/>
      <c r="DC88" s="97"/>
      <c r="DD88" s="97"/>
      <c r="DE88" s="97"/>
      <c r="DF88" s="97"/>
      <c r="DG88" s="97"/>
      <c r="DH88" s="97"/>
      <c r="DI88" s="97"/>
      <c r="DJ88" s="97"/>
      <c r="DK88" s="97"/>
      <c r="DL88" s="97"/>
      <c r="DM88" s="97"/>
      <c r="DN88" s="97"/>
      <c r="DO88" s="97"/>
      <c r="DP88" s="97"/>
      <c r="DQ88" s="97"/>
      <c r="DR88" s="97"/>
      <c r="DS88" s="97"/>
      <c r="DT88" s="97"/>
      <c r="DU88" s="97"/>
      <c r="DV88" s="97"/>
      <c r="DW88" s="97"/>
      <c r="DX88" s="97"/>
      <c r="DY88" s="97"/>
      <c r="DZ88" s="97"/>
      <c r="EA88" s="97"/>
      <c r="EB88" s="97"/>
      <c r="EC88" s="97"/>
      <c r="ED88" s="97"/>
      <c r="EE88" s="97"/>
      <c r="EF88" s="97"/>
      <c r="EG88" s="97"/>
      <c r="EH88" s="97"/>
      <c r="EI88" s="97"/>
      <c r="EJ88" s="97"/>
      <c r="EK88" s="97"/>
      <c r="EL88" s="97"/>
      <c r="EM88" s="97"/>
      <c r="EN88" s="97"/>
      <c r="EO88" s="97"/>
      <c r="EP88" s="97"/>
      <c r="EQ88" s="97"/>
      <c r="ER88" s="97"/>
      <c r="ES88" s="97"/>
      <c r="ET88" s="97"/>
      <c r="EU88" s="97"/>
      <c r="EV88" s="97"/>
      <c r="EW88" s="97"/>
      <c r="EX88" s="97"/>
      <c r="EY88" s="97"/>
      <c r="EZ88" s="97"/>
      <c r="FA88" s="97"/>
      <c r="FB88" s="97"/>
      <c r="FC88" s="97"/>
      <c r="FD88" s="97"/>
      <c r="FE88" s="97"/>
      <c r="FF88" s="97"/>
      <c r="FG88" s="97"/>
      <c r="FH88" s="97"/>
      <c r="FI88" s="97"/>
      <c r="FJ88" s="97"/>
      <c r="FK88" s="97"/>
      <c r="FL88" s="97"/>
      <c r="FM88" s="97"/>
      <c r="FN88" s="97"/>
      <c r="FO88" s="97"/>
      <c r="FP88" s="97"/>
      <c r="FQ88" s="97"/>
      <c r="FR88" s="97"/>
      <c r="FS88" s="97"/>
      <c r="FT88" s="97"/>
      <c r="FU88" s="97"/>
      <c r="FV88" s="97"/>
      <c r="FW88" s="97"/>
      <c r="FX88" s="97"/>
      <c r="FY88" s="97"/>
      <c r="FZ88" s="97"/>
      <c r="GA88" s="97"/>
      <c r="GB88" s="97"/>
      <c r="GC88" s="97"/>
      <c r="GD88" s="97"/>
      <c r="GE88" s="97"/>
      <c r="GF88" s="97"/>
      <c r="GG88" s="97"/>
      <c r="GH88" s="97"/>
      <c r="GI88" s="97"/>
      <c r="GJ88" s="97"/>
      <c r="GK88" s="97"/>
      <c r="GL88" s="97"/>
      <c r="GM88" s="97"/>
      <c r="GN88" s="97"/>
      <c r="GO88" s="97"/>
      <c r="GP88" s="97"/>
      <c r="GQ88" s="97"/>
      <c r="GR88" s="97"/>
      <c r="GS88" s="97"/>
      <c r="GT88" s="97"/>
      <c r="GU88" s="97"/>
      <c r="GV88" s="97"/>
      <c r="GW88" s="97"/>
      <c r="GX88" s="97"/>
      <c r="GY88" s="97"/>
      <c r="GZ88" s="97"/>
      <c r="HA88" s="97"/>
      <c r="HB88" s="97"/>
      <c r="HC88" s="97"/>
      <c r="HD88" s="97"/>
      <c r="HE88" s="97"/>
      <c r="HF88" s="97"/>
      <c r="HG88" s="97"/>
      <c r="HH88" s="97"/>
      <c r="HI88" s="97"/>
      <c r="HJ88" s="97"/>
      <c r="HK88" s="97"/>
      <c r="HL88" s="97"/>
      <c r="HM88" s="97"/>
      <c r="HN88" s="97"/>
      <c r="HO88" s="97"/>
      <c r="HP88" s="97"/>
      <c r="HQ88" s="97"/>
      <c r="HR88" s="97"/>
      <c r="HS88" s="97"/>
      <c r="HT88" s="97"/>
      <c r="HU88" s="97"/>
      <c r="HV88" s="97"/>
      <c r="HW88" s="97"/>
      <c r="HX88" s="97"/>
      <c r="HY88" s="97"/>
      <c r="HZ88" s="97"/>
      <c r="IA88" s="97"/>
      <c r="IB88" s="97"/>
      <c r="IC88" s="97"/>
      <c r="ID88" s="97"/>
      <c r="IE88" s="97"/>
      <c r="IF88" s="97"/>
      <c r="IG88" s="97"/>
      <c r="IH88" s="97"/>
      <c r="II88" s="97"/>
      <c r="IJ88" s="97"/>
      <c r="IK88" s="97"/>
      <c r="IL88" s="97"/>
      <c r="IM88" s="97"/>
      <c r="IN88" s="97"/>
      <c r="IO88" s="97"/>
      <c r="IP88" s="97"/>
    </row>
    <row r="89" spans="1:250" ht="15.75" thickTop="1">
      <c r="A89" s="1211">
        <v>2</v>
      </c>
      <c r="B89" s="97"/>
      <c r="C89" s="107"/>
      <c r="D89" s="97"/>
      <c r="E89" s="108"/>
      <c r="F89" s="106"/>
      <c r="G89" s="161"/>
      <c r="H89" s="98"/>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P89" s="97"/>
      <c r="BQ89" s="97"/>
      <c r="BR89" s="97"/>
      <c r="BS89" s="97"/>
      <c r="BT89" s="97"/>
      <c r="BU89" s="97"/>
      <c r="BV89" s="97"/>
      <c r="BW89" s="97"/>
      <c r="BX89" s="97"/>
      <c r="BY89" s="97"/>
      <c r="BZ89" s="97"/>
      <c r="CA89" s="97"/>
      <c r="CB89" s="97"/>
      <c r="CC89" s="97"/>
      <c r="CD89" s="97"/>
      <c r="CE89" s="97"/>
      <c r="CF89" s="97"/>
      <c r="CG89" s="97"/>
      <c r="CH89" s="97"/>
      <c r="CI89" s="97"/>
      <c r="CJ89" s="97"/>
      <c r="CK89" s="97"/>
      <c r="CL89" s="97"/>
      <c r="CM89" s="97"/>
      <c r="CN89" s="97"/>
      <c r="CO89" s="97"/>
      <c r="CP89" s="97"/>
      <c r="CQ89" s="97"/>
      <c r="CR89" s="97"/>
      <c r="CS89" s="97"/>
      <c r="CT89" s="97"/>
      <c r="CU89" s="97"/>
      <c r="CV89" s="97"/>
      <c r="CW89" s="97"/>
      <c r="CX89" s="97"/>
      <c r="CY89" s="97"/>
      <c r="CZ89" s="97"/>
      <c r="DA89" s="97"/>
      <c r="DB89" s="97"/>
      <c r="DC89" s="97"/>
      <c r="DD89" s="97"/>
      <c r="DE89" s="97"/>
      <c r="DF89" s="97"/>
      <c r="DG89" s="97"/>
      <c r="DH89" s="97"/>
      <c r="DI89" s="97"/>
      <c r="DJ89" s="97"/>
      <c r="DK89" s="97"/>
      <c r="DL89" s="97"/>
      <c r="DM89" s="97"/>
      <c r="DN89" s="97"/>
      <c r="DO89" s="97"/>
      <c r="DP89" s="97"/>
      <c r="DQ89" s="97"/>
      <c r="DR89" s="97"/>
      <c r="DS89" s="97"/>
      <c r="DT89" s="97"/>
      <c r="DU89" s="97"/>
      <c r="DV89" s="97"/>
      <c r="DW89" s="97"/>
      <c r="DX89" s="97"/>
      <c r="DY89" s="97"/>
      <c r="DZ89" s="97"/>
      <c r="EA89" s="97"/>
      <c r="EB89" s="97"/>
      <c r="EC89" s="97"/>
      <c r="ED89" s="97"/>
      <c r="EE89" s="97"/>
      <c r="EF89" s="97"/>
      <c r="EG89" s="97"/>
      <c r="EH89" s="97"/>
      <c r="EI89" s="97"/>
      <c r="EJ89" s="97"/>
      <c r="EK89" s="97"/>
      <c r="EL89" s="97"/>
      <c r="EM89" s="97"/>
      <c r="EN89" s="97"/>
      <c r="EO89" s="97"/>
      <c r="EP89" s="97"/>
      <c r="EQ89" s="97"/>
      <c r="ER89" s="97"/>
      <c r="ES89" s="97"/>
      <c r="ET89" s="97"/>
      <c r="EU89" s="97"/>
      <c r="EV89" s="97"/>
      <c r="EW89" s="97"/>
      <c r="EX89" s="97"/>
      <c r="EY89" s="97"/>
      <c r="EZ89" s="97"/>
      <c r="FA89" s="97"/>
      <c r="FB89" s="97"/>
      <c r="FC89" s="97"/>
      <c r="FD89" s="97"/>
      <c r="FE89" s="97"/>
      <c r="FF89" s="97"/>
      <c r="FG89" s="97"/>
      <c r="FH89" s="97"/>
      <c r="FI89" s="97"/>
      <c r="FJ89" s="97"/>
      <c r="FK89" s="97"/>
      <c r="FL89" s="97"/>
      <c r="FM89" s="97"/>
      <c r="FN89" s="97"/>
      <c r="FO89" s="97"/>
      <c r="FP89" s="97"/>
      <c r="FQ89" s="97"/>
      <c r="FR89" s="97"/>
      <c r="FS89" s="97"/>
      <c r="FT89" s="97"/>
      <c r="FU89" s="97"/>
      <c r="FV89" s="97"/>
      <c r="FW89" s="97"/>
      <c r="FX89" s="97"/>
      <c r="FY89" s="97"/>
      <c r="FZ89" s="97"/>
      <c r="GA89" s="97"/>
      <c r="GB89" s="97"/>
      <c r="GC89" s="97"/>
      <c r="GD89" s="97"/>
      <c r="GE89" s="97"/>
      <c r="GF89" s="97"/>
      <c r="GG89" s="97"/>
      <c r="GH89" s="97"/>
      <c r="GI89" s="97"/>
      <c r="GJ89" s="97"/>
      <c r="GK89" s="97"/>
      <c r="GL89" s="97"/>
      <c r="GM89" s="97"/>
      <c r="GN89" s="97"/>
      <c r="GO89" s="97"/>
      <c r="GP89" s="97"/>
      <c r="GQ89" s="97"/>
      <c r="GR89" s="97"/>
      <c r="GS89" s="97"/>
      <c r="GT89" s="97"/>
      <c r="GU89" s="97"/>
      <c r="GV89" s="97"/>
      <c r="GW89" s="97"/>
      <c r="GX89" s="97"/>
      <c r="GY89" s="97"/>
      <c r="GZ89" s="97"/>
      <c r="HA89" s="97"/>
      <c r="HB89" s="97"/>
      <c r="HC89" s="97"/>
      <c r="HD89" s="97"/>
      <c r="HE89" s="97"/>
      <c r="HF89" s="97"/>
      <c r="HG89" s="97"/>
      <c r="HH89" s="97"/>
      <c r="HI89" s="97"/>
      <c r="HJ89" s="97"/>
      <c r="HK89" s="97"/>
      <c r="HL89" s="97"/>
      <c r="HM89" s="97"/>
      <c r="HN89" s="97"/>
      <c r="HO89" s="97"/>
      <c r="HP89" s="97"/>
      <c r="HQ89" s="97"/>
      <c r="HR89" s="97"/>
      <c r="HS89" s="97"/>
      <c r="HT89" s="97"/>
      <c r="HU89" s="97"/>
      <c r="HV89" s="97"/>
      <c r="HW89" s="97"/>
      <c r="HX89" s="97"/>
      <c r="HY89" s="97"/>
      <c r="HZ89" s="97"/>
      <c r="IA89" s="97"/>
      <c r="IB89" s="97"/>
      <c r="IC89" s="97"/>
      <c r="ID89" s="97"/>
      <c r="IE89" s="97"/>
      <c r="IF89" s="97"/>
      <c r="IG89" s="97"/>
      <c r="IH89" s="97"/>
      <c r="II89" s="97"/>
      <c r="IJ89" s="97"/>
      <c r="IK89" s="97"/>
      <c r="IL89" s="97"/>
      <c r="IM89" s="97"/>
      <c r="IN89" s="97"/>
      <c r="IO89" s="97"/>
      <c r="IP89" s="97"/>
    </row>
    <row r="90" spans="1:250">
      <c r="A90" s="1212">
        <v>3</v>
      </c>
      <c r="B90" s="97" t="s">
        <v>1730</v>
      </c>
      <c r="C90" s="107"/>
      <c r="D90" s="97" t="s">
        <v>1731</v>
      </c>
      <c r="E90" s="108"/>
      <c r="F90" s="106" t="s">
        <v>218</v>
      </c>
      <c r="G90" s="466"/>
      <c r="H90" s="70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c r="BZ90" s="97"/>
      <c r="CA90" s="97"/>
      <c r="CB90" s="97"/>
      <c r="CC90" s="97"/>
      <c r="CD90" s="97"/>
      <c r="CE90" s="97"/>
      <c r="CF90" s="97"/>
      <c r="CG90" s="97"/>
      <c r="CH90" s="97"/>
      <c r="CI90" s="97"/>
      <c r="CJ90" s="97"/>
      <c r="CK90" s="97"/>
      <c r="CL90" s="97"/>
      <c r="CM90" s="97"/>
      <c r="CN90" s="97"/>
      <c r="CO90" s="97"/>
      <c r="CP90" s="97"/>
      <c r="CQ90" s="97"/>
      <c r="CR90" s="97"/>
      <c r="CS90" s="97"/>
      <c r="CT90" s="97"/>
      <c r="CU90" s="97"/>
      <c r="CV90" s="97"/>
      <c r="CW90" s="97"/>
      <c r="CX90" s="97"/>
      <c r="CY90" s="97"/>
      <c r="CZ90" s="97"/>
      <c r="DA90" s="97"/>
      <c r="DB90" s="97"/>
      <c r="DC90" s="97"/>
      <c r="DD90" s="97"/>
      <c r="DE90" s="97"/>
      <c r="DF90" s="97"/>
      <c r="DG90" s="97"/>
      <c r="DH90" s="97"/>
      <c r="DI90" s="97"/>
      <c r="DJ90" s="97"/>
      <c r="DK90" s="97"/>
      <c r="DL90" s="97"/>
      <c r="DM90" s="97"/>
      <c r="DN90" s="97"/>
      <c r="DO90" s="97"/>
      <c r="DP90" s="97"/>
      <c r="DQ90" s="97"/>
      <c r="DR90" s="97"/>
      <c r="DS90" s="97"/>
      <c r="DT90" s="97"/>
      <c r="DU90" s="97"/>
      <c r="DV90" s="97"/>
      <c r="DW90" s="97"/>
      <c r="DX90" s="97"/>
      <c r="DY90" s="97"/>
      <c r="DZ90" s="97"/>
      <c r="EA90" s="97"/>
      <c r="EB90" s="97"/>
      <c r="EC90" s="97"/>
      <c r="ED90" s="97"/>
      <c r="EE90" s="97"/>
      <c r="EF90" s="97"/>
      <c r="EG90" s="97"/>
      <c r="EH90" s="97"/>
      <c r="EI90" s="97"/>
      <c r="EJ90" s="97"/>
      <c r="EK90" s="97"/>
      <c r="EL90" s="97"/>
      <c r="EM90" s="97"/>
      <c r="EN90" s="97"/>
      <c r="EO90" s="97"/>
      <c r="EP90" s="97"/>
      <c r="EQ90" s="97"/>
      <c r="ER90" s="97"/>
      <c r="ES90" s="97"/>
      <c r="ET90" s="97"/>
      <c r="EU90" s="97"/>
      <c r="EV90" s="97"/>
      <c r="EW90" s="97"/>
      <c r="EX90" s="97"/>
      <c r="EY90" s="97"/>
      <c r="EZ90" s="97"/>
      <c r="FA90" s="97"/>
      <c r="FB90" s="97"/>
      <c r="FC90" s="97"/>
      <c r="FD90" s="97"/>
      <c r="FE90" s="97"/>
      <c r="FF90" s="97"/>
      <c r="FG90" s="97"/>
      <c r="FH90" s="97"/>
      <c r="FI90" s="97"/>
      <c r="FJ90" s="97"/>
      <c r="FK90" s="97"/>
      <c r="FL90" s="97"/>
      <c r="FM90" s="97"/>
      <c r="FN90" s="97"/>
      <c r="FO90" s="97"/>
      <c r="FP90" s="97"/>
      <c r="FQ90" s="97"/>
      <c r="FR90" s="97"/>
      <c r="FS90" s="97"/>
      <c r="FT90" s="97"/>
      <c r="FU90" s="97"/>
      <c r="FV90" s="97"/>
      <c r="FW90" s="97"/>
      <c r="FX90" s="97"/>
      <c r="FY90" s="97"/>
      <c r="FZ90" s="97"/>
      <c r="GA90" s="97"/>
      <c r="GB90" s="97"/>
      <c r="GC90" s="97"/>
      <c r="GD90" s="97"/>
      <c r="GE90" s="97"/>
      <c r="GF90" s="97"/>
      <c r="GG90" s="97"/>
      <c r="GH90" s="97"/>
      <c r="GI90" s="97"/>
      <c r="GJ90" s="97"/>
      <c r="GK90" s="97"/>
      <c r="GL90" s="97"/>
      <c r="GM90" s="97"/>
      <c r="GN90" s="97"/>
      <c r="GO90" s="97"/>
      <c r="GP90" s="97"/>
      <c r="GQ90" s="97"/>
      <c r="GR90" s="97"/>
      <c r="GS90" s="97"/>
      <c r="GT90" s="97"/>
      <c r="GU90" s="97"/>
      <c r="GV90" s="97"/>
      <c r="GW90" s="97"/>
      <c r="GX90" s="97"/>
      <c r="GY90" s="97"/>
      <c r="GZ90" s="97"/>
      <c r="HA90" s="97"/>
      <c r="HB90" s="97"/>
      <c r="HC90" s="97"/>
      <c r="HD90" s="97"/>
      <c r="HE90" s="97"/>
      <c r="HF90" s="97"/>
      <c r="HG90" s="97"/>
      <c r="HH90" s="97"/>
      <c r="HI90" s="97"/>
      <c r="HJ90" s="97"/>
      <c r="HK90" s="97"/>
      <c r="HL90" s="97"/>
      <c r="HM90" s="97"/>
      <c r="HN90" s="97"/>
      <c r="HO90" s="97"/>
      <c r="HP90" s="97"/>
      <c r="HQ90" s="97"/>
      <c r="HR90" s="97"/>
      <c r="HS90" s="97"/>
      <c r="HT90" s="97"/>
      <c r="HU90" s="97"/>
      <c r="HV90" s="97"/>
      <c r="HW90" s="97"/>
      <c r="HX90" s="97"/>
      <c r="HY90" s="97"/>
      <c r="HZ90" s="97"/>
      <c r="IA90" s="97"/>
      <c r="IB90" s="97"/>
      <c r="IC90" s="97"/>
      <c r="ID90" s="97"/>
      <c r="IE90" s="97"/>
      <c r="IF90" s="97"/>
      <c r="IG90" s="97"/>
      <c r="IH90" s="97"/>
      <c r="II90" s="97"/>
      <c r="IJ90" s="97"/>
      <c r="IK90" s="97"/>
      <c r="IL90" s="97"/>
      <c r="IM90" s="97"/>
      <c r="IN90" s="97"/>
      <c r="IO90" s="97"/>
      <c r="IP90" s="97"/>
    </row>
    <row r="91" spans="1:250">
      <c r="A91" s="1212">
        <v>4</v>
      </c>
      <c r="B91" s="97" t="s">
        <v>1732</v>
      </c>
      <c r="C91" s="107"/>
      <c r="D91" s="97" t="s">
        <v>1733</v>
      </c>
      <c r="E91" s="108" t="s">
        <v>218</v>
      </c>
      <c r="F91" s="106"/>
      <c r="G91" s="466">
        <v>372195</v>
      </c>
      <c r="H91" s="707">
        <v>346292</v>
      </c>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7"/>
      <c r="CE91" s="97"/>
      <c r="CF91" s="97"/>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97"/>
      <c r="DR91" s="97"/>
      <c r="DS91" s="97"/>
      <c r="DT91" s="97"/>
      <c r="DU91" s="97"/>
      <c r="DV91" s="97"/>
      <c r="DW91" s="97"/>
      <c r="DX91" s="97"/>
      <c r="DY91" s="97"/>
      <c r="DZ91" s="97"/>
      <c r="EA91" s="97"/>
      <c r="EB91" s="97"/>
      <c r="EC91" s="97"/>
      <c r="ED91" s="97"/>
      <c r="EE91" s="97"/>
      <c r="EF91" s="97"/>
      <c r="EG91" s="97"/>
      <c r="EH91" s="97"/>
      <c r="EI91" s="97"/>
      <c r="EJ91" s="97"/>
      <c r="EK91" s="97"/>
      <c r="EL91" s="97"/>
      <c r="EM91" s="97"/>
      <c r="EN91" s="97"/>
      <c r="EO91" s="97"/>
      <c r="EP91" s="97"/>
      <c r="EQ91" s="97"/>
      <c r="ER91" s="97"/>
      <c r="ES91" s="97"/>
      <c r="ET91" s="97"/>
      <c r="EU91" s="97"/>
      <c r="EV91" s="97"/>
      <c r="EW91" s="97"/>
      <c r="EX91" s="97"/>
      <c r="EY91" s="97"/>
      <c r="EZ91" s="97"/>
      <c r="FA91" s="97"/>
      <c r="FB91" s="97"/>
      <c r="FC91" s="97"/>
      <c r="FD91" s="97"/>
      <c r="FE91" s="97"/>
      <c r="FF91" s="97"/>
      <c r="FG91" s="97"/>
      <c r="FH91" s="97"/>
      <c r="FI91" s="97"/>
      <c r="FJ91" s="97"/>
      <c r="FK91" s="97"/>
      <c r="FL91" s="97"/>
      <c r="FM91" s="97"/>
      <c r="FN91" s="97"/>
      <c r="FO91" s="97"/>
      <c r="FP91" s="97"/>
      <c r="FQ91" s="97"/>
      <c r="FR91" s="97"/>
      <c r="FS91" s="97"/>
      <c r="FT91" s="97"/>
      <c r="FU91" s="97"/>
      <c r="FV91" s="97"/>
      <c r="FW91" s="97"/>
      <c r="FX91" s="97"/>
      <c r="FY91" s="97"/>
      <c r="FZ91" s="97"/>
      <c r="GA91" s="97"/>
      <c r="GB91" s="97"/>
      <c r="GC91" s="97"/>
      <c r="GD91" s="97"/>
      <c r="GE91" s="97"/>
      <c r="GF91" s="97"/>
      <c r="GG91" s="97"/>
      <c r="GH91" s="97"/>
      <c r="GI91" s="97"/>
      <c r="GJ91" s="97"/>
      <c r="GK91" s="97"/>
      <c r="GL91" s="97"/>
      <c r="GM91" s="97"/>
      <c r="GN91" s="97"/>
      <c r="GO91" s="97"/>
      <c r="GP91" s="97"/>
      <c r="GQ91" s="97"/>
      <c r="GR91" s="97"/>
      <c r="GS91" s="97"/>
      <c r="GT91" s="97"/>
      <c r="GU91" s="97"/>
      <c r="GV91" s="97"/>
      <c r="GW91" s="97"/>
      <c r="GX91" s="97"/>
      <c r="GY91" s="97"/>
      <c r="GZ91" s="97"/>
      <c r="HA91" s="97"/>
      <c r="HB91" s="97"/>
      <c r="HC91" s="97"/>
      <c r="HD91" s="97"/>
      <c r="HE91" s="97"/>
      <c r="HF91" s="97"/>
      <c r="HG91" s="97"/>
      <c r="HH91" s="97"/>
      <c r="HI91" s="97"/>
      <c r="HJ91" s="97"/>
      <c r="HK91" s="97"/>
      <c r="HL91" s="97"/>
      <c r="HM91" s="97"/>
      <c r="HN91" s="97"/>
      <c r="HO91" s="97"/>
      <c r="HP91" s="97"/>
      <c r="HQ91" s="97"/>
      <c r="HR91" s="97"/>
      <c r="HS91" s="97"/>
      <c r="HT91" s="97"/>
      <c r="HU91" s="97"/>
      <c r="HV91" s="97"/>
      <c r="HW91" s="97"/>
      <c r="HX91" s="97"/>
      <c r="HY91" s="97"/>
      <c r="HZ91" s="97"/>
      <c r="IA91" s="97"/>
      <c r="IB91" s="97"/>
      <c r="IC91" s="97"/>
      <c r="ID91" s="97"/>
      <c r="IE91" s="97"/>
      <c r="IF91" s="97"/>
      <c r="IG91" s="97"/>
      <c r="IH91" s="97"/>
      <c r="II91" s="97"/>
      <c r="IJ91" s="97"/>
      <c r="IK91" s="97"/>
      <c r="IL91" s="97"/>
      <c r="IM91" s="97"/>
      <c r="IN91" s="97"/>
      <c r="IO91" s="97"/>
      <c r="IP91" s="97"/>
    </row>
    <row r="92" spans="1:250">
      <c r="A92" s="1212">
        <v>5</v>
      </c>
      <c r="B92" s="97" t="s">
        <v>1734</v>
      </c>
      <c r="C92" s="107"/>
      <c r="D92" s="97" t="s">
        <v>1735</v>
      </c>
      <c r="E92" s="108" t="s">
        <v>218</v>
      </c>
      <c r="F92" s="106"/>
      <c r="G92" s="466">
        <v>57718</v>
      </c>
      <c r="H92" s="707">
        <v>57582</v>
      </c>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row>
    <row r="93" spans="1:250">
      <c r="A93" s="1212">
        <v>6</v>
      </c>
      <c r="B93" s="97" t="s">
        <v>1736</v>
      </c>
      <c r="C93" s="107"/>
      <c r="D93" s="97" t="s">
        <v>1737</v>
      </c>
      <c r="E93" s="108" t="s">
        <v>218</v>
      </c>
      <c r="F93" s="106"/>
      <c r="G93" s="466"/>
      <c r="H93" s="70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c r="BZ93" s="97"/>
      <c r="CA93" s="97"/>
      <c r="CB93" s="97"/>
      <c r="CC93" s="97"/>
      <c r="CD93" s="97"/>
      <c r="CE93" s="97"/>
      <c r="CF93" s="97"/>
      <c r="CG93" s="97"/>
      <c r="CH93" s="97"/>
      <c r="CI93" s="97"/>
      <c r="CJ93" s="97"/>
      <c r="CK93" s="97"/>
      <c r="CL93" s="97"/>
      <c r="CM93" s="97"/>
      <c r="CN93" s="97"/>
      <c r="CO93" s="97"/>
      <c r="CP93" s="97"/>
      <c r="CQ93" s="97"/>
      <c r="CR93" s="97"/>
      <c r="CS93" s="97"/>
      <c r="CT93" s="97"/>
      <c r="CU93" s="97"/>
      <c r="CV93" s="97"/>
      <c r="CW93" s="97"/>
      <c r="CX93" s="97"/>
      <c r="CY93" s="97"/>
      <c r="CZ93" s="97"/>
      <c r="DA93" s="97"/>
      <c r="DB93" s="97"/>
      <c r="DC93" s="97"/>
      <c r="DD93" s="97"/>
      <c r="DE93" s="97"/>
      <c r="DF93" s="97"/>
      <c r="DG93" s="97"/>
      <c r="DH93" s="97"/>
      <c r="DI93" s="97"/>
      <c r="DJ93" s="97"/>
      <c r="DK93" s="97"/>
      <c r="DL93" s="97"/>
      <c r="DM93" s="97"/>
      <c r="DN93" s="97"/>
      <c r="DO93" s="97"/>
      <c r="DP93" s="97"/>
      <c r="DQ93" s="97"/>
      <c r="DR93" s="97"/>
      <c r="DS93" s="97"/>
      <c r="DT93" s="97"/>
      <c r="DU93" s="97"/>
      <c r="DV93" s="97"/>
      <c r="DW93" s="97"/>
      <c r="DX93" s="97"/>
      <c r="DY93" s="97"/>
      <c r="DZ93" s="97"/>
      <c r="EA93" s="97"/>
      <c r="EB93" s="97"/>
      <c r="EC93" s="97"/>
      <c r="ED93" s="97"/>
      <c r="EE93" s="97"/>
      <c r="EF93" s="97"/>
      <c r="EG93" s="97"/>
      <c r="EH93" s="97"/>
      <c r="EI93" s="97"/>
      <c r="EJ93" s="97"/>
      <c r="EK93" s="97"/>
      <c r="EL93" s="97"/>
      <c r="EM93" s="97"/>
      <c r="EN93" s="97"/>
      <c r="EO93" s="97"/>
      <c r="EP93" s="97"/>
      <c r="EQ93" s="97"/>
      <c r="ER93" s="97"/>
      <c r="ES93" s="97"/>
      <c r="ET93" s="97"/>
      <c r="EU93" s="97"/>
      <c r="EV93" s="97"/>
      <c r="EW93" s="97"/>
      <c r="EX93" s="97"/>
      <c r="EY93" s="97"/>
      <c r="EZ93" s="97"/>
      <c r="FA93" s="97"/>
      <c r="FB93" s="97"/>
      <c r="FC93" s="97"/>
      <c r="FD93" s="97"/>
      <c r="FE93" s="97"/>
      <c r="FF93" s="97"/>
      <c r="FG93" s="97"/>
      <c r="FH93" s="97"/>
      <c r="FI93" s="97"/>
      <c r="FJ93" s="97"/>
      <c r="FK93" s="97"/>
      <c r="FL93" s="97"/>
      <c r="FM93" s="97"/>
      <c r="FN93" s="97"/>
      <c r="FO93" s="97"/>
      <c r="FP93" s="97"/>
      <c r="FQ93" s="97"/>
      <c r="FR93" s="97"/>
      <c r="FS93" s="97"/>
      <c r="FT93" s="97"/>
      <c r="FU93" s="97"/>
      <c r="FV93" s="97"/>
      <c r="FW93" s="97"/>
      <c r="FX93" s="97"/>
      <c r="FY93" s="97"/>
      <c r="FZ93" s="97"/>
      <c r="GA93" s="97"/>
      <c r="GB93" s="97"/>
      <c r="GC93" s="97"/>
      <c r="GD93" s="97"/>
      <c r="GE93" s="97"/>
      <c r="GF93" s="97"/>
      <c r="GG93" s="97"/>
      <c r="GH93" s="97"/>
      <c r="GI93" s="97"/>
      <c r="GJ93" s="97"/>
      <c r="GK93" s="97"/>
      <c r="GL93" s="97"/>
      <c r="GM93" s="97"/>
      <c r="GN93" s="97"/>
      <c r="GO93" s="97"/>
      <c r="GP93" s="97"/>
      <c r="GQ93" s="97"/>
      <c r="GR93" s="97"/>
      <c r="GS93" s="97"/>
      <c r="GT93" s="97"/>
      <c r="GU93" s="97"/>
      <c r="GV93" s="97"/>
      <c r="GW93" s="97"/>
      <c r="GX93" s="97"/>
      <c r="GY93" s="97"/>
      <c r="GZ93" s="97"/>
      <c r="HA93" s="97"/>
      <c r="HB93" s="97"/>
      <c r="HC93" s="97"/>
      <c r="HD93" s="97"/>
      <c r="HE93" s="97"/>
      <c r="HF93" s="97"/>
      <c r="HG93" s="97"/>
      <c r="HH93" s="97"/>
      <c r="HI93" s="97"/>
      <c r="HJ93" s="97"/>
      <c r="HK93" s="97"/>
      <c r="HL93" s="97"/>
      <c r="HM93" s="97"/>
      <c r="HN93" s="97"/>
      <c r="HO93" s="97"/>
      <c r="HP93" s="97"/>
      <c r="HQ93" s="97"/>
      <c r="HR93" s="97"/>
      <c r="HS93" s="97"/>
      <c r="HT93" s="97"/>
      <c r="HU93" s="97"/>
      <c r="HV93" s="97"/>
      <c r="HW93" s="97"/>
      <c r="HX93" s="97"/>
      <c r="HY93" s="97"/>
      <c r="HZ93" s="97"/>
      <c r="IA93" s="97"/>
      <c r="IB93" s="97"/>
      <c r="IC93" s="97"/>
      <c r="ID93" s="97"/>
      <c r="IE93" s="97"/>
      <c r="IF93" s="97"/>
      <c r="IG93" s="97"/>
      <c r="IH93" s="97"/>
      <c r="II93" s="97"/>
      <c r="IJ93" s="97"/>
      <c r="IK93" s="97"/>
      <c r="IL93" s="97"/>
      <c r="IM93" s="97"/>
      <c r="IN93" s="97"/>
      <c r="IO93" s="97"/>
      <c r="IP93" s="97"/>
    </row>
    <row r="94" spans="1:250">
      <c r="A94" s="1212">
        <v>7</v>
      </c>
      <c r="B94" s="97" t="s">
        <v>1738</v>
      </c>
      <c r="C94" s="107"/>
      <c r="D94" s="97" t="s">
        <v>1739</v>
      </c>
      <c r="E94" s="108" t="s">
        <v>218</v>
      </c>
      <c r="F94" s="106"/>
      <c r="G94" s="466">
        <v>2559898</v>
      </c>
      <c r="H94" s="707">
        <v>2323226</v>
      </c>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7"/>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97"/>
      <c r="DJ94" s="97"/>
      <c r="DK94" s="97"/>
      <c r="DL94" s="97"/>
      <c r="DM94" s="97"/>
      <c r="DN94" s="97"/>
      <c r="DO94" s="97"/>
      <c r="DP94" s="97"/>
      <c r="DQ94" s="97"/>
      <c r="DR94" s="97"/>
      <c r="DS94" s="97"/>
      <c r="DT94" s="97"/>
      <c r="DU94" s="97"/>
      <c r="DV94" s="97"/>
      <c r="DW94" s="97"/>
      <c r="DX94" s="97"/>
      <c r="DY94" s="97"/>
      <c r="DZ94" s="97"/>
      <c r="EA94" s="97"/>
      <c r="EB94" s="97"/>
      <c r="EC94" s="97"/>
      <c r="ED94" s="97"/>
      <c r="EE94" s="97"/>
      <c r="EF94" s="97"/>
      <c r="EG94" s="97"/>
      <c r="EH94" s="97"/>
      <c r="EI94" s="97"/>
      <c r="EJ94" s="97"/>
      <c r="EK94" s="97"/>
      <c r="EL94" s="97"/>
      <c r="EM94" s="97"/>
      <c r="EN94" s="97"/>
      <c r="EO94" s="97"/>
      <c r="EP94" s="97"/>
      <c r="EQ94" s="97"/>
      <c r="ER94" s="97"/>
      <c r="ES94" s="97"/>
      <c r="ET94" s="97"/>
      <c r="EU94" s="97"/>
      <c r="EV94" s="97"/>
      <c r="EW94" s="97"/>
      <c r="EX94" s="97"/>
      <c r="EY94" s="97"/>
      <c r="EZ94" s="97"/>
      <c r="FA94" s="97"/>
      <c r="FB94" s="97"/>
      <c r="FC94" s="97"/>
      <c r="FD94" s="97"/>
      <c r="FE94" s="97"/>
      <c r="FF94" s="97"/>
      <c r="FG94" s="97"/>
      <c r="FH94" s="97"/>
      <c r="FI94" s="97"/>
      <c r="FJ94" s="97"/>
      <c r="FK94" s="97"/>
      <c r="FL94" s="97"/>
      <c r="FM94" s="97"/>
      <c r="FN94" s="97"/>
      <c r="FO94" s="97"/>
      <c r="FP94" s="97"/>
      <c r="FQ94" s="97"/>
      <c r="FR94" s="97"/>
      <c r="FS94" s="97"/>
      <c r="FT94" s="97"/>
      <c r="FU94" s="97"/>
      <c r="FV94" s="97"/>
      <c r="FW94" s="97"/>
      <c r="FX94" s="97"/>
      <c r="FY94" s="97"/>
      <c r="FZ94" s="97"/>
      <c r="GA94" s="97"/>
      <c r="GB94" s="97"/>
      <c r="GC94" s="97"/>
      <c r="GD94" s="97"/>
      <c r="GE94" s="97"/>
      <c r="GF94" s="97"/>
      <c r="GG94" s="97"/>
      <c r="GH94" s="97"/>
      <c r="GI94" s="97"/>
      <c r="GJ94" s="97"/>
      <c r="GK94" s="97"/>
      <c r="GL94" s="97"/>
      <c r="GM94" s="97"/>
      <c r="GN94" s="97"/>
      <c r="GO94" s="97"/>
      <c r="GP94" s="97"/>
      <c r="GQ94" s="97"/>
      <c r="GR94" s="97"/>
      <c r="GS94" s="97"/>
      <c r="GT94" s="97"/>
      <c r="GU94" s="97"/>
      <c r="GV94" s="97"/>
      <c r="GW94" s="97"/>
      <c r="GX94" s="97"/>
      <c r="GY94" s="97"/>
      <c r="GZ94" s="97"/>
      <c r="HA94" s="97"/>
      <c r="HB94" s="97"/>
      <c r="HC94" s="97"/>
      <c r="HD94" s="97"/>
      <c r="HE94" s="97"/>
      <c r="HF94" s="97"/>
      <c r="HG94" s="97"/>
      <c r="HH94" s="97"/>
      <c r="HI94" s="97"/>
      <c r="HJ94" s="97"/>
      <c r="HK94" s="97"/>
      <c r="HL94" s="97"/>
      <c r="HM94" s="97"/>
      <c r="HN94" s="97"/>
      <c r="HO94" s="97"/>
      <c r="HP94" s="97"/>
      <c r="HQ94" s="97"/>
      <c r="HR94" s="97"/>
      <c r="HS94" s="97"/>
      <c r="HT94" s="97"/>
      <c r="HU94" s="97"/>
      <c r="HV94" s="97"/>
      <c r="HW94" s="97"/>
      <c r="HX94" s="97"/>
      <c r="HY94" s="97"/>
      <c r="HZ94" s="97"/>
      <c r="IA94" s="97"/>
      <c r="IB94" s="97"/>
      <c r="IC94" s="97"/>
      <c r="ID94" s="97"/>
      <c r="IE94" s="97"/>
      <c r="IF94" s="97"/>
      <c r="IG94" s="97"/>
      <c r="IH94" s="97"/>
      <c r="II94" s="97"/>
      <c r="IJ94" s="97"/>
      <c r="IK94" s="97"/>
      <c r="IL94" s="97"/>
      <c r="IM94" s="97"/>
      <c r="IN94" s="97"/>
      <c r="IO94" s="97"/>
      <c r="IP94" s="97"/>
    </row>
    <row r="95" spans="1:250">
      <c r="A95" s="1212">
        <v>8</v>
      </c>
      <c r="B95" s="97" t="s">
        <v>1740</v>
      </c>
      <c r="C95" s="107"/>
      <c r="D95" s="97" t="s">
        <v>1741</v>
      </c>
      <c r="E95" s="108" t="s">
        <v>218</v>
      </c>
      <c r="F95" s="106"/>
      <c r="G95" s="466">
        <v>106204</v>
      </c>
      <c r="H95" s="707">
        <v>37549</v>
      </c>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97"/>
      <c r="CE95" s="97"/>
      <c r="CF95" s="97"/>
      <c r="CG95" s="97"/>
      <c r="CH95" s="97"/>
      <c r="CI95" s="97"/>
      <c r="CJ95" s="97"/>
      <c r="CK95" s="97"/>
      <c r="CL95" s="97"/>
      <c r="CM95" s="97"/>
      <c r="CN95" s="97"/>
      <c r="CO95" s="97"/>
      <c r="CP95" s="97"/>
      <c r="CQ95" s="97"/>
      <c r="CR95" s="97"/>
      <c r="CS95" s="97"/>
      <c r="CT95" s="97"/>
      <c r="CU95" s="97"/>
      <c r="CV95" s="97"/>
      <c r="CW95" s="97"/>
      <c r="CX95" s="97"/>
      <c r="CY95" s="97"/>
      <c r="CZ95" s="97"/>
      <c r="DA95" s="97"/>
      <c r="DB95" s="97"/>
      <c r="DC95" s="97"/>
      <c r="DD95" s="97"/>
      <c r="DE95" s="97"/>
      <c r="DF95" s="97"/>
      <c r="DG95" s="97"/>
      <c r="DH95" s="97"/>
      <c r="DI95" s="97"/>
      <c r="DJ95" s="97"/>
      <c r="DK95" s="97"/>
      <c r="DL95" s="97"/>
      <c r="DM95" s="97"/>
      <c r="DN95" s="97"/>
      <c r="DO95" s="97"/>
      <c r="DP95" s="97"/>
      <c r="DQ95" s="97"/>
      <c r="DR95" s="97"/>
      <c r="DS95" s="97"/>
      <c r="DT95" s="97"/>
      <c r="DU95" s="97"/>
      <c r="DV95" s="97"/>
      <c r="DW95" s="97"/>
      <c r="DX95" s="97"/>
      <c r="DY95" s="97"/>
      <c r="DZ95" s="97"/>
      <c r="EA95" s="97"/>
      <c r="EB95" s="97"/>
      <c r="EC95" s="97"/>
      <c r="ED95" s="97"/>
      <c r="EE95" s="97"/>
      <c r="EF95" s="97"/>
      <c r="EG95" s="97"/>
      <c r="EH95" s="97"/>
      <c r="EI95" s="97"/>
      <c r="EJ95" s="97"/>
      <c r="EK95" s="97"/>
      <c r="EL95" s="97"/>
      <c r="EM95" s="97"/>
      <c r="EN95" s="97"/>
      <c r="EO95" s="97"/>
      <c r="EP95" s="97"/>
      <c r="EQ95" s="97"/>
      <c r="ER95" s="97"/>
      <c r="ES95" s="97"/>
      <c r="ET95" s="97"/>
      <c r="EU95" s="97"/>
      <c r="EV95" s="97"/>
      <c r="EW95" s="97"/>
      <c r="EX95" s="97"/>
      <c r="EY95" s="97"/>
      <c r="EZ95" s="97"/>
      <c r="FA95" s="97"/>
      <c r="FB95" s="97"/>
      <c r="FC95" s="97"/>
      <c r="FD95" s="97"/>
      <c r="FE95" s="97"/>
      <c r="FF95" s="97"/>
      <c r="FG95" s="97"/>
      <c r="FH95" s="97"/>
      <c r="FI95" s="97"/>
      <c r="FJ95" s="97"/>
      <c r="FK95" s="97"/>
      <c r="FL95" s="97"/>
      <c r="FM95" s="97"/>
      <c r="FN95" s="97"/>
      <c r="FO95" s="97"/>
      <c r="FP95" s="97"/>
      <c r="FQ95" s="97"/>
      <c r="FR95" s="97"/>
      <c r="FS95" s="97"/>
      <c r="FT95" s="97"/>
      <c r="FU95" s="97"/>
      <c r="FV95" s="97"/>
      <c r="FW95" s="97"/>
      <c r="FX95" s="97"/>
      <c r="FY95" s="97"/>
      <c r="FZ95" s="97"/>
      <c r="GA95" s="97"/>
      <c r="GB95" s="97"/>
      <c r="GC95" s="97"/>
      <c r="GD95" s="97"/>
      <c r="GE95" s="97"/>
      <c r="GF95" s="97"/>
      <c r="GG95" s="97"/>
      <c r="GH95" s="97"/>
      <c r="GI95" s="97"/>
      <c r="GJ95" s="97"/>
      <c r="GK95" s="97"/>
      <c r="GL95" s="97"/>
      <c r="GM95" s="97"/>
      <c r="GN95" s="97"/>
      <c r="GO95" s="97"/>
      <c r="GP95" s="97"/>
      <c r="GQ95" s="97"/>
      <c r="GR95" s="97"/>
      <c r="GS95" s="97"/>
      <c r="GT95" s="97"/>
      <c r="GU95" s="97"/>
      <c r="GV95" s="97"/>
      <c r="GW95" s="97"/>
      <c r="GX95" s="97"/>
      <c r="GY95" s="97"/>
      <c r="GZ95" s="97"/>
      <c r="HA95" s="97"/>
      <c r="HB95" s="97"/>
      <c r="HC95" s="97"/>
      <c r="HD95" s="97"/>
      <c r="HE95" s="97"/>
      <c r="HF95" s="97"/>
      <c r="HG95" s="97"/>
      <c r="HH95" s="97"/>
      <c r="HI95" s="97"/>
      <c r="HJ95" s="97"/>
      <c r="HK95" s="97"/>
      <c r="HL95" s="97"/>
      <c r="HM95" s="97"/>
      <c r="HN95" s="97"/>
      <c r="HO95" s="97"/>
      <c r="HP95" s="97"/>
      <c r="HQ95" s="97"/>
      <c r="HR95" s="97"/>
      <c r="HS95" s="97"/>
      <c r="HT95" s="97"/>
      <c r="HU95" s="97"/>
      <c r="HV95" s="97"/>
      <c r="HW95" s="97"/>
      <c r="HX95" s="97"/>
      <c r="HY95" s="97"/>
      <c r="HZ95" s="97"/>
      <c r="IA95" s="97"/>
      <c r="IB95" s="97"/>
      <c r="IC95" s="97"/>
      <c r="ID95" s="97"/>
      <c r="IE95" s="97"/>
      <c r="IF95" s="97"/>
      <c r="IG95" s="97"/>
      <c r="IH95" s="97"/>
      <c r="II95" s="97"/>
      <c r="IJ95" s="97"/>
      <c r="IK95" s="97"/>
      <c r="IL95" s="97"/>
      <c r="IM95" s="97"/>
      <c r="IN95" s="97"/>
      <c r="IO95" s="97"/>
      <c r="IP95" s="97"/>
    </row>
    <row r="96" spans="1:250">
      <c r="A96" s="1212">
        <v>9</v>
      </c>
      <c r="B96" s="97" t="s">
        <v>1742</v>
      </c>
      <c r="C96" s="107"/>
      <c r="D96" s="97" t="s">
        <v>1743</v>
      </c>
      <c r="E96" s="108" t="s">
        <v>218</v>
      </c>
      <c r="F96" s="106"/>
      <c r="G96" s="466">
        <v>18981</v>
      </c>
      <c r="H96" s="707">
        <v>31453</v>
      </c>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7"/>
      <c r="CE96" s="97"/>
      <c r="CF96" s="97"/>
      <c r="CG96" s="97"/>
      <c r="CH96" s="97"/>
      <c r="CI96" s="97"/>
      <c r="CJ96" s="97"/>
      <c r="CK96" s="97"/>
      <c r="CL96" s="97"/>
      <c r="CM96" s="97"/>
      <c r="CN96" s="97"/>
      <c r="CO96" s="97"/>
      <c r="CP96" s="97"/>
      <c r="CQ96" s="97"/>
      <c r="CR96" s="97"/>
      <c r="CS96" s="97"/>
      <c r="CT96" s="97"/>
      <c r="CU96" s="97"/>
      <c r="CV96" s="97"/>
      <c r="CW96" s="97"/>
      <c r="CX96" s="97"/>
      <c r="CY96" s="97"/>
      <c r="CZ96" s="97"/>
      <c r="DA96" s="97"/>
      <c r="DB96" s="97"/>
      <c r="DC96" s="97"/>
      <c r="DD96" s="97"/>
      <c r="DE96" s="97"/>
      <c r="DF96" s="97"/>
      <c r="DG96" s="97"/>
      <c r="DH96" s="97"/>
      <c r="DI96" s="97"/>
      <c r="DJ96" s="97"/>
      <c r="DK96" s="97"/>
      <c r="DL96" s="97"/>
      <c r="DM96" s="97"/>
      <c r="DN96" s="97"/>
      <c r="DO96" s="97"/>
      <c r="DP96" s="97"/>
      <c r="DQ96" s="97"/>
      <c r="DR96" s="97"/>
      <c r="DS96" s="97"/>
      <c r="DT96" s="97"/>
      <c r="DU96" s="97"/>
      <c r="DV96" s="97"/>
      <c r="DW96" s="97"/>
      <c r="DX96" s="97"/>
      <c r="DY96" s="97"/>
      <c r="DZ96" s="97"/>
      <c r="EA96" s="97"/>
      <c r="EB96" s="97"/>
      <c r="EC96" s="97"/>
      <c r="ED96" s="97"/>
      <c r="EE96" s="97"/>
      <c r="EF96" s="97"/>
      <c r="EG96" s="97"/>
      <c r="EH96" s="97"/>
      <c r="EI96" s="97"/>
      <c r="EJ96" s="97"/>
      <c r="EK96" s="97"/>
      <c r="EL96" s="97"/>
      <c r="EM96" s="97"/>
      <c r="EN96" s="97"/>
      <c r="EO96" s="97"/>
      <c r="EP96" s="97"/>
      <c r="EQ96" s="97"/>
      <c r="ER96" s="97"/>
      <c r="ES96" s="97"/>
      <c r="ET96" s="97"/>
      <c r="EU96" s="97"/>
      <c r="EV96" s="97"/>
      <c r="EW96" s="97"/>
      <c r="EX96" s="97"/>
      <c r="EY96" s="97"/>
      <c r="EZ96" s="97"/>
      <c r="FA96" s="97"/>
      <c r="FB96" s="97"/>
      <c r="FC96" s="97"/>
      <c r="FD96" s="97"/>
      <c r="FE96" s="97"/>
      <c r="FF96" s="97"/>
      <c r="FG96" s="97"/>
      <c r="FH96" s="97"/>
      <c r="FI96" s="97"/>
      <c r="FJ96" s="97"/>
      <c r="FK96" s="97"/>
      <c r="FL96" s="97"/>
      <c r="FM96" s="97"/>
      <c r="FN96" s="97"/>
      <c r="FO96" s="97"/>
      <c r="FP96" s="97"/>
      <c r="FQ96" s="97"/>
      <c r="FR96" s="97"/>
      <c r="FS96" s="97"/>
      <c r="FT96" s="97"/>
      <c r="FU96" s="97"/>
      <c r="FV96" s="97"/>
      <c r="FW96" s="97"/>
      <c r="FX96" s="97"/>
      <c r="FY96" s="97"/>
      <c r="FZ96" s="97"/>
      <c r="GA96" s="97"/>
      <c r="GB96" s="97"/>
      <c r="GC96" s="97"/>
      <c r="GD96" s="97"/>
      <c r="GE96" s="97"/>
      <c r="GF96" s="97"/>
      <c r="GG96" s="97"/>
      <c r="GH96" s="97"/>
      <c r="GI96" s="97"/>
      <c r="GJ96" s="97"/>
      <c r="GK96" s="97"/>
      <c r="GL96" s="97"/>
      <c r="GM96" s="97"/>
      <c r="GN96" s="97"/>
      <c r="GO96" s="97"/>
      <c r="GP96" s="97"/>
      <c r="GQ96" s="97"/>
      <c r="GR96" s="97"/>
      <c r="GS96" s="97"/>
      <c r="GT96" s="97"/>
      <c r="GU96" s="97"/>
      <c r="GV96" s="97"/>
      <c r="GW96" s="97"/>
      <c r="GX96" s="97"/>
      <c r="GY96" s="97"/>
      <c r="GZ96" s="97"/>
      <c r="HA96" s="97"/>
      <c r="HB96" s="97"/>
      <c r="HC96" s="97"/>
      <c r="HD96" s="97"/>
      <c r="HE96" s="97"/>
      <c r="HF96" s="97"/>
      <c r="HG96" s="97"/>
      <c r="HH96" s="97"/>
      <c r="HI96" s="97"/>
      <c r="HJ96" s="97"/>
      <c r="HK96" s="97"/>
      <c r="HL96" s="97"/>
      <c r="HM96" s="97"/>
      <c r="HN96" s="97"/>
      <c r="HO96" s="97"/>
      <c r="HP96" s="97"/>
      <c r="HQ96" s="97"/>
      <c r="HR96" s="97"/>
      <c r="HS96" s="97"/>
      <c r="HT96" s="97"/>
      <c r="HU96" s="97"/>
      <c r="HV96" s="97"/>
      <c r="HW96" s="97"/>
      <c r="HX96" s="97"/>
      <c r="HY96" s="97"/>
      <c r="HZ96" s="97"/>
      <c r="IA96" s="97"/>
      <c r="IB96" s="97"/>
      <c r="IC96" s="97"/>
      <c r="ID96" s="97"/>
      <c r="IE96" s="97"/>
      <c r="IF96" s="97"/>
      <c r="IG96" s="97"/>
      <c r="IH96" s="97"/>
      <c r="II96" s="97"/>
      <c r="IJ96" s="97"/>
      <c r="IK96" s="97"/>
      <c r="IL96" s="97"/>
      <c r="IM96" s="97"/>
      <c r="IN96" s="97"/>
      <c r="IO96" s="97"/>
      <c r="IP96" s="97"/>
    </row>
    <row r="97" spans="1:250">
      <c r="A97" s="1212">
        <v>10</v>
      </c>
      <c r="B97" s="97" t="s">
        <v>1744</v>
      </c>
      <c r="C97" s="107"/>
      <c r="D97" s="97" t="s">
        <v>1745</v>
      </c>
      <c r="E97" s="108"/>
      <c r="F97" s="106" t="s">
        <v>218</v>
      </c>
      <c r="G97" s="466"/>
      <c r="H97" s="70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c r="BL97" s="97"/>
      <c r="BM97" s="97"/>
      <c r="BN97" s="97"/>
      <c r="BO97" s="97"/>
      <c r="BP97" s="97"/>
      <c r="BQ97" s="97"/>
      <c r="BR97" s="97"/>
      <c r="BS97" s="97"/>
      <c r="BT97" s="97"/>
      <c r="BU97" s="97"/>
      <c r="BV97" s="97"/>
      <c r="BW97" s="97"/>
      <c r="BX97" s="97"/>
      <c r="BY97" s="97"/>
      <c r="BZ97" s="97"/>
      <c r="CA97" s="97"/>
      <c r="CB97" s="97"/>
      <c r="CC97" s="97"/>
      <c r="CD97" s="97"/>
      <c r="CE97" s="97"/>
      <c r="CF97" s="97"/>
      <c r="CG97" s="97"/>
      <c r="CH97" s="97"/>
      <c r="CI97" s="97"/>
      <c r="CJ97" s="97"/>
      <c r="CK97" s="97"/>
      <c r="CL97" s="97"/>
      <c r="CM97" s="97"/>
      <c r="CN97" s="97"/>
      <c r="CO97" s="97"/>
      <c r="CP97" s="97"/>
      <c r="CQ97" s="97"/>
      <c r="CR97" s="97"/>
      <c r="CS97" s="97"/>
      <c r="CT97" s="97"/>
      <c r="CU97" s="97"/>
      <c r="CV97" s="97"/>
      <c r="CW97" s="97"/>
      <c r="CX97" s="97"/>
      <c r="CY97" s="97"/>
      <c r="CZ97" s="97"/>
      <c r="DA97" s="97"/>
      <c r="DB97" s="97"/>
      <c r="DC97" s="97"/>
      <c r="DD97" s="97"/>
      <c r="DE97" s="97"/>
      <c r="DF97" s="97"/>
      <c r="DG97" s="97"/>
      <c r="DH97" s="97"/>
      <c r="DI97" s="97"/>
      <c r="DJ97" s="97"/>
      <c r="DK97" s="97"/>
      <c r="DL97" s="97"/>
      <c r="DM97" s="97"/>
      <c r="DN97" s="97"/>
      <c r="DO97" s="97"/>
      <c r="DP97" s="97"/>
      <c r="DQ97" s="97"/>
      <c r="DR97" s="97"/>
      <c r="DS97" s="97"/>
      <c r="DT97" s="97"/>
      <c r="DU97" s="97"/>
      <c r="DV97" s="97"/>
      <c r="DW97" s="97"/>
      <c r="DX97" s="97"/>
      <c r="DY97" s="97"/>
      <c r="DZ97" s="97"/>
      <c r="EA97" s="97"/>
      <c r="EB97" s="97"/>
      <c r="EC97" s="97"/>
      <c r="ED97" s="97"/>
      <c r="EE97" s="97"/>
      <c r="EF97" s="97"/>
      <c r="EG97" s="97"/>
      <c r="EH97" s="97"/>
      <c r="EI97" s="97"/>
      <c r="EJ97" s="97"/>
      <c r="EK97" s="97"/>
      <c r="EL97" s="97"/>
      <c r="EM97" s="97"/>
      <c r="EN97" s="97"/>
      <c r="EO97" s="97"/>
      <c r="EP97" s="97"/>
      <c r="EQ97" s="97"/>
      <c r="ER97" s="97"/>
      <c r="ES97" s="97"/>
      <c r="ET97" s="97"/>
      <c r="EU97" s="97"/>
      <c r="EV97" s="97"/>
      <c r="EW97" s="97"/>
      <c r="EX97" s="97"/>
      <c r="EY97" s="97"/>
      <c r="EZ97" s="97"/>
      <c r="FA97" s="97"/>
      <c r="FB97" s="97"/>
      <c r="FC97" s="97"/>
      <c r="FD97" s="97"/>
      <c r="FE97" s="97"/>
      <c r="FF97" s="97"/>
      <c r="FG97" s="97"/>
      <c r="FH97" s="97"/>
      <c r="FI97" s="97"/>
      <c r="FJ97" s="97"/>
      <c r="FK97" s="97"/>
      <c r="FL97" s="97"/>
      <c r="FM97" s="97"/>
      <c r="FN97" s="97"/>
      <c r="FO97" s="97"/>
      <c r="FP97" s="97"/>
      <c r="FQ97" s="97"/>
      <c r="FR97" s="97"/>
      <c r="FS97" s="97"/>
      <c r="FT97" s="97"/>
      <c r="FU97" s="97"/>
      <c r="FV97" s="97"/>
      <c r="FW97" s="97"/>
      <c r="FX97" s="97"/>
      <c r="FY97" s="97"/>
      <c r="FZ97" s="97"/>
      <c r="GA97" s="97"/>
      <c r="GB97" s="97"/>
      <c r="GC97" s="97"/>
      <c r="GD97" s="97"/>
      <c r="GE97" s="97"/>
      <c r="GF97" s="97"/>
      <c r="GG97" s="97"/>
      <c r="GH97" s="97"/>
      <c r="GI97" s="97"/>
      <c r="GJ97" s="97"/>
      <c r="GK97" s="97"/>
      <c r="GL97" s="97"/>
      <c r="GM97" s="97"/>
      <c r="GN97" s="97"/>
      <c r="GO97" s="97"/>
      <c r="GP97" s="97"/>
      <c r="GQ97" s="97"/>
      <c r="GR97" s="97"/>
      <c r="GS97" s="97"/>
      <c r="GT97" s="97"/>
      <c r="GU97" s="97"/>
      <c r="GV97" s="97"/>
      <c r="GW97" s="97"/>
      <c r="GX97" s="97"/>
      <c r="GY97" s="97"/>
      <c r="GZ97" s="97"/>
      <c r="HA97" s="97"/>
      <c r="HB97" s="97"/>
      <c r="HC97" s="97"/>
      <c r="HD97" s="97"/>
      <c r="HE97" s="97"/>
      <c r="HF97" s="97"/>
      <c r="HG97" s="97"/>
      <c r="HH97" s="97"/>
      <c r="HI97" s="97"/>
      <c r="HJ97" s="97"/>
      <c r="HK97" s="97"/>
      <c r="HL97" s="97"/>
      <c r="HM97" s="97"/>
      <c r="HN97" s="97"/>
      <c r="HO97" s="97"/>
      <c r="HP97" s="97"/>
      <c r="HQ97" s="97"/>
      <c r="HR97" s="97"/>
      <c r="HS97" s="97"/>
      <c r="HT97" s="97"/>
      <c r="HU97" s="97"/>
      <c r="HV97" s="97"/>
      <c r="HW97" s="97"/>
      <c r="HX97" s="97"/>
      <c r="HY97" s="97"/>
      <c r="HZ97" s="97"/>
      <c r="IA97" s="97"/>
      <c r="IB97" s="97"/>
      <c r="IC97" s="97"/>
      <c r="ID97" s="97"/>
      <c r="IE97" s="97"/>
      <c r="IF97" s="97"/>
      <c r="IG97" s="97"/>
      <c r="IH97" s="97"/>
      <c r="II97" s="97"/>
      <c r="IJ97" s="97"/>
      <c r="IK97" s="97"/>
      <c r="IL97" s="97"/>
      <c r="IM97" s="97"/>
      <c r="IN97" s="97"/>
      <c r="IO97" s="97"/>
      <c r="IP97" s="97"/>
    </row>
    <row r="98" spans="1:250">
      <c r="A98" s="1212">
        <v>11</v>
      </c>
      <c r="B98" s="97" t="s">
        <v>1746</v>
      </c>
      <c r="C98" s="107"/>
      <c r="D98" s="97" t="s">
        <v>1747</v>
      </c>
      <c r="E98" s="108" t="s">
        <v>218</v>
      </c>
      <c r="F98" s="106"/>
      <c r="G98" s="466">
        <v>1980</v>
      </c>
      <c r="H98" s="707">
        <v>13349</v>
      </c>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c r="BL98" s="97"/>
      <c r="BM98" s="97"/>
      <c r="BN98" s="97"/>
      <c r="BO98" s="97"/>
      <c r="BP98" s="97"/>
      <c r="BQ98" s="97"/>
      <c r="BR98" s="97"/>
      <c r="BS98" s="97"/>
      <c r="BT98" s="97"/>
      <c r="BU98" s="97"/>
      <c r="BV98" s="97"/>
      <c r="BW98" s="97"/>
      <c r="BX98" s="97"/>
      <c r="BY98" s="97"/>
      <c r="BZ98" s="97"/>
      <c r="CA98" s="97"/>
      <c r="CB98" s="97"/>
      <c r="CC98" s="97"/>
      <c r="CD98" s="97"/>
      <c r="CE98" s="97"/>
      <c r="CF98" s="97"/>
      <c r="CG98" s="97"/>
      <c r="CH98" s="97"/>
      <c r="CI98" s="97"/>
      <c r="CJ98" s="97"/>
      <c r="CK98" s="97"/>
      <c r="CL98" s="97"/>
      <c r="CM98" s="97"/>
      <c r="CN98" s="97"/>
      <c r="CO98" s="97"/>
      <c r="CP98" s="97"/>
      <c r="CQ98" s="97"/>
      <c r="CR98" s="97"/>
      <c r="CS98" s="97"/>
      <c r="CT98" s="97"/>
      <c r="CU98" s="97"/>
      <c r="CV98" s="97"/>
      <c r="CW98" s="97"/>
      <c r="CX98" s="97"/>
      <c r="CY98" s="97"/>
      <c r="CZ98" s="97"/>
      <c r="DA98" s="97"/>
      <c r="DB98" s="97"/>
      <c r="DC98" s="97"/>
      <c r="DD98" s="97"/>
      <c r="DE98" s="97"/>
      <c r="DF98" s="97"/>
      <c r="DG98" s="97"/>
      <c r="DH98" s="97"/>
      <c r="DI98" s="97"/>
      <c r="DJ98" s="97"/>
      <c r="DK98" s="97"/>
      <c r="DL98" s="97"/>
      <c r="DM98" s="97"/>
      <c r="DN98" s="97"/>
      <c r="DO98" s="97"/>
      <c r="DP98" s="97"/>
      <c r="DQ98" s="97"/>
      <c r="DR98" s="97"/>
      <c r="DS98" s="97"/>
      <c r="DT98" s="97"/>
      <c r="DU98" s="97"/>
      <c r="DV98" s="97"/>
      <c r="DW98" s="97"/>
      <c r="DX98" s="97"/>
      <c r="DY98" s="97"/>
      <c r="DZ98" s="97"/>
      <c r="EA98" s="97"/>
      <c r="EB98" s="97"/>
      <c r="EC98" s="97"/>
      <c r="ED98" s="97"/>
      <c r="EE98" s="97"/>
      <c r="EF98" s="97"/>
      <c r="EG98" s="97"/>
      <c r="EH98" s="97"/>
      <c r="EI98" s="97"/>
      <c r="EJ98" s="97"/>
      <c r="EK98" s="97"/>
      <c r="EL98" s="97"/>
      <c r="EM98" s="97"/>
      <c r="EN98" s="97"/>
      <c r="EO98" s="97"/>
      <c r="EP98" s="97"/>
      <c r="EQ98" s="97"/>
      <c r="ER98" s="97"/>
      <c r="ES98" s="97"/>
      <c r="ET98" s="97"/>
      <c r="EU98" s="97"/>
      <c r="EV98" s="97"/>
      <c r="EW98" s="97"/>
      <c r="EX98" s="97"/>
      <c r="EY98" s="97"/>
      <c r="EZ98" s="97"/>
      <c r="FA98" s="97"/>
      <c r="FB98" s="97"/>
      <c r="FC98" s="97"/>
      <c r="FD98" s="97"/>
      <c r="FE98" s="97"/>
      <c r="FF98" s="97"/>
      <c r="FG98" s="97"/>
      <c r="FH98" s="97"/>
      <c r="FI98" s="97"/>
      <c r="FJ98" s="97"/>
      <c r="FK98" s="97"/>
      <c r="FL98" s="97"/>
      <c r="FM98" s="97"/>
      <c r="FN98" s="97"/>
      <c r="FO98" s="97"/>
      <c r="FP98" s="97"/>
      <c r="FQ98" s="97"/>
      <c r="FR98" s="97"/>
      <c r="FS98" s="97"/>
      <c r="FT98" s="97"/>
      <c r="FU98" s="97"/>
      <c r="FV98" s="97"/>
      <c r="FW98" s="97"/>
      <c r="FX98" s="97"/>
      <c r="FY98" s="97"/>
      <c r="FZ98" s="97"/>
      <c r="GA98" s="97"/>
      <c r="GB98" s="97"/>
      <c r="GC98" s="97"/>
      <c r="GD98" s="97"/>
      <c r="GE98" s="97"/>
      <c r="GF98" s="97"/>
      <c r="GG98" s="97"/>
      <c r="GH98" s="97"/>
      <c r="GI98" s="97"/>
      <c r="GJ98" s="97"/>
      <c r="GK98" s="97"/>
      <c r="GL98" s="97"/>
      <c r="GM98" s="97"/>
      <c r="GN98" s="97"/>
      <c r="GO98" s="97"/>
      <c r="GP98" s="97"/>
      <c r="GQ98" s="97"/>
      <c r="GR98" s="97"/>
      <c r="GS98" s="97"/>
      <c r="GT98" s="97"/>
      <c r="GU98" s="97"/>
      <c r="GV98" s="97"/>
      <c r="GW98" s="97"/>
      <c r="GX98" s="97"/>
      <c r="GY98" s="97"/>
      <c r="GZ98" s="97"/>
      <c r="HA98" s="97"/>
      <c r="HB98" s="97"/>
      <c r="HC98" s="97"/>
      <c r="HD98" s="97"/>
      <c r="HE98" s="97"/>
      <c r="HF98" s="97"/>
      <c r="HG98" s="97"/>
      <c r="HH98" s="97"/>
      <c r="HI98" s="97"/>
      <c r="HJ98" s="97"/>
      <c r="HK98" s="97"/>
      <c r="HL98" s="97"/>
      <c r="HM98" s="97"/>
      <c r="HN98" s="97"/>
      <c r="HO98" s="97"/>
      <c r="HP98" s="97"/>
      <c r="HQ98" s="97"/>
      <c r="HR98" s="97"/>
      <c r="HS98" s="97"/>
      <c r="HT98" s="97"/>
      <c r="HU98" s="97"/>
      <c r="HV98" s="97"/>
      <c r="HW98" s="97"/>
      <c r="HX98" s="97"/>
      <c r="HY98" s="97"/>
      <c r="HZ98" s="97"/>
      <c r="IA98" s="97"/>
      <c r="IB98" s="97"/>
      <c r="IC98" s="97"/>
      <c r="ID98" s="97"/>
      <c r="IE98" s="97"/>
      <c r="IF98" s="97"/>
      <c r="IG98" s="97"/>
      <c r="IH98" s="97"/>
      <c r="II98" s="97"/>
      <c r="IJ98" s="97"/>
      <c r="IK98" s="97"/>
      <c r="IL98" s="97"/>
      <c r="IM98" s="97"/>
      <c r="IN98" s="97"/>
      <c r="IO98" s="97"/>
      <c r="IP98" s="97"/>
    </row>
    <row r="99" spans="1:250">
      <c r="A99" s="1212">
        <v>12</v>
      </c>
      <c r="B99" s="97"/>
      <c r="C99" s="107"/>
      <c r="D99" s="97"/>
      <c r="E99" s="108"/>
      <c r="F99" s="106"/>
      <c r="G99" s="466"/>
      <c r="H99" s="70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c r="BL99" s="97"/>
      <c r="BM99" s="97"/>
      <c r="BN99" s="97"/>
      <c r="BO99" s="97"/>
      <c r="BP99" s="97"/>
      <c r="BQ99" s="97"/>
      <c r="BR99" s="97"/>
      <c r="BS99" s="97"/>
      <c r="BT99" s="97"/>
      <c r="BU99" s="97"/>
      <c r="BV99" s="97"/>
      <c r="BW99" s="97"/>
      <c r="BX99" s="97"/>
      <c r="BY99" s="97"/>
      <c r="BZ99" s="97"/>
      <c r="CA99" s="97"/>
      <c r="CB99" s="97"/>
      <c r="CC99" s="97"/>
      <c r="CD99" s="97"/>
      <c r="CE99" s="97"/>
      <c r="CF99" s="97"/>
      <c r="CG99" s="97"/>
      <c r="CH99" s="97"/>
      <c r="CI99" s="97"/>
      <c r="CJ99" s="97"/>
      <c r="CK99" s="97"/>
      <c r="CL99" s="97"/>
      <c r="CM99" s="97"/>
      <c r="CN99" s="97"/>
      <c r="CO99" s="97"/>
      <c r="CP99" s="97"/>
      <c r="CQ99" s="97"/>
      <c r="CR99" s="97"/>
      <c r="CS99" s="97"/>
      <c r="CT99" s="97"/>
      <c r="CU99" s="97"/>
      <c r="CV99" s="97"/>
      <c r="CW99" s="97"/>
      <c r="CX99" s="97"/>
      <c r="CY99" s="97"/>
      <c r="CZ99" s="97"/>
      <c r="DA99" s="97"/>
      <c r="DB99" s="97"/>
      <c r="DC99" s="97"/>
      <c r="DD99" s="97"/>
      <c r="DE99" s="97"/>
      <c r="DF99" s="97"/>
      <c r="DG99" s="97"/>
      <c r="DH99" s="97"/>
      <c r="DI99" s="97"/>
      <c r="DJ99" s="97"/>
      <c r="DK99" s="97"/>
      <c r="DL99" s="97"/>
      <c r="DM99" s="97"/>
      <c r="DN99" s="97"/>
      <c r="DO99" s="97"/>
      <c r="DP99" s="97"/>
      <c r="DQ99" s="97"/>
      <c r="DR99" s="97"/>
      <c r="DS99" s="97"/>
      <c r="DT99" s="97"/>
      <c r="DU99" s="97"/>
      <c r="DV99" s="97"/>
      <c r="DW99" s="97"/>
      <c r="DX99" s="97"/>
      <c r="DY99" s="97"/>
      <c r="DZ99" s="97"/>
      <c r="EA99" s="97"/>
      <c r="EB99" s="97"/>
      <c r="EC99" s="97"/>
      <c r="ED99" s="97"/>
      <c r="EE99" s="97"/>
      <c r="EF99" s="97"/>
      <c r="EG99" s="97"/>
      <c r="EH99" s="97"/>
      <c r="EI99" s="97"/>
      <c r="EJ99" s="97"/>
      <c r="EK99" s="97"/>
      <c r="EL99" s="97"/>
      <c r="EM99" s="97"/>
      <c r="EN99" s="97"/>
      <c r="EO99" s="97"/>
      <c r="EP99" s="97"/>
      <c r="EQ99" s="97"/>
      <c r="ER99" s="97"/>
      <c r="ES99" s="97"/>
      <c r="ET99" s="97"/>
      <c r="EU99" s="97"/>
      <c r="EV99" s="97"/>
      <c r="EW99" s="97"/>
      <c r="EX99" s="97"/>
      <c r="EY99" s="97"/>
      <c r="EZ99" s="97"/>
      <c r="FA99" s="97"/>
      <c r="FB99" s="97"/>
      <c r="FC99" s="97"/>
      <c r="FD99" s="97"/>
      <c r="FE99" s="97"/>
      <c r="FF99" s="97"/>
      <c r="FG99" s="97"/>
      <c r="FH99" s="97"/>
      <c r="FI99" s="97"/>
      <c r="FJ99" s="97"/>
      <c r="FK99" s="97"/>
      <c r="FL99" s="97"/>
      <c r="FM99" s="97"/>
      <c r="FN99" s="97"/>
      <c r="FO99" s="97"/>
      <c r="FP99" s="97"/>
      <c r="FQ99" s="97"/>
      <c r="FR99" s="97"/>
      <c r="FS99" s="97"/>
      <c r="FT99" s="97"/>
      <c r="FU99" s="97"/>
      <c r="FV99" s="97"/>
      <c r="FW99" s="97"/>
      <c r="FX99" s="97"/>
      <c r="FY99" s="97"/>
      <c r="FZ99" s="97"/>
      <c r="GA99" s="97"/>
      <c r="GB99" s="97"/>
      <c r="GC99" s="97"/>
      <c r="GD99" s="97"/>
      <c r="GE99" s="97"/>
      <c r="GF99" s="97"/>
      <c r="GG99" s="97"/>
      <c r="GH99" s="97"/>
      <c r="GI99" s="97"/>
      <c r="GJ99" s="97"/>
      <c r="GK99" s="97"/>
      <c r="GL99" s="97"/>
      <c r="GM99" s="97"/>
      <c r="GN99" s="97"/>
      <c r="GO99" s="97"/>
      <c r="GP99" s="97"/>
      <c r="GQ99" s="97"/>
      <c r="GR99" s="97"/>
      <c r="GS99" s="97"/>
      <c r="GT99" s="97"/>
      <c r="GU99" s="97"/>
      <c r="GV99" s="97"/>
      <c r="GW99" s="97"/>
      <c r="GX99" s="97"/>
      <c r="GY99" s="97"/>
      <c r="GZ99" s="97"/>
      <c r="HA99" s="97"/>
      <c r="HB99" s="97"/>
      <c r="HC99" s="97"/>
      <c r="HD99" s="97"/>
      <c r="HE99" s="97"/>
      <c r="HF99" s="97"/>
      <c r="HG99" s="97"/>
      <c r="HH99" s="97"/>
      <c r="HI99" s="97"/>
      <c r="HJ99" s="97"/>
      <c r="HK99" s="97"/>
      <c r="HL99" s="97"/>
      <c r="HM99" s="97"/>
      <c r="HN99" s="97"/>
      <c r="HO99" s="97"/>
      <c r="HP99" s="97"/>
      <c r="HQ99" s="97"/>
      <c r="HR99" s="97"/>
      <c r="HS99" s="97"/>
      <c r="HT99" s="97"/>
      <c r="HU99" s="97"/>
      <c r="HV99" s="97"/>
      <c r="HW99" s="97"/>
      <c r="HX99" s="97"/>
      <c r="HY99" s="97"/>
      <c r="HZ99" s="97"/>
      <c r="IA99" s="97"/>
      <c r="IB99" s="97"/>
      <c r="IC99" s="97"/>
      <c r="ID99" s="97"/>
      <c r="IE99" s="97"/>
      <c r="IF99" s="97"/>
      <c r="IG99" s="97"/>
      <c r="IH99" s="97"/>
      <c r="II99" s="97"/>
      <c r="IJ99" s="97"/>
      <c r="IK99" s="97"/>
      <c r="IL99" s="97"/>
      <c r="IM99" s="97"/>
      <c r="IN99" s="97"/>
      <c r="IO99" s="97"/>
      <c r="IP99" s="97"/>
    </row>
    <row r="100" spans="1:250">
      <c r="A100" s="1213">
        <v>13</v>
      </c>
      <c r="B100" s="97" t="s">
        <v>1748</v>
      </c>
      <c r="C100" s="107"/>
      <c r="D100" s="97" t="s">
        <v>1749</v>
      </c>
      <c r="E100" s="108" t="s">
        <v>218</v>
      </c>
      <c r="F100" s="106"/>
      <c r="G100" s="466">
        <v>682</v>
      </c>
      <c r="H100" s="707">
        <v>689</v>
      </c>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97"/>
      <c r="DJ100" s="97"/>
      <c r="DK100" s="97"/>
      <c r="DL100" s="97"/>
      <c r="DM100" s="97"/>
      <c r="DN100" s="97"/>
      <c r="DO100" s="97"/>
      <c r="DP100" s="97"/>
      <c r="DQ100" s="97"/>
      <c r="DR100" s="97"/>
      <c r="DS100" s="97"/>
      <c r="DT100" s="97"/>
      <c r="DU100" s="97"/>
      <c r="DV100" s="97"/>
      <c r="DW100" s="97"/>
      <c r="DX100" s="97"/>
      <c r="DY100" s="97"/>
      <c r="DZ100" s="97"/>
      <c r="EA100" s="97"/>
      <c r="EB100" s="97"/>
      <c r="EC100" s="97"/>
      <c r="ED100" s="97"/>
      <c r="EE100" s="97"/>
      <c r="EF100" s="97"/>
      <c r="EG100" s="97"/>
      <c r="EH100" s="97"/>
      <c r="EI100" s="97"/>
      <c r="EJ100" s="97"/>
      <c r="EK100" s="97"/>
      <c r="EL100" s="97"/>
      <c r="EM100" s="97"/>
      <c r="EN100" s="97"/>
      <c r="EO100" s="97"/>
      <c r="EP100" s="97"/>
      <c r="EQ100" s="97"/>
      <c r="ER100" s="97"/>
      <c r="ES100" s="97"/>
      <c r="ET100" s="97"/>
      <c r="EU100" s="97"/>
      <c r="EV100" s="97"/>
      <c r="EW100" s="97"/>
      <c r="EX100" s="97"/>
      <c r="EY100" s="97"/>
      <c r="EZ100" s="97"/>
      <c r="FA100" s="97"/>
      <c r="FB100" s="97"/>
      <c r="FC100" s="97"/>
      <c r="FD100" s="97"/>
      <c r="FE100" s="97"/>
      <c r="FF100" s="97"/>
      <c r="FG100" s="97"/>
      <c r="FH100" s="97"/>
      <c r="FI100" s="97"/>
      <c r="FJ100" s="97"/>
      <c r="FK100" s="97"/>
      <c r="FL100" s="97"/>
      <c r="FM100" s="97"/>
      <c r="FN100" s="97"/>
      <c r="FO100" s="97"/>
      <c r="FP100" s="97"/>
      <c r="FQ100" s="97"/>
      <c r="FR100" s="97"/>
      <c r="FS100" s="97"/>
      <c r="FT100" s="97"/>
      <c r="FU100" s="97"/>
      <c r="FV100" s="97"/>
      <c r="FW100" s="97"/>
      <c r="FX100" s="97"/>
      <c r="FY100" s="97"/>
      <c r="FZ100" s="97"/>
      <c r="GA100" s="97"/>
      <c r="GB100" s="97"/>
      <c r="GC100" s="97"/>
      <c r="GD100" s="97"/>
      <c r="GE100" s="97"/>
      <c r="GF100" s="97"/>
      <c r="GG100" s="97"/>
      <c r="GH100" s="97"/>
      <c r="GI100" s="97"/>
      <c r="GJ100" s="97"/>
      <c r="GK100" s="97"/>
      <c r="GL100" s="97"/>
      <c r="GM100" s="97"/>
      <c r="GN100" s="97"/>
      <c r="GO100" s="97"/>
      <c r="GP100" s="97"/>
      <c r="GQ100" s="97"/>
      <c r="GR100" s="97"/>
      <c r="GS100" s="97"/>
      <c r="GT100" s="97"/>
      <c r="GU100" s="97"/>
      <c r="GV100" s="97"/>
      <c r="GW100" s="97"/>
      <c r="GX100" s="97"/>
      <c r="GY100" s="97"/>
      <c r="GZ100" s="97"/>
      <c r="HA100" s="97"/>
      <c r="HB100" s="97"/>
      <c r="HC100" s="97"/>
      <c r="HD100" s="97"/>
      <c r="HE100" s="97"/>
      <c r="HF100" s="97"/>
      <c r="HG100" s="97"/>
      <c r="HH100" s="97"/>
      <c r="HI100" s="97"/>
      <c r="HJ100" s="97"/>
      <c r="HK100" s="97"/>
      <c r="HL100" s="97"/>
      <c r="HM100" s="97"/>
      <c r="HN100" s="97"/>
      <c r="HO100" s="97"/>
      <c r="HP100" s="97"/>
      <c r="HQ100" s="97"/>
      <c r="HR100" s="97"/>
      <c r="HS100" s="97"/>
      <c r="HT100" s="97"/>
      <c r="HU100" s="97"/>
      <c r="HV100" s="97"/>
      <c r="HW100" s="97"/>
      <c r="HX100" s="97"/>
      <c r="HY100" s="97"/>
      <c r="HZ100" s="97"/>
      <c r="IA100" s="97"/>
      <c r="IB100" s="97"/>
      <c r="IC100" s="97"/>
      <c r="ID100" s="97"/>
      <c r="IE100" s="97"/>
      <c r="IF100" s="97"/>
      <c r="IG100" s="97"/>
      <c r="IH100" s="97"/>
      <c r="II100" s="97"/>
      <c r="IJ100" s="97"/>
      <c r="IK100" s="97"/>
      <c r="IL100" s="97"/>
      <c r="IM100" s="97"/>
      <c r="IN100" s="97"/>
      <c r="IO100" s="97"/>
      <c r="IP100" s="97"/>
    </row>
    <row r="101" spans="1:250">
      <c r="A101" s="1212">
        <v>14</v>
      </c>
      <c r="B101" s="97"/>
      <c r="C101" s="107"/>
      <c r="D101" s="97"/>
      <c r="E101" s="108"/>
      <c r="F101" s="106"/>
      <c r="G101" s="466"/>
      <c r="H101" s="70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c r="GP101" s="97"/>
      <c r="GQ101" s="97"/>
      <c r="GR101" s="97"/>
      <c r="GS101" s="97"/>
      <c r="GT101" s="97"/>
      <c r="GU101" s="97"/>
      <c r="GV101" s="97"/>
      <c r="GW101" s="97"/>
      <c r="GX101" s="97"/>
      <c r="GY101" s="97"/>
      <c r="GZ101" s="97"/>
      <c r="HA101" s="97"/>
      <c r="HB101" s="97"/>
      <c r="HC101" s="97"/>
      <c r="HD101" s="97"/>
      <c r="HE101" s="97"/>
      <c r="HF101" s="97"/>
      <c r="HG101" s="97"/>
      <c r="HH101" s="97"/>
      <c r="HI101" s="97"/>
      <c r="HJ101" s="97"/>
      <c r="HK101" s="97"/>
      <c r="HL101" s="97"/>
      <c r="HM101" s="97"/>
      <c r="HN101" s="97"/>
      <c r="HO101" s="97"/>
      <c r="HP101" s="97"/>
      <c r="HQ101" s="97"/>
      <c r="HR101" s="97"/>
      <c r="HS101" s="97"/>
      <c r="HT101" s="97"/>
      <c r="HU101" s="97"/>
      <c r="HV101" s="97"/>
      <c r="HW101" s="97"/>
      <c r="HX101" s="97"/>
      <c r="HY101" s="97"/>
      <c r="HZ101" s="97"/>
      <c r="IA101" s="97"/>
      <c r="IB101" s="97"/>
      <c r="IC101" s="97"/>
      <c r="ID101" s="97"/>
      <c r="IE101" s="97"/>
      <c r="IF101" s="97"/>
      <c r="IG101" s="97"/>
      <c r="IH101" s="97"/>
      <c r="II101" s="97"/>
      <c r="IJ101" s="97"/>
      <c r="IK101" s="97"/>
      <c r="IL101" s="97"/>
      <c r="IM101" s="97"/>
      <c r="IN101" s="97"/>
      <c r="IO101" s="97"/>
      <c r="IP101" s="97"/>
    </row>
    <row r="102" spans="1:250">
      <c r="A102" s="1212">
        <v>15</v>
      </c>
      <c r="B102" s="97" t="s">
        <v>1750</v>
      </c>
      <c r="C102" s="107"/>
      <c r="D102" s="97" t="s">
        <v>1751</v>
      </c>
      <c r="E102" s="108" t="s">
        <v>218</v>
      </c>
      <c r="F102" s="106"/>
      <c r="G102" s="466">
        <v>4970</v>
      </c>
      <c r="H102" s="707">
        <v>14186</v>
      </c>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7"/>
      <c r="BQ102" s="97"/>
      <c r="BR102" s="97"/>
      <c r="BS102" s="97"/>
      <c r="BT102" s="97"/>
      <c r="BU102" s="97"/>
      <c r="BV102" s="97"/>
      <c r="BW102" s="97"/>
      <c r="BX102" s="97"/>
      <c r="BY102" s="97"/>
      <c r="BZ102" s="97"/>
      <c r="CA102" s="97"/>
      <c r="CB102" s="97"/>
      <c r="CC102" s="97"/>
      <c r="CD102" s="97"/>
      <c r="CE102" s="97"/>
      <c r="CF102" s="97"/>
      <c r="CG102" s="97"/>
      <c r="CH102" s="97"/>
      <c r="CI102" s="97"/>
      <c r="CJ102" s="97"/>
      <c r="CK102" s="97"/>
      <c r="CL102" s="97"/>
      <c r="CM102" s="97"/>
      <c r="CN102" s="97"/>
      <c r="CO102" s="97"/>
      <c r="CP102" s="97"/>
      <c r="CQ102" s="97"/>
      <c r="CR102" s="97"/>
      <c r="CS102" s="97"/>
      <c r="CT102" s="97"/>
      <c r="CU102" s="97"/>
      <c r="CV102" s="97"/>
      <c r="CW102" s="97"/>
      <c r="CX102" s="97"/>
      <c r="CY102" s="97"/>
      <c r="CZ102" s="97"/>
      <c r="DA102" s="97"/>
      <c r="DB102" s="97"/>
      <c r="DC102" s="97"/>
      <c r="DD102" s="97"/>
      <c r="DE102" s="97"/>
      <c r="DF102" s="97"/>
      <c r="DG102" s="97"/>
      <c r="DH102" s="97"/>
      <c r="DI102" s="97"/>
      <c r="DJ102" s="97"/>
      <c r="DK102" s="97"/>
      <c r="DL102" s="97"/>
      <c r="DM102" s="97"/>
      <c r="DN102" s="97"/>
      <c r="DO102" s="97"/>
      <c r="DP102" s="97"/>
      <c r="DQ102" s="97"/>
      <c r="DR102" s="97"/>
      <c r="DS102" s="97"/>
      <c r="DT102" s="97"/>
      <c r="DU102" s="97"/>
      <c r="DV102" s="97"/>
      <c r="DW102" s="97"/>
      <c r="DX102" s="97"/>
      <c r="DY102" s="97"/>
      <c r="DZ102" s="97"/>
      <c r="EA102" s="97"/>
      <c r="EB102" s="97"/>
      <c r="EC102" s="97"/>
      <c r="ED102" s="97"/>
      <c r="EE102" s="97"/>
      <c r="EF102" s="97"/>
      <c r="EG102" s="97"/>
      <c r="EH102" s="97"/>
      <c r="EI102" s="97"/>
      <c r="EJ102" s="97"/>
      <c r="EK102" s="97"/>
      <c r="EL102" s="97"/>
      <c r="EM102" s="97"/>
      <c r="EN102" s="97"/>
      <c r="EO102" s="97"/>
      <c r="EP102" s="97"/>
      <c r="EQ102" s="97"/>
      <c r="ER102" s="97"/>
      <c r="ES102" s="97"/>
      <c r="ET102" s="97"/>
      <c r="EU102" s="97"/>
      <c r="EV102" s="97"/>
      <c r="EW102" s="97"/>
      <c r="EX102" s="97"/>
      <c r="EY102" s="97"/>
      <c r="EZ102" s="97"/>
      <c r="FA102" s="97"/>
      <c r="FB102" s="97"/>
      <c r="FC102" s="97"/>
      <c r="FD102" s="97"/>
      <c r="FE102" s="97"/>
      <c r="FF102" s="97"/>
      <c r="FG102" s="97"/>
      <c r="FH102" s="97"/>
      <c r="FI102" s="97"/>
      <c r="FJ102" s="97"/>
      <c r="FK102" s="97"/>
      <c r="FL102" s="97"/>
      <c r="FM102" s="97"/>
      <c r="FN102" s="97"/>
      <c r="FO102" s="97"/>
      <c r="FP102" s="97"/>
      <c r="FQ102" s="97"/>
      <c r="FR102" s="97"/>
      <c r="FS102" s="97"/>
      <c r="FT102" s="97"/>
      <c r="FU102" s="97"/>
      <c r="FV102" s="97"/>
      <c r="FW102" s="97"/>
      <c r="FX102" s="97"/>
      <c r="FY102" s="97"/>
      <c r="FZ102" s="97"/>
      <c r="GA102" s="97"/>
      <c r="GB102" s="97"/>
      <c r="GC102" s="97"/>
      <c r="GD102" s="97"/>
      <c r="GE102" s="97"/>
      <c r="GF102" s="97"/>
      <c r="GG102" s="97"/>
      <c r="GH102" s="97"/>
      <c r="GI102" s="97"/>
      <c r="GJ102" s="97"/>
      <c r="GK102" s="97"/>
      <c r="GL102" s="97"/>
      <c r="GM102" s="97"/>
      <c r="GN102" s="97"/>
      <c r="GO102" s="97"/>
      <c r="GP102" s="97"/>
      <c r="GQ102" s="97"/>
      <c r="GR102" s="97"/>
      <c r="GS102" s="97"/>
      <c r="GT102" s="97"/>
      <c r="GU102" s="97"/>
      <c r="GV102" s="97"/>
      <c r="GW102" s="97"/>
      <c r="GX102" s="97"/>
      <c r="GY102" s="97"/>
      <c r="GZ102" s="97"/>
      <c r="HA102" s="97"/>
      <c r="HB102" s="97"/>
      <c r="HC102" s="97"/>
      <c r="HD102" s="97"/>
      <c r="HE102" s="97"/>
      <c r="HF102" s="97"/>
      <c r="HG102" s="97"/>
      <c r="HH102" s="97"/>
      <c r="HI102" s="97"/>
      <c r="HJ102" s="97"/>
      <c r="HK102" s="97"/>
      <c r="HL102" s="97"/>
      <c r="HM102" s="97"/>
      <c r="HN102" s="97"/>
      <c r="HO102" s="97"/>
      <c r="HP102" s="97"/>
      <c r="HQ102" s="97"/>
      <c r="HR102" s="97"/>
      <c r="HS102" s="97"/>
      <c r="HT102" s="97"/>
      <c r="HU102" s="97"/>
      <c r="HV102" s="97"/>
      <c r="HW102" s="97"/>
      <c r="HX102" s="97"/>
      <c r="HY102" s="97"/>
      <c r="HZ102" s="97"/>
      <c r="IA102" s="97"/>
      <c r="IB102" s="97"/>
      <c r="IC102" s="97"/>
      <c r="ID102" s="97"/>
      <c r="IE102" s="97"/>
      <c r="IF102" s="97"/>
      <c r="IG102" s="97"/>
      <c r="IH102" s="97"/>
      <c r="II102" s="97"/>
      <c r="IJ102" s="97"/>
      <c r="IK102" s="97"/>
      <c r="IL102" s="97"/>
      <c r="IM102" s="97"/>
      <c r="IN102" s="97"/>
      <c r="IO102" s="97"/>
      <c r="IP102" s="97"/>
    </row>
    <row r="103" spans="1:250">
      <c r="A103" s="1212">
        <v>16</v>
      </c>
      <c r="B103" s="97" t="s">
        <v>1752</v>
      </c>
      <c r="C103" s="107"/>
      <c r="D103" s="97" t="s">
        <v>1753</v>
      </c>
      <c r="E103" s="108" t="s">
        <v>218</v>
      </c>
      <c r="F103" s="106"/>
      <c r="G103" s="466">
        <v>1656</v>
      </c>
      <c r="H103" s="707">
        <v>1941</v>
      </c>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c r="CB103" s="97"/>
      <c r="CC103" s="97"/>
      <c r="CD103" s="97"/>
      <c r="CE103" s="97"/>
      <c r="CF103" s="97"/>
      <c r="CG103" s="97"/>
      <c r="CH103" s="97"/>
      <c r="CI103" s="97"/>
      <c r="CJ103" s="97"/>
      <c r="CK103" s="97"/>
      <c r="CL103" s="97"/>
      <c r="CM103" s="97"/>
      <c r="CN103" s="97"/>
      <c r="CO103" s="97"/>
      <c r="CP103" s="97"/>
      <c r="CQ103" s="97"/>
      <c r="CR103" s="97"/>
      <c r="CS103" s="97"/>
      <c r="CT103" s="97"/>
      <c r="CU103" s="97"/>
      <c r="CV103" s="97"/>
      <c r="CW103" s="97"/>
      <c r="CX103" s="97"/>
      <c r="CY103" s="97"/>
      <c r="CZ103" s="97"/>
      <c r="DA103" s="97"/>
      <c r="DB103" s="97"/>
      <c r="DC103" s="97"/>
      <c r="DD103" s="97"/>
      <c r="DE103" s="97"/>
      <c r="DF103" s="97"/>
      <c r="DG103" s="97"/>
      <c r="DH103" s="97"/>
      <c r="DI103" s="97"/>
      <c r="DJ103" s="97"/>
      <c r="DK103" s="97"/>
      <c r="DL103" s="97"/>
      <c r="DM103" s="97"/>
      <c r="DN103" s="97"/>
      <c r="DO103" s="97"/>
      <c r="DP103" s="97"/>
      <c r="DQ103" s="97"/>
      <c r="DR103" s="97"/>
      <c r="DS103" s="97"/>
      <c r="DT103" s="97"/>
      <c r="DU103" s="97"/>
      <c r="DV103" s="97"/>
      <c r="DW103" s="97"/>
      <c r="DX103" s="97"/>
      <c r="DY103" s="97"/>
      <c r="DZ103" s="97"/>
      <c r="EA103" s="97"/>
      <c r="EB103" s="97"/>
      <c r="EC103" s="97"/>
      <c r="ED103" s="97"/>
      <c r="EE103" s="97"/>
      <c r="EF103" s="97"/>
      <c r="EG103" s="97"/>
      <c r="EH103" s="97"/>
      <c r="EI103" s="97"/>
      <c r="EJ103" s="97"/>
      <c r="EK103" s="97"/>
      <c r="EL103" s="97"/>
      <c r="EM103" s="97"/>
      <c r="EN103" s="97"/>
      <c r="EO103" s="97"/>
      <c r="EP103" s="97"/>
      <c r="EQ103" s="97"/>
      <c r="ER103" s="97"/>
      <c r="ES103" s="97"/>
      <c r="ET103" s="97"/>
      <c r="EU103" s="97"/>
      <c r="EV103" s="97"/>
      <c r="EW103" s="97"/>
      <c r="EX103" s="97"/>
      <c r="EY103" s="97"/>
      <c r="EZ103" s="97"/>
      <c r="FA103" s="97"/>
      <c r="FB103" s="97"/>
      <c r="FC103" s="97"/>
      <c r="FD103" s="97"/>
      <c r="FE103" s="97"/>
      <c r="FF103" s="97"/>
      <c r="FG103" s="97"/>
      <c r="FH103" s="97"/>
      <c r="FI103" s="97"/>
      <c r="FJ103" s="97"/>
      <c r="FK103" s="97"/>
      <c r="FL103" s="97"/>
      <c r="FM103" s="97"/>
      <c r="FN103" s="97"/>
      <c r="FO103" s="97"/>
      <c r="FP103" s="97"/>
      <c r="FQ103" s="97"/>
      <c r="FR103" s="97"/>
      <c r="FS103" s="97"/>
      <c r="FT103" s="97"/>
      <c r="FU103" s="97"/>
      <c r="FV103" s="97"/>
      <c r="FW103" s="97"/>
      <c r="FX103" s="97"/>
      <c r="FY103" s="97"/>
      <c r="FZ103" s="97"/>
      <c r="GA103" s="97"/>
      <c r="GB103" s="97"/>
      <c r="GC103" s="97"/>
      <c r="GD103" s="97"/>
      <c r="GE103" s="97"/>
      <c r="GF103" s="97"/>
      <c r="GG103" s="97"/>
      <c r="GH103" s="97"/>
      <c r="GI103" s="97"/>
      <c r="GJ103" s="97"/>
      <c r="GK103" s="97"/>
      <c r="GL103" s="97"/>
      <c r="GM103" s="97"/>
      <c r="GN103" s="97"/>
      <c r="GO103" s="97"/>
      <c r="GP103" s="97"/>
      <c r="GQ103" s="97"/>
      <c r="GR103" s="97"/>
      <c r="GS103" s="97"/>
      <c r="GT103" s="97"/>
      <c r="GU103" s="97"/>
      <c r="GV103" s="97"/>
      <c r="GW103" s="97"/>
      <c r="GX103" s="97"/>
      <c r="GY103" s="97"/>
      <c r="GZ103" s="97"/>
      <c r="HA103" s="97"/>
      <c r="HB103" s="97"/>
      <c r="HC103" s="97"/>
      <c r="HD103" s="97"/>
      <c r="HE103" s="97"/>
      <c r="HF103" s="97"/>
      <c r="HG103" s="97"/>
      <c r="HH103" s="97"/>
      <c r="HI103" s="97"/>
      <c r="HJ103" s="97"/>
      <c r="HK103" s="97"/>
      <c r="HL103" s="97"/>
      <c r="HM103" s="97"/>
      <c r="HN103" s="97"/>
      <c r="HO103" s="97"/>
      <c r="HP103" s="97"/>
      <c r="HQ103" s="97"/>
      <c r="HR103" s="97"/>
      <c r="HS103" s="97"/>
      <c r="HT103" s="97"/>
      <c r="HU103" s="97"/>
      <c r="HV103" s="97"/>
      <c r="HW103" s="97"/>
      <c r="HX103" s="97"/>
      <c r="HY103" s="97"/>
      <c r="HZ103" s="97"/>
      <c r="IA103" s="97"/>
      <c r="IB103" s="97"/>
      <c r="IC103" s="97"/>
      <c r="ID103" s="97"/>
      <c r="IE103" s="97"/>
      <c r="IF103" s="97"/>
      <c r="IG103" s="97"/>
      <c r="IH103" s="97"/>
      <c r="II103" s="97"/>
      <c r="IJ103" s="97"/>
      <c r="IK103" s="97"/>
      <c r="IL103" s="97"/>
      <c r="IM103" s="97"/>
      <c r="IN103" s="97"/>
      <c r="IO103" s="97"/>
      <c r="IP103" s="97"/>
    </row>
    <row r="104" spans="1:250">
      <c r="A104" s="1212">
        <v>17</v>
      </c>
      <c r="B104" s="97" t="s">
        <v>1754</v>
      </c>
      <c r="C104" s="107"/>
      <c r="D104" s="97" t="s">
        <v>1755</v>
      </c>
      <c r="E104" s="108" t="s">
        <v>218</v>
      </c>
      <c r="F104" s="106"/>
      <c r="G104" s="466">
        <v>34498</v>
      </c>
      <c r="H104" s="707">
        <v>58718</v>
      </c>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c r="BL104" s="97"/>
      <c r="BM104" s="97"/>
      <c r="BN104" s="97"/>
      <c r="BO104" s="97"/>
      <c r="BP104" s="97"/>
      <c r="BQ104" s="97"/>
      <c r="BR104" s="97"/>
      <c r="BS104" s="97"/>
      <c r="BT104" s="97"/>
      <c r="BU104" s="97"/>
      <c r="BV104" s="97"/>
      <c r="BW104" s="97"/>
      <c r="BX104" s="97"/>
      <c r="BY104" s="97"/>
      <c r="BZ104" s="97"/>
      <c r="CA104" s="97"/>
      <c r="CB104" s="97"/>
      <c r="CC104" s="97"/>
      <c r="CD104" s="97"/>
      <c r="CE104" s="97"/>
      <c r="CF104" s="97"/>
      <c r="CG104" s="97"/>
      <c r="CH104" s="97"/>
      <c r="CI104" s="97"/>
      <c r="CJ104" s="97"/>
      <c r="CK104" s="97"/>
      <c r="CL104" s="97"/>
      <c r="CM104" s="97"/>
      <c r="CN104" s="97"/>
      <c r="CO104" s="97"/>
      <c r="CP104" s="97"/>
      <c r="CQ104" s="97"/>
      <c r="CR104" s="97"/>
      <c r="CS104" s="97"/>
      <c r="CT104" s="97"/>
      <c r="CU104" s="97"/>
      <c r="CV104" s="97"/>
      <c r="CW104" s="97"/>
      <c r="CX104" s="97"/>
      <c r="CY104" s="97"/>
      <c r="CZ104" s="97"/>
      <c r="DA104" s="97"/>
      <c r="DB104" s="97"/>
      <c r="DC104" s="97"/>
      <c r="DD104" s="97"/>
      <c r="DE104" s="97"/>
      <c r="DF104" s="97"/>
      <c r="DG104" s="97"/>
      <c r="DH104" s="97"/>
      <c r="DI104" s="97"/>
      <c r="DJ104" s="97"/>
      <c r="DK104" s="97"/>
      <c r="DL104" s="97"/>
      <c r="DM104" s="97"/>
      <c r="DN104" s="97"/>
      <c r="DO104" s="97"/>
      <c r="DP104" s="97"/>
      <c r="DQ104" s="97"/>
      <c r="DR104" s="97"/>
      <c r="DS104" s="97"/>
      <c r="DT104" s="97"/>
      <c r="DU104" s="97"/>
      <c r="DV104" s="97"/>
      <c r="DW104" s="97"/>
      <c r="DX104" s="97"/>
      <c r="DY104" s="97"/>
      <c r="DZ104" s="97"/>
      <c r="EA104" s="97"/>
      <c r="EB104" s="97"/>
      <c r="EC104" s="97"/>
      <c r="ED104" s="97"/>
      <c r="EE104" s="97"/>
      <c r="EF104" s="97"/>
      <c r="EG104" s="97"/>
      <c r="EH104" s="97"/>
      <c r="EI104" s="97"/>
      <c r="EJ104" s="97"/>
      <c r="EK104" s="97"/>
      <c r="EL104" s="97"/>
      <c r="EM104" s="97"/>
      <c r="EN104" s="97"/>
      <c r="EO104" s="97"/>
      <c r="EP104" s="97"/>
      <c r="EQ104" s="97"/>
      <c r="ER104" s="97"/>
      <c r="ES104" s="97"/>
      <c r="ET104" s="97"/>
      <c r="EU104" s="97"/>
      <c r="EV104" s="97"/>
      <c r="EW104" s="97"/>
      <c r="EX104" s="97"/>
      <c r="EY104" s="97"/>
      <c r="EZ104" s="97"/>
      <c r="FA104" s="97"/>
      <c r="FB104" s="97"/>
      <c r="FC104" s="97"/>
      <c r="FD104" s="97"/>
      <c r="FE104" s="97"/>
      <c r="FF104" s="97"/>
      <c r="FG104" s="97"/>
      <c r="FH104" s="97"/>
      <c r="FI104" s="97"/>
      <c r="FJ104" s="97"/>
      <c r="FK104" s="97"/>
      <c r="FL104" s="97"/>
      <c r="FM104" s="97"/>
      <c r="FN104" s="97"/>
      <c r="FO104" s="97"/>
      <c r="FP104" s="97"/>
      <c r="FQ104" s="97"/>
      <c r="FR104" s="97"/>
      <c r="FS104" s="97"/>
      <c r="FT104" s="97"/>
      <c r="FU104" s="97"/>
      <c r="FV104" s="97"/>
      <c r="FW104" s="97"/>
      <c r="FX104" s="97"/>
      <c r="FY104" s="97"/>
      <c r="FZ104" s="97"/>
      <c r="GA104" s="97"/>
      <c r="GB104" s="97"/>
      <c r="GC104" s="97"/>
      <c r="GD104" s="97"/>
      <c r="GE104" s="97"/>
      <c r="GF104" s="97"/>
      <c r="GG104" s="97"/>
      <c r="GH104" s="97"/>
      <c r="GI104" s="97"/>
      <c r="GJ104" s="97"/>
      <c r="GK104" s="97"/>
      <c r="GL104" s="97"/>
      <c r="GM104" s="97"/>
      <c r="GN104" s="97"/>
      <c r="GO104" s="97"/>
      <c r="GP104" s="97"/>
      <c r="GQ104" s="97"/>
      <c r="GR104" s="97"/>
      <c r="GS104" s="97"/>
      <c r="GT104" s="97"/>
      <c r="GU104" s="97"/>
      <c r="GV104" s="97"/>
      <c r="GW104" s="97"/>
      <c r="GX104" s="97"/>
      <c r="GY104" s="97"/>
      <c r="GZ104" s="97"/>
      <c r="HA104" s="97"/>
      <c r="HB104" s="97"/>
      <c r="HC104" s="97"/>
      <c r="HD104" s="97"/>
      <c r="HE104" s="97"/>
      <c r="HF104" s="97"/>
      <c r="HG104" s="97"/>
      <c r="HH104" s="97"/>
      <c r="HI104" s="97"/>
      <c r="HJ104" s="97"/>
      <c r="HK104" s="97"/>
      <c r="HL104" s="97"/>
      <c r="HM104" s="97"/>
      <c r="HN104" s="97"/>
      <c r="HO104" s="97"/>
      <c r="HP104" s="97"/>
      <c r="HQ104" s="97"/>
      <c r="HR104" s="97"/>
      <c r="HS104" s="97"/>
      <c r="HT104" s="97"/>
      <c r="HU104" s="97"/>
      <c r="HV104" s="97"/>
      <c r="HW104" s="97"/>
      <c r="HX104" s="97"/>
      <c r="HY104" s="97"/>
      <c r="HZ104" s="97"/>
      <c r="IA104" s="97"/>
      <c r="IB104" s="97"/>
      <c r="IC104" s="97"/>
      <c r="ID104" s="97"/>
      <c r="IE104" s="97"/>
      <c r="IF104" s="97"/>
      <c r="IG104" s="97"/>
      <c r="IH104" s="97"/>
      <c r="II104" s="97"/>
      <c r="IJ104" s="97"/>
      <c r="IK104" s="97"/>
      <c r="IL104" s="97"/>
      <c r="IM104" s="97"/>
      <c r="IN104" s="97"/>
      <c r="IO104" s="97"/>
      <c r="IP104" s="97"/>
    </row>
    <row r="105" spans="1:250">
      <c r="A105" s="1212">
        <v>18</v>
      </c>
      <c r="B105" s="97" t="s">
        <v>1756</v>
      </c>
      <c r="C105" s="107"/>
      <c r="D105" s="97" t="s">
        <v>1757</v>
      </c>
      <c r="E105" s="108" t="s">
        <v>218</v>
      </c>
      <c r="F105" s="106"/>
      <c r="G105" s="466">
        <v>39871</v>
      </c>
      <c r="H105" s="707">
        <v>23296</v>
      </c>
    </row>
    <row r="106" spans="1:250">
      <c r="A106" s="1212">
        <v>19</v>
      </c>
      <c r="B106" s="97" t="s">
        <v>676</v>
      </c>
      <c r="C106" s="107"/>
      <c r="D106" s="97" t="s">
        <v>677</v>
      </c>
      <c r="E106" s="108" t="s">
        <v>218</v>
      </c>
      <c r="F106" s="106"/>
      <c r="G106" s="466">
        <v>3387</v>
      </c>
      <c r="H106" s="707">
        <v>179</v>
      </c>
    </row>
    <row r="107" spans="1:250">
      <c r="A107" s="1212">
        <v>20</v>
      </c>
      <c r="B107" s="97" t="s">
        <v>678</v>
      </c>
      <c r="C107" s="107"/>
      <c r="D107" s="97" t="s">
        <v>679</v>
      </c>
      <c r="E107" s="108" t="s">
        <v>218</v>
      </c>
      <c r="F107" s="106" t="s">
        <v>218</v>
      </c>
      <c r="G107" s="466">
        <v>953481</v>
      </c>
      <c r="H107" s="707">
        <v>938575</v>
      </c>
    </row>
    <row r="108" spans="1:250">
      <c r="A108" s="1212">
        <v>21</v>
      </c>
      <c r="B108" s="97" t="s">
        <v>680</v>
      </c>
      <c r="C108" s="107"/>
      <c r="D108" s="97" t="s">
        <v>681</v>
      </c>
      <c r="E108" s="108" t="s">
        <v>218</v>
      </c>
      <c r="F108" s="106" t="s">
        <v>218</v>
      </c>
      <c r="G108" s="466"/>
      <c r="H108" s="707"/>
    </row>
    <row r="109" spans="1:250">
      <c r="A109" s="1212">
        <v>22</v>
      </c>
      <c r="B109" s="97"/>
      <c r="C109" s="107"/>
      <c r="D109" s="97"/>
      <c r="E109" s="108"/>
      <c r="F109" s="106"/>
      <c r="G109" s="466"/>
      <c r="H109" s="707"/>
    </row>
    <row r="110" spans="1:250" ht="15.75" thickBot="1">
      <c r="A110" s="1212">
        <v>23</v>
      </c>
      <c r="B110" s="97"/>
      <c r="C110" s="107"/>
      <c r="D110" s="97" t="s">
        <v>682</v>
      </c>
      <c r="E110" s="108"/>
      <c r="F110" s="106"/>
      <c r="G110" s="842">
        <f>SUM(G90:G108)</f>
        <v>4155521</v>
      </c>
      <c r="H110" s="843">
        <f>SUM(H90:H108)</f>
        <v>3847035</v>
      </c>
    </row>
    <row r="111" spans="1:250" ht="15.75" thickTop="1">
      <c r="A111" s="1212">
        <v>24</v>
      </c>
      <c r="B111" s="97"/>
      <c r="C111" s="107"/>
      <c r="D111" s="97"/>
      <c r="E111" s="108"/>
      <c r="F111" s="106"/>
      <c r="G111" s="466"/>
      <c r="H111" s="707"/>
    </row>
    <row r="112" spans="1:250">
      <c r="A112" s="1212">
        <v>25</v>
      </c>
      <c r="B112" s="97" t="s">
        <v>683</v>
      </c>
      <c r="C112" s="107"/>
      <c r="D112" s="97" t="s">
        <v>684</v>
      </c>
      <c r="E112" s="108"/>
      <c r="F112" s="106" t="s">
        <v>218</v>
      </c>
      <c r="G112" s="466"/>
      <c r="H112" s="707"/>
    </row>
    <row r="113" spans="1:8">
      <c r="A113" s="1212">
        <v>26</v>
      </c>
      <c r="B113" s="97" t="s">
        <v>685</v>
      </c>
      <c r="C113" s="107"/>
      <c r="D113" s="97" t="s">
        <v>686</v>
      </c>
      <c r="E113" s="108" t="s">
        <v>218</v>
      </c>
      <c r="F113" s="106"/>
      <c r="G113" s="466">
        <v>46001</v>
      </c>
      <c r="H113" s="707">
        <v>48130</v>
      </c>
    </row>
    <row r="114" spans="1:8">
      <c r="A114" s="1212">
        <v>27</v>
      </c>
      <c r="B114" s="97" t="s">
        <v>976</v>
      </c>
      <c r="C114" s="107"/>
      <c r="D114" s="97" t="s">
        <v>977</v>
      </c>
      <c r="E114" s="108" t="s">
        <v>218</v>
      </c>
      <c r="F114" s="106"/>
      <c r="G114" s="466">
        <v>156366</v>
      </c>
      <c r="H114" s="707">
        <v>55382</v>
      </c>
    </row>
    <row r="115" spans="1:8">
      <c r="A115" s="1212">
        <v>28</v>
      </c>
      <c r="B115" s="97" t="s">
        <v>978</v>
      </c>
      <c r="C115" s="107"/>
      <c r="D115" s="97" t="s">
        <v>979</v>
      </c>
      <c r="E115" s="108" t="s">
        <v>218</v>
      </c>
      <c r="F115" s="106" t="s">
        <v>218</v>
      </c>
      <c r="G115" s="466">
        <v>22913</v>
      </c>
      <c r="H115" s="707">
        <v>59819</v>
      </c>
    </row>
    <row r="116" spans="1:8">
      <c r="A116" s="1212">
        <v>29</v>
      </c>
      <c r="B116" s="97" t="s">
        <v>980</v>
      </c>
      <c r="C116" s="107"/>
      <c r="D116" s="97" t="s">
        <v>981</v>
      </c>
      <c r="E116" s="108" t="s">
        <v>218</v>
      </c>
      <c r="F116" s="106" t="s">
        <v>218</v>
      </c>
      <c r="G116" s="466">
        <v>45885</v>
      </c>
      <c r="H116" s="707">
        <v>45138</v>
      </c>
    </row>
    <row r="117" spans="1:8">
      <c r="A117" s="1212">
        <v>30</v>
      </c>
      <c r="B117" s="97" t="s">
        <v>982</v>
      </c>
      <c r="C117" s="107"/>
      <c r="D117" s="97" t="s">
        <v>983</v>
      </c>
      <c r="E117" s="108" t="s">
        <v>218</v>
      </c>
      <c r="F117" s="106" t="s">
        <v>218</v>
      </c>
      <c r="G117" s="466"/>
      <c r="H117" s="707"/>
    </row>
    <row r="118" spans="1:8">
      <c r="A118" s="1212">
        <v>31</v>
      </c>
      <c r="B118" s="97"/>
      <c r="C118" s="107"/>
      <c r="D118" s="97"/>
      <c r="E118" s="108"/>
      <c r="F118" s="106"/>
      <c r="G118" s="466"/>
      <c r="H118" s="707"/>
    </row>
    <row r="119" spans="1:8" ht="15.75" thickBot="1">
      <c r="A119" s="1212">
        <v>32</v>
      </c>
      <c r="B119" s="97"/>
      <c r="C119" s="107"/>
      <c r="D119" s="97" t="s">
        <v>984</v>
      </c>
      <c r="E119" s="108"/>
      <c r="F119" s="106"/>
      <c r="G119" s="842">
        <f>SUM(G112:G117)</f>
        <v>271165</v>
      </c>
      <c r="H119" s="843">
        <f>SUM(H112:H117)</f>
        <v>208469</v>
      </c>
    </row>
    <row r="120" spans="1:8" ht="15.75" thickTop="1">
      <c r="A120" s="1212">
        <v>33</v>
      </c>
      <c r="B120" s="97"/>
      <c r="C120" s="107"/>
      <c r="D120" s="97"/>
      <c r="E120" s="108"/>
      <c r="F120" s="106"/>
      <c r="G120" s="466"/>
      <c r="H120" s="707"/>
    </row>
    <row r="121" spans="1:8">
      <c r="A121" s="1212">
        <v>34</v>
      </c>
      <c r="B121" s="97" t="s">
        <v>985</v>
      </c>
      <c r="C121" s="107"/>
      <c r="D121" s="97" t="s">
        <v>986</v>
      </c>
      <c r="E121" s="108" t="s">
        <v>218</v>
      </c>
      <c r="F121" s="106" t="s">
        <v>218</v>
      </c>
      <c r="G121" s="466">
        <v>641317</v>
      </c>
      <c r="H121" s="707">
        <v>583741</v>
      </c>
    </row>
    <row r="122" spans="1:8">
      <c r="A122" s="1212">
        <v>35</v>
      </c>
      <c r="B122" s="97"/>
      <c r="C122" s="107"/>
      <c r="D122" s="97"/>
      <c r="E122" s="108"/>
      <c r="F122" s="106"/>
      <c r="G122" s="466"/>
      <c r="H122" s="707"/>
    </row>
    <row r="123" spans="1:8">
      <c r="A123" s="1212">
        <v>36</v>
      </c>
      <c r="B123" s="97" t="s">
        <v>987</v>
      </c>
      <c r="C123" s="107"/>
      <c r="D123" s="97" t="s">
        <v>988</v>
      </c>
      <c r="E123" s="108" t="s">
        <v>218</v>
      </c>
      <c r="F123" s="106" t="s">
        <v>218</v>
      </c>
      <c r="G123" s="466">
        <v>8583</v>
      </c>
      <c r="H123" s="707">
        <v>8583</v>
      </c>
    </row>
    <row r="124" spans="1:8">
      <c r="A124" s="1212">
        <v>37</v>
      </c>
      <c r="B124" s="97"/>
      <c r="C124" s="107"/>
      <c r="D124" s="97"/>
      <c r="E124" s="108"/>
      <c r="F124" s="106"/>
      <c r="G124" s="466"/>
      <c r="H124" s="707"/>
    </row>
    <row r="125" spans="1:8" ht="15.75" thickBot="1">
      <c r="A125" s="1213">
        <v>38</v>
      </c>
      <c r="B125" s="97"/>
      <c r="C125" s="107"/>
      <c r="D125" s="97" t="s">
        <v>989</v>
      </c>
      <c r="E125" s="108"/>
      <c r="F125" s="106"/>
      <c r="G125" s="842">
        <f>SUM(G121:G123)</f>
        <v>649900</v>
      </c>
      <c r="H125" s="843">
        <f>SUM(H121:H123)</f>
        <v>592324</v>
      </c>
    </row>
    <row r="126" spans="1:8" ht="15.75" thickTop="1">
      <c r="A126" s="1213">
        <v>39</v>
      </c>
      <c r="B126" s="97"/>
      <c r="C126" s="107"/>
      <c r="D126" s="97"/>
      <c r="E126" s="108"/>
      <c r="F126" s="106"/>
      <c r="G126" s="466"/>
      <c r="H126" s="707"/>
    </row>
    <row r="127" spans="1:8">
      <c r="A127" s="1213">
        <v>40</v>
      </c>
      <c r="B127" s="97" t="s">
        <v>990</v>
      </c>
      <c r="C127" s="107"/>
      <c r="D127" s="97" t="s">
        <v>1353</v>
      </c>
      <c r="E127" s="108" t="s">
        <v>218</v>
      </c>
      <c r="F127" s="106" t="s">
        <v>218</v>
      </c>
      <c r="G127" s="466"/>
      <c r="H127" s="707"/>
    </row>
    <row r="128" spans="1:8">
      <c r="A128" s="1213">
        <v>41</v>
      </c>
      <c r="B128" s="97" t="s">
        <v>25</v>
      </c>
      <c r="C128" s="107"/>
      <c r="D128" s="97" t="s">
        <v>26</v>
      </c>
      <c r="E128" s="108" t="s">
        <v>218</v>
      </c>
      <c r="F128" s="106" t="s">
        <v>218</v>
      </c>
      <c r="G128" s="466">
        <v>10821</v>
      </c>
      <c r="H128" s="707">
        <v>14820</v>
      </c>
    </row>
    <row r="129" spans="1:8">
      <c r="A129" s="1213">
        <v>42</v>
      </c>
      <c r="B129" s="97" t="s">
        <v>27</v>
      </c>
      <c r="C129" s="107"/>
      <c r="D129" s="97" t="s">
        <v>28</v>
      </c>
      <c r="E129" s="108" t="s">
        <v>218</v>
      </c>
      <c r="F129" s="106" t="s">
        <v>218</v>
      </c>
      <c r="G129" s="466"/>
      <c r="H129" s="707"/>
    </row>
    <row r="130" spans="1:8">
      <c r="A130" s="1212">
        <v>43</v>
      </c>
      <c r="B130" s="97"/>
      <c r="C130" s="107"/>
      <c r="D130" s="97"/>
      <c r="E130" s="108"/>
      <c r="F130" s="106"/>
      <c r="G130" s="466"/>
      <c r="H130" s="707"/>
    </row>
    <row r="131" spans="1:8" ht="15.75" thickBot="1">
      <c r="A131" s="1212">
        <v>44</v>
      </c>
      <c r="B131" s="97"/>
      <c r="C131" s="107"/>
      <c r="D131" s="97" t="s">
        <v>29</v>
      </c>
      <c r="E131" s="108"/>
      <c r="F131" s="106"/>
      <c r="G131" s="842">
        <f>SUM(G127:G129)</f>
        <v>10821</v>
      </c>
      <c r="H131" s="843">
        <f>SUM(H127:H129)</f>
        <v>14820</v>
      </c>
    </row>
    <row r="132" spans="1:8" ht="15.75" thickTop="1">
      <c r="A132" s="1212">
        <v>45</v>
      </c>
      <c r="B132" s="97"/>
      <c r="C132" s="107"/>
      <c r="D132" s="97"/>
      <c r="E132" s="108"/>
      <c r="F132" s="106"/>
      <c r="G132" s="466"/>
      <c r="H132" s="707"/>
    </row>
    <row r="133" spans="1:8">
      <c r="A133" s="1212">
        <v>46</v>
      </c>
      <c r="B133" s="97" t="s">
        <v>30</v>
      </c>
      <c r="C133" s="107"/>
      <c r="D133" s="97" t="s">
        <v>31</v>
      </c>
      <c r="E133" s="108" t="s">
        <v>218</v>
      </c>
      <c r="F133" s="106" t="s">
        <v>218</v>
      </c>
      <c r="G133" s="466">
        <v>533586</v>
      </c>
      <c r="H133" s="707">
        <v>562054</v>
      </c>
    </row>
    <row r="134" spans="1:8">
      <c r="A134" s="1212">
        <v>47</v>
      </c>
      <c r="B134" s="97"/>
      <c r="C134" s="107"/>
      <c r="D134" s="97"/>
      <c r="E134" s="108"/>
      <c r="F134" s="106"/>
      <c r="G134" s="466"/>
      <c r="H134" s="707"/>
    </row>
    <row r="135" spans="1:8">
      <c r="A135" s="1212">
        <v>48</v>
      </c>
      <c r="B135" s="97" t="s">
        <v>32</v>
      </c>
      <c r="C135" s="107"/>
      <c r="D135" s="97" t="s">
        <v>33</v>
      </c>
      <c r="E135" s="108" t="s">
        <v>218</v>
      </c>
      <c r="F135" s="106" t="s">
        <v>218</v>
      </c>
      <c r="G135" s="466"/>
      <c r="H135" s="707"/>
    </row>
    <row r="136" spans="1:8">
      <c r="A136" s="1212">
        <v>49</v>
      </c>
      <c r="B136" s="97" t="s">
        <v>34</v>
      </c>
      <c r="C136" s="107"/>
      <c r="D136" s="97" t="s">
        <v>35</v>
      </c>
      <c r="E136" s="108" t="s">
        <v>218</v>
      </c>
      <c r="F136" s="106" t="s">
        <v>218</v>
      </c>
      <c r="G136" s="466">
        <v>71489</v>
      </c>
      <c r="H136" s="707">
        <v>72678</v>
      </c>
    </row>
    <row r="137" spans="1:8">
      <c r="A137" s="1212">
        <v>50</v>
      </c>
      <c r="B137" s="97" t="s">
        <v>36</v>
      </c>
      <c r="C137" s="107"/>
      <c r="D137" s="97" t="s">
        <v>144</v>
      </c>
      <c r="E137" s="108" t="s">
        <v>218</v>
      </c>
      <c r="F137" s="106" t="s">
        <v>218</v>
      </c>
      <c r="G137" s="466"/>
      <c r="H137" s="707"/>
    </row>
    <row r="138" spans="1:8">
      <c r="A138" s="1212">
        <v>51</v>
      </c>
      <c r="B138" s="97" t="s">
        <v>145</v>
      </c>
      <c r="C138" s="107"/>
      <c r="D138" s="97" t="s">
        <v>146</v>
      </c>
      <c r="E138" s="108" t="s">
        <v>218</v>
      </c>
      <c r="F138" s="106" t="s">
        <v>218</v>
      </c>
      <c r="G138" s="466">
        <f>2059052+56809</f>
        <v>2115861</v>
      </c>
      <c r="H138" s="707">
        <v>2038248</v>
      </c>
    </row>
    <row r="139" spans="1:8">
      <c r="A139" s="1212">
        <v>52</v>
      </c>
      <c r="B139" s="97" t="s">
        <v>147</v>
      </c>
      <c r="C139" s="107"/>
      <c r="D139" s="97" t="s">
        <v>148</v>
      </c>
      <c r="E139" s="108" t="s">
        <v>218</v>
      </c>
      <c r="F139" s="106" t="s">
        <v>218</v>
      </c>
      <c r="G139" s="466">
        <v>5722</v>
      </c>
      <c r="H139" s="707">
        <v>5722</v>
      </c>
    </row>
    <row r="140" spans="1:8">
      <c r="A140" s="1212">
        <v>53</v>
      </c>
      <c r="B140" s="97" t="s">
        <v>149</v>
      </c>
      <c r="C140" s="107"/>
      <c r="D140" s="97" t="s">
        <v>625</v>
      </c>
      <c r="E140" s="108" t="s">
        <v>218</v>
      </c>
      <c r="F140" s="106" t="s">
        <v>218</v>
      </c>
      <c r="G140" s="466">
        <v>2258</v>
      </c>
      <c r="H140" s="707">
        <v>456</v>
      </c>
    </row>
    <row r="141" spans="1:8">
      <c r="A141" s="1212">
        <v>54</v>
      </c>
      <c r="B141" s="97" t="s">
        <v>626</v>
      </c>
      <c r="C141" s="107"/>
      <c r="D141" s="97" t="s">
        <v>627</v>
      </c>
      <c r="E141" s="108" t="s">
        <v>218</v>
      </c>
      <c r="F141" s="106" t="s">
        <v>218</v>
      </c>
      <c r="G141" s="466">
        <v>46779</v>
      </c>
      <c r="H141" s="707">
        <v>59006</v>
      </c>
    </row>
    <row r="142" spans="1:8">
      <c r="A142" s="1212">
        <v>55</v>
      </c>
      <c r="B142" s="97"/>
      <c r="C142" s="107"/>
      <c r="D142" s="97"/>
      <c r="E142" s="108"/>
      <c r="F142" s="106"/>
      <c r="G142" s="466"/>
      <c r="H142" s="707"/>
    </row>
    <row r="143" spans="1:8">
      <c r="A143" s="1212">
        <v>56</v>
      </c>
      <c r="B143" s="97" t="s">
        <v>628</v>
      </c>
      <c r="C143" s="107"/>
      <c r="D143" s="97" t="s">
        <v>629</v>
      </c>
      <c r="E143" s="108" t="s">
        <v>218</v>
      </c>
      <c r="F143" s="106" t="s">
        <v>218</v>
      </c>
      <c r="G143" s="466"/>
      <c r="H143" s="707"/>
    </row>
    <row r="144" spans="1:8">
      <c r="A144" s="1212">
        <v>57</v>
      </c>
      <c r="B144" s="97"/>
      <c r="C144" s="107"/>
      <c r="D144" s="97"/>
      <c r="E144" s="108"/>
      <c r="F144" s="106"/>
      <c r="G144" s="466"/>
      <c r="H144" s="707"/>
    </row>
    <row r="145" spans="1:8">
      <c r="A145" s="1212">
        <v>58</v>
      </c>
      <c r="B145" s="97" t="s">
        <v>630</v>
      </c>
      <c r="C145" s="107"/>
      <c r="D145" s="97" t="s">
        <v>631</v>
      </c>
      <c r="E145" s="108" t="s">
        <v>218</v>
      </c>
      <c r="F145" s="106" t="s">
        <v>218</v>
      </c>
      <c r="G145" s="466"/>
      <c r="H145" s="707"/>
    </row>
    <row r="146" spans="1:8">
      <c r="A146" s="1212">
        <v>59</v>
      </c>
      <c r="B146" s="97" t="s">
        <v>632</v>
      </c>
      <c r="C146" s="107"/>
      <c r="D146" s="97" t="s">
        <v>633</v>
      </c>
      <c r="E146" s="108" t="s">
        <v>218</v>
      </c>
      <c r="F146" s="106" t="s">
        <v>218</v>
      </c>
      <c r="G146" s="466"/>
      <c r="H146" s="707"/>
    </row>
    <row r="147" spans="1:8">
      <c r="A147" s="1212">
        <v>60</v>
      </c>
      <c r="B147" s="97" t="s">
        <v>634</v>
      </c>
      <c r="C147" s="107"/>
      <c r="D147" s="97" t="s">
        <v>635</v>
      </c>
      <c r="E147" s="108" t="s">
        <v>218</v>
      </c>
      <c r="F147" s="106" t="s">
        <v>218</v>
      </c>
      <c r="G147" s="466">
        <v>-2074230</v>
      </c>
      <c r="H147" s="707">
        <v>-2002250</v>
      </c>
    </row>
    <row r="148" spans="1:8">
      <c r="A148" s="1212">
        <v>61</v>
      </c>
      <c r="B148" s="97"/>
      <c r="C148" s="107"/>
      <c r="D148" s="97"/>
      <c r="E148" s="108"/>
      <c r="F148" s="106"/>
      <c r="G148" s="466"/>
      <c r="H148" s="707"/>
    </row>
    <row r="149" spans="1:8">
      <c r="A149" s="1212">
        <v>62</v>
      </c>
      <c r="B149" s="97" t="s">
        <v>636</v>
      </c>
      <c r="C149" s="107"/>
      <c r="D149" s="97" t="s">
        <v>637</v>
      </c>
      <c r="E149" s="108" t="s">
        <v>218</v>
      </c>
      <c r="F149" s="106" t="s">
        <v>218</v>
      </c>
      <c r="G149" s="466">
        <v>-143328</v>
      </c>
      <c r="H149" s="707">
        <v>-142842</v>
      </c>
    </row>
    <row r="150" spans="1:8">
      <c r="A150" s="1212">
        <v>63</v>
      </c>
      <c r="B150" s="97"/>
      <c r="C150" s="107"/>
      <c r="D150" s="97"/>
      <c r="E150" s="108"/>
      <c r="F150" s="106"/>
      <c r="G150" s="466"/>
      <c r="H150" s="707"/>
    </row>
    <row r="151" spans="1:8" ht="15.75" thickBot="1">
      <c r="A151" s="1212">
        <v>64</v>
      </c>
      <c r="B151" s="97"/>
      <c r="C151" s="107"/>
      <c r="D151" s="97" t="s">
        <v>638</v>
      </c>
      <c r="E151" s="108"/>
      <c r="F151" s="106"/>
      <c r="G151" s="842">
        <f>SUM(G133:G149)</f>
        <v>558137</v>
      </c>
      <c r="H151" s="843">
        <f>SUM(H133:H149)</f>
        <v>593072</v>
      </c>
    </row>
    <row r="152" spans="1:8" ht="15.75" thickTop="1">
      <c r="A152" s="1212">
        <v>65</v>
      </c>
      <c r="B152" s="97"/>
      <c r="C152" s="107"/>
      <c r="D152" s="97"/>
      <c r="E152" s="108"/>
      <c r="F152" s="106"/>
      <c r="G152" s="161"/>
      <c r="H152" s="98"/>
    </row>
    <row r="153" spans="1:8" ht="15.75" thickBot="1">
      <c r="A153" s="483">
        <v>66</v>
      </c>
      <c r="B153" s="112"/>
      <c r="C153" s="113"/>
      <c r="D153" s="111" t="s">
        <v>639</v>
      </c>
      <c r="E153" s="114"/>
      <c r="F153" s="111"/>
      <c r="G153" s="855">
        <f>G88+G110+G119+G125+G131+G151</f>
        <v>23133957</v>
      </c>
      <c r="H153" s="856">
        <f>H88+H110+H119+H125+H131+H151</f>
        <v>19896330</v>
      </c>
    </row>
    <row r="154" spans="1:8" ht="16.5" thickTop="1" thickBot="1">
      <c r="A154" s="178"/>
      <c r="B154" s="124"/>
      <c r="C154" s="124"/>
      <c r="D154" s="124"/>
      <c r="E154" s="124"/>
      <c r="F154" s="124"/>
      <c r="G154" s="124"/>
      <c r="H154" s="127"/>
    </row>
    <row r="155" spans="1:8">
      <c r="H155" s="849" t="s">
        <v>1564</v>
      </c>
    </row>
    <row r="156" spans="1:8">
      <c r="A156" s="130" t="s">
        <v>640</v>
      </c>
      <c r="B156" s="149"/>
      <c r="C156" s="149"/>
      <c r="D156" s="149"/>
      <c r="E156" s="149"/>
      <c r="F156" s="149"/>
      <c r="G156" s="149"/>
      <c r="H156" s="149"/>
    </row>
    <row r="172" spans="4:6">
      <c r="D172" s="122"/>
      <c r="E172" s="122"/>
      <c r="F172" s="122"/>
    </row>
    <row r="173" spans="4:6">
      <c r="D173" s="122"/>
      <c r="E173" s="122"/>
      <c r="F173" s="122"/>
    </row>
    <row r="174" spans="4:6">
      <c r="D174" s="122"/>
      <c r="E174" s="122"/>
      <c r="F174" s="122"/>
    </row>
    <row r="175" spans="4:6">
      <c r="D175" s="122"/>
      <c r="E175" s="122"/>
      <c r="F175" s="122"/>
    </row>
    <row r="176" spans="4:6">
      <c r="D176" s="122"/>
      <c r="E176" s="122"/>
      <c r="F176" s="122"/>
    </row>
    <row r="177" spans="4:6">
      <c r="D177" s="122"/>
      <c r="E177" s="122"/>
      <c r="F177" s="122"/>
    </row>
    <row r="179" spans="4:6">
      <c r="D179" s="122"/>
      <c r="E179" s="122"/>
      <c r="F179" s="122"/>
    </row>
    <row r="180" spans="4:6">
      <c r="D180" s="122"/>
      <c r="E180" s="122"/>
      <c r="F180" s="122"/>
    </row>
    <row r="181" spans="4:6">
      <c r="D181" s="122"/>
      <c r="E181" s="122"/>
      <c r="F181" s="122"/>
    </row>
    <row r="182" spans="4:6">
      <c r="D182" s="122"/>
      <c r="E182" s="122"/>
      <c r="F182" s="122"/>
    </row>
    <row r="183" spans="4:6">
      <c r="D183" s="122"/>
      <c r="E183" s="122"/>
      <c r="F183" s="122"/>
    </row>
    <row r="184" spans="4:6">
      <c r="D184" s="122"/>
      <c r="E184" s="122"/>
      <c r="F184" s="122"/>
    </row>
    <row r="187" spans="4:6">
      <c r="D187" s="122"/>
      <c r="E187" s="122"/>
      <c r="F187" s="122"/>
    </row>
    <row r="188" spans="4:6">
      <c r="D188" s="122"/>
      <c r="E188" s="122"/>
      <c r="F188" s="122"/>
    </row>
    <row r="189" spans="4:6">
      <c r="D189" s="122"/>
      <c r="E189" s="122"/>
      <c r="F189" s="122"/>
    </row>
    <row r="190" spans="4:6">
      <c r="D190" s="122"/>
      <c r="E190" s="122"/>
      <c r="F190" s="122"/>
    </row>
    <row r="191" spans="4:6">
      <c r="D191" s="122"/>
      <c r="E191" s="122"/>
      <c r="F191" s="122"/>
    </row>
    <row r="192" spans="4:6">
      <c r="D192" s="122"/>
      <c r="E192" s="122"/>
      <c r="F192" s="122"/>
    </row>
    <row r="195" spans="4:6">
      <c r="D195" s="122"/>
      <c r="E195" s="122"/>
      <c r="F195" s="122"/>
    </row>
    <row r="196" spans="4:6">
      <c r="D196" s="122"/>
      <c r="E196" s="122"/>
      <c r="F196" s="122"/>
    </row>
    <row r="197" spans="4:6">
      <c r="D197" s="122"/>
      <c r="E197" s="122"/>
      <c r="F197" s="122"/>
    </row>
    <row r="198" spans="4:6">
      <c r="D198" s="122"/>
      <c r="E198" s="122"/>
      <c r="F198" s="122"/>
    </row>
    <row r="199" spans="4:6">
      <c r="D199" s="122"/>
      <c r="E199" s="122"/>
      <c r="F199" s="122"/>
    </row>
    <row r="200" spans="4:6">
      <c r="D200" s="122"/>
      <c r="E200" s="122"/>
      <c r="F200" s="122"/>
    </row>
  </sheetData>
  <phoneticPr fontId="43" type="noConversion"/>
  <printOptions horizontalCentered="1" verticalCentered="1"/>
  <pageMargins left="0.5" right="0.5" top="0.5" bottom="0.5" header="0.5" footer="0.5"/>
  <pageSetup scale="58" fitToHeight="2" orientation="portrait" r:id="rId1"/>
  <headerFooter alignWithMargins="0"/>
  <rowBreaks count="1" manualBreakCount="1">
    <brk id="80" max="65535" man="1"/>
  </rowBreaks>
</worksheet>
</file>

<file path=xl/worksheets/sheet29.xml><?xml version="1.0" encoding="utf-8"?>
<worksheet xmlns="http://schemas.openxmlformats.org/spreadsheetml/2006/main" xmlns:r="http://schemas.openxmlformats.org/officeDocument/2006/relationships">
  <sheetPr transitionEvaluation="1">
    <tabColor rgb="FFFFFF00"/>
    <pageSetUpPr fitToPage="1"/>
  </sheetPr>
  <dimension ref="A1:J59"/>
  <sheetViews>
    <sheetView workbookViewId="0"/>
  </sheetViews>
  <sheetFormatPr defaultColWidth="11.44140625" defaultRowHeight="15"/>
  <cols>
    <col min="1" max="1" width="4.77734375" customWidth="1"/>
    <col min="2" max="2" width="37.77734375" customWidth="1"/>
    <col min="3" max="10" width="13.77734375" customWidth="1"/>
  </cols>
  <sheetData>
    <row r="1" spans="1:10" ht="15.75" thickBot="1">
      <c r="B1" t="str">
        <f>'Read Me First'!D50</f>
        <v>Village of Fairport</v>
      </c>
      <c r="H1" t="str">
        <f>'Read Me First'!C52</f>
        <v>Year Ended 5/31/2014</v>
      </c>
    </row>
    <row r="2" spans="1:10">
      <c r="A2" s="58"/>
      <c r="B2" s="59"/>
      <c r="C2" s="59"/>
      <c r="D2" s="59"/>
      <c r="E2" s="59"/>
      <c r="F2" s="59"/>
      <c r="G2" s="59"/>
      <c r="H2" s="59"/>
      <c r="I2" s="59"/>
      <c r="J2" s="60"/>
    </row>
    <row r="3" spans="1:10" ht="15.75">
      <c r="A3" s="406" t="s">
        <v>641</v>
      </c>
      <c r="B3" s="2"/>
      <c r="C3" s="77"/>
      <c r="D3" s="77"/>
      <c r="E3" s="77"/>
      <c r="F3" s="77"/>
      <c r="G3" s="77"/>
      <c r="H3" s="77"/>
      <c r="I3" s="77"/>
      <c r="J3" s="407"/>
    </row>
    <row r="4" spans="1:10">
      <c r="A4" s="408"/>
      <c r="B4" s="409"/>
      <c r="C4" s="409"/>
      <c r="D4" s="409"/>
      <c r="E4" s="409"/>
      <c r="F4" s="409"/>
      <c r="G4" s="409"/>
      <c r="H4" s="409"/>
      <c r="I4" s="409"/>
      <c r="J4" s="413"/>
    </row>
    <row r="5" spans="1:10">
      <c r="A5" s="411"/>
      <c r="B5" s="74"/>
      <c r="C5" s="74"/>
      <c r="D5" s="74"/>
      <c r="E5" s="74"/>
      <c r="F5" s="74"/>
      <c r="G5" s="74"/>
      <c r="H5" s="74"/>
      <c r="I5" s="74"/>
      <c r="J5" s="412"/>
    </row>
    <row r="6" spans="1:10">
      <c r="A6" s="411"/>
      <c r="B6" s="74" t="s">
        <v>957</v>
      </c>
      <c r="C6" s="74"/>
      <c r="D6" s="74"/>
      <c r="E6" s="74"/>
      <c r="F6" s="74"/>
      <c r="G6" s="74"/>
      <c r="H6" s="74"/>
      <c r="I6" s="74"/>
      <c r="J6" s="412"/>
    </row>
    <row r="7" spans="1:10">
      <c r="A7" s="857"/>
      <c r="B7" s="858" t="s">
        <v>381</v>
      </c>
      <c r="C7" s="858"/>
      <c r="D7" s="858"/>
      <c r="E7" s="858"/>
      <c r="F7" s="858"/>
      <c r="G7" s="858"/>
      <c r="H7" s="858"/>
      <c r="I7" s="858"/>
      <c r="J7" s="859"/>
    </row>
    <row r="8" spans="1:10">
      <c r="A8" s="857"/>
      <c r="B8" s="74" t="s">
        <v>958</v>
      </c>
      <c r="C8" s="858"/>
      <c r="D8" s="858"/>
      <c r="E8" s="858"/>
      <c r="F8" s="858"/>
      <c r="G8" s="858"/>
      <c r="H8" s="858"/>
      <c r="I8" s="858"/>
      <c r="J8" s="859"/>
    </row>
    <row r="9" spans="1:10">
      <c r="A9" s="857"/>
      <c r="B9" s="858" t="s">
        <v>381</v>
      </c>
      <c r="C9" s="858"/>
      <c r="D9" s="858"/>
      <c r="E9" s="858"/>
      <c r="F9" s="858"/>
      <c r="G9" s="858"/>
      <c r="H9" s="858"/>
      <c r="I9" s="858"/>
      <c r="J9" s="859"/>
    </row>
    <row r="10" spans="1:10">
      <c r="A10" s="857"/>
      <c r="B10" s="74" t="s">
        <v>644</v>
      </c>
      <c r="C10" s="858"/>
      <c r="D10" s="858"/>
      <c r="E10" s="858"/>
      <c r="F10" s="858"/>
      <c r="G10" s="858"/>
      <c r="H10" s="858"/>
      <c r="I10" s="858"/>
      <c r="J10" s="859"/>
    </row>
    <row r="11" spans="1:10">
      <c r="A11" s="857"/>
      <c r="B11" s="858" t="s">
        <v>381</v>
      </c>
      <c r="C11" s="858"/>
      <c r="D11" s="858"/>
      <c r="E11" s="858"/>
      <c r="F11" s="858"/>
      <c r="G11" s="858"/>
      <c r="H11" s="858"/>
      <c r="I11" s="858"/>
      <c r="J11" s="859"/>
    </row>
    <row r="12" spans="1:10">
      <c r="A12" s="860"/>
      <c r="B12" s="861" t="s">
        <v>381</v>
      </c>
      <c r="C12" s="862" t="s">
        <v>645</v>
      </c>
      <c r="D12" s="698"/>
      <c r="E12" s="698"/>
      <c r="F12" s="863"/>
      <c r="G12" s="698" t="s">
        <v>646</v>
      </c>
      <c r="H12" s="698"/>
      <c r="I12" s="698"/>
      <c r="J12" s="699"/>
    </row>
    <row r="13" spans="1:10">
      <c r="A13" s="430"/>
      <c r="B13" s="864" t="s">
        <v>381</v>
      </c>
      <c r="C13" s="681"/>
      <c r="D13" s="667" t="s">
        <v>647</v>
      </c>
      <c r="E13" s="77"/>
      <c r="F13" s="681"/>
      <c r="G13" s="681"/>
      <c r="H13" s="667" t="s">
        <v>648</v>
      </c>
      <c r="I13" s="77"/>
      <c r="J13" s="865"/>
    </row>
    <row r="14" spans="1:10">
      <c r="A14" s="430"/>
      <c r="B14" s="864"/>
      <c r="C14" s="668" t="s">
        <v>649</v>
      </c>
      <c r="D14" s="676" t="s">
        <v>650</v>
      </c>
      <c r="E14" s="421"/>
      <c r="F14" s="681"/>
      <c r="G14" s="668" t="s">
        <v>649</v>
      </c>
      <c r="H14" s="676" t="s">
        <v>650</v>
      </c>
      <c r="I14" s="421"/>
      <c r="J14" s="865"/>
    </row>
    <row r="15" spans="1:10">
      <c r="A15" s="430" t="s">
        <v>651</v>
      </c>
      <c r="B15" s="666" t="s">
        <v>205</v>
      </c>
      <c r="C15" s="668" t="s">
        <v>652</v>
      </c>
      <c r="D15" s="681" t="s">
        <v>381</v>
      </c>
      <c r="E15" s="681" t="s">
        <v>381</v>
      </c>
      <c r="F15" s="668" t="s">
        <v>1475</v>
      </c>
      <c r="G15" s="668" t="s">
        <v>652</v>
      </c>
      <c r="H15" s="681"/>
      <c r="I15" s="681"/>
      <c r="J15" s="671" t="s">
        <v>1475</v>
      </c>
    </row>
    <row r="16" spans="1:10">
      <c r="A16" s="430" t="s">
        <v>1471</v>
      </c>
      <c r="B16" s="666" t="s">
        <v>381</v>
      </c>
      <c r="C16" s="681" t="s">
        <v>381</v>
      </c>
      <c r="D16" s="681" t="s">
        <v>381</v>
      </c>
      <c r="E16" s="681" t="s">
        <v>381</v>
      </c>
      <c r="F16" s="681"/>
      <c r="G16" s="681"/>
      <c r="H16" s="681"/>
      <c r="I16" s="681"/>
      <c r="J16" s="865"/>
    </row>
    <row r="17" spans="1:10">
      <c r="A17" s="721"/>
      <c r="B17" s="675" t="s">
        <v>1574</v>
      </c>
      <c r="C17" s="866" t="s">
        <v>1575</v>
      </c>
      <c r="D17" s="866" t="s">
        <v>1576</v>
      </c>
      <c r="E17" s="676" t="s">
        <v>1577</v>
      </c>
      <c r="F17" s="866" t="s">
        <v>1578</v>
      </c>
      <c r="G17" s="866" t="s">
        <v>2102</v>
      </c>
      <c r="H17" s="866" t="s">
        <v>2103</v>
      </c>
      <c r="I17" s="866" t="s">
        <v>2104</v>
      </c>
      <c r="J17" s="678" t="s">
        <v>1688</v>
      </c>
    </row>
    <row r="18" spans="1:10">
      <c r="A18" s="867">
        <v>1</v>
      </c>
      <c r="B18" s="868" t="s">
        <v>653</v>
      </c>
      <c r="C18" s="1405">
        <v>19119953</v>
      </c>
      <c r="D18" s="869"/>
      <c r="E18" s="869"/>
      <c r="F18" s="1405">
        <f>C18+D18+E18</f>
        <v>19119953</v>
      </c>
      <c r="G18" s="869"/>
      <c r="H18" s="869"/>
      <c r="I18" s="869"/>
      <c r="J18" s="870">
        <f>G18+H18+I18</f>
        <v>0</v>
      </c>
    </row>
    <row r="19" spans="1:10">
      <c r="A19" s="867">
        <v>2</v>
      </c>
      <c r="B19" s="868" t="s">
        <v>654</v>
      </c>
      <c r="C19" s="1406"/>
      <c r="D19" s="871"/>
      <c r="E19" s="871"/>
      <c r="F19" s="1406"/>
      <c r="G19" s="871"/>
      <c r="H19" s="871"/>
      <c r="I19" s="871"/>
      <c r="J19" s="872" t="s">
        <v>381</v>
      </c>
    </row>
    <row r="20" spans="1:10">
      <c r="A20" s="867">
        <v>3</v>
      </c>
      <c r="B20" s="868" t="s">
        <v>163</v>
      </c>
      <c r="C20" s="1407">
        <f>'306307'!G64+'306307'!G71+'306307'!G107+'306307'!G116+'306307'!G141+'306307'!G149</f>
        <v>1368690</v>
      </c>
      <c r="D20" s="873"/>
      <c r="E20" s="873"/>
      <c r="F20" s="1407">
        <f t="shared" ref="F20:F29" si="0">C20+D20+E20</f>
        <v>1368690</v>
      </c>
      <c r="G20" s="873"/>
      <c r="H20" s="873"/>
      <c r="I20" s="873"/>
      <c r="J20" s="390">
        <f t="shared" ref="J20:J29" si="1">G20+H20+I20</f>
        <v>0</v>
      </c>
    </row>
    <row r="21" spans="1:10">
      <c r="A21" s="867">
        <v>4</v>
      </c>
      <c r="B21" s="868" t="s">
        <v>164</v>
      </c>
      <c r="C21" s="1407"/>
      <c r="D21" s="873"/>
      <c r="E21" s="873"/>
      <c r="F21" s="1407">
        <f t="shared" si="0"/>
        <v>0</v>
      </c>
      <c r="G21" s="873"/>
      <c r="H21" s="873"/>
      <c r="I21" s="873"/>
      <c r="J21" s="390">
        <f t="shared" si="1"/>
        <v>0</v>
      </c>
    </row>
    <row r="22" spans="1:10">
      <c r="A22" s="867">
        <v>5</v>
      </c>
      <c r="B22" s="868" t="s">
        <v>165</v>
      </c>
      <c r="C22" s="1407">
        <f>3073+224513</f>
        <v>227586</v>
      </c>
      <c r="D22" s="873"/>
      <c r="E22" s="873"/>
      <c r="F22" s="1407">
        <f t="shared" si="0"/>
        <v>227586</v>
      </c>
      <c r="G22" s="873"/>
      <c r="H22" s="873"/>
      <c r="I22" s="873"/>
      <c r="J22" s="390">
        <f t="shared" si="1"/>
        <v>0</v>
      </c>
    </row>
    <row r="23" spans="1:10">
      <c r="A23" s="867">
        <v>6</v>
      </c>
      <c r="B23" s="868" t="s">
        <v>166</v>
      </c>
      <c r="C23" s="1407"/>
      <c r="D23" s="873"/>
      <c r="E23" s="873"/>
      <c r="F23" s="1407">
        <f t="shared" si="0"/>
        <v>0</v>
      </c>
      <c r="G23" s="873"/>
      <c r="H23" s="873"/>
      <c r="I23" s="873"/>
      <c r="J23" s="390">
        <f t="shared" si="1"/>
        <v>0</v>
      </c>
    </row>
    <row r="24" spans="1:10">
      <c r="A24" s="867">
        <v>7</v>
      </c>
      <c r="B24" s="868" t="s">
        <v>167</v>
      </c>
      <c r="C24" s="873"/>
      <c r="D24" s="873"/>
      <c r="E24" s="873"/>
      <c r="F24" s="1407">
        <f t="shared" si="0"/>
        <v>0</v>
      </c>
      <c r="G24" s="873"/>
      <c r="H24" s="873"/>
      <c r="I24" s="873"/>
      <c r="J24" s="390">
        <f t="shared" si="1"/>
        <v>0</v>
      </c>
    </row>
    <row r="25" spans="1:10">
      <c r="A25" s="867">
        <v>8</v>
      </c>
      <c r="B25" s="868" t="s">
        <v>168</v>
      </c>
      <c r="C25" s="525" t="s">
        <v>381</v>
      </c>
      <c r="D25" s="525" t="s">
        <v>381</v>
      </c>
      <c r="E25" s="525" t="s">
        <v>381</v>
      </c>
      <c r="F25" s="1407">
        <f t="shared" si="0"/>
        <v>0</v>
      </c>
      <c r="G25" s="525"/>
      <c r="H25" s="525"/>
      <c r="I25" s="525"/>
      <c r="J25" s="390">
        <f t="shared" si="1"/>
        <v>0</v>
      </c>
    </row>
    <row r="26" spans="1:10">
      <c r="A26" s="874">
        <v>9</v>
      </c>
      <c r="B26" s="677"/>
      <c r="C26" s="875"/>
      <c r="D26" s="876"/>
      <c r="E26" s="877"/>
      <c r="F26" s="1408">
        <f t="shared" si="0"/>
        <v>0</v>
      </c>
      <c r="G26" s="875"/>
      <c r="H26" s="876"/>
      <c r="I26" s="875"/>
      <c r="J26" s="390">
        <f t="shared" si="1"/>
        <v>0</v>
      </c>
    </row>
    <row r="27" spans="1:10">
      <c r="A27" s="721">
        <v>10</v>
      </c>
      <c r="B27" s="878"/>
      <c r="C27" s="462"/>
      <c r="D27" s="461"/>
      <c r="E27" s="525"/>
      <c r="F27" s="1408">
        <f t="shared" si="0"/>
        <v>0</v>
      </c>
      <c r="G27" s="462"/>
      <c r="H27" s="461"/>
      <c r="I27" s="462"/>
      <c r="J27" s="390">
        <f t="shared" si="1"/>
        <v>0</v>
      </c>
    </row>
    <row r="28" spans="1:10">
      <c r="A28" s="721">
        <v>11</v>
      </c>
      <c r="B28" s="878"/>
      <c r="C28" s="462"/>
      <c r="D28" s="461"/>
      <c r="E28" s="525"/>
      <c r="F28" s="1408">
        <f t="shared" si="0"/>
        <v>0</v>
      </c>
      <c r="G28" s="462"/>
      <c r="H28" s="461"/>
      <c r="I28" s="462"/>
      <c r="J28" s="390">
        <f t="shared" si="1"/>
        <v>0</v>
      </c>
    </row>
    <row r="29" spans="1:10">
      <c r="A29" s="721">
        <v>12</v>
      </c>
      <c r="B29" s="675" t="s">
        <v>169</v>
      </c>
      <c r="C29" s="879">
        <f>SUM(C20:C28)</f>
        <v>1596276</v>
      </c>
      <c r="D29" s="879">
        <f>SUM(D20:D28)</f>
        <v>0</v>
      </c>
      <c r="E29" s="645">
        <f>SUM(E20:E28)</f>
        <v>0</v>
      </c>
      <c r="F29" s="1408">
        <f t="shared" si="0"/>
        <v>1596276</v>
      </c>
      <c r="G29" s="645">
        <f>SUM(G20:G28)</f>
        <v>0</v>
      </c>
      <c r="H29" s="880">
        <f>SUM(H20:H28)</f>
        <v>0</v>
      </c>
      <c r="I29" s="645">
        <f>SUM(I20:I28)</f>
        <v>0</v>
      </c>
      <c r="J29" s="390">
        <f t="shared" si="1"/>
        <v>0</v>
      </c>
    </row>
    <row r="30" spans="1:10">
      <c r="A30" s="420">
        <v>13</v>
      </c>
      <c r="B30" s="881"/>
      <c r="C30" s="882"/>
      <c r="D30" s="882"/>
      <c r="E30" s="883"/>
      <c r="F30" s="1409"/>
      <c r="G30" s="883"/>
      <c r="H30" s="884"/>
      <c r="I30" s="883"/>
      <c r="J30" s="885"/>
    </row>
    <row r="31" spans="1:10">
      <c r="A31" s="420">
        <v>14</v>
      </c>
      <c r="B31" s="415" t="s">
        <v>170</v>
      </c>
      <c r="C31" s="882"/>
      <c r="D31" s="882"/>
      <c r="E31" s="883"/>
      <c r="F31" s="1409"/>
      <c r="G31" s="883"/>
      <c r="H31" s="884"/>
      <c r="I31" s="883"/>
      <c r="J31" s="885"/>
    </row>
    <row r="32" spans="1:10">
      <c r="A32" s="420">
        <v>15</v>
      </c>
      <c r="B32" s="415" t="s">
        <v>171</v>
      </c>
      <c r="C32" s="886">
        <v>621566</v>
      </c>
      <c r="D32" s="886"/>
      <c r="E32" s="679"/>
      <c r="F32" s="1408">
        <f t="shared" ref="F32:F37" si="2">C32+D32+E32</f>
        <v>621566</v>
      </c>
      <c r="G32" s="679"/>
      <c r="H32" s="887"/>
      <c r="I32" s="679"/>
      <c r="J32" s="390">
        <f t="shared" ref="J32:J37" si="3">G32+H32+I32</f>
        <v>0</v>
      </c>
    </row>
    <row r="33" spans="1:10">
      <c r="A33" s="420">
        <v>16</v>
      </c>
      <c r="B33" s="415" t="s">
        <v>172</v>
      </c>
      <c r="C33" s="886">
        <v>90784</v>
      </c>
      <c r="D33" s="886"/>
      <c r="E33" s="679"/>
      <c r="F33" s="1408">
        <f t="shared" si="2"/>
        <v>90784</v>
      </c>
      <c r="G33" s="679"/>
      <c r="H33" s="887"/>
      <c r="I33" s="679"/>
      <c r="J33" s="390">
        <f t="shared" si="3"/>
        <v>0</v>
      </c>
    </row>
    <row r="34" spans="1:10">
      <c r="A34" s="420">
        <v>17</v>
      </c>
      <c r="B34" s="415" t="s">
        <v>173</v>
      </c>
      <c r="C34" s="886">
        <v>57523</v>
      </c>
      <c r="D34" s="886"/>
      <c r="E34" s="679"/>
      <c r="F34" s="1408">
        <f t="shared" si="2"/>
        <v>57523</v>
      </c>
      <c r="G34" s="679"/>
      <c r="H34" s="887"/>
      <c r="I34" s="679"/>
      <c r="J34" s="390">
        <f t="shared" si="3"/>
        <v>0</v>
      </c>
    </row>
    <row r="35" spans="1:10">
      <c r="A35" s="420">
        <v>18</v>
      </c>
      <c r="B35" s="415" t="s">
        <v>174</v>
      </c>
      <c r="C35" s="888">
        <f>C32+C33-C34</f>
        <v>654827</v>
      </c>
      <c r="D35" s="888">
        <f>D32+D33-D34</f>
        <v>0</v>
      </c>
      <c r="E35" s="888">
        <f>E32+E33-E34</f>
        <v>0</v>
      </c>
      <c r="F35" s="1408">
        <f t="shared" si="2"/>
        <v>654827</v>
      </c>
      <c r="G35" s="888">
        <f>G32+G33-G34</f>
        <v>0</v>
      </c>
      <c r="H35" s="888">
        <f>H32+H33-H34</f>
        <v>0</v>
      </c>
      <c r="I35" s="888">
        <f>I32+I33-I34</f>
        <v>0</v>
      </c>
      <c r="J35" s="390">
        <f t="shared" si="3"/>
        <v>0</v>
      </c>
    </row>
    <row r="36" spans="1:10">
      <c r="A36" s="420">
        <v>19</v>
      </c>
      <c r="B36" s="415" t="s">
        <v>175</v>
      </c>
      <c r="C36" s="886"/>
      <c r="D36" s="886"/>
      <c r="E36" s="679"/>
      <c r="F36" s="1408">
        <f t="shared" si="2"/>
        <v>0</v>
      </c>
      <c r="G36" s="679"/>
      <c r="H36" s="887"/>
      <c r="I36" s="679"/>
      <c r="J36" s="390">
        <f t="shared" si="3"/>
        <v>0</v>
      </c>
    </row>
    <row r="37" spans="1:10">
      <c r="A37" s="420">
        <v>20</v>
      </c>
      <c r="B37" s="415" t="s">
        <v>176</v>
      </c>
      <c r="C37" s="886"/>
      <c r="D37" s="886"/>
      <c r="E37" s="679"/>
      <c r="F37" s="1408">
        <f t="shared" si="2"/>
        <v>0</v>
      </c>
      <c r="G37" s="679"/>
      <c r="H37" s="887"/>
      <c r="I37" s="679"/>
      <c r="J37" s="390">
        <f t="shared" si="3"/>
        <v>0</v>
      </c>
    </row>
    <row r="38" spans="1:10">
      <c r="A38" s="420">
        <v>21</v>
      </c>
      <c r="B38" s="861" t="s">
        <v>177</v>
      </c>
      <c r="C38" s="889">
        <f t="shared" ref="C38:J38" si="4">C18+C29-C35+C36-C37</f>
        <v>20061402</v>
      </c>
      <c r="D38" s="889">
        <f t="shared" si="4"/>
        <v>0</v>
      </c>
      <c r="E38" s="889">
        <f t="shared" si="4"/>
        <v>0</v>
      </c>
      <c r="F38" s="889">
        <f t="shared" si="4"/>
        <v>20061402</v>
      </c>
      <c r="G38" s="889">
        <f t="shared" si="4"/>
        <v>0</v>
      </c>
      <c r="H38" s="889">
        <f t="shared" si="4"/>
        <v>0</v>
      </c>
      <c r="I38" s="889">
        <f t="shared" si="4"/>
        <v>0</v>
      </c>
      <c r="J38" s="387">
        <f t="shared" si="4"/>
        <v>0</v>
      </c>
    </row>
    <row r="39" spans="1:10" ht="15.75" thickBot="1">
      <c r="A39" s="890"/>
      <c r="B39" s="438"/>
      <c r="C39" s="438"/>
      <c r="D39" s="438"/>
      <c r="E39" s="891"/>
      <c r="F39" s="438"/>
      <c r="G39" s="438"/>
      <c r="H39" s="438"/>
      <c r="I39" s="438"/>
      <c r="J39" s="892"/>
    </row>
    <row r="40" spans="1:10">
      <c r="A40" s="8"/>
      <c r="B40" s="74"/>
      <c r="C40" s="74"/>
      <c r="D40" s="74"/>
      <c r="E40" s="74"/>
      <c r="F40" s="74"/>
      <c r="G40" s="74"/>
      <c r="H40" s="74"/>
      <c r="I40" s="74"/>
      <c r="J40" s="74" t="s">
        <v>1564</v>
      </c>
    </row>
    <row r="41" spans="1:10">
      <c r="A41" s="77" t="s">
        <v>178</v>
      </c>
      <c r="B41" s="2"/>
      <c r="C41" s="77"/>
      <c r="D41" s="77"/>
      <c r="E41" s="77"/>
      <c r="F41" s="77"/>
      <c r="G41" s="77"/>
      <c r="H41" s="77"/>
      <c r="I41" s="77"/>
      <c r="J41" s="77"/>
    </row>
    <row r="42" spans="1:10">
      <c r="A42" s="8"/>
      <c r="B42" s="8"/>
      <c r="C42" s="74"/>
      <c r="D42" s="74"/>
      <c r="E42" s="74"/>
      <c r="F42" s="74"/>
      <c r="G42" s="74"/>
      <c r="H42" s="74"/>
      <c r="I42" s="74"/>
      <c r="J42" s="74"/>
    </row>
    <row r="43" spans="1:10">
      <c r="A43" s="8"/>
      <c r="B43" s="8"/>
      <c r="C43" s="74"/>
      <c r="D43" s="74"/>
      <c r="E43" s="74"/>
      <c r="F43" s="74"/>
      <c r="G43" s="74"/>
      <c r="H43" s="74"/>
      <c r="I43" s="74"/>
      <c r="J43" s="74"/>
    </row>
    <row r="44" spans="1:10">
      <c r="A44" s="8"/>
      <c r="B44" s="8"/>
      <c r="C44" s="74"/>
      <c r="D44" s="74"/>
      <c r="E44" s="74"/>
      <c r="F44" s="74"/>
      <c r="G44" s="74"/>
      <c r="H44" s="74"/>
      <c r="I44" s="74"/>
      <c r="J44" s="74"/>
    </row>
    <row r="45" spans="1:10">
      <c r="A45" s="8"/>
      <c r="B45" s="8"/>
      <c r="C45" s="74"/>
      <c r="D45" s="74"/>
      <c r="E45" s="74"/>
      <c r="F45" s="74"/>
      <c r="G45" s="74"/>
      <c r="H45" s="74"/>
      <c r="I45" s="74"/>
      <c r="J45" s="74"/>
    </row>
    <row r="46" spans="1:10">
      <c r="A46" s="8"/>
      <c r="B46" s="8"/>
      <c r="C46" s="74"/>
      <c r="D46" s="74"/>
      <c r="E46" s="74"/>
      <c r="F46" s="74"/>
      <c r="G46" s="74"/>
      <c r="H46" s="74"/>
      <c r="I46" s="74"/>
      <c r="J46" s="74"/>
    </row>
    <row r="47" spans="1:10">
      <c r="A47" s="8"/>
      <c r="B47" s="8"/>
      <c r="C47" s="74"/>
      <c r="D47" s="74"/>
      <c r="E47" s="74"/>
      <c r="F47" s="74"/>
      <c r="G47" s="74"/>
      <c r="H47" s="74"/>
      <c r="I47" s="74"/>
      <c r="J47" s="74"/>
    </row>
    <row r="48" spans="1:10">
      <c r="A48" s="80"/>
      <c r="B48" s="440"/>
      <c r="C48" s="74"/>
      <c r="D48" s="74"/>
      <c r="E48" s="74"/>
      <c r="F48" s="74"/>
      <c r="G48" s="74"/>
      <c r="H48" s="74"/>
      <c r="I48" s="74"/>
      <c r="J48" s="74"/>
    </row>
    <row r="49" spans="1:10">
      <c r="A49" s="74"/>
      <c r="B49" s="74"/>
      <c r="C49" s="74"/>
      <c r="D49" s="74"/>
      <c r="E49" s="74"/>
      <c r="F49" s="74"/>
      <c r="G49" s="74"/>
      <c r="H49" s="74"/>
      <c r="I49" s="74"/>
      <c r="J49" s="74"/>
    </row>
    <row r="50" spans="1:10">
      <c r="A50" s="74"/>
      <c r="B50" s="74"/>
      <c r="C50" s="74"/>
      <c r="D50" s="74"/>
      <c r="E50" s="74"/>
      <c r="F50" s="74"/>
      <c r="G50" s="74"/>
      <c r="H50" s="74"/>
      <c r="I50" s="74"/>
      <c r="J50" s="74"/>
    </row>
    <row r="51" spans="1:10">
      <c r="A51" s="74"/>
      <c r="B51" s="74"/>
      <c r="C51" s="74"/>
      <c r="D51" s="74"/>
      <c r="E51" s="74"/>
      <c r="F51" s="74"/>
      <c r="G51" s="74"/>
      <c r="H51" s="74"/>
      <c r="I51" s="74"/>
      <c r="J51" s="74"/>
    </row>
    <row r="52" spans="1:10">
      <c r="A52" s="74"/>
      <c r="B52" s="74"/>
      <c r="C52" s="74"/>
      <c r="D52" s="74"/>
      <c r="E52" s="74"/>
      <c r="F52" s="74"/>
      <c r="G52" s="74"/>
      <c r="H52" s="74"/>
      <c r="I52" s="74"/>
      <c r="J52" s="74"/>
    </row>
    <row r="53" spans="1:10">
      <c r="A53" s="74"/>
      <c r="B53" s="74"/>
      <c r="C53" s="74"/>
      <c r="D53" s="74"/>
      <c r="E53" s="74"/>
      <c r="F53" s="74"/>
      <c r="G53" s="74"/>
      <c r="H53" s="74"/>
      <c r="I53" s="74"/>
      <c r="J53" s="74"/>
    </row>
    <row r="54" spans="1:10">
      <c r="A54" s="74"/>
      <c r="B54" s="74"/>
      <c r="C54" s="74"/>
      <c r="D54" s="74"/>
      <c r="E54" s="74"/>
      <c r="F54" s="74"/>
      <c r="G54" s="74"/>
      <c r="H54" s="74"/>
      <c r="I54" s="74"/>
      <c r="J54" s="74"/>
    </row>
    <row r="55" spans="1:10">
      <c r="A55" s="74"/>
      <c r="B55" s="74"/>
      <c r="C55" s="74"/>
      <c r="D55" s="74"/>
      <c r="E55" s="74"/>
      <c r="F55" s="74"/>
      <c r="G55" s="74"/>
      <c r="H55" s="74"/>
      <c r="I55" s="74"/>
      <c r="J55" s="74"/>
    </row>
    <row r="56" spans="1:10">
      <c r="A56" s="74"/>
      <c r="B56" s="74"/>
      <c r="C56" s="74"/>
      <c r="D56" s="74"/>
      <c r="E56" s="74"/>
      <c r="F56" s="74"/>
      <c r="G56" s="74"/>
      <c r="H56" s="74"/>
      <c r="I56" s="74"/>
      <c r="J56" s="74"/>
    </row>
    <row r="57" spans="1:10">
      <c r="A57" s="74"/>
      <c r="B57" s="74"/>
      <c r="C57" s="74"/>
      <c r="D57" s="74"/>
      <c r="E57" s="74"/>
      <c r="F57" s="74"/>
      <c r="G57" s="74"/>
      <c r="H57" s="74"/>
      <c r="I57" s="74"/>
      <c r="J57" s="74"/>
    </row>
    <row r="58" spans="1:10">
      <c r="A58" s="8"/>
      <c r="B58" s="74"/>
    </row>
    <row r="59" spans="1:10">
      <c r="A59" s="8"/>
      <c r="B59" s="74" t="s">
        <v>381</v>
      </c>
    </row>
  </sheetData>
  <phoneticPr fontId="43" type="noConversion"/>
  <printOptions horizontalCentered="1" verticalCentered="1"/>
  <pageMargins left="0.5" right="0.5" top="0.5" bottom="0.5" header="0.5" footer="0.5"/>
  <pageSetup scale="70" orientation="landscape" r:id="rId1"/>
  <headerFooter alignWithMargins="0"/>
</worksheet>
</file>

<file path=xl/worksheets/sheet3.xml><?xml version="1.0" encoding="utf-8"?>
<worksheet xmlns="http://schemas.openxmlformats.org/spreadsheetml/2006/main" xmlns:r="http://schemas.openxmlformats.org/officeDocument/2006/relationships">
  <sheetPr transitionEvaluation="1">
    <tabColor rgb="FFFFFF00"/>
    <pageSetUpPr fitToPage="1"/>
  </sheetPr>
  <dimension ref="A1:J43"/>
  <sheetViews>
    <sheetView workbookViewId="0"/>
  </sheetViews>
  <sheetFormatPr defaultColWidth="11.44140625" defaultRowHeight="15"/>
  <cols>
    <col min="1" max="1" width="2.77734375" customWidth="1"/>
    <col min="2" max="2" width="12.77734375" customWidth="1"/>
    <col min="3" max="3" width="0.109375" customWidth="1"/>
    <col min="4" max="4" width="7.77734375" customWidth="1"/>
    <col min="5" max="6" width="12.77734375" customWidth="1"/>
    <col min="7" max="7" width="7.77734375" customWidth="1"/>
    <col min="8" max="8" width="8.88671875" customWidth="1"/>
    <col min="9" max="9" width="12.77734375" customWidth="1"/>
    <col min="10" max="10" width="2.77734375" customWidth="1"/>
  </cols>
  <sheetData>
    <row r="1" spans="1:10" ht="15.75" thickBot="1"/>
    <row r="2" spans="1:10" ht="19.899999999999999" customHeight="1">
      <c r="A2" s="14"/>
      <c r="B2" s="15"/>
      <c r="C2" s="15"/>
      <c r="D2" s="15"/>
      <c r="E2" s="15"/>
      <c r="F2" s="15"/>
      <c r="G2" s="16"/>
      <c r="H2" s="17" t="s">
        <v>381</v>
      </c>
      <c r="I2" s="15"/>
      <c r="J2" s="18"/>
    </row>
    <row r="3" spans="1:10" ht="19.899999999999999" customHeight="1">
      <c r="A3" s="19"/>
      <c r="B3" s="20"/>
      <c r="C3" s="20"/>
      <c r="D3" s="20"/>
      <c r="E3" s="20"/>
      <c r="F3" s="20"/>
      <c r="G3" s="20"/>
      <c r="H3" s="20"/>
      <c r="I3" s="20"/>
      <c r="J3" s="21"/>
    </row>
    <row r="4" spans="1:10" ht="19.899999999999999" customHeight="1">
      <c r="A4" s="19"/>
      <c r="B4" s="20"/>
      <c r="C4" s="20"/>
      <c r="D4" s="20"/>
      <c r="E4" s="20"/>
      <c r="F4" s="20"/>
      <c r="G4" s="20"/>
      <c r="H4" s="20"/>
      <c r="I4" s="20"/>
      <c r="J4" s="21"/>
    </row>
    <row r="5" spans="1:10" ht="30" customHeight="1">
      <c r="A5" s="22" t="s">
        <v>2018</v>
      </c>
      <c r="B5" s="23"/>
      <c r="C5" s="23"/>
      <c r="D5" s="23"/>
      <c r="E5" s="23"/>
      <c r="F5" s="23"/>
      <c r="G5" s="23"/>
      <c r="H5" s="23"/>
      <c r="I5" s="23"/>
      <c r="J5" s="24"/>
    </row>
    <row r="6" spans="1:10" ht="30" customHeight="1">
      <c r="A6" s="25"/>
      <c r="B6" s="23"/>
      <c r="C6" s="23"/>
      <c r="D6" s="23"/>
      <c r="E6" s="23"/>
      <c r="F6" s="23"/>
      <c r="G6" s="23"/>
      <c r="H6" s="23"/>
      <c r="I6" s="23"/>
      <c r="J6" s="24"/>
    </row>
    <row r="7" spans="1:10" ht="16.899999999999999" customHeight="1">
      <c r="A7" s="19"/>
      <c r="B7" s="20"/>
      <c r="C7" s="20"/>
      <c r="D7" s="20"/>
      <c r="E7" s="20"/>
      <c r="F7" s="20"/>
      <c r="G7" s="20"/>
      <c r="H7" s="20"/>
      <c r="I7" s="20"/>
      <c r="J7" s="21"/>
    </row>
    <row r="8" spans="1:10" ht="30" customHeight="1">
      <c r="A8" s="26" t="s">
        <v>2019</v>
      </c>
      <c r="B8" s="27"/>
      <c r="C8" s="27"/>
      <c r="D8" s="27"/>
      <c r="E8" s="27"/>
      <c r="F8" s="27"/>
      <c r="G8" s="27"/>
      <c r="H8" s="27"/>
      <c r="I8" s="27"/>
      <c r="J8" s="28"/>
    </row>
    <row r="9" spans="1:10" ht="16.899999999999999" customHeight="1">
      <c r="A9" s="19"/>
      <c r="B9" s="20"/>
      <c r="C9" s="20"/>
      <c r="D9" s="20"/>
      <c r="E9" s="20"/>
      <c r="F9" s="20"/>
      <c r="G9" s="20"/>
      <c r="H9" s="20"/>
      <c r="I9" s="20"/>
      <c r="J9" s="21"/>
    </row>
    <row r="10" spans="1:10" ht="16.899999999999999" customHeight="1">
      <c r="A10" s="19"/>
      <c r="B10" s="20"/>
      <c r="C10" s="20"/>
      <c r="D10" s="20"/>
      <c r="E10" s="20"/>
      <c r="F10" s="20"/>
      <c r="G10" s="20"/>
      <c r="H10" s="20"/>
      <c r="I10" s="20"/>
      <c r="J10" s="21"/>
    </row>
    <row r="11" spans="1:10" ht="16.899999999999999" customHeight="1">
      <c r="A11" s="29" t="s">
        <v>2020</v>
      </c>
      <c r="B11" s="23"/>
      <c r="C11" s="23"/>
      <c r="D11" s="23"/>
      <c r="E11" s="23"/>
      <c r="F11" s="23"/>
      <c r="G11" s="23"/>
      <c r="H11" s="23"/>
      <c r="I11" s="23"/>
      <c r="J11" s="24"/>
    </row>
    <row r="12" spans="1:10" ht="16.899999999999999" customHeight="1">
      <c r="A12" s="19"/>
      <c r="B12" s="20"/>
      <c r="C12" s="20"/>
      <c r="D12" s="20"/>
      <c r="E12" s="20"/>
      <c r="F12" s="20"/>
      <c r="G12" s="20"/>
      <c r="H12" s="20"/>
      <c r="I12" s="20"/>
      <c r="J12" s="21"/>
    </row>
    <row r="13" spans="1:10" ht="28.5" customHeight="1" thickBot="1">
      <c r="A13" s="30" t="str">
        <f>'Read Me First'!D50</f>
        <v>Village of Fairport</v>
      </c>
      <c r="B13" s="31"/>
      <c r="C13" s="31"/>
      <c r="D13" s="31"/>
      <c r="E13" s="31"/>
      <c r="F13" s="31"/>
      <c r="G13" s="31"/>
      <c r="H13" s="31"/>
      <c r="I13" s="31"/>
      <c r="J13" s="32"/>
    </row>
    <row r="14" spans="1:10" ht="15.75">
      <c r="A14" s="33"/>
      <c r="B14" s="34" t="s">
        <v>2021</v>
      </c>
      <c r="C14" s="35"/>
      <c r="D14" s="35"/>
      <c r="E14" s="35"/>
      <c r="F14" s="35"/>
      <c r="G14" s="35"/>
      <c r="H14" s="35"/>
      <c r="I14" s="35"/>
      <c r="J14" s="21"/>
    </row>
    <row r="15" spans="1:10">
      <c r="A15" s="36" t="s">
        <v>1527</v>
      </c>
      <c r="B15" s="37"/>
      <c r="C15" s="37"/>
      <c r="D15" s="37"/>
      <c r="E15" s="37"/>
      <c r="F15" s="37"/>
      <c r="G15" s="37"/>
      <c r="H15" s="37"/>
      <c r="I15" s="37"/>
      <c r="J15" s="38"/>
    </row>
    <row r="16" spans="1:10" ht="19.899999999999999" customHeight="1">
      <c r="A16" s="19"/>
      <c r="B16" s="20"/>
      <c r="C16" s="20"/>
      <c r="D16" s="20"/>
      <c r="E16" s="20"/>
      <c r="F16" s="20"/>
      <c r="G16" s="20"/>
      <c r="H16" s="20"/>
      <c r="I16" s="20"/>
      <c r="J16" s="21"/>
    </row>
    <row r="17" spans="1:10" ht="19.899999999999999" customHeight="1" thickBot="1">
      <c r="A17" s="19"/>
      <c r="B17" s="39"/>
      <c r="C17" s="40"/>
      <c r="D17" s="40"/>
      <c r="E17" s="40"/>
      <c r="F17" s="40"/>
      <c r="G17" s="40"/>
      <c r="H17" s="40"/>
      <c r="I17" s="40"/>
      <c r="J17" s="21"/>
    </row>
    <row r="18" spans="1:10" ht="19.899999999999999" customHeight="1">
      <c r="A18" s="19"/>
      <c r="B18" s="20"/>
      <c r="C18" s="20"/>
      <c r="D18" s="20"/>
      <c r="E18" s="1248"/>
      <c r="F18" s="1247" t="s">
        <v>1890</v>
      </c>
      <c r="G18" s="20"/>
      <c r="H18" s="20"/>
      <c r="I18" s="20"/>
      <c r="J18" s="21"/>
    </row>
    <row r="19" spans="1:10" ht="21.95" customHeight="1" thickBot="1">
      <c r="A19" s="19"/>
      <c r="B19" s="39"/>
      <c r="C19" s="40"/>
      <c r="D19" s="40"/>
      <c r="E19" s="1218"/>
      <c r="F19" s="1249" t="s">
        <v>1891</v>
      </c>
      <c r="G19" s="40"/>
      <c r="H19" s="40"/>
      <c r="I19" s="40"/>
      <c r="J19" s="21"/>
    </row>
    <row r="20" spans="1:10">
      <c r="A20" s="41"/>
      <c r="B20" s="42" t="s">
        <v>1528</v>
      </c>
      <c r="C20" s="23"/>
      <c r="D20" s="23"/>
      <c r="E20" s="23"/>
      <c r="F20" s="23"/>
      <c r="G20" s="23"/>
      <c r="H20" s="23"/>
      <c r="I20" s="23"/>
      <c r="J20" s="21"/>
    </row>
    <row r="21" spans="1:10">
      <c r="A21" s="19"/>
      <c r="B21" s="43"/>
      <c r="C21" s="20"/>
      <c r="D21" s="20"/>
      <c r="E21" s="20"/>
      <c r="F21" s="20"/>
      <c r="G21" s="20"/>
      <c r="H21" s="20"/>
      <c r="I21" s="20"/>
      <c r="J21" s="21"/>
    </row>
    <row r="22" spans="1:10">
      <c r="A22" s="19"/>
      <c r="B22" s="20"/>
      <c r="C22" s="20"/>
      <c r="D22" s="20"/>
      <c r="E22" s="20"/>
      <c r="F22" s="20"/>
      <c r="G22" s="20"/>
      <c r="H22" s="20"/>
      <c r="I22" s="20"/>
      <c r="J22" s="21"/>
    </row>
    <row r="23" spans="1:10" ht="18" customHeight="1">
      <c r="A23" s="19"/>
      <c r="B23" s="44" t="s">
        <v>1529</v>
      </c>
      <c r="C23" s="23"/>
      <c r="D23" s="23"/>
      <c r="E23" s="23"/>
      <c r="F23" s="23"/>
      <c r="G23" s="23"/>
      <c r="H23" s="23"/>
      <c r="I23" s="23"/>
      <c r="J23" s="21"/>
    </row>
    <row r="24" spans="1:10">
      <c r="A24" s="19"/>
      <c r="B24" s="20"/>
      <c r="C24" s="20"/>
      <c r="D24" s="20"/>
      <c r="E24" s="20"/>
      <c r="F24" s="20"/>
      <c r="G24" s="20"/>
      <c r="H24" s="20"/>
      <c r="I24" s="20"/>
      <c r="J24" s="21"/>
    </row>
    <row r="25" spans="1:10" ht="27.95" customHeight="1">
      <c r="A25" s="45" t="str">
        <f>'Read Me First'!C52</f>
        <v>Year Ended 5/31/2014</v>
      </c>
      <c r="B25" s="46"/>
      <c r="C25" s="23"/>
      <c r="D25" s="23"/>
      <c r="E25" s="23"/>
      <c r="F25" s="23"/>
      <c r="G25" s="23"/>
      <c r="H25" s="23"/>
      <c r="I25" s="23"/>
      <c r="J25" s="24"/>
    </row>
    <row r="26" spans="1:10" ht="18" customHeight="1">
      <c r="A26" s="19"/>
      <c r="B26" s="20"/>
      <c r="C26" s="20"/>
      <c r="D26" s="20"/>
      <c r="E26" s="20"/>
      <c r="F26" s="20"/>
      <c r="G26" s="20"/>
      <c r="H26" s="20"/>
      <c r="I26" s="20"/>
      <c r="J26" s="21"/>
    </row>
    <row r="27" spans="1:10" ht="19.899999999999999" customHeight="1">
      <c r="A27" s="19"/>
      <c r="B27" s="47" t="s">
        <v>1530</v>
      </c>
      <c r="C27" s="23"/>
      <c r="D27" s="23"/>
      <c r="E27" s="23"/>
      <c r="F27" s="23"/>
      <c r="G27" s="23"/>
      <c r="H27" s="23"/>
      <c r="I27" s="23"/>
      <c r="J27" s="21"/>
    </row>
    <row r="28" spans="1:10">
      <c r="A28" s="19"/>
      <c r="B28" s="20"/>
      <c r="C28" s="20"/>
      <c r="D28" s="20"/>
      <c r="E28" s="20"/>
      <c r="F28" s="20"/>
      <c r="G28" s="20"/>
      <c r="H28" s="20"/>
      <c r="I28" s="20"/>
      <c r="J28" s="21"/>
    </row>
    <row r="29" spans="1:10">
      <c r="A29" s="19"/>
      <c r="B29" s="20"/>
      <c r="C29" s="20"/>
      <c r="D29" s="20"/>
      <c r="E29" s="20"/>
      <c r="F29" s="20"/>
      <c r="G29" s="20"/>
      <c r="H29" s="20"/>
      <c r="I29" s="20"/>
      <c r="J29" s="21"/>
    </row>
    <row r="30" spans="1:10" ht="19.899999999999999" customHeight="1">
      <c r="A30" s="19"/>
      <c r="B30" s="47" t="s">
        <v>1531</v>
      </c>
      <c r="C30" s="23"/>
      <c r="D30" s="23"/>
      <c r="E30" s="23"/>
      <c r="F30" s="23"/>
      <c r="G30" s="23"/>
      <c r="H30" s="23"/>
      <c r="I30" s="23"/>
      <c r="J30" s="21"/>
    </row>
    <row r="31" spans="1:10">
      <c r="A31" s="19"/>
      <c r="B31" s="20"/>
      <c r="C31" s="20"/>
      <c r="D31" s="20"/>
      <c r="E31" s="20"/>
      <c r="F31" s="20"/>
      <c r="G31" s="20"/>
      <c r="H31" s="20"/>
      <c r="I31" s="20"/>
      <c r="J31" s="21"/>
    </row>
    <row r="32" spans="1:10" ht="12" customHeight="1">
      <c r="A32" s="19"/>
      <c r="B32" s="20"/>
      <c r="C32" s="20"/>
      <c r="D32" s="20"/>
      <c r="E32" s="20"/>
      <c r="F32" s="20"/>
      <c r="G32" s="20"/>
      <c r="H32" s="20"/>
      <c r="I32" s="20"/>
      <c r="J32" s="21"/>
    </row>
    <row r="33" spans="1:10" ht="19.899999999999999" customHeight="1">
      <c r="A33" s="19"/>
      <c r="B33" s="47" t="s">
        <v>1532</v>
      </c>
      <c r="C33" s="23"/>
      <c r="D33" s="23"/>
      <c r="E33" s="23"/>
      <c r="F33" s="23"/>
      <c r="G33" s="23"/>
      <c r="H33" s="23"/>
      <c r="I33" s="23"/>
      <c r="J33" s="21"/>
    </row>
    <row r="34" spans="1:10" ht="19.899999999999999" customHeight="1">
      <c r="A34" s="19"/>
      <c r="B34" s="20"/>
      <c r="C34" s="20"/>
      <c r="D34" s="20"/>
      <c r="E34" s="20"/>
      <c r="F34" s="20"/>
      <c r="G34" s="20"/>
      <c r="H34" s="20"/>
      <c r="I34" s="20"/>
      <c r="J34" s="21"/>
    </row>
    <row r="35" spans="1:10" ht="19.899999999999999" customHeight="1" thickBot="1">
      <c r="A35" s="19"/>
      <c r="B35" s="48"/>
      <c r="C35" s="23"/>
      <c r="D35" s="40"/>
      <c r="E35" s="40"/>
      <c r="F35" s="40"/>
      <c r="G35" s="40"/>
      <c r="H35" s="23"/>
      <c r="I35" s="23"/>
      <c r="J35" s="21"/>
    </row>
    <row r="36" spans="1:10" ht="19.899999999999999" customHeight="1">
      <c r="A36" s="19"/>
      <c r="B36" s="20"/>
      <c r="C36" s="20"/>
      <c r="D36" s="20"/>
      <c r="E36" s="20"/>
      <c r="F36" s="20"/>
      <c r="G36" s="20"/>
      <c r="H36" s="20"/>
      <c r="I36" s="20"/>
      <c r="J36" s="21"/>
    </row>
    <row r="37" spans="1:10" ht="19.899999999999999" customHeight="1">
      <c r="A37" s="19"/>
      <c r="B37" s="20"/>
      <c r="C37" s="20" t="s">
        <v>1533</v>
      </c>
      <c r="D37" s="20"/>
      <c r="E37" s="20"/>
      <c r="F37" s="20"/>
      <c r="G37" s="20"/>
      <c r="H37" s="20"/>
      <c r="I37" s="20"/>
      <c r="J37" s="21"/>
    </row>
    <row r="38" spans="1:10" ht="19.899999999999999" customHeight="1">
      <c r="A38" s="19"/>
      <c r="B38" s="49"/>
      <c r="C38" s="49" t="s">
        <v>1534</v>
      </c>
      <c r="D38" s="20"/>
      <c r="E38" s="20"/>
      <c r="F38" s="20"/>
      <c r="G38" s="20"/>
      <c r="H38" s="20"/>
      <c r="I38" s="20"/>
      <c r="J38" s="21"/>
    </row>
    <row r="39" spans="1:10" ht="19.899999999999999" customHeight="1">
      <c r="A39" s="19"/>
      <c r="B39" s="50"/>
      <c r="C39" s="51"/>
      <c r="D39" s="51"/>
      <c r="E39" s="51"/>
      <c r="F39" s="51"/>
      <c r="G39" s="51"/>
      <c r="H39" s="51"/>
      <c r="I39" s="51"/>
      <c r="J39" s="21"/>
    </row>
    <row r="40" spans="1:10" ht="19.899999999999999" customHeight="1">
      <c r="A40" s="19"/>
      <c r="B40" s="52" t="s">
        <v>2204</v>
      </c>
      <c r="C40" s="51"/>
      <c r="D40" s="51"/>
      <c r="E40" s="51"/>
      <c r="F40" s="51"/>
      <c r="G40" s="51"/>
      <c r="H40" s="51"/>
      <c r="I40" s="51"/>
      <c r="J40" s="21"/>
    </row>
    <row r="41" spans="1:10" ht="19.899999999999999" customHeight="1">
      <c r="A41" s="19"/>
      <c r="B41" s="20"/>
      <c r="C41" s="20"/>
      <c r="D41" s="20"/>
      <c r="E41" s="20"/>
      <c r="F41" s="20"/>
      <c r="G41" s="20"/>
      <c r="H41" s="20"/>
      <c r="I41" s="20"/>
      <c r="J41" s="21"/>
    </row>
    <row r="42" spans="1:10" ht="9.9499999999999993" customHeight="1" thickBot="1">
      <c r="A42" s="53"/>
      <c r="B42" s="54"/>
      <c r="C42" s="54"/>
      <c r="D42" s="54"/>
      <c r="E42" s="54"/>
      <c r="F42" s="54"/>
      <c r="G42" s="54"/>
      <c r="H42" s="54"/>
      <c r="I42" s="54"/>
      <c r="J42" s="55"/>
    </row>
    <row r="43" spans="1:10">
      <c r="A43" s="56" t="s">
        <v>1535</v>
      </c>
      <c r="B43" s="57"/>
      <c r="C43" s="57"/>
      <c r="D43" s="57"/>
      <c r="E43" s="57"/>
      <c r="F43" s="57"/>
      <c r="G43" s="57"/>
      <c r="H43" s="57"/>
      <c r="I43" s="8"/>
      <c r="J43" s="57"/>
    </row>
  </sheetData>
  <phoneticPr fontId="43" type="noConversion"/>
  <printOptions horizontalCentered="1" verticalCentered="1"/>
  <pageMargins left="0.57999999999999996" right="0.24" top="0.5" bottom="0.22" header="0.5" footer="0.5"/>
  <pageSetup scale="94" orientation="portrait" r:id="rId1"/>
  <headerFooter alignWithMargins="0"/>
</worksheet>
</file>

<file path=xl/worksheets/sheet30.xml><?xml version="1.0" encoding="utf-8"?>
<worksheet xmlns="http://schemas.openxmlformats.org/spreadsheetml/2006/main" xmlns:r="http://schemas.openxmlformats.org/officeDocument/2006/relationships">
  <sheetPr transitionEvaluation="1">
    <tabColor rgb="FFFFFF00"/>
    <pageSetUpPr fitToPage="1"/>
  </sheetPr>
  <dimension ref="A1:H68"/>
  <sheetViews>
    <sheetView workbookViewId="0"/>
  </sheetViews>
  <sheetFormatPr defaultColWidth="11.44140625" defaultRowHeight="15"/>
  <cols>
    <col min="1" max="1" width="4.77734375" customWidth="1"/>
    <col min="2" max="2" width="44.77734375" customWidth="1"/>
    <col min="3" max="3" width="21.77734375" customWidth="1"/>
    <col min="4" max="4" width="18.77734375" customWidth="1"/>
    <col min="5" max="7" width="10.77734375" customWidth="1"/>
    <col min="8" max="8" width="11.77734375" customWidth="1"/>
  </cols>
  <sheetData>
    <row r="1" spans="1:8" ht="15.75" thickBot="1">
      <c r="A1" t="s">
        <v>1606</v>
      </c>
      <c r="B1" t="str">
        <f>'Read Me First'!D50</f>
        <v>Village of Fairport</v>
      </c>
      <c r="E1" t="str">
        <f>'Read Me First'!C52</f>
        <v>Year Ended 5/31/2014</v>
      </c>
    </row>
    <row r="2" spans="1:8">
      <c r="A2" s="58"/>
      <c r="B2" s="59"/>
      <c r="C2" s="651"/>
      <c r="D2" s="893"/>
      <c r="E2" s="59"/>
      <c r="F2" s="59"/>
      <c r="G2" s="59"/>
      <c r="H2" s="60"/>
    </row>
    <row r="3" spans="1:8" ht="15.75">
      <c r="A3" s="406" t="s">
        <v>179</v>
      </c>
      <c r="B3" s="894"/>
      <c r="C3" s="2"/>
      <c r="D3" s="2"/>
      <c r="E3" s="2"/>
      <c r="F3" s="2"/>
      <c r="G3" s="2"/>
      <c r="H3" s="64"/>
    </row>
    <row r="4" spans="1:8">
      <c r="A4" s="653"/>
      <c r="B4" s="429"/>
      <c r="C4" s="429"/>
      <c r="D4" s="429"/>
      <c r="E4" s="429"/>
      <c r="F4" s="429"/>
      <c r="G4" s="429"/>
      <c r="H4" s="410"/>
    </row>
    <row r="5" spans="1:8" ht="15.75">
      <c r="A5" s="406"/>
      <c r="B5" s="74"/>
      <c r="C5" s="2"/>
      <c r="D5" s="2"/>
      <c r="E5" s="8"/>
      <c r="F5" s="8"/>
      <c r="G5" s="8"/>
      <c r="H5" s="62"/>
    </row>
    <row r="6" spans="1:8">
      <c r="A6" s="411" t="s">
        <v>381</v>
      </c>
      <c r="B6" s="858" t="s">
        <v>1514</v>
      </c>
      <c r="C6" s="8"/>
      <c r="D6" s="2"/>
      <c r="E6" s="8"/>
      <c r="F6" s="8"/>
      <c r="G6" s="8"/>
      <c r="H6" s="62"/>
    </row>
    <row r="7" spans="1:8">
      <c r="A7" s="61"/>
      <c r="B7" s="8"/>
      <c r="C7" s="8"/>
      <c r="D7" s="8"/>
      <c r="E7" s="8"/>
      <c r="F7" s="8"/>
      <c r="G7" s="8"/>
      <c r="H7" s="62"/>
    </row>
    <row r="8" spans="1:8">
      <c r="A8" s="895" t="s">
        <v>381</v>
      </c>
      <c r="B8" s="896" t="s">
        <v>381</v>
      </c>
      <c r="C8" s="896"/>
      <c r="D8" s="897" t="s">
        <v>1515</v>
      </c>
      <c r="E8" s="898" t="s">
        <v>1516</v>
      </c>
      <c r="F8" s="899"/>
      <c r="G8" s="900" t="s">
        <v>1517</v>
      </c>
      <c r="H8" s="901" t="s">
        <v>1518</v>
      </c>
    </row>
    <row r="9" spans="1:8">
      <c r="A9" s="902" t="s">
        <v>1468</v>
      </c>
      <c r="B9" s="2" t="s">
        <v>1519</v>
      </c>
      <c r="C9" s="2"/>
      <c r="D9" s="903" t="s">
        <v>1520</v>
      </c>
      <c r="E9" s="904" t="s">
        <v>1521</v>
      </c>
      <c r="F9" s="903" t="s">
        <v>1522</v>
      </c>
      <c r="G9" s="904" t="s">
        <v>1523</v>
      </c>
      <c r="H9" s="905" t="s">
        <v>1524</v>
      </c>
    </row>
    <row r="10" spans="1:8">
      <c r="A10" s="906" t="s">
        <v>1471</v>
      </c>
      <c r="B10" s="422" t="s">
        <v>1574</v>
      </c>
      <c r="C10" s="422"/>
      <c r="D10" s="907" t="s">
        <v>1575</v>
      </c>
      <c r="E10" s="908" t="s">
        <v>1576</v>
      </c>
      <c r="F10" s="907" t="s">
        <v>1577</v>
      </c>
      <c r="G10" s="908" t="s">
        <v>1578</v>
      </c>
      <c r="H10" s="909" t="s">
        <v>2102</v>
      </c>
    </row>
    <row r="11" spans="1:8">
      <c r="A11" s="902">
        <v>1</v>
      </c>
      <c r="B11" s="910"/>
      <c r="C11" s="281"/>
      <c r="D11" s="911"/>
      <c r="E11" s="281"/>
      <c r="F11" s="571"/>
      <c r="G11" s="912"/>
      <c r="H11" s="616"/>
    </row>
    <row r="12" spans="1:8">
      <c r="A12" s="902">
        <v>2</v>
      </c>
      <c r="B12" s="281" t="s">
        <v>85</v>
      </c>
      <c r="C12" s="281"/>
      <c r="D12" s="911"/>
      <c r="E12" s="1274">
        <v>41426</v>
      </c>
      <c r="F12" s="1275">
        <v>41639</v>
      </c>
      <c r="G12" s="912">
        <v>0.35</v>
      </c>
      <c r="H12" s="1276">
        <v>555</v>
      </c>
    </row>
    <row r="13" spans="1:8">
      <c r="A13" s="902">
        <v>3</v>
      </c>
      <c r="B13" s="281"/>
      <c r="C13" s="281"/>
      <c r="D13" s="706"/>
      <c r="E13" s="281"/>
      <c r="F13" s="571"/>
      <c r="G13" s="912"/>
      <c r="H13" s="616"/>
    </row>
    <row r="14" spans="1:8">
      <c r="A14" s="902">
        <v>4</v>
      </c>
      <c r="B14" s="281" t="s">
        <v>85</v>
      </c>
      <c r="C14" s="281"/>
      <c r="D14" s="911"/>
      <c r="E14" s="1411">
        <v>41640</v>
      </c>
      <c r="F14" s="1412">
        <v>41790</v>
      </c>
      <c r="G14" s="912">
        <v>1.25</v>
      </c>
      <c r="H14" s="1276">
        <v>1534</v>
      </c>
    </row>
    <row r="15" spans="1:8">
      <c r="A15" s="902">
        <v>5</v>
      </c>
      <c r="B15" s="281"/>
      <c r="C15" s="281"/>
      <c r="D15" s="706"/>
      <c r="E15" s="281"/>
      <c r="F15" s="571"/>
      <c r="G15" s="912"/>
      <c r="H15" s="616"/>
    </row>
    <row r="16" spans="1:8">
      <c r="A16" s="902">
        <v>6</v>
      </c>
      <c r="B16" s="1323" t="s">
        <v>2247</v>
      </c>
      <c r="C16" s="281"/>
      <c r="D16" s="911"/>
      <c r="E16" s="1274">
        <v>41691</v>
      </c>
      <c r="F16" s="1412">
        <v>41790</v>
      </c>
      <c r="G16" s="912">
        <v>5.2727000000000003E-2</v>
      </c>
      <c r="H16" s="1410">
        <v>4205</v>
      </c>
    </row>
    <row r="17" spans="1:8">
      <c r="A17" s="902">
        <v>7</v>
      </c>
      <c r="B17" s="1374"/>
      <c r="C17" s="281"/>
      <c r="D17" s="706"/>
      <c r="E17" s="281"/>
      <c r="F17" s="571"/>
      <c r="G17" s="912"/>
      <c r="H17" s="1325"/>
    </row>
    <row r="18" spans="1:8">
      <c r="A18" s="902">
        <v>8</v>
      </c>
      <c r="B18" s="1323" t="s">
        <v>2227</v>
      </c>
      <c r="C18" s="281"/>
      <c r="D18" s="706"/>
      <c r="E18" s="1411">
        <v>41640</v>
      </c>
      <c r="F18" s="1412">
        <v>41790</v>
      </c>
      <c r="G18" s="1413"/>
      <c r="H18" s="1325">
        <v>1953</v>
      </c>
    </row>
    <row r="19" spans="1:8">
      <c r="A19" s="902">
        <v>9</v>
      </c>
      <c r="B19" s="281"/>
      <c r="C19" s="281"/>
      <c r="D19" s="706"/>
      <c r="E19" s="281"/>
      <c r="F19" s="571"/>
      <c r="G19" s="912"/>
      <c r="H19" s="616"/>
    </row>
    <row r="20" spans="1:8" ht="15.75" thickBot="1">
      <c r="A20" s="902">
        <v>10</v>
      </c>
      <c r="B20" s="904" t="s">
        <v>1525</v>
      </c>
      <c r="C20" s="8" t="s">
        <v>381</v>
      </c>
      <c r="D20" s="913" t="s">
        <v>381</v>
      </c>
      <c r="E20" s="66"/>
      <c r="F20" s="914"/>
      <c r="G20" s="915"/>
      <c r="H20" s="1279">
        <f>SUM(H11:H19)</f>
        <v>8247</v>
      </c>
    </row>
    <row r="21" spans="1:8">
      <c r="A21" s="58"/>
      <c r="B21" s="59"/>
      <c r="C21" s="59"/>
      <c r="D21" s="59"/>
      <c r="E21" s="8"/>
      <c r="F21" s="8"/>
      <c r="G21" s="8"/>
      <c r="H21" s="62"/>
    </row>
    <row r="22" spans="1:8">
      <c r="A22" s="916"/>
      <c r="B22" s="917"/>
      <c r="C22" s="917"/>
      <c r="D22" s="917"/>
      <c r="E22" s="917"/>
      <c r="F22" s="917"/>
      <c r="G22" s="917"/>
      <c r="H22" s="918"/>
    </row>
    <row r="23" spans="1:8" ht="15.75">
      <c r="A23" s="406" t="s">
        <v>1526</v>
      </c>
      <c r="B23" s="894"/>
      <c r="C23" s="2"/>
      <c r="D23" s="2"/>
      <c r="E23" s="2"/>
      <c r="F23" s="2"/>
      <c r="G23" s="2"/>
      <c r="H23" s="64"/>
    </row>
    <row r="24" spans="1:8" ht="15.75">
      <c r="A24" s="919"/>
      <c r="B24" s="920"/>
      <c r="C24" s="422"/>
      <c r="D24" s="422"/>
      <c r="E24" s="429"/>
      <c r="F24" s="429"/>
      <c r="G24" s="429"/>
      <c r="H24" s="410"/>
    </row>
    <row r="25" spans="1:8" ht="15.75">
      <c r="A25" s="406"/>
      <c r="B25" s="894"/>
      <c r="C25" s="2"/>
      <c r="D25" s="2"/>
      <c r="E25" s="8"/>
      <c r="F25" s="8"/>
      <c r="G25" s="8"/>
      <c r="H25" s="62"/>
    </row>
    <row r="26" spans="1:8" ht="15.75">
      <c r="A26" s="406"/>
      <c r="B26" s="77" t="s">
        <v>655</v>
      </c>
      <c r="C26" s="2"/>
      <c r="D26" s="2"/>
      <c r="E26" s="8"/>
      <c r="F26" s="8"/>
      <c r="G26" s="8"/>
      <c r="H26" s="62"/>
    </row>
    <row r="27" spans="1:8" ht="15.75">
      <c r="A27" s="406"/>
      <c r="B27" s="77" t="s">
        <v>656</v>
      </c>
      <c r="C27" s="2"/>
      <c r="D27" s="2"/>
      <c r="E27" s="8"/>
      <c r="F27" s="8"/>
      <c r="G27" s="8"/>
      <c r="H27" s="62"/>
    </row>
    <row r="28" spans="1:8">
      <c r="A28" s="921" t="s">
        <v>381</v>
      </c>
      <c r="B28" s="77"/>
      <c r="C28" s="2"/>
      <c r="D28" s="2"/>
      <c r="E28" s="8"/>
      <c r="F28" s="8"/>
      <c r="G28" s="8"/>
      <c r="H28" s="62"/>
    </row>
    <row r="29" spans="1:8" ht="15.75">
      <c r="A29" s="406"/>
      <c r="B29" s="894"/>
      <c r="C29" s="2"/>
      <c r="D29" s="2"/>
      <c r="E29" s="8"/>
      <c r="F29" s="8"/>
      <c r="G29" s="8"/>
      <c r="H29" s="62"/>
    </row>
    <row r="30" spans="1:8">
      <c r="A30" s="895" t="s">
        <v>381</v>
      </c>
      <c r="B30" s="896" t="s">
        <v>381</v>
      </c>
      <c r="C30" s="896"/>
      <c r="D30" s="897" t="s">
        <v>381</v>
      </c>
      <c r="E30" s="917"/>
      <c r="F30" s="917"/>
      <c r="G30" s="922"/>
      <c r="H30" s="918"/>
    </row>
    <row r="31" spans="1:8">
      <c r="A31" s="902"/>
      <c r="B31" s="2" t="s">
        <v>657</v>
      </c>
      <c r="C31" s="2"/>
      <c r="D31" s="903" t="s">
        <v>658</v>
      </c>
      <c r="E31" s="2" t="s">
        <v>658</v>
      </c>
      <c r="F31" s="2"/>
      <c r="G31" s="923" t="s">
        <v>658</v>
      </c>
      <c r="H31" s="64"/>
    </row>
    <row r="32" spans="1:8">
      <c r="A32" s="902" t="s">
        <v>1468</v>
      </c>
      <c r="B32" s="2"/>
      <c r="C32" s="2"/>
      <c r="D32" s="903" t="s">
        <v>659</v>
      </c>
      <c r="E32" s="2" t="s">
        <v>660</v>
      </c>
      <c r="F32" s="2"/>
      <c r="G32" s="923" t="s">
        <v>661</v>
      </c>
      <c r="H32" s="64"/>
    </row>
    <row r="33" spans="1:8">
      <c r="A33" s="906" t="s">
        <v>1471</v>
      </c>
      <c r="B33" s="422" t="s">
        <v>1574</v>
      </c>
      <c r="C33" s="422"/>
      <c r="D33" s="907" t="s">
        <v>1575</v>
      </c>
      <c r="E33" s="422" t="s">
        <v>1576</v>
      </c>
      <c r="F33" s="422"/>
      <c r="G33" s="924" t="s">
        <v>1577</v>
      </c>
      <c r="H33" s="925"/>
    </row>
    <row r="34" spans="1:8">
      <c r="A34" s="902">
        <v>11</v>
      </c>
      <c r="B34" s="910"/>
      <c r="C34" s="281"/>
      <c r="D34" s="706"/>
      <c r="E34" s="926"/>
      <c r="F34" s="926"/>
      <c r="G34" s="927"/>
      <c r="H34" s="928"/>
    </row>
    <row r="35" spans="1:8">
      <c r="A35" s="902">
        <v>12</v>
      </c>
      <c r="B35" s="281" t="s">
        <v>86</v>
      </c>
      <c r="C35" s="281"/>
      <c r="D35" s="911">
        <v>0</v>
      </c>
      <c r="E35" s="1277"/>
      <c r="F35" s="1277">
        <v>227452</v>
      </c>
      <c r="G35" s="1278"/>
      <c r="H35" s="1235">
        <v>0</v>
      </c>
    </row>
    <row r="36" spans="1:8">
      <c r="A36" s="902">
        <v>13</v>
      </c>
      <c r="B36" s="281"/>
      <c r="C36" s="281"/>
      <c r="D36" s="706"/>
      <c r="E36" s="926"/>
      <c r="F36" s="926"/>
      <c r="G36" s="927"/>
      <c r="H36" s="928"/>
    </row>
    <row r="37" spans="1:8">
      <c r="A37" s="902">
        <v>14</v>
      </c>
      <c r="B37" s="1323" t="s">
        <v>2194</v>
      </c>
      <c r="C37" s="281"/>
      <c r="D37" s="706"/>
      <c r="E37" s="926"/>
      <c r="F37" s="926">
        <v>227452</v>
      </c>
      <c r="G37" s="927"/>
      <c r="H37" s="928"/>
    </row>
    <row r="38" spans="1:8">
      <c r="A38" s="902">
        <v>15</v>
      </c>
      <c r="B38" s="281"/>
      <c r="C38" s="281"/>
      <c r="D38" s="706"/>
      <c r="E38" s="926"/>
      <c r="F38" s="926"/>
      <c r="G38" s="927"/>
      <c r="H38" s="928"/>
    </row>
    <row r="39" spans="1:8">
      <c r="A39" s="902">
        <v>16</v>
      </c>
      <c r="B39" s="1323" t="s">
        <v>2195</v>
      </c>
      <c r="C39" s="281"/>
      <c r="D39" s="706"/>
      <c r="E39" s="926"/>
      <c r="F39" s="926">
        <v>63199</v>
      </c>
      <c r="G39" s="927"/>
      <c r="H39" s="928"/>
    </row>
    <row r="40" spans="1:8">
      <c r="A40" s="902">
        <v>17</v>
      </c>
      <c r="B40" s="281"/>
      <c r="C40" s="281" t="s">
        <v>381</v>
      </c>
      <c r="D40" s="706" t="s">
        <v>381</v>
      </c>
      <c r="E40" s="926"/>
      <c r="F40" s="926"/>
      <c r="G40" s="927"/>
      <c r="H40" s="928"/>
    </row>
    <row r="41" spans="1:8">
      <c r="A41" s="902">
        <v>18</v>
      </c>
      <c r="B41" s="1323"/>
      <c r="C41" s="281"/>
      <c r="D41" s="706"/>
      <c r="E41" s="926"/>
      <c r="F41" s="926"/>
      <c r="G41" s="927"/>
      <c r="H41" s="928"/>
    </row>
    <row r="42" spans="1:8">
      <c r="A42" s="902">
        <v>19</v>
      </c>
      <c r="B42" s="281"/>
      <c r="C42" s="281"/>
      <c r="D42" s="706"/>
      <c r="E42" s="926"/>
      <c r="F42" s="926"/>
      <c r="G42" s="927"/>
      <c r="H42" s="928"/>
    </row>
    <row r="43" spans="1:8">
      <c r="A43" s="906">
        <v>20</v>
      </c>
      <c r="B43" s="429" t="s">
        <v>1475</v>
      </c>
      <c r="C43" s="429"/>
      <c r="D43" s="1280">
        <f>SUM(D34:D42)</f>
        <v>0</v>
      </c>
      <c r="E43" s="1281"/>
      <c r="F43" s="1283">
        <f>SUM(F34:F42)</f>
        <v>518103</v>
      </c>
      <c r="G43" s="1282"/>
      <c r="H43" s="1284">
        <f>SUM(H34:H42)</f>
        <v>0</v>
      </c>
    </row>
    <row r="44" spans="1:8">
      <c r="A44" s="61"/>
      <c r="B44" s="8"/>
      <c r="C44" s="8"/>
      <c r="D44" s="8"/>
      <c r="E44" s="8"/>
      <c r="F44" s="8"/>
      <c r="G44" s="8"/>
      <c r="H44" s="62"/>
    </row>
    <row r="45" spans="1:8" ht="15.75" thickBot="1">
      <c r="A45" s="65"/>
      <c r="B45" s="66"/>
      <c r="C45" s="66"/>
      <c r="D45" s="66"/>
      <c r="E45" s="66"/>
      <c r="F45" s="66"/>
      <c r="G45" s="66"/>
      <c r="H45" s="67"/>
    </row>
    <row r="46" spans="1:8">
      <c r="A46" s="2" t="s">
        <v>381</v>
      </c>
      <c r="B46" s="2"/>
      <c r="C46" s="2"/>
      <c r="D46" s="2"/>
      <c r="E46" s="2"/>
      <c r="F46" s="2"/>
      <c r="G46" s="2" t="s">
        <v>1564</v>
      </c>
      <c r="H46" s="2"/>
    </row>
    <row r="47" spans="1:8">
      <c r="A47" s="2" t="s">
        <v>662</v>
      </c>
      <c r="B47" s="2"/>
      <c r="C47" s="2"/>
      <c r="D47" s="2"/>
      <c r="E47" s="2"/>
      <c r="F47" s="2"/>
      <c r="G47" s="2"/>
      <c r="H47" s="2"/>
    </row>
    <row r="50" spans="1:8">
      <c r="A50" s="2" t="s">
        <v>381</v>
      </c>
      <c r="B50" s="2"/>
      <c r="C50" s="2"/>
      <c r="D50" s="2"/>
      <c r="E50" s="2"/>
      <c r="F50" s="2"/>
      <c r="G50" s="2"/>
      <c r="H50" s="2"/>
    </row>
    <row r="66" spans="2:2">
      <c r="B66" t="s">
        <v>381</v>
      </c>
    </row>
    <row r="67" spans="2:2">
      <c r="B67" t="s">
        <v>381</v>
      </c>
    </row>
    <row r="68" spans="2:2">
      <c r="B68" t="s">
        <v>381</v>
      </c>
    </row>
  </sheetData>
  <phoneticPr fontId="43" type="noConversion"/>
  <printOptions horizontalCentered="1" verticalCentered="1"/>
  <pageMargins left="0.25" right="0.25" top="0.25" bottom="0.25" header="0.5" footer="0.5"/>
  <pageSetup scale="82" orientation="landscape" r:id="rId1"/>
  <headerFooter alignWithMargins="0"/>
</worksheet>
</file>

<file path=xl/worksheets/sheet31.xml><?xml version="1.0" encoding="utf-8"?>
<worksheet xmlns="http://schemas.openxmlformats.org/spreadsheetml/2006/main" xmlns:r="http://schemas.openxmlformats.org/officeDocument/2006/relationships">
  <sheetPr transitionEvaluation="1">
    <tabColor rgb="FFFFFF00"/>
  </sheetPr>
  <dimension ref="A1:L94"/>
  <sheetViews>
    <sheetView workbookViewId="0"/>
  </sheetViews>
  <sheetFormatPr defaultColWidth="11.44140625" defaultRowHeight="15"/>
  <cols>
    <col min="1" max="1" width="4.77734375" customWidth="1"/>
    <col min="2" max="2" width="20.77734375" customWidth="1"/>
    <col min="3" max="5" width="10.77734375" customWidth="1"/>
    <col min="6" max="6" width="3.77734375" customWidth="1"/>
    <col min="7" max="7" width="11.77734375" customWidth="1"/>
    <col min="8" max="8" width="6.77734375" customWidth="1"/>
    <col min="9" max="9" width="12.77734375" customWidth="1"/>
    <col min="10" max="10" width="6.77734375" customWidth="1"/>
    <col min="11" max="11" width="15.21875" customWidth="1"/>
  </cols>
  <sheetData>
    <row r="1" spans="1:11" ht="15.75" thickBot="1">
      <c r="A1" t="s">
        <v>381</v>
      </c>
      <c r="B1" t="str">
        <f>'Read Me First'!D50</f>
        <v>Village of Fairport</v>
      </c>
      <c r="H1" t="str">
        <f>'Read Me First'!C52</f>
        <v>Year Ended 5/31/2014</v>
      </c>
    </row>
    <row r="2" spans="1:11">
      <c r="A2" s="58"/>
      <c r="B2" s="59"/>
      <c r="C2" s="59"/>
      <c r="D2" s="59"/>
      <c r="E2" s="59"/>
      <c r="F2" s="59"/>
      <c r="G2" s="59"/>
      <c r="H2" s="59"/>
      <c r="I2" s="59"/>
      <c r="J2" s="59"/>
      <c r="K2" s="60"/>
    </row>
    <row r="3" spans="1:11">
      <c r="A3" s="916"/>
      <c r="B3" s="917"/>
      <c r="C3" s="917"/>
      <c r="D3" s="917"/>
      <c r="E3" s="917"/>
      <c r="F3" s="917"/>
      <c r="G3" s="917"/>
      <c r="H3" s="917"/>
      <c r="I3" s="917"/>
      <c r="J3" s="917"/>
      <c r="K3" s="918"/>
    </row>
    <row r="4" spans="1:11" ht="15.75">
      <c r="A4" s="406" t="s">
        <v>663</v>
      </c>
      <c r="B4" s="2"/>
      <c r="C4" s="2"/>
      <c r="D4" s="2"/>
      <c r="E4" s="2"/>
      <c r="F4" s="2"/>
      <c r="G4" s="2"/>
      <c r="H4" s="2"/>
      <c r="I4" s="2"/>
      <c r="J4" s="2"/>
      <c r="K4" s="64"/>
    </row>
    <row r="5" spans="1:11">
      <c r="A5" s="653"/>
      <c r="B5" s="429"/>
      <c r="C5" s="429"/>
      <c r="D5" s="429"/>
      <c r="E5" s="429"/>
      <c r="F5" s="429"/>
      <c r="G5" s="429"/>
      <c r="H5" s="429"/>
      <c r="I5" s="429"/>
      <c r="J5" s="429"/>
      <c r="K5" s="410"/>
    </row>
    <row r="6" spans="1:11">
      <c r="A6" s="61"/>
      <c r="B6" s="8"/>
      <c r="C6" s="8"/>
      <c r="D6" s="8"/>
      <c r="E6" s="8"/>
      <c r="F6" s="8"/>
      <c r="G6" s="8"/>
      <c r="H6" s="8"/>
      <c r="I6" s="8"/>
      <c r="J6" s="8"/>
      <c r="K6" s="62"/>
    </row>
    <row r="7" spans="1:11">
      <c r="A7" s="61"/>
      <c r="B7" s="8" t="s">
        <v>664</v>
      </c>
      <c r="C7" s="8"/>
      <c r="D7" s="8"/>
      <c r="E7" s="8"/>
      <c r="F7" s="8"/>
      <c r="G7" s="8" t="s">
        <v>665</v>
      </c>
      <c r="H7" s="8"/>
      <c r="I7" s="8"/>
      <c r="J7" s="8"/>
      <c r="K7" s="62"/>
    </row>
    <row r="8" spans="1:11">
      <c r="A8" s="61"/>
      <c r="B8" s="8" t="s">
        <v>666</v>
      </c>
      <c r="C8" s="8"/>
      <c r="D8" s="8"/>
      <c r="E8" s="8"/>
      <c r="F8" s="8"/>
      <c r="G8" s="8" t="s">
        <v>667</v>
      </c>
      <c r="H8" s="8"/>
      <c r="I8" s="8"/>
      <c r="J8" s="8"/>
      <c r="K8" s="62"/>
    </row>
    <row r="9" spans="1:11">
      <c r="A9" s="61"/>
      <c r="B9" s="8"/>
      <c r="C9" s="8"/>
      <c r="D9" s="8"/>
      <c r="E9" s="8"/>
      <c r="F9" s="8"/>
      <c r="G9" s="8" t="s">
        <v>668</v>
      </c>
      <c r="H9" s="8"/>
      <c r="I9" s="8"/>
      <c r="J9" s="8"/>
      <c r="K9" s="62"/>
    </row>
    <row r="10" spans="1:11">
      <c r="A10" s="61"/>
      <c r="B10" s="8" t="s">
        <v>669</v>
      </c>
      <c r="C10" s="8"/>
      <c r="D10" s="8"/>
      <c r="E10" s="8"/>
      <c r="F10" s="8"/>
      <c r="G10" s="8" t="s">
        <v>670</v>
      </c>
      <c r="H10" s="8"/>
      <c r="I10" s="8"/>
      <c r="J10" s="8"/>
      <c r="K10" s="62"/>
    </row>
    <row r="11" spans="1:11">
      <c r="A11" s="61"/>
      <c r="B11" s="8" t="s">
        <v>1801</v>
      </c>
      <c r="C11" s="8"/>
      <c r="D11" s="8"/>
      <c r="E11" s="8"/>
      <c r="F11" s="8"/>
      <c r="G11" s="8" t="s">
        <v>1802</v>
      </c>
      <c r="H11" s="8"/>
      <c r="I11" s="8"/>
      <c r="J11" s="8"/>
      <c r="K11" s="62"/>
    </row>
    <row r="12" spans="1:11">
      <c r="A12" s="61"/>
      <c r="B12" s="8" t="s">
        <v>1803</v>
      </c>
      <c r="C12" s="8"/>
      <c r="D12" s="8"/>
      <c r="E12" s="8"/>
      <c r="F12" s="8"/>
      <c r="G12" s="8" t="s">
        <v>37</v>
      </c>
      <c r="H12" s="8"/>
      <c r="I12" s="8"/>
      <c r="J12" s="8"/>
      <c r="K12" s="62"/>
    </row>
    <row r="13" spans="1:11">
      <c r="A13" s="61"/>
      <c r="B13" s="8" t="s">
        <v>38</v>
      </c>
      <c r="C13" s="8"/>
      <c r="D13" s="8"/>
      <c r="E13" s="8"/>
      <c r="F13" s="8"/>
      <c r="G13" s="8" t="s">
        <v>39</v>
      </c>
      <c r="H13" s="8"/>
      <c r="I13" s="8"/>
      <c r="J13" s="8"/>
      <c r="K13" s="62"/>
    </row>
    <row r="14" spans="1:11">
      <c r="A14" s="61"/>
      <c r="B14" s="8" t="s">
        <v>40</v>
      </c>
      <c r="C14" s="8"/>
      <c r="D14" s="8"/>
      <c r="E14" s="8"/>
      <c r="F14" s="8"/>
      <c r="G14" s="8" t="s">
        <v>41</v>
      </c>
      <c r="H14" s="8"/>
      <c r="I14" s="8"/>
      <c r="J14" s="8"/>
      <c r="K14" s="62"/>
    </row>
    <row r="15" spans="1:11">
      <c r="A15" s="61"/>
      <c r="B15" s="8" t="s">
        <v>42</v>
      </c>
      <c r="C15" s="8"/>
      <c r="D15" s="8"/>
      <c r="E15" s="8"/>
      <c r="F15" s="8"/>
      <c r="G15" s="8"/>
      <c r="H15" s="8"/>
      <c r="I15" s="8"/>
      <c r="J15" s="8"/>
      <c r="K15" s="62"/>
    </row>
    <row r="16" spans="1:11">
      <c r="A16" s="61"/>
      <c r="B16" s="8" t="s">
        <v>43</v>
      </c>
      <c r="C16" s="8"/>
      <c r="D16" s="8"/>
      <c r="E16" s="8"/>
      <c r="F16" s="8"/>
      <c r="G16" s="8" t="s">
        <v>44</v>
      </c>
      <c r="H16" s="8"/>
      <c r="I16" s="8"/>
      <c r="J16" s="8"/>
      <c r="K16" s="62"/>
    </row>
    <row r="17" spans="1:11">
      <c r="A17" s="61"/>
      <c r="B17" s="8" t="s">
        <v>1824</v>
      </c>
      <c r="C17" s="8"/>
      <c r="D17" s="8"/>
      <c r="E17" s="8"/>
      <c r="F17" s="8"/>
      <c r="G17" s="8" t="s">
        <v>196</v>
      </c>
      <c r="H17" s="8"/>
      <c r="I17" s="8"/>
      <c r="J17" s="8"/>
      <c r="K17" s="62"/>
    </row>
    <row r="18" spans="1:11">
      <c r="A18" s="61"/>
      <c r="B18" s="8" t="s">
        <v>197</v>
      </c>
      <c r="C18" s="8"/>
      <c r="D18" s="8"/>
      <c r="E18" s="8"/>
      <c r="F18" s="8"/>
      <c r="G18" s="8" t="s">
        <v>198</v>
      </c>
      <c r="H18" s="8"/>
      <c r="I18" s="8"/>
      <c r="J18" s="8"/>
      <c r="K18" s="62"/>
    </row>
    <row r="19" spans="1:11">
      <c r="A19" s="61"/>
      <c r="B19" s="8" t="s">
        <v>199</v>
      </c>
      <c r="C19" s="8"/>
      <c r="D19" s="8"/>
      <c r="E19" s="8"/>
      <c r="F19" s="8"/>
      <c r="G19" s="8" t="s">
        <v>200</v>
      </c>
      <c r="H19" s="8"/>
      <c r="I19" s="8"/>
      <c r="J19" s="8"/>
      <c r="K19" s="62"/>
    </row>
    <row r="20" spans="1:11">
      <c r="A20" s="61"/>
      <c r="B20" s="8" t="s">
        <v>201</v>
      </c>
      <c r="C20" s="8"/>
      <c r="D20" s="8"/>
      <c r="E20" s="8"/>
      <c r="F20" s="8"/>
      <c r="G20" s="8" t="s">
        <v>202</v>
      </c>
      <c r="H20" s="8"/>
      <c r="I20" s="8"/>
      <c r="J20" s="8"/>
      <c r="K20" s="62"/>
    </row>
    <row r="21" spans="1:11">
      <c r="A21" s="61"/>
      <c r="B21" s="8" t="s">
        <v>203</v>
      </c>
      <c r="C21" s="8"/>
      <c r="D21" s="8"/>
      <c r="E21" s="8"/>
      <c r="F21" s="8"/>
      <c r="G21" s="8" t="s">
        <v>1870</v>
      </c>
      <c r="H21" s="8"/>
      <c r="I21" s="8"/>
      <c r="J21" s="8"/>
      <c r="K21" s="62"/>
    </row>
    <row r="22" spans="1:11">
      <c r="A22" s="61"/>
      <c r="B22" s="8" t="s">
        <v>1871</v>
      </c>
      <c r="C22" s="8"/>
      <c r="D22" s="8"/>
      <c r="E22" s="8"/>
      <c r="F22" s="8"/>
      <c r="G22" s="8" t="s">
        <v>381</v>
      </c>
      <c r="H22" s="8"/>
      <c r="I22" s="8"/>
      <c r="J22" s="8"/>
      <c r="K22" s="62"/>
    </row>
    <row r="23" spans="1:11">
      <c r="A23" s="61"/>
      <c r="B23" s="8" t="s">
        <v>1872</v>
      </c>
      <c r="C23" s="8"/>
      <c r="D23" s="8"/>
      <c r="E23" s="8"/>
      <c r="F23" s="8"/>
      <c r="G23" s="8" t="s">
        <v>1873</v>
      </c>
      <c r="H23" s="8"/>
      <c r="I23" s="8"/>
      <c r="J23" s="8"/>
      <c r="K23" s="62"/>
    </row>
    <row r="24" spans="1:11">
      <c r="A24" s="61"/>
      <c r="B24" s="8" t="s">
        <v>1874</v>
      </c>
      <c r="C24" s="8"/>
      <c r="D24" s="8"/>
      <c r="E24" s="8"/>
      <c r="F24" s="8"/>
      <c r="G24" s="8" t="s">
        <v>1875</v>
      </c>
      <c r="H24" s="8"/>
      <c r="I24" s="8"/>
      <c r="J24" s="8"/>
      <c r="K24" s="62"/>
    </row>
    <row r="25" spans="1:11">
      <c r="A25" s="61"/>
      <c r="B25" s="8" t="s">
        <v>1876</v>
      </c>
      <c r="C25" s="8"/>
      <c r="D25" s="8"/>
      <c r="E25" s="8"/>
      <c r="F25" s="8"/>
      <c r="G25" s="8" t="s">
        <v>1877</v>
      </c>
      <c r="H25" s="8"/>
      <c r="I25" s="8"/>
      <c r="J25" s="8"/>
      <c r="K25" s="62"/>
    </row>
    <row r="26" spans="1:11">
      <c r="A26" s="61"/>
      <c r="B26" s="8" t="s">
        <v>1878</v>
      </c>
      <c r="C26" s="8"/>
      <c r="D26" s="8"/>
      <c r="E26" s="8"/>
      <c r="F26" s="8"/>
      <c r="G26" s="8" t="s">
        <v>1879</v>
      </c>
      <c r="H26" s="8"/>
      <c r="I26" s="8"/>
      <c r="J26" s="8"/>
      <c r="K26" s="62"/>
    </row>
    <row r="27" spans="1:11">
      <c r="A27" s="61"/>
      <c r="B27" s="8" t="s">
        <v>1880</v>
      </c>
      <c r="C27" s="8"/>
      <c r="D27" s="8"/>
      <c r="E27" s="8"/>
      <c r="F27" s="8"/>
      <c r="G27" s="8"/>
      <c r="H27" s="8"/>
      <c r="I27" s="8"/>
      <c r="J27" s="8"/>
      <c r="K27" s="62"/>
    </row>
    <row r="28" spans="1:11" ht="15.75" thickBot="1">
      <c r="A28" s="61"/>
      <c r="B28" s="8"/>
      <c r="C28" s="8"/>
      <c r="D28" s="8"/>
      <c r="E28" s="8"/>
      <c r="F28" s="8"/>
      <c r="G28" s="8" t="s">
        <v>381</v>
      </c>
      <c r="H28" s="8"/>
      <c r="I28" s="8"/>
      <c r="J28" s="8"/>
      <c r="K28" s="62"/>
    </row>
    <row r="29" spans="1:11" ht="15.75" thickTop="1">
      <c r="A29" s="930"/>
      <c r="B29" s="931"/>
      <c r="C29" s="932"/>
      <c r="D29" s="933"/>
      <c r="E29" s="934" t="s">
        <v>1881</v>
      </c>
      <c r="F29" s="934"/>
      <c r="G29" s="934"/>
      <c r="H29" s="934"/>
      <c r="I29" s="934"/>
      <c r="J29" s="934"/>
      <c r="K29" s="935"/>
    </row>
    <row r="30" spans="1:11">
      <c r="A30" s="936"/>
      <c r="B30" s="937"/>
      <c r="C30" s="904" t="s">
        <v>642</v>
      </c>
      <c r="D30" s="903" t="s">
        <v>643</v>
      </c>
      <c r="E30" s="904" t="s">
        <v>1923</v>
      </c>
      <c r="F30" s="904"/>
      <c r="G30" s="903" t="s">
        <v>1924</v>
      </c>
      <c r="H30" s="429" t="s">
        <v>1925</v>
      </c>
      <c r="I30" s="429"/>
      <c r="J30" s="429"/>
      <c r="K30" s="410"/>
    </row>
    <row r="31" spans="1:11">
      <c r="A31" s="902" t="s">
        <v>205</v>
      </c>
      <c r="B31" s="937"/>
      <c r="C31" s="904" t="s">
        <v>652</v>
      </c>
      <c r="D31" s="903" t="s">
        <v>1926</v>
      </c>
      <c r="E31" s="904" t="s">
        <v>1668</v>
      </c>
      <c r="F31" s="904"/>
      <c r="G31" s="903" t="s">
        <v>1927</v>
      </c>
      <c r="H31" s="904" t="s">
        <v>1928</v>
      </c>
      <c r="I31" s="903" t="s">
        <v>963</v>
      </c>
      <c r="J31" s="904" t="s">
        <v>2092</v>
      </c>
      <c r="K31" s="905" t="s">
        <v>963</v>
      </c>
    </row>
    <row r="32" spans="1:11">
      <c r="A32" s="902" t="s">
        <v>1929</v>
      </c>
      <c r="B32" s="938" t="s">
        <v>724</v>
      </c>
      <c r="C32" s="904" t="s">
        <v>1930</v>
      </c>
      <c r="D32" s="903" t="s">
        <v>1931</v>
      </c>
      <c r="E32" s="904" t="s">
        <v>1932</v>
      </c>
      <c r="F32" s="904"/>
      <c r="G32" s="903" t="s">
        <v>1933</v>
      </c>
      <c r="H32" s="904" t="s">
        <v>1471</v>
      </c>
      <c r="I32" s="903"/>
      <c r="J32" s="904" t="s">
        <v>1471</v>
      </c>
      <c r="K32" s="905" t="s">
        <v>381</v>
      </c>
    </row>
    <row r="33" spans="1:12">
      <c r="A33" s="936"/>
      <c r="B33" s="938"/>
      <c r="C33" s="904"/>
      <c r="D33" s="903"/>
      <c r="E33" s="904" t="s">
        <v>1934</v>
      </c>
      <c r="F33" s="904"/>
      <c r="G33" s="903"/>
      <c r="H33" s="904"/>
      <c r="I33" s="903"/>
      <c r="J33" s="904"/>
      <c r="K33" s="905"/>
    </row>
    <row r="34" spans="1:12">
      <c r="A34" s="939"/>
      <c r="B34" s="940" t="s">
        <v>1574</v>
      </c>
      <c r="C34" s="908" t="s">
        <v>1575</v>
      </c>
      <c r="D34" s="907" t="s">
        <v>1576</v>
      </c>
      <c r="E34" s="908" t="s">
        <v>1577</v>
      </c>
      <c r="F34" s="908"/>
      <c r="G34" s="907" t="s">
        <v>1578</v>
      </c>
      <c r="H34" s="908" t="s">
        <v>2102</v>
      </c>
      <c r="I34" s="907" t="s">
        <v>2103</v>
      </c>
      <c r="J34" s="908" t="s">
        <v>2104</v>
      </c>
      <c r="K34" s="909" t="s">
        <v>1688</v>
      </c>
    </row>
    <row r="35" spans="1:12">
      <c r="A35" s="902">
        <v>1</v>
      </c>
      <c r="B35" s="941" t="s">
        <v>2201</v>
      </c>
      <c r="C35" s="1285" t="s">
        <v>2051</v>
      </c>
      <c r="D35" s="1286" t="s">
        <v>854</v>
      </c>
      <c r="E35" s="926">
        <v>2133</v>
      </c>
      <c r="F35" s="281"/>
      <c r="G35" s="706"/>
      <c r="H35" s="926"/>
      <c r="I35" s="706"/>
      <c r="J35" s="741" t="s">
        <v>612</v>
      </c>
      <c r="K35" s="616">
        <v>0</v>
      </c>
    </row>
    <row r="36" spans="1:12">
      <c r="A36" s="902">
        <v>2</v>
      </c>
      <c r="B36" s="941"/>
      <c r="C36" s="1285"/>
      <c r="D36" s="1286"/>
      <c r="E36" s="926"/>
      <c r="F36" s="281"/>
      <c r="G36" s="706"/>
      <c r="H36" s="926"/>
      <c r="I36" s="706"/>
      <c r="J36" s="741"/>
      <c r="K36" s="616"/>
    </row>
    <row r="37" spans="1:12">
      <c r="A37" s="902">
        <v>3</v>
      </c>
      <c r="B37" s="941" t="s">
        <v>851</v>
      </c>
      <c r="C37" s="1285" t="s">
        <v>2051</v>
      </c>
      <c r="D37" s="1286" t="s">
        <v>852</v>
      </c>
      <c r="E37" s="926"/>
      <c r="F37" s="281"/>
      <c r="G37" s="706">
        <v>148496</v>
      </c>
      <c r="H37" s="926">
        <v>604</v>
      </c>
      <c r="I37" s="706">
        <v>148496</v>
      </c>
      <c r="J37" s="741" t="s">
        <v>612</v>
      </c>
      <c r="K37" s="616">
        <v>0</v>
      </c>
    </row>
    <row r="38" spans="1:12">
      <c r="A38" s="902">
        <v>4</v>
      </c>
      <c r="B38" s="941"/>
      <c r="C38" s="1285"/>
      <c r="D38" s="1286"/>
      <c r="E38" s="926"/>
      <c r="F38" s="281"/>
      <c r="G38" s="706"/>
      <c r="H38" s="926"/>
      <c r="I38" s="706"/>
      <c r="J38" s="741"/>
      <c r="K38" s="616"/>
    </row>
    <row r="39" spans="1:12">
      <c r="A39" s="902">
        <v>5</v>
      </c>
      <c r="B39" s="941" t="s">
        <v>853</v>
      </c>
      <c r="C39" s="1285" t="s">
        <v>2051</v>
      </c>
      <c r="D39" s="1286" t="s">
        <v>852</v>
      </c>
      <c r="E39" s="926"/>
      <c r="F39" s="281"/>
      <c r="G39" s="706">
        <v>56928</v>
      </c>
      <c r="H39" s="926">
        <v>606</v>
      </c>
      <c r="I39" s="706">
        <v>56928</v>
      </c>
      <c r="J39" s="741" t="s">
        <v>612</v>
      </c>
      <c r="K39" s="616">
        <v>0</v>
      </c>
    </row>
    <row r="40" spans="1:12">
      <c r="A40" s="902">
        <v>6</v>
      </c>
      <c r="B40" s="941"/>
      <c r="C40" s="1285"/>
      <c r="D40" s="1286"/>
      <c r="E40" s="926"/>
      <c r="F40" s="281"/>
      <c r="G40" s="706"/>
      <c r="H40" s="926"/>
      <c r="I40" s="706"/>
      <c r="J40" s="741"/>
      <c r="K40" s="616"/>
    </row>
    <row r="41" spans="1:12">
      <c r="A41" s="902">
        <v>7</v>
      </c>
      <c r="B41" s="941" t="s">
        <v>855</v>
      </c>
      <c r="C41" s="1285" t="s">
        <v>2051</v>
      </c>
      <c r="D41" s="1286" t="s">
        <v>300</v>
      </c>
      <c r="E41" s="926">
        <v>703</v>
      </c>
      <c r="F41" s="281"/>
      <c r="G41" s="706"/>
      <c r="H41" s="926">
        <v>741</v>
      </c>
      <c r="I41" s="706"/>
      <c r="J41" s="741" t="s">
        <v>612</v>
      </c>
      <c r="K41" s="616">
        <v>0</v>
      </c>
    </row>
    <row r="42" spans="1:12">
      <c r="A42" s="902">
        <v>8</v>
      </c>
      <c r="B42" s="1349" t="s">
        <v>2196</v>
      </c>
      <c r="C42" s="1350" t="s">
        <v>2051</v>
      </c>
      <c r="D42" s="1286" t="s">
        <v>300</v>
      </c>
      <c r="E42" s="926">
        <v>782</v>
      </c>
      <c r="F42" s="281"/>
      <c r="G42" s="706"/>
      <c r="H42" s="926">
        <v>741</v>
      </c>
      <c r="I42" s="706"/>
      <c r="J42" s="741" t="s">
        <v>612</v>
      </c>
      <c r="K42" s="616"/>
    </row>
    <row r="43" spans="1:12">
      <c r="A43" s="902">
        <v>9</v>
      </c>
      <c r="B43" s="1349" t="s">
        <v>2229</v>
      </c>
      <c r="C43" s="1285" t="s">
        <v>2051</v>
      </c>
      <c r="D43" s="1286" t="s">
        <v>300</v>
      </c>
      <c r="E43" s="926">
        <v>2223</v>
      </c>
      <c r="F43" s="281"/>
      <c r="G43" s="706"/>
      <c r="H43" s="926">
        <v>741</v>
      </c>
      <c r="I43" s="706"/>
      <c r="J43" s="741" t="s">
        <v>612</v>
      </c>
      <c r="K43" s="616">
        <v>0</v>
      </c>
      <c r="L43" s="1119"/>
    </row>
    <row r="44" spans="1:12">
      <c r="A44" s="902">
        <v>10</v>
      </c>
      <c r="B44" s="1349" t="s">
        <v>2228</v>
      </c>
      <c r="C44" s="1350" t="s">
        <v>2051</v>
      </c>
      <c r="D44" s="1375" t="s">
        <v>300</v>
      </c>
      <c r="E44" s="926">
        <v>7474</v>
      </c>
      <c r="F44" s="281"/>
      <c r="G44" s="706"/>
      <c r="H44" s="926">
        <v>783</v>
      </c>
      <c r="I44" s="706"/>
      <c r="J44" s="741" t="s">
        <v>612</v>
      </c>
      <c r="K44" s="616">
        <v>0</v>
      </c>
    </row>
    <row r="45" spans="1:12" ht="15.75" thickBot="1">
      <c r="A45" s="902">
        <v>11</v>
      </c>
      <c r="B45" s="942"/>
      <c r="C45" s="917"/>
      <c r="D45" s="1290" t="s">
        <v>1885</v>
      </c>
      <c r="E45" s="943">
        <f>SUM(E35:E44)</f>
        <v>13315</v>
      </c>
      <c r="F45" s="917"/>
      <c r="G45" s="944">
        <f>SUM(G35:G44)</f>
        <v>205424</v>
      </c>
      <c r="H45" s="1287" t="s">
        <v>612</v>
      </c>
      <c r="I45" s="944">
        <f>SUM(I35:I44)</f>
        <v>205424</v>
      </c>
      <c r="J45" s="1288" t="s">
        <v>612</v>
      </c>
      <c r="K45" s="945">
        <f>SUM(K35:K44)</f>
        <v>0</v>
      </c>
    </row>
    <row r="46" spans="1:12">
      <c r="A46" s="946"/>
      <c r="B46" s="59"/>
      <c r="C46" s="59"/>
      <c r="D46" s="59"/>
      <c r="E46" s="947"/>
      <c r="F46" s="59"/>
      <c r="G46" s="947"/>
      <c r="H46" s="948"/>
      <c r="I46" s="947"/>
      <c r="J46" s="59"/>
      <c r="K46" s="949"/>
    </row>
    <row r="47" spans="1:12" ht="15.75">
      <c r="A47" s="406"/>
      <c r="B47" s="894" t="s">
        <v>1936</v>
      </c>
      <c r="C47" s="894"/>
      <c r="D47" s="894"/>
      <c r="E47" s="642"/>
      <c r="F47" s="894"/>
      <c r="G47" s="642"/>
      <c r="H47" s="950"/>
      <c r="I47" s="642"/>
      <c r="J47" s="894"/>
      <c r="K47" s="643"/>
    </row>
    <row r="48" spans="1:12">
      <c r="A48" s="951"/>
      <c r="B48" s="429"/>
      <c r="C48" s="429"/>
      <c r="D48" s="429"/>
      <c r="E48" s="952"/>
      <c r="F48" s="429"/>
      <c r="G48" s="952"/>
      <c r="H48" s="953"/>
      <c r="I48" s="952"/>
      <c r="J48" s="429"/>
      <c r="K48" s="314"/>
    </row>
    <row r="49" spans="1:11">
      <c r="A49" s="954"/>
      <c r="B49" s="8"/>
      <c r="C49" s="8"/>
      <c r="D49" s="8"/>
      <c r="E49" s="324"/>
      <c r="F49" s="8"/>
      <c r="G49" s="324"/>
      <c r="H49" s="955"/>
      <c r="I49" s="324"/>
      <c r="J49" s="8"/>
      <c r="K49" s="325"/>
    </row>
    <row r="50" spans="1:11">
      <c r="A50" s="954"/>
      <c r="B50" s="8" t="s">
        <v>1937</v>
      </c>
      <c r="C50" s="8"/>
      <c r="D50" s="8"/>
      <c r="E50" s="324"/>
      <c r="F50" s="8"/>
      <c r="G50" s="324"/>
      <c r="H50" s="955"/>
      <c r="I50" s="324"/>
      <c r="J50" s="8"/>
      <c r="K50" s="325"/>
    </row>
    <row r="51" spans="1:11">
      <c r="A51" s="954"/>
      <c r="B51" s="8" t="s">
        <v>1938</v>
      </c>
      <c r="C51" s="8"/>
      <c r="D51" s="8"/>
      <c r="E51" s="324"/>
      <c r="F51" s="8"/>
      <c r="G51" s="324"/>
      <c r="H51" s="955"/>
      <c r="I51" s="324"/>
      <c r="J51" s="8"/>
      <c r="K51" s="325"/>
    </row>
    <row r="52" spans="1:11">
      <c r="A52" s="954"/>
      <c r="B52" s="8" t="s">
        <v>671</v>
      </c>
      <c r="C52" s="8"/>
      <c r="D52" s="8"/>
      <c r="E52" s="324"/>
      <c r="F52" s="8"/>
      <c r="G52" s="324"/>
      <c r="H52" s="955"/>
      <c r="I52" s="324"/>
      <c r="J52" s="8"/>
      <c r="K52" s="325"/>
    </row>
    <row r="53" spans="1:11">
      <c r="A53" s="954"/>
      <c r="B53" s="8" t="s">
        <v>672</v>
      </c>
      <c r="C53" s="8"/>
      <c r="D53" s="8"/>
      <c r="E53" s="324"/>
      <c r="F53" s="8"/>
      <c r="G53" s="324"/>
      <c r="H53" s="955"/>
      <c r="I53" s="324"/>
      <c r="J53" s="8"/>
      <c r="K53" s="325"/>
    </row>
    <row r="54" spans="1:11">
      <c r="A54" s="954"/>
      <c r="B54" s="8" t="s">
        <v>467</v>
      </c>
      <c r="C54" s="8"/>
      <c r="D54" s="8"/>
      <c r="E54" s="324"/>
      <c r="F54" s="8"/>
      <c r="G54" s="324"/>
      <c r="H54" s="955"/>
      <c r="I54" s="324"/>
      <c r="J54" s="8"/>
      <c r="K54" s="325"/>
    </row>
    <row r="55" spans="1:11">
      <c r="A55" s="954"/>
      <c r="B55" s="8" t="s">
        <v>468</v>
      </c>
      <c r="C55" s="8"/>
      <c r="D55" s="8"/>
      <c r="E55" s="324"/>
      <c r="F55" s="8"/>
      <c r="G55" s="324"/>
      <c r="H55" s="955"/>
      <c r="I55" s="324"/>
      <c r="J55" s="8"/>
      <c r="K55" s="325"/>
    </row>
    <row r="56" spans="1:11">
      <c r="A56" s="954"/>
      <c r="B56" s="8" t="s">
        <v>469</v>
      </c>
      <c r="C56" s="8"/>
      <c r="D56" s="8"/>
      <c r="E56" s="324"/>
      <c r="F56" s="8"/>
      <c r="G56" s="324"/>
      <c r="H56" s="955"/>
      <c r="I56" s="324"/>
      <c r="J56" s="8"/>
      <c r="K56" s="325"/>
    </row>
    <row r="57" spans="1:11">
      <c r="A57" s="954"/>
      <c r="B57" s="8" t="s">
        <v>470</v>
      </c>
      <c r="C57" s="8"/>
      <c r="D57" s="8"/>
      <c r="E57" s="324"/>
      <c r="F57" s="8"/>
      <c r="G57" s="324"/>
      <c r="H57" s="955"/>
      <c r="I57" s="324"/>
      <c r="J57" s="8"/>
      <c r="K57" s="325"/>
    </row>
    <row r="58" spans="1:11">
      <c r="A58" s="954"/>
      <c r="B58" s="8" t="s">
        <v>471</v>
      </c>
      <c r="C58" s="8"/>
      <c r="D58" s="8"/>
      <c r="E58" s="324"/>
      <c r="F58" s="8"/>
      <c r="G58" s="324"/>
      <c r="H58" s="955"/>
      <c r="I58" s="324"/>
      <c r="J58" s="8"/>
      <c r="K58" s="325"/>
    </row>
    <row r="59" spans="1:11">
      <c r="A59" s="954"/>
      <c r="B59" s="8" t="s">
        <v>472</v>
      </c>
      <c r="C59" s="8"/>
      <c r="D59" s="8"/>
      <c r="E59" s="324"/>
      <c r="F59" s="8"/>
      <c r="G59" s="324"/>
      <c r="H59" s="955"/>
      <c r="I59" s="324"/>
      <c r="J59" s="8"/>
      <c r="K59" s="325"/>
    </row>
    <row r="60" spans="1:11">
      <c r="A60" s="954"/>
      <c r="B60" s="8"/>
      <c r="C60" s="8"/>
      <c r="D60" s="8"/>
      <c r="E60" s="324"/>
      <c r="F60" s="8"/>
      <c r="G60" s="324"/>
      <c r="H60" s="955"/>
      <c r="I60" s="324"/>
      <c r="J60" s="8"/>
      <c r="K60" s="325"/>
    </row>
    <row r="61" spans="1:11">
      <c r="A61" s="954"/>
      <c r="B61" s="8" t="s">
        <v>473</v>
      </c>
      <c r="C61" s="8"/>
      <c r="D61" s="8"/>
      <c r="E61" s="324"/>
      <c r="F61" s="8"/>
      <c r="G61" s="324"/>
      <c r="H61" s="955"/>
      <c r="I61" s="324"/>
      <c r="J61" s="8"/>
      <c r="K61" s="325"/>
    </row>
    <row r="62" spans="1:11">
      <c r="A62" s="951"/>
      <c r="B62" s="429"/>
      <c r="C62" s="429"/>
      <c r="D62" s="429"/>
      <c r="E62" s="952"/>
      <c r="F62" s="429"/>
      <c r="G62" s="952"/>
      <c r="H62" s="953"/>
      <c r="I62" s="952"/>
      <c r="J62" s="429"/>
      <c r="K62" s="314"/>
    </row>
    <row r="63" spans="1:11">
      <c r="A63" s="902"/>
      <c r="B63" s="8" t="s">
        <v>381</v>
      </c>
      <c r="C63" s="937"/>
      <c r="D63" s="8"/>
      <c r="E63" s="324"/>
      <c r="F63" s="937"/>
      <c r="G63" s="324"/>
      <c r="H63" s="956"/>
      <c r="I63" s="957"/>
      <c r="J63" s="8"/>
      <c r="K63" s="325" t="s">
        <v>381</v>
      </c>
    </row>
    <row r="64" spans="1:11">
      <c r="A64" s="902" t="s">
        <v>1468</v>
      </c>
      <c r="B64" s="2" t="s">
        <v>474</v>
      </c>
      <c r="C64" s="958"/>
      <c r="D64" s="2" t="s">
        <v>475</v>
      </c>
      <c r="E64" s="326"/>
      <c r="F64" s="958"/>
      <c r="G64" s="326" t="s">
        <v>476</v>
      </c>
      <c r="H64" s="959"/>
      <c r="I64" s="960" t="s">
        <v>477</v>
      </c>
      <c r="J64" s="2" t="s">
        <v>963</v>
      </c>
      <c r="K64" s="327"/>
    </row>
    <row r="65" spans="1:11">
      <c r="A65" s="906" t="s">
        <v>1471</v>
      </c>
      <c r="B65" s="908" t="s">
        <v>1574</v>
      </c>
      <c r="C65" s="958"/>
      <c r="D65" s="1233" t="s">
        <v>1575</v>
      </c>
      <c r="E65" s="429"/>
      <c r="F65" s="958"/>
      <c r="G65" s="1233" t="s">
        <v>1576</v>
      </c>
      <c r="H65" s="959"/>
      <c r="I65" s="1379" t="s">
        <v>1577</v>
      </c>
      <c r="J65" s="2" t="s">
        <v>1578</v>
      </c>
      <c r="K65" s="327"/>
    </row>
    <row r="66" spans="1:11">
      <c r="A66" s="902">
        <v>12</v>
      </c>
      <c r="B66" s="964" t="s">
        <v>2218</v>
      </c>
      <c r="C66" s="961"/>
      <c r="D66" s="281" t="s">
        <v>1277</v>
      </c>
      <c r="E66" s="926"/>
      <c r="F66" s="961"/>
      <c r="G66" s="1232" t="s">
        <v>300</v>
      </c>
      <c r="H66" s="963"/>
      <c r="I66" s="1063">
        <v>459</v>
      </c>
      <c r="J66" s="962"/>
      <c r="K66" s="503">
        <v>47090</v>
      </c>
    </row>
    <row r="67" spans="1:11">
      <c r="A67" s="954">
        <v>13</v>
      </c>
      <c r="B67" s="964" t="s">
        <v>2233</v>
      </c>
      <c r="C67" s="941"/>
      <c r="D67" s="281" t="s">
        <v>2236</v>
      </c>
      <c r="E67" s="926"/>
      <c r="F67" s="941"/>
      <c r="G67" s="1232" t="s">
        <v>300</v>
      </c>
      <c r="H67" s="965"/>
      <c r="I67" s="1063">
        <v>459</v>
      </c>
      <c r="J67" s="1378"/>
      <c r="K67" s="1235">
        <v>144159</v>
      </c>
    </row>
    <row r="68" spans="1:11">
      <c r="A68" s="954">
        <v>14</v>
      </c>
      <c r="B68" s="964" t="s">
        <v>1270</v>
      </c>
      <c r="C68" s="941"/>
      <c r="D68" s="281" t="s">
        <v>1274</v>
      </c>
      <c r="E68" s="926"/>
      <c r="F68" s="941"/>
      <c r="G68" s="1232" t="s">
        <v>300</v>
      </c>
      <c r="H68" s="965"/>
      <c r="I68" s="1063">
        <v>459</v>
      </c>
      <c r="J68" s="281"/>
      <c r="K68" s="928">
        <v>227452</v>
      </c>
    </row>
    <row r="69" spans="1:11">
      <c r="A69" s="954">
        <v>15</v>
      </c>
      <c r="B69" s="964" t="s">
        <v>2176</v>
      </c>
      <c r="C69" s="941"/>
      <c r="D69" s="281" t="s">
        <v>2177</v>
      </c>
      <c r="E69" s="926"/>
      <c r="F69" s="941"/>
      <c r="G69" s="1232" t="s">
        <v>300</v>
      </c>
      <c r="H69" s="965"/>
      <c r="I69" s="1063">
        <v>741</v>
      </c>
      <c r="J69" s="281"/>
      <c r="K69" s="928">
        <v>484869</v>
      </c>
    </row>
    <row r="70" spans="1:11">
      <c r="A70" s="954">
        <v>16</v>
      </c>
      <c r="B70" s="964" t="s">
        <v>1271</v>
      </c>
      <c r="C70" s="941"/>
      <c r="D70" s="281" t="s">
        <v>2238</v>
      </c>
      <c r="E70" s="926"/>
      <c r="F70" s="941"/>
      <c r="G70" s="1232" t="s">
        <v>300</v>
      </c>
      <c r="H70" s="965"/>
      <c r="I70" s="1063">
        <v>785</v>
      </c>
      <c r="J70" s="281"/>
      <c r="K70" s="928">
        <v>79728</v>
      </c>
    </row>
    <row r="71" spans="1:11">
      <c r="A71" s="954">
        <v>17</v>
      </c>
      <c r="B71" s="964" t="s">
        <v>1271</v>
      </c>
      <c r="C71" s="941"/>
      <c r="D71" s="281" t="s">
        <v>1275</v>
      </c>
      <c r="E71" s="926"/>
      <c r="F71" s="941"/>
      <c r="G71" s="1232" t="s">
        <v>300</v>
      </c>
      <c r="H71" s="965"/>
      <c r="I71" s="1063" t="s">
        <v>2219</v>
      </c>
      <c r="J71" s="281"/>
      <c r="K71" s="928">
        <v>43677</v>
      </c>
    </row>
    <row r="72" spans="1:11">
      <c r="A72" s="954">
        <v>18</v>
      </c>
      <c r="B72" s="964" t="s">
        <v>2234</v>
      </c>
      <c r="C72" s="941"/>
      <c r="D72" s="281" t="s">
        <v>2235</v>
      </c>
      <c r="E72" s="926"/>
      <c r="F72" s="941"/>
      <c r="G72" s="1232" t="s">
        <v>300</v>
      </c>
      <c r="H72" s="965"/>
      <c r="I72" s="1063">
        <v>312</v>
      </c>
      <c r="J72" s="281"/>
      <c r="K72" s="928">
        <v>44503</v>
      </c>
    </row>
    <row r="73" spans="1:11">
      <c r="A73" s="954">
        <v>19</v>
      </c>
      <c r="B73" s="964" t="s">
        <v>2199</v>
      </c>
      <c r="C73" s="941"/>
      <c r="D73" s="281" t="s">
        <v>2178</v>
      </c>
      <c r="E73" s="926"/>
      <c r="F73" s="941"/>
      <c r="G73" s="1232" t="s">
        <v>300</v>
      </c>
      <c r="H73" s="965"/>
      <c r="I73" s="1063">
        <v>741</v>
      </c>
      <c r="J73" s="281"/>
      <c r="K73" s="928">
        <v>58432</v>
      </c>
    </row>
    <row r="74" spans="1:11">
      <c r="A74" s="954">
        <v>20</v>
      </c>
      <c r="B74" s="964" t="s">
        <v>1272</v>
      </c>
      <c r="C74" s="941"/>
      <c r="D74" s="281" t="s">
        <v>1276</v>
      </c>
      <c r="E74" s="926"/>
      <c r="F74" s="941"/>
      <c r="G74" s="1232" t="s">
        <v>300</v>
      </c>
      <c r="H74" s="965"/>
      <c r="I74" s="1063" t="s">
        <v>2220</v>
      </c>
      <c r="J74" s="281"/>
      <c r="K74" s="928">
        <v>166786</v>
      </c>
    </row>
    <row r="75" spans="1:11">
      <c r="A75" s="954">
        <v>21</v>
      </c>
      <c r="B75" s="964" t="s">
        <v>1273</v>
      </c>
      <c r="C75" s="941"/>
      <c r="D75" s="281" t="s">
        <v>1277</v>
      </c>
      <c r="E75" s="926"/>
      <c r="F75" s="941"/>
      <c r="G75" s="1232" t="s">
        <v>300</v>
      </c>
      <c r="H75" s="965"/>
      <c r="I75" s="1234">
        <v>732</v>
      </c>
      <c r="J75" s="281"/>
      <c r="K75" s="928">
        <v>25620</v>
      </c>
    </row>
    <row r="76" spans="1:11">
      <c r="A76" s="954">
        <v>22</v>
      </c>
      <c r="B76" s="964" t="s">
        <v>2180</v>
      </c>
      <c r="C76" s="941"/>
      <c r="D76" s="281" t="s">
        <v>2181</v>
      </c>
      <c r="E76" s="926"/>
      <c r="F76" s="941"/>
      <c r="G76" s="1232" t="s">
        <v>300</v>
      </c>
      <c r="H76" s="965"/>
      <c r="I76" s="1063">
        <v>783</v>
      </c>
      <c r="J76" s="281"/>
      <c r="K76" s="928">
        <v>29221</v>
      </c>
    </row>
    <row r="77" spans="1:11">
      <c r="A77" s="954">
        <v>23</v>
      </c>
      <c r="B77" s="1322" t="s">
        <v>2179</v>
      </c>
      <c r="C77" s="941"/>
      <c r="D77" s="1323" t="s">
        <v>2108</v>
      </c>
      <c r="E77" s="926"/>
      <c r="F77" s="941"/>
      <c r="G77" s="1232" t="s">
        <v>300</v>
      </c>
      <c r="H77" s="965"/>
      <c r="I77" s="1234" t="s">
        <v>2237</v>
      </c>
      <c r="J77" s="281"/>
      <c r="K77" s="928">
        <v>59208</v>
      </c>
    </row>
    <row r="78" spans="1:11" ht="15.75" thickBot="1">
      <c r="A78" s="967">
        <v>24</v>
      </c>
      <c r="B78" s="968"/>
      <c r="C78" s="969"/>
      <c r="D78" s="292"/>
      <c r="E78" s="970"/>
      <c r="F78" s="969"/>
      <c r="G78" s="1236"/>
      <c r="H78" s="971"/>
      <c r="I78" s="1289" t="s">
        <v>1935</v>
      </c>
      <c r="J78" s="292"/>
      <c r="K78" s="511">
        <f>SUM(K66:K77)</f>
        <v>1410745</v>
      </c>
    </row>
    <row r="79" spans="1:11">
      <c r="A79" s="717" t="s">
        <v>1097</v>
      </c>
      <c r="B79" s="917"/>
      <c r="C79" s="917"/>
      <c r="D79" s="917"/>
      <c r="E79" s="917"/>
      <c r="F79" s="917"/>
      <c r="G79" s="917"/>
      <c r="H79" s="917"/>
      <c r="I79" s="917"/>
      <c r="J79" s="917"/>
      <c r="K79" s="1291"/>
    </row>
    <row r="80" spans="1:11">
      <c r="A80" s="2" t="s">
        <v>478</v>
      </c>
      <c r="B80" s="2"/>
      <c r="C80" s="2"/>
      <c r="D80" s="2"/>
      <c r="E80" s="2"/>
      <c r="F80" s="2"/>
      <c r="G80" s="2"/>
      <c r="H80" s="2"/>
      <c r="I80" s="2"/>
      <c r="J80" s="2"/>
      <c r="K80" s="2"/>
    </row>
    <row r="88" spans="1:2">
      <c r="A88" s="8"/>
      <c r="B88" s="80"/>
    </row>
    <row r="91" spans="1:2">
      <c r="A91" s="8"/>
      <c r="B91" s="80"/>
    </row>
    <row r="92" spans="1:2">
      <c r="A92" s="8"/>
      <c r="B92" s="80"/>
    </row>
    <row r="93" spans="1:2">
      <c r="A93" s="8"/>
      <c r="B93" s="80"/>
    </row>
    <row r="94" spans="1:2">
      <c r="A94" s="8"/>
      <c r="B94" s="80"/>
    </row>
  </sheetData>
  <phoneticPr fontId="43" type="noConversion"/>
  <pageMargins left="0.5" right="0.5" top="0.5" bottom="0.5" header="0.5" footer="0.5"/>
  <pageSetup scale="57" orientation="portrait" r:id="rId1"/>
  <headerFooter alignWithMargins="0"/>
</worksheet>
</file>

<file path=xl/worksheets/sheet32.xml><?xml version="1.0" encoding="utf-8"?>
<worksheet xmlns="http://schemas.openxmlformats.org/spreadsheetml/2006/main" xmlns:r="http://schemas.openxmlformats.org/officeDocument/2006/relationships">
  <sheetPr transitionEvaluation="1">
    <tabColor rgb="FFFFFF00"/>
    <pageSetUpPr fitToPage="1"/>
  </sheetPr>
  <dimension ref="A1:H83"/>
  <sheetViews>
    <sheetView workbookViewId="0"/>
  </sheetViews>
  <sheetFormatPr defaultColWidth="11.44140625" defaultRowHeight="15"/>
  <cols>
    <col min="1" max="1" width="4.77734375" customWidth="1"/>
    <col min="2" max="2" width="14.77734375" customWidth="1"/>
    <col min="3" max="4" width="16.77734375" customWidth="1"/>
    <col min="5" max="5" width="4.77734375" customWidth="1"/>
    <col min="6" max="6" width="17.77734375" customWidth="1"/>
    <col min="7" max="7" width="12.77734375" customWidth="1"/>
    <col min="8" max="8" width="16.77734375" customWidth="1"/>
  </cols>
  <sheetData>
    <row r="1" spans="1:8" ht="15.75" thickBot="1">
      <c r="B1" t="str">
        <f>'Read Me First'!D50</f>
        <v>Village of Fairport</v>
      </c>
      <c r="G1" t="str">
        <f>'Read Me First'!C52</f>
        <v>Year Ended 5/31/2014</v>
      </c>
    </row>
    <row r="2" spans="1:8">
      <c r="A2" s="404"/>
      <c r="B2" s="71"/>
      <c r="C2" s="71"/>
      <c r="D2" s="972"/>
      <c r="E2" s="972"/>
      <c r="F2" s="973"/>
      <c r="G2" s="973"/>
      <c r="H2" s="974"/>
    </row>
    <row r="3" spans="1:8" ht="15.75">
      <c r="A3" s="406" t="s">
        <v>479</v>
      </c>
      <c r="B3" s="894"/>
      <c r="C3" s="894"/>
      <c r="D3" s="77"/>
      <c r="E3" s="77"/>
      <c r="F3" s="77"/>
      <c r="G3" s="77"/>
      <c r="H3" s="407"/>
    </row>
    <row r="4" spans="1:8" ht="15.75">
      <c r="A4" s="919"/>
      <c r="B4" s="920"/>
      <c r="C4" s="920"/>
      <c r="D4" s="421"/>
      <c r="E4" s="421"/>
      <c r="F4" s="421"/>
      <c r="G4" s="421"/>
      <c r="H4" s="975"/>
    </row>
    <row r="5" spans="1:8">
      <c r="A5" s="76"/>
      <c r="B5" s="69"/>
      <c r="C5" s="69"/>
      <c r="D5" s="68"/>
      <c r="E5" s="68"/>
      <c r="F5" s="68"/>
      <c r="G5" s="68"/>
      <c r="H5" s="79"/>
    </row>
    <row r="6" spans="1:8">
      <c r="A6" s="73" t="s">
        <v>480</v>
      </c>
      <c r="B6" s="69"/>
      <c r="C6" s="69"/>
      <c r="D6" s="69"/>
      <c r="E6" s="69"/>
      <c r="F6" s="68"/>
      <c r="G6" s="68"/>
      <c r="H6" s="79"/>
    </row>
    <row r="7" spans="1:8">
      <c r="A7" s="73" t="s">
        <v>481</v>
      </c>
      <c r="B7" s="69"/>
      <c r="C7" s="69"/>
      <c r="D7" s="69"/>
      <c r="E7" s="69"/>
      <c r="F7" s="69"/>
      <c r="G7" s="69"/>
      <c r="H7" s="75"/>
    </row>
    <row r="8" spans="1:8">
      <c r="A8" s="73"/>
      <c r="B8" s="69"/>
      <c r="C8" s="69"/>
      <c r="D8" s="69"/>
      <c r="E8" s="69"/>
      <c r="F8" s="69"/>
      <c r="G8" s="69"/>
      <c r="H8" s="75"/>
    </row>
    <row r="9" spans="1:8">
      <c r="A9" s="976" t="s">
        <v>1468</v>
      </c>
      <c r="B9" s="977" t="s">
        <v>205</v>
      </c>
      <c r="C9" s="978"/>
      <c r="D9" s="979" t="s">
        <v>1786</v>
      </c>
      <c r="E9" s="979" t="s">
        <v>1468</v>
      </c>
      <c r="F9" s="979" t="s">
        <v>205</v>
      </c>
      <c r="G9" s="980"/>
      <c r="H9" s="981" t="s">
        <v>1786</v>
      </c>
    </row>
    <row r="10" spans="1:8">
      <c r="A10" s="982" t="s">
        <v>1471</v>
      </c>
      <c r="B10" s="983" t="s">
        <v>1574</v>
      </c>
      <c r="C10" s="984"/>
      <c r="D10" s="985" t="s">
        <v>1575</v>
      </c>
      <c r="E10" s="985" t="s">
        <v>1471</v>
      </c>
      <c r="F10" s="985" t="s">
        <v>1574</v>
      </c>
      <c r="G10" s="986"/>
      <c r="H10" s="987" t="s">
        <v>1575</v>
      </c>
    </row>
    <row r="11" spans="1:8">
      <c r="A11" s="982">
        <v>1</v>
      </c>
      <c r="B11" s="983" t="s">
        <v>1787</v>
      </c>
      <c r="C11" s="984"/>
      <c r="D11" s="988"/>
      <c r="E11" s="985">
        <v>21</v>
      </c>
      <c r="F11" s="983" t="s">
        <v>1788</v>
      </c>
      <c r="G11" s="984"/>
      <c r="H11" s="989"/>
    </row>
    <row r="12" spans="1:8">
      <c r="A12" s="982">
        <v>2</v>
      </c>
      <c r="B12" s="990" t="s">
        <v>1789</v>
      </c>
      <c r="C12" s="661"/>
      <c r="D12" s="991"/>
      <c r="E12" s="992">
        <v>22</v>
      </c>
      <c r="F12" s="993" t="s">
        <v>1790</v>
      </c>
      <c r="G12" s="69"/>
      <c r="H12" s="994"/>
    </row>
    <row r="13" spans="1:8">
      <c r="A13" s="982">
        <v>3</v>
      </c>
      <c r="B13" s="990" t="s">
        <v>1791</v>
      </c>
      <c r="C13" s="661"/>
      <c r="D13" s="995"/>
      <c r="E13" s="985"/>
      <c r="F13" s="990" t="s">
        <v>1792</v>
      </c>
      <c r="G13" s="661"/>
      <c r="H13" s="996">
        <v>454903040</v>
      </c>
    </row>
    <row r="14" spans="1:8">
      <c r="A14" s="982">
        <v>4</v>
      </c>
      <c r="B14" s="990" t="s">
        <v>1793</v>
      </c>
      <c r="C14" s="661"/>
      <c r="D14" s="995"/>
      <c r="E14" s="992">
        <v>23</v>
      </c>
      <c r="F14" s="993" t="s">
        <v>1794</v>
      </c>
      <c r="G14" s="69"/>
      <c r="H14" s="994"/>
    </row>
    <row r="15" spans="1:8">
      <c r="A15" s="982">
        <v>5</v>
      </c>
      <c r="B15" s="990" t="s">
        <v>1795</v>
      </c>
      <c r="C15" s="661"/>
      <c r="D15" s="995"/>
      <c r="E15" s="985"/>
      <c r="F15" s="990" t="s">
        <v>381</v>
      </c>
      <c r="G15" s="661"/>
      <c r="H15" s="996"/>
    </row>
    <row r="16" spans="1:8">
      <c r="A16" s="982">
        <v>6</v>
      </c>
      <c r="B16" s="990" t="s">
        <v>1796</v>
      </c>
      <c r="C16" s="661"/>
      <c r="D16" s="995"/>
      <c r="E16" s="992">
        <v>24</v>
      </c>
      <c r="F16" s="993" t="s">
        <v>1797</v>
      </c>
      <c r="G16" s="69"/>
      <c r="H16" s="994"/>
    </row>
    <row r="17" spans="1:8">
      <c r="A17" s="982">
        <v>7</v>
      </c>
      <c r="B17" s="990" t="s">
        <v>1796</v>
      </c>
      <c r="C17" s="661"/>
      <c r="D17" s="995"/>
      <c r="E17" s="985"/>
      <c r="F17" s="990" t="s">
        <v>381</v>
      </c>
      <c r="G17" s="661"/>
      <c r="H17" s="996"/>
    </row>
    <row r="18" spans="1:8">
      <c r="A18" s="982">
        <v>8</v>
      </c>
      <c r="B18" s="990" t="s">
        <v>1798</v>
      </c>
      <c r="C18" s="661"/>
      <c r="D18" s="995"/>
      <c r="E18" s="985">
        <v>25</v>
      </c>
      <c r="F18" s="990" t="s">
        <v>1799</v>
      </c>
      <c r="G18" s="661"/>
      <c r="H18" s="997"/>
    </row>
    <row r="19" spans="1:8">
      <c r="A19" s="998">
        <v>9</v>
      </c>
      <c r="B19" s="993" t="s">
        <v>1939</v>
      </c>
      <c r="C19" s="69"/>
      <c r="D19" s="999"/>
      <c r="E19" s="992">
        <v>26</v>
      </c>
      <c r="F19" s="1214" t="s">
        <v>1940</v>
      </c>
      <c r="G19" s="1000"/>
      <c r="H19" s="1001"/>
    </row>
    <row r="20" spans="1:8">
      <c r="A20" s="982"/>
      <c r="B20" s="990" t="s">
        <v>1941</v>
      </c>
      <c r="C20" s="661"/>
      <c r="D20" s="1002">
        <f>SUM(D13:D17)-D18</f>
        <v>0</v>
      </c>
      <c r="E20" s="985"/>
      <c r="F20" s="990" t="s">
        <v>1942</v>
      </c>
      <c r="G20" s="661"/>
      <c r="H20" s="996">
        <v>440117</v>
      </c>
    </row>
    <row r="21" spans="1:8">
      <c r="A21" s="982">
        <v>10</v>
      </c>
      <c r="B21" s="990" t="s">
        <v>1287</v>
      </c>
      <c r="C21" s="661"/>
      <c r="D21" s="1414">
        <v>474446545</v>
      </c>
      <c r="E21" s="985">
        <v>27</v>
      </c>
      <c r="F21" s="990" t="s">
        <v>1943</v>
      </c>
      <c r="G21" s="1292">
        <f>H21/H23</f>
        <v>4.0264573957430758E-2</v>
      </c>
      <c r="H21" s="996">
        <v>19103388</v>
      </c>
    </row>
    <row r="22" spans="1:8">
      <c r="A22" s="982">
        <v>11</v>
      </c>
      <c r="B22" s="990" t="s">
        <v>1944</v>
      </c>
      <c r="C22" s="661"/>
      <c r="D22" s="1003"/>
      <c r="E22" s="992">
        <v>28</v>
      </c>
      <c r="F22" s="1004" t="s">
        <v>1945</v>
      </c>
      <c r="G22" s="68"/>
      <c r="H22" s="1005"/>
    </row>
    <row r="23" spans="1:8">
      <c r="A23" s="982">
        <v>12</v>
      </c>
      <c r="B23" s="990" t="s">
        <v>1946</v>
      </c>
      <c r="C23" s="661"/>
      <c r="D23" s="995"/>
      <c r="E23" s="985"/>
      <c r="F23" s="983" t="s">
        <v>1947</v>
      </c>
      <c r="G23" s="984"/>
      <c r="H23" s="1006">
        <f>SUM(H12:H21)</f>
        <v>474446545</v>
      </c>
    </row>
    <row r="24" spans="1:8">
      <c r="A24" s="982">
        <v>13</v>
      </c>
      <c r="B24" s="990" t="s">
        <v>1948</v>
      </c>
      <c r="C24" s="661"/>
      <c r="D24" s="995"/>
      <c r="E24" s="988"/>
      <c r="F24" s="1007"/>
      <c r="G24" s="1007"/>
      <c r="H24" s="1008"/>
    </row>
    <row r="25" spans="1:8">
      <c r="A25" s="982">
        <v>14</v>
      </c>
      <c r="B25" s="990" t="s">
        <v>1949</v>
      </c>
      <c r="C25" s="661"/>
      <c r="D25" s="1002">
        <f>D23-D24</f>
        <v>0</v>
      </c>
      <c r="E25" s="988"/>
      <c r="F25" s="1007"/>
      <c r="G25" s="1007"/>
      <c r="H25" s="1008"/>
    </row>
    <row r="26" spans="1:8">
      <c r="A26" s="982">
        <v>15</v>
      </c>
      <c r="B26" s="990" t="s">
        <v>1950</v>
      </c>
      <c r="C26" s="661"/>
      <c r="D26" s="1003"/>
      <c r="E26" s="1007"/>
      <c r="F26" s="1007"/>
      <c r="G26" s="1007"/>
      <c r="H26" s="1008"/>
    </row>
    <row r="27" spans="1:8">
      <c r="A27" s="982">
        <v>16</v>
      </c>
      <c r="B27" s="990" t="s">
        <v>1946</v>
      </c>
      <c r="C27" s="661"/>
      <c r="D27" s="995"/>
      <c r="E27" s="988"/>
      <c r="F27" s="1007"/>
      <c r="G27" s="1007"/>
      <c r="H27" s="1008"/>
    </row>
    <row r="28" spans="1:8">
      <c r="A28" s="982">
        <v>17</v>
      </c>
      <c r="B28" s="990" t="s">
        <v>1948</v>
      </c>
      <c r="C28" s="661"/>
      <c r="D28" s="995"/>
      <c r="E28" s="988"/>
      <c r="F28" s="1007"/>
      <c r="G28" s="1007"/>
      <c r="H28" s="1008"/>
    </row>
    <row r="29" spans="1:8">
      <c r="A29" s="998">
        <v>18</v>
      </c>
      <c r="B29" s="993" t="s">
        <v>1951</v>
      </c>
      <c r="C29" s="69"/>
      <c r="D29" s="1009"/>
      <c r="E29" s="988"/>
      <c r="F29" s="1007"/>
      <c r="G29" s="1007"/>
      <c r="H29" s="1008"/>
    </row>
    <row r="30" spans="1:8">
      <c r="A30" s="982"/>
      <c r="B30" s="990" t="s">
        <v>1952</v>
      </c>
      <c r="C30" s="661"/>
      <c r="D30" s="1002">
        <f>D27-D28</f>
        <v>0</v>
      </c>
      <c r="E30" s="988"/>
      <c r="F30" s="1007"/>
      <c r="G30" s="1007"/>
      <c r="H30" s="1008"/>
    </row>
    <row r="31" spans="1:8">
      <c r="A31" s="982">
        <v>19</v>
      </c>
      <c r="B31" s="990" t="s">
        <v>1365</v>
      </c>
      <c r="C31" s="661"/>
      <c r="D31" s="995"/>
      <c r="E31" s="988"/>
      <c r="F31" s="1007"/>
      <c r="G31" s="1007"/>
      <c r="H31" s="1008"/>
    </row>
    <row r="32" spans="1:8">
      <c r="A32" s="998">
        <v>20</v>
      </c>
      <c r="B32" s="1004" t="s">
        <v>1366</v>
      </c>
      <c r="C32" s="68"/>
      <c r="D32" s="1009"/>
      <c r="E32" s="988"/>
      <c r="F32" s="1007"/>
      <c r="G32" s="1007"/>
      <c r="H32" s="1008"/>
    </row>
    <row r="33" spans="1:8">
      <c r="A33" s="998"/>
      <c r="B33" s="1004" t="s">
        <v>1367</v>
      </c>
      <c r="C33" s="68"/>
      <c r="D33" s="1009">
        <f>D20+D21+D25+D30+D31</f>
        <v>474446545</v>
      </c>
      <c r="E33" s="988"/>
      <c r="F33" s="1007"/>
      <c r="G33" s="1007"/>
      <c r="H33" s="1008"/>
    </row>
    <row r="34" spans="1:8">
      <c r="A34" s="1010" t="s">
        <v>1368</v>
      </c>
      <c r="B34" s="697"/>
      <c r="C34" s="697"/>
      <c r="D34" s="697"/>
      <c r="E34" s="697"/>
      <c r="F34" s="697"/>
      <c r="G34" s="697"/>
      <c r="H34" s="1011"/>
    </row>
    <row r="35" spans="1:8">
      <c r="A35" s="73"/>
      <c r="B35" s="69"/>
      <c r="C35" s="69"/>
      <c r="D35" s="69"/>
      <c r="E35" s="69"/>
      <c r="F35" s="69"/>
      <c r="G35" s="69"/>
      <c r="H35" s="75"/>
    </row>
    <row r="36" spans="1:8">
      <c r="A36" s="73" t="s">
        <v>1369</v>
      </c>
      <c r="B36" s="69"/>
      <c r="C36" s="69"/>
      <c r="D36" s="69"/>
      <c r="E36" s="69" t="s">
        <v>1010</v>
      </c>
      <c r="F36" s="69"/>
      <c r="G36" s="69"/>
      <c r="H36" s="75"/>
    </row>
    <row r="37" spans="1:8">
      <c r="A37" s="73" t="s">
        <v>1011</v>
      </c>
      <c r="B37" s="69"/>
      <c r="C37" s="69"/>
      <c r="D37" s="69"/>
      <c r="E37" s="69" t="s">
        <v>1012</v>
      </c>
      <c r="F37" s="69"/>
      <c r="G37" s="69"/>
      <c r="H37" s="75"/>
    </row>
    <row r="38" spans="1:8">
      <c r="A38" s="73" t="s">
        <v>1013</v>
      </c>
      <c r="B38" s="69"/>
      <c r="C38" s="69"/>
      <c r="D38" s="69"/>
      <c r="E38" s="69" t="s">
        <v>1014</v>
      </c>
      <c r="F38" s="69"/>
      <c r="G38" s="69"/>
      <c r="H38" s="75"/>
    </row>
    <row r="39" spans="1:8">
      <c r="A39" s="73" t="s">
        <v>1015</v>
      </c>
      <c r="B39" s="69"/>
      <c r="C39" s="69"/>
      <c r="D39" s="69"/>
      <c r="E39" s="69" t="s">
        <v>1016</v>
      </c>
      <c r="F39" s="69"/>
      <c r="G39" s="69"/>
      <c r="H39" s="75"/>
    </row>
    <row r="40" spans="1:8">
      <c r="A40" s="73" t="s">
        <v>1017</v>
      </c>
      <c r="B40" s="69"/>
      <c r="C40" s="69"/>
      <c r="D40" s="69"/>
      <c r="E40" s="69" t="s">
        <v>1018</v>
      </c>
      <c r="F40" s="69"/>
      <c r="G40" s="69"/>
      <c r="H40" s="75"/>
    </row>
    <row r="41" spans="1:8">
      <c r="A41" s="73" t="s">
        <v>393</v>
      </c>
      <c r="B41" s="69"/>
      <c r="C41" s="69"/>
      <c r="D41" s="69"/>
      <c r="E41" s="69" t="s">
        <v>394</v>
      </c>
      <c r="F41" s="69"/>
      <c r="G41" s="69"/>
      <c r="H41" s="75"/>
    </row>
    <row r="42" spans="1:8">
      <c r="A42" s="73" t="s">
        <v>1953</v>
      </c>
      <c r="B42" s="69"/>
      <c r="C42" s="69"/>
      <c r="D42" s="69"/>
      <c r="E42" s="69" t="s">
        <v>1954</v>
      </c>
      <c r="F42" s="69"/>
      <c r="G42" s="69"/>
      <c r="H42" s="75"/>
    </row>
    <row r="43" spans="1:8">
      <c r="A43" s="73" t="s">
        <v>1899</v>
      </c>
      <c r="B43" s="69"/>
      <c r="C43" s="69"/>
      <c r="D43" s="69"/>
      <c r="E43" s="69" t="s">
        <v>1900</v>
      </c>
      <c r="F43" s="69"/>
      <c r="G43" s="69"/>
      <c r="H43" s="75"/>
    </row>
    <row r="44" spans="1:8">
      <c r="A44" s="73"/>
      <c r="B44" s="69"/>
      <c r="C44" s="69"/>
      <c r="D44" s="69"/>
      <c r="E44" s="69"/>
      <c r="F44" s="69"/>
      <c r="G44" s="69"/>
      <c r="H44" s="75"/>
    </row>
    <row r="45" spans="1:8">
      <c r="A45" s="1012" t="s">
        <v>1901</v>
      </c>
      <c r="B45" s="1013"/>
      <c r="C45" s="1013"/>
      <c r="D45" s="1013"/>
      <c r="E45" s="1013"/>
      <c r="F45" s="1013"/>
      <c r="G45" s="1013"/>
      <c r="H45" s="1014"/>
    </row>
    <row r="46" spans="1:8">
      <c r="A46" s="73"/>
      <c r="B46" s="993"/>
      <c r="C46" s="993"/>
      <c r="D46" s="1004" t="s">
        <v>1902</v>
      </c>
      <c r="E46" s="68"/>
      <c r="F46" s="983" t="s">
        <v>1903</v>
      </c>
      <c r="G46" s="984"/>
      <c r="H46" s="1015"/>
    </row>
    <row r="47" spans="1:8">
      <c r="A47" s="998" t="s">
        <v>1468</v>
      </c>
      <c r="B47" s="992" t="s">
        <v>1006</v>
      </c>
      <c r="C47" s="992" t="s">
        <v>1904</v>
      </c>
      <c r="D47" s="1004" t="s">
        <v>1905</v>
      </c>
      <c r="E47" s="68"/>
      <c r="F47" s="992" t="s">
        <v>1906</v>
      </c>
      <c r="G47" s="992" t="s">
        <v>1907</v>
      </c>
      <c r="H47" s="1016" t="s">
        <v>1908</v>
      </c>
    </row>
    <row r="48" spans="1:8">
      <c r="A48" s="998" t="s">
        <v>1471</v>
      </c>
      <c r="B48" s="993"/>
      <c r="C48" s="993"/>
      <c r="D48" s="1004" t="s">
        <v>1909</v>
      </c>
      <c r="E48" s="68"/>
      <c r="F48" s="992" t="s">
        <v>1910</v>
      </c>
      <c r="G48" s="992"/>
      <c r="H48" s="1016"/>
    </row>
    <row r="49" spans="1:8">
      <c r="A49" s="1017"/>
      <c r="B49" s="985" t="s">
        <v>1574</v>
      </c>
      <c r="C49" s="985" t="s">
        <v>1575</v>
      </c>
      <c r="D49" s="983" t="s">
        <v>1576</v>
      </c>
      <c r="E49" s="984"/>
      <c r="F49" s="985" t="s">
        <v>1577</v>
      </c>
      <c r="G49" s="985" t="s">
        <v>1578</v>
      </c>
      <c r="H49" s="987" t="s">
        <v>2102</v>
      </c>
    </row>
    <row r="50" spans="1:8">
      <c r="A50" s="998">
        <v>29</v>
      </c>
      <c r="B50" s="1321" t="s">
        <v>2209</v>
      </c>
      <c r="C50" s="1414">
        <v>56722343</v>
      </c>
      <c r="D50" s="995"/>
      <c r="E50" s="1018"/>
      <c r="F50" s="1414">
        <v>116656</v>
      </c>
      <c r="G50" s="1415">
        <v>41646</v>
      </c>
      <c r="H50" s="1416">
        <v>0.75</v>
      </c>
    </row>
    <row r="51" spans="1:8">
      <c r="A51" s="998">
        <v>30</v>
      </c>
      <c r="B51" s="990" t="s">
        <v>875</v>
      </c>
      <c r="C51" s="1414">
        <v>48662324</v>
      </c>
      <c r="D51" s="995"/>
      <c r="E51" s="1018"/>
      <c r="F51" s="1414">
        <v>110787</v>
      </c>
      <c r="G51" s="1415">
        <v>41682</v>
      </c>
      <c r="H51" s="1416">
        <v>0.3125</v>
      </c>
    </row>
    <row r="52" spans="1:8">
      <c r="A52" s="998">
        <v>31</v>
      </c>
      <c r="B52" s="990" t="s">
        <v>876</v>
      </c>
      <c r="C52" s="1414">
        <v>48570035</v>
      </c>
      <c r="D52" s="995"/>
      <c r="E52" s="1018"/>
      <c r="F52" s="1414">
        <v>109706</v>
      </c>
      <c r="G52" s="1415">
        <v>41704</v>
      </c>
      <c r="H52" s="1416">
        <v>0.27083333333333331</v>
      </c>
    </row>
    <row r="53" spans="1:8">
      <c r="A53" s="998">
        <v>32</v>
      </c>
      <c r="B53" s="990" t="s">
        <v>877</v>
      </c>
      <c r="C53" s="1414">
        <v>34226071</v>
      </c>
      <c r="D53" s="995"/>
      <c r="E53" s="1018"/>
      <c r="F53" s="1414">
        <v>76064</v>
      </c>
      <c r="G53" s="1415">
        <v>41732</v>
      </c>
      <c r="H53" s="1416">
        <v>0.3125</v>
      </c>
    </row>
    <row r="54" spans="1:8">
      <c r="A54" s="998">
        <v>33</v>
      </c>
      <c r="B54" s="990" t="s">
        <v>878</v>
      </c>
      <c r="C54" s="1414">
        <v>30676662</v>
      </c>
      <c r="D54" s="995"/>
      <c r="E54" s="1018"/>
      <c r="F54" s="1414">
        <v>59681</v>
      </c>
      <c r="G54" s="1415">
        <v>41772</v>
      </c>
      <c r="H54" s="1416">
        <v>0.27083333333333331</v>
      </c>
    </row>
    <row r="55" spans="1:8">
      <c r="A55" s="998">
        <v>34</v>
      </c>
      <c r="B55" s="1321" t="s">
        <v>2208</v>
      </c>
      <c r="C55" s="1414">
        <v>32687570</v>
      </c>
      <c r="D55" s="995"/>
      <c r="E55" s="1018"/>
      <c r="F55" s="1414">
        <v>76178</v>
      </c>
      <c r="G55" s="1415">
        <v>41449</v>
      </c>
      <c r="H55" s="1416">
        <v>0.75</v>
      </c>
    </row>
    <row r="56" spans="1:8">
      <c r="A56" s="998">
        <v>35</v>
      </c>
      <c r="B56" s="990" t="s">
        <v>869</v>
      </c>
      <c r="C56" s="1414">
        <v>37790174</v>
      </c>
      <c r="D56" s="995"/>
      <c r="E56" s="1018"/>
      <c r="F56" s="1414">
        <v>84731</v>
      </c>
      <c r="G56" s="1415">
        <v>41472</v>
      </c>
      <c r="H56" s="1416">
        <v>0.75</v>
      </c>
    </row>
    <row r="57" spans="1:8">
      <c r="A57" s="998">
        <v>36</v>
      </c>
      <c r="B57" s="990" t="s">
        <v>870</v>
      </c>
      <c r="C57" s="1414">
        <v>34741538</v>
      </c>
      <c r="D57" s="995"/>
      <c r="E57" s="1018"/>
      <c r="F57" s="1414">
        <v>69353</v>
      </c>
      <c r="G57" s="1415">
        <v>41507</v>
      </c>
      <c r="H57" s="1416">
        <v>0.72916666666666663</v>
      </c>
    </row>
    <row r="58" spans="1:8">
      <c r="A58" s="998">
        <v>37</v>
      </c>
      <c r="B58" s="990" t="s">
        <v>871</v>
      </c>
      <c r="C58" s="1414">
        <v>30644045</v>
      </c>
      <c r="D58" s="995"/>
      <c r="E58" s="1018"/>
      <c r="F58" s="1414">
        <v>79002</v>
      </c>
      <c r="G58" s="1415">
        <v>41528</v>
      </c>
      <c r="H58" s="1416">
        <v>0.64583333333333337</v>
      </c>
    </row>
    <row r="59" spans="1:8">
      <c r="A59" s="998">
        <v>38</v>
      </c>
      <c r="B59" s="990" t="s">
        <v>1911</v>
      </c>
      <c r="C59" s="1414">
        <v>31704003</v>
      </c>
      <c r="D59" s="995"/>
      <c r="E59" s="1018"/>
      <c r="F59" s="1414">
        <v>78959</v>
      </c>
      <c r="G59" s="1415">
        <v>41563</v>
      </c>
      <c r="H59" s="1416">
        <v>0.375</v>
      </c>
    </row>
    <row r="60" spans="1:8">
      <c r="A60" s="998">
        <v>39</v>
      </c>
      <c r="B60" s="990" t="s">
        <v>873</v>
      </c>
      <c r="C60" s="1414">
        <v>38983894</v>
      </c>
      <c r="D60" s="995"/>
      <c r="E60" s="1018"/>
      <c r="F60" s="1414">
        <v>82555</v>
      </c>
      <c r="G60" s="1415">
        <v>41603</v>
      </c>
      <c r="H60" s="1416">
        <v>0.29166666666666669</v>
      </c>
    </row>
    <row r="61" spans="1:8">
      <c r="A61" s="998">
        <v>40</v>
      </c>
      <c r="B61" s="990" t="s">
        <v>1912</v>
      </c>
      <c r="C61" s="1414">
        <v>49037886</v>
      </c>
      <c r="D61" s="995"/>
      <c r="E61" s="1018"/>
      <c r="F61" s="1414">
        <v>97999</v>
      </c>
      <c r="G61" s="1415">
        <v>41625</v>
      </c>
      <c r="H61" s="1416">
        <v>0.3125</v>
      </c>
    </row>
    <row r="62" spans="1:8" ht="15.75" thickBot="1">
      <c r="A62" s="1019">
        <v>41</v>
      </c>
      <c r="B62" s="1020" t="s">
        <v>1935</v>
      </c>
      <c r="C62" s="1021">
        <f>SUM(C50:C61)</f>
        <v>474446545</v>
      </c>
      <c r="D62" s="1021">
        <f>SUM(D50:D61)</f>
        <v>0</v>
      </c>
      <c r="E62" s="1022"/>
      <c r="F62" s="1023"/>
      <c r="G62" s="1024"/>
      <c r="H62" s="1025"/>
    </row>
    <row r="63" spans="1:8">
      <c r="A63" s="74" t="s">
        <v>1564</v>
      </c>
      <c r="B63" s="8"/>
      <c r="C63" s="8"/>
      <c r="D63" s="8"/>
      <c r="E63" s="2"/>
      <c r="F63" s="2"/>
    </row>
    <row r="64" spans="1:8">
      <c r="A64" s="2" t="s">
        <v>1913</v>
      </c>
      <c r="B64" s="2"/>
      <c r="C64" s="2"/>
      <c r="D64" s="2"/>
      <c r="E64" s="2"/>
      <c r="F64" s="2"/>
      <c r="G64" s="2"/>
      <c r="H64" s="2"/>
    </row>
    <row r="76" spans="1:1">
      <c r="A76" s="904"/>
    </row>
    <row r="83" spans="1:2">
      <c r="A83" s="8"/>
      <c r="B83" s="74"/>
    </row>
  </sheetData>
  <phoneticPr fontId="43" type="noConversion"/>
  <printOptions horizontalCentered="1" verticalCentered="1"/>
  <pageMargins left="0.5" right="0.5" top="0.5" bottom="0.5" header="0.5" footer="0.5"/>
  <pageSetup scale="76" orientation="portrait" r:id="rId1"/>
  <headerFooter alignWithMargins="0"/>
</worksheet>
</file>

<file path=xl/worksheets/sheet33.xml><?xml version="1.0" encoding="utf-8"?>
<worksheet xmlns="http://schemas.openxmlformats.org/spreadsheetml/2006/main" xmlns:r="http://schemas.openxmlformats.org/officeDocument/2006/relationships">
  <sheetPr transitionEvaluation="1">
    <tabColor rgb="FFFFFF00"/>
    <pageSetUpPr fitToPage="1"/>
  </sheetPr>
  <dimension ref="A1:P94"/>
  <sheetViews>
    <sheetView workbookViewId="0"/>
  </sheetViews>
  <sheetFormatPr defaultColWidth="11.44140625" defaultRowHeight="15"/>
  <cols>
    <col min="1" max="1" width="4.77734375" customWidth="1"/>
    <col min="2" max="3" width="16.77734375" customWidth="1"/>
    <col min="4" max="4" width="11.44140625" customWidth="1"/>
    <col min="5" max="5" width="14.77734375" customWidth="1"/>
    <col min="6" max="7" width="12.77734375" customWidth="1"/>
    <col min="8" max="8" width="17.77734375" customWidth="1"/>
    <col min="9" max="9" width="2.77734375" customWidth="1"/>
    <col min="10" max="15" width="16.77734375" customWidth="1"/>
    <col min="16" max="16" width="4.77734375" customWidth="1"/>
  </cols>
  <sheetData>
    <row r="1" spans="1:16" ht="15.75" thickBot="1">
      <c r="B1" t="str">
        <f>'Read Me First'!D50</f>
        <v>Village of Fairport</v>
      </c>
      <c r="G1" t="str">
        <f>'Read Me First'!C52</f>
        <v>Year Ended 5/31/2014</v>
      </c>
      <c r="J1" s="215" t="str">
        <f>'Read Me First'!D50</f>
        <v>Village of Fairport</v>
      </c>
      <c r="K1" s="215"/>
      <c r="N1" t="str">
        <f>'Read Me First'!C52</f>
        <v>Year Ended 5/31/2014</v>
      </c>
    </row>
    <row r="2" spans="1:16">
      <c r="A2" s="90"/>
      <c r="B2" s="91"/>
      <c r="C2" s="91"/>
      <c r="D2" s="1026"/>
      <c r="E2" s="1026"/>
      <c r="F2" s="1027"/>
      <c r="G2" s="1027"/>
      <c r="H2" s="825"/>
      <c r="J2" s="90"/>
      <c r="K2" s="91"/>
      <c r="L2" s="1026"/>
      <c r="M2" s="1026"/>
      <c r="N2" s="1027"/>
      <c r="O2" s="824"/>
      <c r="P2" s="825"/>
    </row>
    <row r="3" spans="1:16" ht="15.75">
      <c r="A3" s="135" t="s">
        <v>1914</v>
      </c>
      <c r="B3" s="94"/>
      <c r="C3" s="94"/>
      <c r="D3" s="149"/>
      <c r="E3" s="149"/>
      <c r="F3" s="149"/>
      <c r="G3" s="149"/>
      <c r="H3" s="137"/>
      <c r="J3" s="135" t="s">
        <v>1915</v>
      </c>
      <c r="K3" s="94"/>
      <c r="L3" s="94"/>
      <c r="M3" s="149"/>
      <c r="N3" s="149"/>
      <c r="O3" s="149"/>
      <c r="P3" s="137"/>
    </row>
    <row r="4" spans="1:16" ht="16.5" thickBot="1">
      <c r="A4" s="1028"/>
      <c r="B4" s="1029"/>
      <c r="C4" s="1029"/>
      <c r="D4" s="147"/>
      <c r="E4" s="147"/>
      <c r="F4" s="147"/>
      <c r="G4" s="147"/>
      <c r="H4" s="1030"/>
      <c r="J4" s="1028"/>
      <c r="K4" s="1029"/>
      <c r="L4" s="1029"/>
      <c r="M4" s="147"/>
      <c r="N4" s="147"/>
      <c r="O4" s="147"/>
      <c r="P4" s="1030"/>
    </row>
    <row r="5" spans="1:16">
      <c r="A5" s="93" t="s">
        <v>1916</v>
      </c>
      <c r="E5" t="s">
        <v>1917</v>
      </c>
      <c r="H5" s="191"/>
      <c r="J5" s="93"/>
      <c r="P5" s="191"/>
    </row>
    <row r="6" spans="1:16">
      <c r="A6" s="93" t="s">
        <v>1918</v>
      </c>
      <c r="E6" t="s">
        <v>1919</v>
      </c>
      <c r="H6" s="191"/>
      <c r="J6" s="93"/>
      <c r="P6" s="191"/>
    </row>
    <row r="7" spans="1:16">
      <c r="A7" s="93" t="s">
        <v>1920</v>
      </c>
      <c r="E7" t="s">
        <v>1921</v>
      </c>
      <c r="H7" s="191"/>
      <c r="J7" s="93"/>
      <c r="P7" s="191"/>
    </row>
    <row r="8" spans="1:16">
      <c r="A8" s="93" t="s">
        <v>1922</v>
      </c>
      <c r="E8" t="s">
        <v>291</v>
      </c>
      <c r="H8" s="191"/>
      <c r="J8" s="93"/>
      <c r="P8" s="191"/>
    </row>
    <row r="9" spans="1:16">
      <c r="A9" s="93"/>
      <c r="E9" t="s">
        <v>292</v>
      </c>
      <c r="H9" s="191"/>
      <c r="J9" s="93"/>
      <c r="P9" s="191"/>
    </row>
    <row r="10" spans="1:16" ht="15.75" thickBot="1">
      <c r="A10" s="93"/>
      <c r="H10" s="191"/>
      <c r="J10" s="93"/>
      <c r="P10" s="191"/>
    </row>
    <row r="11" spans="1:16" ht="15.75" thickBot="1">
      <c r="A11" s="1031"/>
      <c r="B11" s="824"/>
      <c r="C11" s="825"/>
      <c r="D11" s="825"/>
      <c r="E11" s="1032" t="s">
        <v>293</v>
      </c>
      <c r="F11" s="1032" t="s">
        <v>294</v>
      </c>
      <c r="G11" s="825" t="s">
        <v>294</v>
      </c>
      <c r="H11" s="92"/>
      <c r="J11" s="1033" t="s">
        <v>295</v>
      </c>
      <c r="K11" s="1032"/>
      <c r="L11" s="1034" t="s">
        <v>296</v>
      </c>
      <c r="M11" s="1035"/>
      <c r="N11" s="1032"/>
      <c r="O11" s="1032"/>
      <c r="P11" s="92"/>
    </row>
    <row r="12" spans="1:16">
      <c r="A12" s="1036"/>
      <c r="B12" s="158"/>
      <c r="C12" s="298"/>
      <c r="D12" s="298" t="s">
        <v>206</v>
      </c>
      <c r="E12" s="298" t="s">
        <v>297</v>
      </c>
      <c r="F12" s="298" t="s">
        <v>298</v>
      </c>
      <c r="G12" s="298" t="s">
        <v>299</v>
      </c>
      <c r="H12" s="298"/>
      <c r="J12" s="1036" t="s">
        <v>300</v>
      </c>
      <c r="K12" s="1036"/>
      <c r="L12" s="298"/>
      <c r="M12" s="298"/>
      <c r="N12" s="298" t="s">
        <v>301</v>
      </c>
      <c r="O12" s="298" t="s">
        <v>302</v>
      </c>
      <c r="P12" s="298"/>
    </row>
    <row r="13" spans="1:16">
      <c r="A13" s="1036" t="s">
        <v>1468</v>
      </c>
      <c r="B13" s="1037" t="s">
        <v>303</v>
      </c>
      <c r="C13" s="137"/>
      <c r="D13" s="298" t="s">
        <v>304</v>
      </c>
      <c r="E13" s="298" t="s">
        <v>1020</v>
      </c>
      <c r="F13" s="298" t="s">
        <v>1021</v>
      </c>
      <c r="G13" s="298" t="s">
        <v>1022</v>
      </c>
      <c r="H13" s="298" t="s">
        <v>1023</v>
      </c>
      <c r="J13" s="1036" t="s">
        <v>1024</v>
      </c>
      <c r="K13" s="1036" t="s">
        <v>1025</v>
      </c>
      <c r="L13" s="298"/>
      <c r="M13" s="298"/>
      <c r="N13" s="298" t="s">
        <v>1026</v>
      </c>
      <c r="O13" s="298" t="s">
        <v>1027</v>
      </c>
      <c r="P13" s="1036" t="s">
        <v>1468</v>
      </c>
    </row>
    <row r="14" spans="1:16">
      <c r="A14" s="1036" t="s">
        <v>1471</v>
      </c>
      <c r="B14" s="1037"/>
      <c r="C14" s="137"/>
      <c r="D14" s="298" t="s">
        <v>1028</v>
      </c>
      <c r="E14" s="298" t="s">
        <v>1029</v>
      </c>
      <c r="F14" s="298" t="s">
        <v>1030</v>
      </c>
      <c r="G14" s="298" t="s">
        <v>295</v>
      </c>
      <c r="H14" s="298"/>
      <c r="J14" s="1036" t="s">
        <v>1031</v>
      </c>
      <c r="K14" s="1036" t="s">
        <v>1032</v>
      </c>
      <c r="L14" s="298" t="s">
        <v>222</v>
      </c>
      <c r="M14" s="298" t="s">
        <v>1033</v>
      </c>
      <c r="N14" s="298" t="s">
        <v>222</v>
      </c>
      <c r="O14" s="298" t="s">
        <v>1034</v>
      </c>
      <c r="P14" s="1036" t="s">
        <v>1471</v>
      </c>
    </row>
    <row r="15" spans="1:16">
      <c r="A15" s="1036"/>
      <c r="B15" s="1037"/>
      <c r="C15" s="137"/>
      <c r="D15" s="298"/>
      <c r="E15" s="298" t="s">
        <v>1035</v>
      </c>
      <c r="F15" s="298" t="s">
        <v>1036</v>
      </c>
      <c r="G15" s="298" t="s">
        <v>1037</v>
      </c>
      <c r="H15" s="298"/>
      <c r="J15" s="1036" t="s">
        <v>1038</v>
      </c>
      <c r="K15" s="1036"/>
      <c r="L15" s="298"/>
      <c r="M15" s="298"/>
      <c r="N15" s="298"/>
      <c r="O15" s="298" t="s">
        <v>1039</v>
      </c>
      <c r="P15" s="1036"/>
    </row>
    <row r="16" spans="1:16" ht="15.75" thickBot="1">
      <c r="A16" s="1038"/>
      <c r="B16" s="147" t="s">
        <v>1574</v>
      </c>
      <c r="C16" s="148"/>
      <c r="D16" s="1039" t="s">
        <v>1575</v>
      </c>
      <c r="E16" s="1039" t="s">
        <v>1576</v>
      </c>
      <c r="F16" s="1039" t="s">
        <v>1577</v>
      </c>
      <c r="G16" s="1039" t="s">
        <v>1578</v>
      </c>
      <c r="H16" s="1039" t="s">
        <v>2102</v>
      </c>
      <c r="J16" s="1038" t="s">
        <v>2103</v>
      </c>
      <c r="K16" s="1039" t="s">
        <v>2104</v>
      </c>
      <c r="L16" s="1039" t="s">
        <v>1688</v>
      </c>
      <c r="M16" s="1039" t="s">
        <v>2106</v>
      </c>
      <c r="N16" s="1039" t="s">
        <v>1689</v>
      </c>
      <c r="O16" s="1039" t="s">
        <v>1690</v>
      </c>
      <c r="P16" s="1038"/>
    </row>
    <row r="17" spans="1:16">
      <c r="A17" s="1036">
        <v>1</v>
      </c>
      <c r="B17" s="1040"/>
      <c r="C17" s="284"/>
      <c r="D17" s="284"/>
      <c r="E17" s="284"/>
      <c r="F17" s="284"/>
      <c r="G17" s="284"/>
      <c r="H17" s="284"/>
      <c r="I17" s="281"/>
      <c r="J17" s="1041"/>
      <c r="K17" s="1042"/>
      <c r="L17" s="284"/>
      <c r="M17" s="284"/>
      <c r="N17" s="284"/>
      <c r="O17" s="284"/>
      <c r="P17" s="1036">
        <v>1</v>
      </c>
    </row>
    <row r="18" spans="1:16">
      <c r="A18" s="1036">
        <v>2</v>
      </c>
      <c r="B18" s="1293" t="s">
        <v>1758</v>
      </c>
      <c r="C18" s="284"/>
      <c r="D18" s="284"/>
      <c r="E18" s="284"/>
      <c r="F18" s="284"/>
      <c r="G18" s="284"/>
      <c r="H18" s="284"/>
      <c r="I18" s="281"/>
      <c r="J18" s="1041"/>
      <c r="K18" s="1042"/>
      <c r="L18" s="284"/>
      <c r="M18" s="284"/>
      <c r="N18" s="284"/>
      <c r="O18" s="284"/>
      <c r="P18" s="1036">
        <v>2</v>
      </c>
    </row>
    <row r="19" spans="1:16">
      <c r="A19" s="1036">
        <v>3</v>
      </c>
      <c r="B19" s="1040"/>
      <c r="C19" s="284"/>
      <c r="D19" s="284"/>
      <c r="E19" s="284"/>
      <c r="F19" s="284"/>
      <c r="G19" s="284"/>
      <c r="H19" s="284"/>
      <c r="I19" s="281"/>
      <c r="J19" s="1041"/>
      <c r="K19" s="1042"/>
      <c r="L19" s="284"/>
      <c r="M19" s="284"/>
      <c r="N19" s="284"/>
      <c r="O19" s="284"/>
      <c r="P19" s="1036">
        <v>3</v>
      </c>
    </row>
    <row r="20" spans="1:16">
      <c r="A20" s="1036">
        <v>4</v>
      </c>
      <c r="B20" s="1040"/>
      <c r="C20" s="284"/>
      <c r="D20" s="284"/>
      <c r="E20" s="284"/>
      <c r="F20" s="284"/>
      <c r="G20" s="284"/>
      <c r="H20" s="284"/>
      <c r="I20" s="281"/>
      <c r="J20" s="1041"/>
      <c r="K20" s="1042"/>
      <c r="L20" s="284"/>
      <c r="M20" s="284"/>
      <c r="N20" s="284"/>
      <c r="O20" s="284"/>
      <c r="P20" s="1036">
        <v>4</v>
      </c>
    </row>
    <row r="21" spans="1:16">
      <c r="A21" s="1036">
        <v>5</v>
      </c>
      <c r="B21" s="1040"/>
      <c r="C21" s="284"/>
      <c r="D21" s="284"/>
      <c r="E21" s="284"/>
      <c r="F21" s="284"/>
      <c r="G21" s="284"/>
      <c r="H21" s="284"/>
      <c r="I21" s="281"/>
      <c r="J21" s="1041"/>
      <c r="K21" s="1042"/>
      <c r="L21" s="284"/>
      <c r="M21" s="284"/>
      <c r="N21" s="284"/>
      <c r="O21" s="284"/>
      <c r="P21" s="1036">
        <v>5</v>
      </c>
    </row>
    <row r="22" spans="1:16">
      <c r="A22" s="1036">
        <v>6</v>
      </c>
      <c r="B22" s="1040"/>
      <c r="C22" s="284"/>
      <c r="D22" s="284"/>
      <c r="E22" s="284"/>
      <c r="F22" s="284"/>
      <c r="G22" s="284"/>
      <c r="H22" s="284"/>
      <c r="I22" s="281"/>
      <c r="J22" s="1041"/>
      <c r="K22" s="1042"/>
      <c r="L22" s="284"/>
      <c r="M22" s="284"/>
      <c r="N22" s="284"/>
      <c r="O22" s="284"/>
      <c r="P22" s="1036">
        <v>6</v>
      </c>
    </row>
    <row r="23" spans="1:16">
      <c r="A23" s="1036">
        <v>7</v>
      </c>
      <c r="B23" s="1040"/>
      <c r="C23" s="284"/>
      <c r="D23" s="284"/>
      <c r="E23" s="284"/>
      <c r="F23" s="284"/>
      <c r="G23" s="284"/>
      <c r="H23" s="284"/>
      <c r="I23" s="281"/>
      <c r="J23" s="1041"/>
      <c r="K23" s="1042"/>
      <c r="L23" s="284"/>
      <c r="M23" s="284"/>
      <c r="N23" s="284"/>
      <c r="O23" s="284"/>
      <c r="P23" s="1036">
        <v>7</v>
      </c>
    </row>
    <row r="24" spans="1:16">
      <c r="A24" s="1036">
        <v>8</v>
      </c>
      <c r="B24" s="1040"/>
      <c r="C24" s="284"/>
      <c r="D24" s="284"/>
      <c r="E24" s="284"/>
      <c r="F24" s="284"/>
      <c r="G24" s="284"/>
      <c r="H24" s="284"/>
      <c r="I24" s="281"/>
      <c r="J24" s="1041"/>
      <c r="K24" s="1042"/>
      <c r="L24" s="284"/>
      <c r="M24" s="284"/>
      <c r="N24" s="284"/>
      <c r="O24" s="284"/>
      <c r="P24" s="1036">
        <v>8</v>
      </c>
    </row>
    <row r="25" spans="1:16">
      <c r="A25" s="1036">
        <v>9</v>
      </c>
      <c r="B25" s="1040"/>
      <c r="C25" s="284"/>
      <c r="D25" s="284"/>
      <c r="E25" s="284"/>
      <c r="F25" s="284"/>
      <c r="G25" s="284"/>
      <c r="H25" s="284"/>
      <c r="I25" s="281"/>
      <c r="J25" s="1041"/>
      <c r="K25" s="1042"/>
      <c r="L25" s="284"/>
      <c r="M25" s="284"/>
      <c r="N25" s="284"/>
      <c r="O25" s="284"/>
      <c r="P25" s="1036">
        <v>9</v>
      </c>
    </row>
    <row r="26" spans="1:16">
      <c r="A26" s="1036">
        <v>10</v>
      </c>
      <c r="B26" s="1040"/>
      <c r="C26" s="284"/>
      <c r="D26" s="284"/>
      <c r="E26" s="284"/>
      <c r="F26" s="284"/>
      <c r="G26" s="284"/>
      <c r="H26" s="284"/>
      <c r="I26" s="281"/>
      <c r="J26" s="1041"/>
      <c r="K26" s="1042"/>
      <c r="L26" s="284"/>
      <c r="M26" s="284"/>
      <c r="N26" s="284"/>
      <c r="O26" s="284"/>
      <c r="P26" s="1036">
        <v>10</v>
      </c>
    </row>
    <row r="27" spans="1:16">
      <c r="A27" s="1036">
        <v>11</v>
      </c>
      <c r="B27" s="1040"/>
      <c r="C27" s="284"/>
      <c r="D27" s="284"/>
      <c r="E27" s="284"/>
      <c r="F27" s="284"/>
      <c r="G27" s="284"/>
      <c r="H27" s="284"/>
      <c r="I27" s="281"/>
      <c r="J27" s="1041"/>
      <c r="K27" s="1042"/>
      <c r="L27" s="284"/>
      <c r="M27" s="284"/>
      <c r="N27" s="284"/>
      <c r="O27" s="284"/>
      <c r="P27" s="1036">
        <v>11</v>
      </c>
    </row>
    <row r="28" spans="1:16">
      <c r="A28" s="1036">
        <v>12</v>
      </c>
      <c r="B28" s="285"/>
      <c r="C28" s="284"/>
      <c r="D28" s="284"/>
      <c r="E28" s="284"/>
      <c r="F28" s="284"/>
      <c r="G28" s="284"/>
      <c r="H28" s="284"/>
      <c r="I28" s="281"/>
      <c r="J28" s="1041"/>
      <c r="K28" s="1041"/>
      <c r="L28" s="284"/>
      <c r="M28" s="284"/>
      <c r="N28" s="284"/>
      <c r="O28" s="284"/>
      <c r="P28" s="1036">
        <v>12</v>
      </c>
    </row>
    <row r="29" spans="1:16">
      <c r="A29" s="1036">
        <v>13</v>
      </c>
      <c r="B29" s="285"/>
      <c r="C29" s="284"/>
      <c r="D29" s="284"/>
      <c r="E29" s="284"/>
      <c r="F29" s="284"/>
      <c r="G29" s="284"/>
      <c r="H29" s="284"/>
      <c r="I29" s="281"/>
      <c r="J29" s="1041"/>
      <c r="K29" s="1041"/>
      <c r="L29" s="284"/>
      <c r="M29" s="284"/>
      <c r="N29" s="284"/>
      <c r="O29" s="284"/>
      <c r="P29" s="1036">
        <v>13</v>
      </c>
    </row>
    <row r="30" spans="1:16">
      <c r="A30" s="1036">
        <v>14</v>
      </c>
      <c r="B30" s="285"/>
      <c r="C30" s="284"/>
      <c r="D30" s="284"/>
      <c r="E30" s="284"/>
      <c r="F30" s="284"/>
      <c r="G30" s="284"/>
      <c r="H30" s="284"/>
      <c r="I30" s="281"/>
      <c r="J30" s="1041"/>
      <c r="K30" s="1041"/>
      <c r="L30" s="284"/>
      <c r="M30" s="284"/>
      <c r="N30" s="284"/>
      <c r="O30" s="284"/>
      <c r="P30" s="1036">
        <v>14</v>
      </c>
    </row>
    <row r="31" spans="1:16">
      <c r="A31" s="1036">
        <v>15</v>
      </c>
      <c r="B31" s="285"/>
      <c r="C31" s="284"/>
      <c r="D31" s="284"/>
      <c r="E31" s="284"/>
      <c r="F31" s="284"/>
      <c r="G31" s="284"/>
      <c r="H31" s="284"/>
      <c r="I31" s="281"/>
      <c r="J31" s="1041"/>
      <c r="K31" s="1041"/>
      <c r="L31" s="284"/>
      <c r="M31" s="284"/>
      <c r="N31" s="284"/>
      <c r="O31" s="284"/>
      <c r="P31" s="1036">
        <v>15</v>
      </c>
    </row>
    <row r="32" spans="1:16">
      <c r="A32" s="1036">
        <v>16</v>
      </c>
      <c r="B32" s="285"/>
      <c r="C32" s="284"/>
      <c r="D32" s="284"/>
      <c r="E32" s="284"/>
      <c r="F32" s="284"/>
      <c r="G32" s="284"/>
      <c r="H32" s="284"/>
      <c r="I32" s="281"/>
      <c r="J32" s="1041"/>
      <c r="K32" s="1041"/>
      <c r="L32" s="284"/>
      <c r="M32" s="284"/>
      <c r="N32" s="284"/>
      <c r="O32" s="284"/>
      <c r="P32" s="1036">
        <v>16</v>
      </c>
    </row>
    <row r="33" spans="1:16" ht="15.75" thickBot="1">
      <c r="A33" s="1038">
        <v>17</v>
      </c>
      <c r="B33" s="291"/>
      <c r="C33" s="293"/>
      <c r="D33" s="293"/>
      <c r="E33" s="293"/>
      <c r="F33" s="293"/>
      <c r="G33" s="293"/>
      <c r="H33" s="293"/>
      <c r="J33" s="1043"/>
      <c r="K33" s="1043"/>
      <c r="L33" s="293"/>
      <c r="M33" s="293"/>
      <c r="N33" s="293"/>
      <c r="O33" s="293"/>
      <c r="P33" s="1038">
        <v>17</v>
      </c>
    </row>
    <row r="34" spans="1:16">
      <c r="A34" s="90"/>
      <c r="B34" s="91"/>
      <c r="C34" s="91"/>
      <c r="D34" s="1026"/>
      <c r="E34" s="1026"/>
      <c r="F34" s="1027"/>
      <c r="G34" s="1027"/>
      <c r="H34" s="825"/>
      <c r="J34" s="93"/>
      <c r="P34" s="298"/>
    </row>
    <row r="35" spans="1:16" ht="15.75">
      <c r="A35" s="135" t="s">
        <v>1040</v>
      </c>
      <c r="B35" s="94"/>
      <c r="C35" s="94"/>
      <c r="D35" s="149"/>
      <c r="E35" s="149"/>
      <c r="F35" s="149"/>
      <c r="G35" s="149"/>
      <c r="H35" s="137"/>
      <c r="J35" s="135" t="s">
        <v>1041</v>
      </c>
      <c r="K35" s="94"/>
      <c r="L35" s="94"/>
      <c r="M35" s="149"/>
      <c r="N35" s="149"/>
      <c r="O35" s="149"/>
      <c r="P35" s="137"/>
    </row>
    <row r="36" spans="1:16" ht="16.5" thickBot="1">
      <c r="A36" s="1028"/>
      <c r="B36" s="1029"/>
      <c r="C36" s="1029"/>
      <c r="D36" s="147"/>
      <c r="E36" s="147"/>
      <c r="F36" s="147"/>
      <c r="G36" s="147"/>
      <c r="H36" s="1030"/>
      <c r="J36" s="1028"/>
      <c r="K36" s="1029"/>
      <c r="L36" s="1029"/>
      <c r="M36" s="147"/>
      <c r="N36" s="147"/>
      <c r="O36" s="147"/>
      <c r="P36" s="1030"/>
    </row>
    <row r="37" spans="1:16">
      <c r="A37" s="93" t="s">
        <v>1042</v>
      </c>
      <c r="H37" s="191"/>
      <c r="J37" s="93" t="s">
        <v>1043</v>
      </c>
      <c r="P37" s="191"/>
    </row>
    <row r="38" spans="1:16">
      <c r="A38" s="93" t="s">
        <v>1044</v>
      </c>
      <c r="H38" s="191"/>
      <c r="J38" s="93" t="s">
        <v>1045</v>
      </c>
      <c r="P38" s="191"/>
    </row>
    <row r="39" spans="1:16" ht="15.75" thickBot="1">
      <c r="A39" s="93"/>
      <c r="H39" s="191"/>
      <c r="J39" s="93"/>
      <c r="P39" s="191"/>
    </row>
    <row r="40" spans="1:16">
      <c r="A40" s="1031"/>
      <c r="B40" s="824"/>
      <c r="C40" s="825"/>
      <c r="D40" s="825"/>
      <c r="E40" s="1032"/>
      <c r="F40" s="1027"/>
      <c r="G40" s="824"/>
      <c r="H40" s="92"/>
      <c r="J40" s="1033"/>
      <c r="K40" s="1032"/>
      <c r="L40" s="824"/>
      <c r="M40" s="1031"/>
      <c r="N40" s="1032"/>
      <c r="O40" s="1032"/>
      <c r="P40" s="92"/>
    </row>
    <row r="41" spans="1:16">
      <c r="A41" s="1036"/>
      <c r="B41" s="158"/>
      <c r="C41" s="298"/>
      <c r="D41" s="298" t="s">
        <v>206</v>
      </c>
      <c r="E41" s="298" t="s">
        <v>1046</v>
      </c>
      <c r="F41" s="215"/>
      <c r="G41" s="215"/>
      <c r="H41" s="298"/>
      <c r="J41" s="1036" t="s">
        <v>1047</v>
      </c>
      <c r="K41" s="1036" t="s">
        <v>1048</v>
      </c>
      <c r="L41" s="298" t="s">
        <v>1049</v>
      </c>
      <c r="M41" s="298" t="s">
        <v>1318</v>
      </c>
      <c r="N41" s="298" t="s">
        <v>1475</v>
      </c>
      <c r="O41" s="298"/>
      <c r="P41" s="298"/>
    </row>
    <row r="42" spans="1:16">
      <c r="A42" s="1036" t="s">
        <v>1468</v>
      </c>
      <c r="B42" s="1037" t="s">
        <v>303</v>
      </c>
      <c r="C42" s="137"/>
      <c r="D42" s="298" t="s">
        <v>293</v>
      </c>
      <c r="E42" s="298" t="s">
        <v>1026</v>
      </c>
      <c r="F42" s="149" t="s">
        <v>1050</v>
      </c>
      <c r="G42" s="149"/>
      <c r="H42" s="137"/>
      <c r="J42" s="1036" t="s">
        <v>1051</v>
      </c>
      <c r="K42" s="1036" t="s">
        <v>1038</v>
      </c>
      <c r="L42" s="298" t="s">
        <v>1052</v>
      </c>
      <c r="M42" s="298" t="s">
        <v>1026</v>
      </c>
      <c r="N42" s="298" t="s">
        <v>1049</v>
      </c>
      <c r="O42" s="298" t="s">
        <v>1053</v>
      </c>
      <c r="P42" s="1036" t="s">
        <v>1468</v>
      </c>
    </row>
    <row r="43" spans="1:16">
      <c r="A43" s="1036" t="s">
        <v>1471</v>
      </c>
      <c r="B43" s="1037"/>
      <c r="C43" s="137"/>
      <c r="D43" s="298"/>
      <c r="E43" s="298" t="s">
        <v>1054</v>
      </c>
      <c r="F43" s="215"/>
      <c r="G43" s="215"/>
      <c r="H43" s="298"/>
      <c r="J43" s="1036" t="s">
        <v>1055</v>
      </c>
      <c r="K43" s="1036" t="s">
        <v>1056</v>
      </c>
      <c r="L43" s="298" t="s">
        <v>1054</v>
      </c>
      <c r="M43" s="298" t="s">
        <v>1057</v>
      </c>
      <c r="N43" s="298" t="s">
        <v>1058</v>
      </c>
      <c r="O43" s="298"/>
      <c r="P43" s="1036" t="s">
        <v>1471</v>
      </c>
    </row>
    <row r="44" spans="1:16">
      <c r="A44" s="1036"/>
      <c r="B44" s="1037"/>
      <c r="C44" s="137"/>
      <c r="D44" s="298"/>
      <c r="E44" s="298"/>
      <c r="F44" s="215"/>
      <c r="G44" s="215"/>
      <c r="H44" s="298"/>
      <c r="J44" s="1036"/>
      <c r="K44" s="1036"/>
      <c r="L44" s="298"/>
      <c r="M44" s="298"/>
      <c r="N44" s="298"/>
      <c r="O44" s="298"/>
      <c r="P44" s="1036"/>
    </row>
    <row r="45" spans="1:16" ht="15.75" thickBot="1">
      <c r="A45" s="1038"/>
      <c r="B45" s="147" t="s">
        <v>1574</v>
      </c>
      <c r="C45" s="148"/>
      <c r="D45" s="1039" t="s">
        <v>1575</v>
      </c>
      <c r="E45" s="1039" t="s">
        <v>1576</v>
      </c>
      <c r="F45" s="147" t="s">
        <v>1577</v>
      </c>
      <c r="G45" s="147"/>
      <c r="H45" s="148"/>
      <c r="J45" s="1038" t="s">
        <v>1578</v>
      </c>
      <c r="K45" s="1039" t="s">
        <v>2102</v>
      </c>
      <c r="L45" s="1039" t="s">
        <v>2103</v>
      </c>
      <c r="M45" s="1039" t="s">
        <v>2104</v>
      </c>
      <c r="N45" s="1039" t="s">
        <v>1688</v>
      </c>
      <c r="O45" s="1039"/>
      <c r="P45" s="1038"/>
    </row>
    <row r="46" spans="1:16">
      <c r="A46" s="1036">
        <v>18</v>
      </c>
      <c r="B46" s="285"/>
      <c r="C46" s="284"/>
      <c r="D46" s="284"/>
      <c r="E46" s="284"/>
      <c r="F46" s="281"/>
      <c r="G46" s="281"/>
      <c r="H46" s="284"/>
      <c r="J46" s="1041"/>
      <c r="K46" s="1041"/>
      <c r="L46" s="284"/>
      <c r="M46" s="284"/>
      <c r="N46" s="284"/>
      <c r="O46" s="284"/>
      <c r="P46" s="1036">
        <v>18</v>
      </c>
    </row>
    <row r="47" spans="1:16">
      <c r="A47" s="1036">
        <v>19</v>
      </c>
      <c r="B47" s="1293" t="s">
        <v>1758</v>
      </c>
      <c r="C47" s="284"/>
      <c r="D47" s="284"/>
      <c r="E47" s="284"/>
      <c r="F47" s="281"/>
      <c r="G47" s="281"/>
      <c r="H47" s="284"/>
      <c r="J47" s="1041"/>
      <c r="K47" s="1041"/>
      <c r="L47" s="284"/>
      <c r="M47" s="284"/>
      <c r="N47" s="284"/>
      <c r="O47" s="284"/>
      <c r="P47" s="1036">
        <v>19</v>
      </c>
    </row>
    <row r="48" spans="1:16">
      <c r="A48" s="1036">
        <v>20</v>
      </c>
      <c r="B48" s="285"/>
      <c r="C48" s="284"/>
      <c r="D48" s="284"/>
      <c r="E48" s="284"/>
      <c r="F48" s="281"/>
      <c r="G48" s="281"/>
      <c r="H48" s="284"/>
      <c r="J48" s="1041"/>
      <c r="K48" s="1041"/>
      <c r="L48" s="284"/>
      <c r="M48" s="284"/>
      <c r="N48" s="284"/>
      <c r="O48" s="284"/>
      <c r="P48" s="1036">
        <v>20</v>
      </c>
    </row>
    <row r="49" spans="1:16">
      <c r="A49" s="1036">
        <v>21</v>
      </c>
      <c r="B49" s="285"/>
      <c r="C49" s="284"/>
      <c r="D49" s="284"/>
      <c r="E49" s="284"/>
      <c r="F49" s="281"/>
      <c r="G49" s="281"/>
      <c r="H49" s="284"/>
      <c r="J49" s="1041"/>
      <c r="K49" s="1041"/>
      <c r="L49" s="284"/>
      <c r="M49" s="284"/>
      <c r="N49" s="284"/>
      <c r="O49" s="284"/>
      <c r="P49" s="1036">
        <v>21</v>
      </c>
    </row>
    <row r="50" spans="1:16">
      <c r="A50" s="1036">
        <v>22</v>
      </c>
      <c r="B50" s="285"/>
      <c r="C50" s="284"/>
      <c r="D50" s="284"/>
      <c r="E50" s="284"/>
      <c r="F50" s="281"/>
      <c r="G50" s="281"/>
      <c r="H50" s="284"/>
      <c r="J50" s="1041"/>
      <c r="K50" s="1041"/>
      <c r="L50" s="284"/>
      <c r="M50" s="284"/>
      <c r="N50" s="284"/>
      <c r="O50" s="284"/>
      <c r="P50" s="1036">
        <v>22</v>
      </c>
    </row>
    <row r="51" spans="1:16">
      <c r="A51" s="1036">
        <v>23</v>
      </c>
      <c r="B51" s="285"/>
      <c r="C51" s="284"/>
      <c r="D51" s="284"/>
      <c r="E51" s="284"/>
      <c r="F51" s="281"/>
      <c r="G51" s="281"/>
      <c r="H51" s="284"/>
      <c r="J51" s="1041"/>
      <c r="K51" s="1041"/>
      <c r="L51" s="284"/>
      <c r="M51" s="284"/>
      <c r="N51" s="284"/>
      <c r="O51" s="284"/>
      <c r="P51" s="1036">
        <v>23</v>
      </c>
    </row>
    <row r="52" spans="1:16">
      <c r="A52" s="1036">
        <v>24</v>
      </c>
      <c r="B52" s="285"/>
      <c r="C52" s="284"/>
      <c r="D52" s="284"/>
      <c r="E52" s="284"/>
      <c r="F52" s="281"/>
      <c r="G52" s="281"/>
      <c r="H52" s="284"/>
      <c r="J52" s="1041"/>
      <c r="K52" s="1041"/>
      <c r="L52" s="284"/>
      <c r="M52" s="284"/>
      <c r="N52" s="284"/>
      <c r="O52" s="284"/>
      <c r="P52" s="1036">
        <v>24</v>
      </c>
    </row>
    <row r="53" spans="1:16">
      <c r="A53" s="1036">
        <v>25</v>
      </c>
      <c r="B53" s="285"/>
      <c r="C53" s="284"/>
      <c r="D53" s="284"/>
      <c r="E53" s="284"/>
      <c r="F53" s="281"/>
      <c r="G53" s="281"/>
      <c r="H53" s="284"/>
      <c r="J53" s="1041"/>
      <c r="K53" s="1041"/>
      <c r="L53" s="284"/>
      <c r="M53" s="284"/>
      <c r="N53" s="284"/>
      <c r="O53" s="284"/>
      <c r="P53" s="1036">
        <v>25</v>
      </c>
    </row>
    <row r="54" spans="1:16">
      <c r="A54" s="1036">
        <v>26</v>
      </c>
      <c r="B54" s="285"/>
      <c r="C54" s="284"/>
      <c r="D54" s="284"/>
      <c r="E54" s="284"/>
      <c r="F54" s="281"/>
      <c r="G54" s="281"/>
      <c r="H54" s="284"/>
      <c r="J54" s="1041"/>
      <c r="K54" s="1041"/>
      <c r="L54" s="284"/>
      <c r="M54" s="284"/>
      <c r="N54" s="284"/>
      <c r="O54" s="284"/>
      <c r="P54" s="1036">
        <v>26</v>
      </c>
    </row>
    <row r="55" spans="1:16">
      <c r="A55" s="1036">
        <v>27</v>
      </c>
      <c r="B55" s="285"/>
      <c r="C55" s="284"/>
      <c r="D55" s="284"/>
      <c r="E55" s="284"/>
      <c r="F55" s="281"/>
      <c r="G55" s="281"/>
      <c r="H55" s="284"/>
      <c r="J55" s="1041"/>
      <c r="K55" s="1041"/>
      <c r="L55" s="284"/>
      <c r="M55" s="284"/>
      <c r="N55" s="284"/>
      <c r="O55" s="284"/>
      <c r="P55" s="1036">
        <v>27</v>
      </c>
    </row>
    <row r="56" spans="1:16">
      <c r="A56" s="1036">
        <v>28</v>
      </c>
      <c r="B56" s="285"/>
      <c r="C56" s="284"/>
      <c r="D56" s="284"/>
      <c r="E56" s="284"/>
      <c r="F56" s="281"/>
      <c r="G56" s="281"/>
      <c r="H56" s="284"/>
      <c r="J56" s="1041"/>
      <c r="K56" s="1041"/>
      <c r="L56" s="284"/>
      <c r="M56" s="284"/>
      <c r="N56" s="284"/>
      <c r="O56" s="284"/>
      <c r="P56" s="1036">
        <v>28</v>
      </c>
    </row>
    <row r="57" spans="1:16">
      <c r="A57" s="1036">
        <v>29</v>
      </c>
      <c r="B57" s="285"/>
      <c r="C57" s="284"/>
      <c r="D57" s="284"/>
      <c r="E57" s="284"/>
      <c r="F57" s="281"/>
      <c r="G57" s="281"/>
      <c r="H57" s="284"/>
      <c r="J57" s="1041"/>
      <c r="K57" s="1041"/>
      <c r="L57" s="284"/>
      <c r="M57" s="284"/>
      <c r="N57" s="284"/>
      <c r="O57" s="284"/>
      <c r="P57" s="1036">
        <v>29</v>
      </c>
    </row>
    <row r="58" spans="1:16">
      <c r="A58" s="1036">
        <v>30</v>
      </c>
      <c r="B58" s="285"/>
      <c r="C58" s="284"/>
      <c r="D58" s="284"/>
      <c r="E58" s="284"/>
      <c r="F58" s="281"/>
      <c r="G58" s="281"/>
      <c r="H58" s="284"/>
      <c r="J58" s="1041"/>
      <c r="K58" s="1041"/>
      <c r="L58" s="284"/>
      <c r="M58" s="284"/>
      <c r="N58" s="284"/>
      <c r="O58" s="284"/>
      <c r="P58" s="1036">
        <v>30</v>
      </c>
    </row>
    <row r="59" spans="1:16">
      <c r="A59" s="1036">
        <v>31</v>
      </c>
      <c r="B59" s="285"/>
      <c r="C59" s="284"/>
      <c r="D59" s="284"/>
      <c r="E59" s="284"/>
      <c r="F59" s="281"/>
      <c r="G59" s="281"/>
      <c r="H59" s="284"/>
      <c r="J59" s="1041"/>
      <c r="K59" s="1041"/>
      <c r="L59" s="284"/>
      <c r="M59" s="284"/>
      <c r="N59" s="284"/>
      <c r="O59" s="284"/>
      <c r="P59" s="1036">
        <v>31</v>
      </c>
    </row>
    <row r="60" spans="1:16">
      <c r="A60" s="1036">
        <v>32</v>
      </c>
      <c r="B60" s="285"/>
      <c r="C60" s="284"/>
      <c r="D60" s="284"/>
      <c r="E60" s="284"/>
      <c r="F60" s="281"/>
      <c r="G60" s="281"/>
      <c r="H60" s="284"/>
      <c r="J60" s="1041"/>
      <c r="K60" s="1041"/>
      <c r="L60" s="284"/>
      <c r="M60" s="284"/>
      <c r="N60" s="284"/>
      <c r="O60" s="284"/>
      <c r="P60" s="1036">
        <v>32</v>
      </c>
    </row>
    <row r="61" spans="1:16">
      <c r="A61" s="1036">
        <v>33</v>
      </c>
      <c r="B61" s="285"/>
      <c r="C61" s="284"/>
      <c r="D61" s="284"/>
      <c r="E61" s="284"/>
      <c r="F61" s="281"/>
      <c r="G61" s="281"/>
      <c r="H61" s="284"/>
      <c r="J61" s="1041"/>
      <c r="K61" s="1041"/>
      <c r="L61" s="284"/>
      <c r="M61" s="284"/>
      <c r="N61" s="284"/>
      <c r="O61" s="284"/>
      <c r="P61" s="1036">
        <v>33</v>
      </c>
    </row>
    <row r="62" spans="1:16" ht="15.75" thickBot="1">
      <c r="A62" s="1038">
        <v>34</v>
      </c>
      <c r="B62" s="291"/>
      <c r="C62" s="1044"/>
      <c r="D62" s="293"/>
      <c r="E62" s="293"/>
      <c r="F62" s="292"/>
      <c r="G62" s="292"/>
      <c r="H62" s="293"/>
      <c r="J62" s="1043"/>
      <c r="K62" s="1043"/>
      <c r="L62" s="1044"/>
      <c r="M62" s="293"/>
      <c r="N62" s="293"/>
      <c r="O62" s="293"/>
      <c r="P62" s="1038">
        <v>34</v>
      </c>
    </row>
    <row r="63" spans="1:16" ht="15.75">
      <c r="A63" s="97" t="s">
        <v>1564</v>
      </c>
      <c r="J63" s="11"/>
      <c r="O63" t="s">
        <v>1564</v>
      </c>
      <c r="P63" s="848"/>
    </row>
    <row r="64" spans="1:16">
      <c r="A64" s="149" t="s">
        <v>1059</v>
      </c>
      <c r="B64" s="149"/>
      <c r="C64" s="149"/>
      <c r="D64" s="149"/>
      <c r="E64" s="149"/>
      <c r="F64" s="149"/>
      <c r="G64" s="149"/>
      <c r="H64" s="149"/>
      <c r="J64" s="149" t="s">
        <v>1060</v>
      </c>
      <c r="K64" s="149"/>
      <c r="L64" s="149"/>
      <c r="M64" s="149"/>
      <c r="N64" s="149"/>
      <c r="O64" s="149"/>
      <c r="P64" s="149"/>
    </row>
    <row r="75" spans="1:1">
      <c r="A75" s="215"/>
    </row>
    <row r="82" spans="1:8">
      <c r="B82" s="97"/>
    </row>
    <row r="84" spans="1:8">
      <c r="B84" s="97"/>
    </row>
    <row r="86" spans="1:8">
      <c r="B86" s="97"/>
    </row>
    <row r="88" spans="1:8">
      <c r="B88" s="97"/>
    </row>
    <row r="94" spans="1:8" ht="15.75">
      <c r="A94" s="94"/>
      <c r="B94" s="149"/>
      <c r="C94" s="149"/>
      <c r="D94" s="149"/>
      <c r="E94" s="149"/>
      <c r="F94" s="149"/>
      <c r="G94" s="149"/>
      <c r="H94" s="149"/>
    </row>
  </sheetData>
  <phoneticPr fontId="43" type="noConversion"/>
  <printOptions horizontalCentered="1" verticalCentered="1"/>
  <pageMargins left="0.5" right="0.5" top="0.5" bottom="0.5" header="0.5" footer="0.5"/>
  <pageSetup scale="72" fitToWidth="2" orientation="portrait" r:id="rId1"/>
  <headerFooter alignWithMargins="0"/>
  <colBreaks count="1" manualBreakCount="1">
    <brk id="8" max="1048575" man="1"/>
  </colBreaks>
</worksheet>
</file>

<file path=xl/worksheets/sheet34.xml><?xml version="1.0" encoding="utf-8"?>
<worksheet xmlns="http://schemas.openxmlformats.org/spreadsheetml/2006/main" xmlns:r="http://schemas.openxmlformats.org/officeDocument/2006/relationships">
  <sheetPr transitionEvaluation="1">
    <tabColor rgb="FFFFFF00"/>
    <pageSetUpPr fitToPage="1"/>
  </sheetPr>
  <dimension ref="A1:I82"/>
  <sheetViews>
    <sheetView workbookViewId="0"/>
  </sheetViews>
  <sheetFormatPr defaultColWidth="11.44140625" defaultRowHeight="15"/>
  <cols>
    <col min="1" max="1" width="4.77734375" customWidth="1"/>
    <col min="2" max="5" width="12.77734375" customWidth="1"/>
    <col min="6" max="6" width="11.44140625" customWidth="1"/>
    <col min="7" max="7" width="13.77734375" customWidth="1"/>
    <col min="8" max="8" width="14.77734375" customWidth="1"/>
    <col min="9" max="9" width="13.77734375" customWidth="1"/>
  </cols>
  <sheetData>
    <row r="1" spans="1:9" ht="15.75" thickBot="1">
      <c r="B1" t="str">
        <f>'Read Me First'!D50</f>
        <v>Village of Fairport</v>
      </c>
      <c r="H1" t="str">
        <f>'Read Me First'!C52</f>
        <v>Year Ended 5/31/2014</v>
      </c>
    </row>
    <row r="2" spans="1:9">
      <c r="A2" s="58"/>
      <c r="B2" s="59"/>
      <c r="C2" s="59"/>
      <c r="D2" s="651"/>
      <c r="E2" s="651"/>
      <c r="F2" s="651"/>
      <c r="G2" s="893"/>
      <c r="H2" s="893"/>
      <c r="I2" s="1045"/>
    </row>
    <row r="3" spans="1:9" ht="15.75">
      <c r="A3" s="406" t="s">
        <v>1061</v>
      </c>
      <c r="B3" s="894"/>
      <c r="C3" s="894"/>
      <c r="D3" s="2"/>
      <c r="E3" s="2"/>
      <c r="F3" s="2"/>
      <c r="G3" s="2"/>
      <c r="H3" s="2"/>
      <c r="I3" s="64"/>
    </row>
    <row r="4" spans="1:9" ht="15.75">
      <c r="A4" s="919"/>
      <c r="B4" s="920"/>
      <c r="C4" s="920"/>
      <c r="D4" s="422"/>
      <c r="E4" s="422"/>
      <c r="F4" s="422"/>
      <c r="G4" s="422"/>
      <c r="H4" s="422"/>
      <c r="I4" s="925"/>
    </row>
    <row r="5" spans="1:9" ht="15.75">
      <c r="A5" s="1046"/>
      <c r="B5" s="1047"/>
      <c r="C5" s="1047"/>
      <c r="D5" s="1048"/>
      <c r="E5" s="1048"/>
      <c r="F5" s="1048"/>
      <c r="G5" s="1048"/>
      <c r="H5" s="1048"/>
      <c r="I5" s="433"/>
    </row>
    <row r="6" spans="1:9">
      <c r="A6" s="1049" t="s">
        <v>1062</v>
      </c>
      <c r="B6" s="858"/>
      <c r="C6" s="858"/>
      <c r="D6" s="858"/>
      <c r="E6" s="858"/>
      <c r="F6" s="858" t="s">
        <v>1063</v>
      </c>
      <c r="G6" s="858"/>
      <c r="H6" s="858"/>
      <c r="I6" s="859"/>
    </row>
    <row r="7" spans="1:9">
      <c r="A7" s="1049" t="s">
        <v>1064</v>
      </c>
      <c r="B7" s="858"/>
      <c r="C7" s="858"/>
      <c r="D7" s="858"/>
      <c r="E7" s="858"/>
      <c r="F7" s="858" t="s">
        <v>1065</v>
      </c>
      <c r="G7" s="858"/>
      <c r="H7" s="858"/>
      <c r="I7" s="859"/>
    </row>
    <row r="8" spans="1:9">
      <c r="A8" s="1049" t="s">
        <v>1066</v>
      </c>
      <c r="B8" s="858"/>
      <c r="C8" s="858"/>
      <c r="D8" s="858"/>
      <c r="E8" s="858"/>
      <c r="F8" s="858" t="s">
        <v>1067</v>
      </c>
      <c r="G8" s="858"/>
      <c r="H8" s="858"/>
      <c r="I8" s="859"/>
    </row>
    <row r="9" spans="1:9">
      <c r="A9" s="1049" t="s">
        <v>1068</v>
      </c>
      <c r="B9" s="858"/>
      <c r="C9" s="858"/>
      <c r="D9" s="858"/>
      <c r="E9" s="858"/>
      <c r="F9" s="8" t="s">
        <v>1069</v>
      </c>
      <c r="G9" s="858"/>
      <c r="H9" s="858"/>
      <c r="I9" s="859"/>
    </row>
    <row r="10" spans="1:9">
      <c r="A10" s="1049" t="s">
        <v>1070</v>
      </c>
      <c r="B10" s="858"/>
      <c r="C10" s="858"/>
      <c r="D10" s="858"/>
      <c r="E10" s="858"/>
      <c r="F10" s="858" t="s">
        <v>323</v>
      </c>
      <c r="G10" s="858"/>
      <c r="H10" s="858"/>
      <c r="I10" s="859"/>
    </row>
    <row r="11" spans="1:9">
      <c r="A11" s="1049" t="s">
        <v>324</v>
      </c>
      <c r="B11" s="858"/>
      <c r="C11" s="858"/>
      <c r="D11" s="858"/>
      <c r="E11" s="858"/>
      <c r="F11" s="858" t="s">
        <v>325</v>
      </c>
      <c r="G11" s="858"/>
      <c r="H11" s="858"/>
      <c r="I11" s="859"/>
    </row>
    <row r="12" spans="1:9">
      <c r="A12" s="1049" t="s">
        <v>326</v>
      </c>
      <c r="B12" s="858"/>
      <c r="C12" s="858"/>
      <c r="D12" s="858"/>
      <c r="E12" s="858"/>
      <c r="F12" s="858" t="s">
        <v>327</v>
      </c>
      <c r="G12" s="858"/>
      <c r="H12" s="858"/>
      <c r="I12" s="859"/>
    </row>
    <row r="13" spans="1:9">
      <c r="A13" s="1049" t="s">
        <v>328</v>
      </c>
      <c r="B13" s="858"/>
      <c r="C13" s="858"/>
      <c r="D13" s="858"/>
      <c r="E13" s="858"/>
      <c r="F13" s="858" t="s">
        <v>329</v>
      </c>
      <c r="G13" s="858"/>
      <c r="H13" s="858"/>
      <c r="I13" s="859"/>
    </row>
    <row r="14" spans="1:9">
      <c r="A14" s="1049" t="s">
        <v>330</v>
      </c>
      <c r="B14" s="858"/>
      <c r="C14" s="858"/>
      <c r="D14" s="858"/>
      <c r="E14" s="858"/>
      <c r="F14" s="858" t="s">
        <v>331</v>
      </c>
      <c r="G14" s="858"/>
      <c r="H14" s="858"/>
      <c r="I14" s="859"/>
    </row>
    <row r="15" spans="1:9">
      <c r="A15" s="1049" t="s">
        <v>332</v>
      </c>
      <c r="B15" s="858"/>
      <c r="C15" s="858"/>
      <c r="D15" s="858"/>
      <c r="E15" s="858"/>
      <c r="F15" s="858" t="s">
        <v>333</v>
      </c>
      <c r="G15" s="858"/>
      <c r="H15" s="858"/>
      <c r="I15" s="859"/>
    </row>
    <row r="16" spans="1:9">
      <c r="A16" s="1049" t="s">
        <v>1462</v>
      </c>
      <c r="B16" s="858"/>
      <c r="C16" s="858"/>
      <c r="D16" s="858"/>
      <c r="E16" s="858"/>
      <c r="F16" s="858" t="s">
        <v>1106</v>
      </c>
      <c r="G16" s="858"/>
      <c r="H16" s="858"/>
      <c r="I16" s="859"/>
    </row>
    <row r="17" spans="1:9">
      <c r="A17" s="1049" t="s">
        <v>1107</v>
      </c>
      <c r="B17" s="858"/>
      <c r="C17" s="858"/>
      <c r="D17" s="858"/>
      <c r="E17" s="858"/>
      <c r="F17" s="858"/>
      <c r="G17" s="858"/>
      <c r="H17" s="858"/>
      <c r="I17" s="859"/>
    </row>
    <row r="18" spans="1:9">
      <c r="A18" s="1049" t="s">
        <v>1108</v>
      </c>
      <c r="B18" s="858"/>
      <c r="C18" s="858"/>
      <c r="D18" s="858"/>
      <c r="E18" s="858"/>
      <c r="F18" s="858"/>
      <c r="G18" s="858"/>
      <c r="H18" s="858"/>
      <c r="I18" s="859"/>
    </row>
    <row r="19" spans="1:9">
      <c r="A19" s="1049" t="s">
        <v>1109</v>
      </c>
      <c r="B19" s="858"/>
      <c r="C19" s="858"/>
      <c r="D19" s="858"/>
      <c r="E19" s="858"/>
      <c r="F19" s="858"/>
      <c r="G19" s="858"/>
      <c r="H19" s="858"/>
      <c r="I19" s="859"/>
    </row>
    <row r="20" spans="1:9">
      <c r="A20" s="61"/>
      <c r="B20" s="1050"/>
      <c r="C20" s="1050"/>
      <c r="D20" s="1050"/>
      <c r="E20" s="1050"/>
      <c r="F20" s="1050"/>
      <c r="G20" s="1050"/>
      <c r="H20" s="1050"/>
      <c r="I20" s="1051"/>
    </row>
    <row r="21" spans="1:9">
      <c r="A21" s="895"/>
      <c r="B21" s="8"/>
      <c r="C21" s="8"/>
      <c r="D21" s="923" t="s">
        <v>1110</v>
      </c>
      <c r="E21" s="958"/>
      <c r="F21" s="937"/>
      <c r="G21" s="937"/>
      <c r="H21" s="2"/>
      <c r="I21" s="1052"/>
    </row>
    <row r="22" spans="1:9">
      <c r="A22" s="902"/>
      <c r="B22" s="2" t="s">
        <v>1111</v>
      </c>
      <c r="C22" s="958"/>
      <c r="D22" s="77" t="s">
        <v>1112</v>
      </c>
      <c r="E22" s="958"/>
      <c r="F22" s="938" t="s">
        <v>1113</v>
      </c>
      <c r="G22" s="938" t="s">
        <v>818</v>
      </c>
      <c r="H22" s="904" t="s">
        <v>819</v>
      </c>
      <c r="I22" s="905" t="s">
        <v>820</v>
      </c>
    </row>
    <row r="23" spans="1:9">
      <c r="A23" s="902" t="s">
        <v>1468</v>
      </c>
      <c r="B23" s="429"/>
      <c r="C23" s="1053"/>
      <c r="D23" s="421" t="s">
        <v>821</v>
      </c>
      <c r="E23" s="1054"/>
      <c r="F23" s="938" t="s">
        <v>822</v>
      </c>
      <c r="G23" s="418" t="s">
        <v>823</v>
      </c>
      <c r="H23" s="904" t="s">
        <v>824</v>
      </c>
      <c r="I23" s="905" t="s">
        <v>825</v>
      </c>
    </row>
    <row r="24" spans="1:9">
      <c r="A24" s="902" t="s">
        <v>1471</v>
      </c>
      <c r="B24" s="938" t="s">
        <v>1521</v>
      </c>
      <c r="C24" s="938" t="s">
        <v>1522</v>
      </c>
      <c r="D24" s="938" t="s">
        <v>826</v>
      </c>
      <c r="E24" s="938" t="s">
        <v>827</v>
      </c>
      <c r="F24" s="938" t="s">
        <v>828</v>
      </c>
      <c r="G24" s="418" t="s">
        <v>829</v>
      </c>
      <c r="H24" s="958"/>
      <c r="I24" s="905" t="s">
        <v>830</v>
      </c>
    </row>
    <row r="25" spans="1:9">
      <c r="A25" s="936"/>
      <c r="B25" s="937"/>
      <c r="C25" s="938"/>
      <c r="D25" s="937"/>
      <c r="E25" s="938"/>
      <c r="F25" s="938"/>
      <c r="G25" s="958"/>
      <c r="H25" s="958"/>
      <c r="I25" s="1055"/>
    </row>
    <row r="26" spans="1:9" ht="15.75" thickBot="1">
      <c r="A26" s="733"/>
      <c r="B26" s="1056" t="s">
        <v>1574</v>
      </c>
      <c r="C26" s="1056" t="s">
        <v>1575</v>
      </c>
      <c r="D26" s="1056" t="s">
        <v>1576</v>
      </c>
      <c r="E26" s="1056" t="s">
        <v>1577</v>
      </c>
      <c r="F26" s="1056" t="s">
        <v>1578</v>
      </c>
      <c r="G26" s="1057" t="s">
        <v>2102</v>
      </c>
      <c r="H26" s="1057" t="s">
        <v>2103</v>
      </c>
      <c r="I26" s="1058" t="s">
        <v>2104</v>
      </c>
    </row>
    <row r="27" spans="1:9">
      <c r="A27" s="936">
        <v>1</v>
      </c>
      <c r="B27" s="941"/>
      <c r="C27" s="941"/>
      <c r="D27" s="941"/>
      <c r="E27" s="1059"/>
      <c r="F27" s="1059"/>
      <c r="G27" s="1060"/>
      <c r="H27" s="1061"/>
      <c r="I27" s="616"/>
    </row>
    <row r="28" spans="1:9">
      <c r="A28" s="936">
        <v>2</v>
      </c>
      <c r="B28" s="941" t="s">
        <v>436</v>
      </c>
      <c r="C28" s="941" t="s">
        <v>437</v>
      </c>
      <c r="D28" s="1295" t="s">
        <v>438</v>
      </c>
      <c r="E28" s="1062"/>
      <c r="F28" s="1062" t="s">
        <v>439</v>
      </c>
      <c r="G28" s="1296">
        <v>0.75</v>
      </c>
      <c r="H28" s="1064">
        <v>1</v>
      </c>
      <c r="I28" s="1297" t="s">
        <v>440</v>
      </c>
    </row>
    <row r="29" spans="1:9">
      <c r="A29" s="936">
        <v>3</v>
      </c>
      <c r="B29" s="941" t="s">
        <v>441</v>
      </c>
      <c r="C29" s="941"/>
      <c r="D29" s="941" t="s">
        <v>442</v>
      </c>
      <c r="E29" s="1062"/>
      <c r="F29" s="1062"/>
      <c r="G29" s="1063"/>
      <c r="H29" s="1064"/>
      <c r="I29" s="616"/>
    </row>
    <row r="30" spans="1:9">
      <c r="A30" s="936">
        <v>4</v>
      </c>
      <c r="B30" s="941"/>
      <c r="C30" s="941"/>
      <c r="D30" s="941"/>
      <c r="E30" s="1062"/>
      <c r="F30" s="1062"/>
      <c r="G30" s="1063"/>
      <c r="H30" s="1064"/>
      <c r="I30" s="616"/>
    </row>
    <row r="31" spans="1:9">
      <c r="A31" s="936">
        <v>5</v>
      </c>
      <c r="B31" s="941"/>
      <c r="C31" s="941"/>
      <c r="D31" s="1295"/>
      <c r="E31" s="1062"/>
      <c r="F31" s="1062"/>
      <c r="G31" s="1296"/>
      <c r="H31" s="1064"/>
      <c r="I31" s="1297"/>
    </row>
    <row r="32" spans="1:9">
      <c r="A32" s="1065">
        <v>6</v>
      </c>
      <c r="B32" s="941" t="s">
        <v>443</v>
      </c>
      <c r="C32" s="941" t="s">
        <v>436</v>
      </c>
      <c r="D32" s="1295" t="s">
        <v>438</v>
      </c>
      <c r="E32" s="1062"/>
      <c r="F32" s="1062" t="s">
        <v>439</v>
      </c>
      <c r="G32" s="1296">
        <v>2.99</v>
      </c>
      <c r="H32" s="1064">
        <v>1</v>
      </c>
      <c r="I32" s="1297" t="s">
        <v>440</v>
      </c>
    </row>
    <row r="33" spans="1:9">
      <c r="A33" s="1065">
        <v>7</v>
      </c>
      <c r="B33" s="941" t="s">
        <v>444</v>
      </c>
      <c r="C33" s="941" t="s">
        <v>441</v>
      </c>
      <c r="D33" s="941" t="s">
        <v>442</v>
      </c>
      <c r="E33" s="1062"/>
      <c r="F33" s="941"/>
      <c r="G33" s="966"/>
      <c r="H33" s="926"/>
      <c r="I33" s="616"/>
    </row>
    <row r="34" spans="1:9">
      <c r="A34" s="1065">
        <v>8</v>
      </c>
      <c r="B34" s="941"/>
      <c r="C34" s="941"/>
      <c r="D34" s="941"/>
      <c r="E34" s="941"/>
      <c r="F34" s="941"/>
      <c r="G34" s="966"/>
      <c r="H34" s="926"/>
      <c r="I34" s="616"/>
    </row>
    <row r="35" spans="1:9">
      <c r="A35" s="1065">
        <v>9</v>
      </c>
      <c r="B35" s="941"/>
      <c r="C35" s="941"/>
      <c r="D35" s="941"/>
      <c r="E35" s="941"/>
      <c r="F35" s="941"/>
      <c r="G35" s="966"/>
      <c r="H35" s="926"/>
      <c r="I35" s="616"/>
    </row>
    <row r="36" spans="1:9">
      <c r="A36" s="1065">
        <v>10</v>
      </c>
      <c r="B36" s="941"/>
      <c r="C36" s="941"/>
      <c r="D36" s="941"/>
      <c r="E36" s="941"/>
      <c r="F36" s="941"/>
      <c r="G36" s="966"/>
      <c r="H36" s="926"/>
      <c r="I36" s="616"/>
    </row>
    <row r="37" spans="1:9">
      <c r="A37" s="1065">
        <v>11</v>
      </c>
      <c r="B37" s="941"/>
      <c r="C37" s="941"/>
      <c r="D37" s="941"/>
      <c r="E37" s="941"/>
      <c r="F37" s="941"/>
      <c r="G37" s="966"/>
      <c r="H37" s="926"/>
      <c r="I37" s="616"/>
    </row>
    <row r="38" spans="1:9">
      <c r="A38" s="1065">
        <v>12</v>
      </c>
      <c r="B38" s="941"/>
      <c r="C38" s="941"/>
      <c r="D38" s="941"/>
      <c r="E38" s="941"/>
      <c r="F38" s="941"/>
      <c r="G38" s="966"/>
      <c r="H38" s="926"/>
      <c r="I38" s="616"/>
    </row>
    <row r="39" spans="1:9">
      <c r="A39" s="1065">
        <v>13</v>
      </c>
      <c r="B39" s="941"/>
      <c r="C39" s="941"/>
      <c r="D39" s="941"/>
      <c r="E39" s="941"/>
      <c r="F39" s="941"/>
      <c r="G39" s="966"/>
      <c r="H39" s="926"/>
      <c r="I39" s="616"/>
    </row>
    <row r="40" spans="1:9">
      <c r="A40" s="1065">
        <v>14</v>
      </c>
      <c r="B40" s="941"/>
      <c r="C40" s="941"/>
      <c r="D40" s="941"/>
      <c r="E40" s="941"/>
      <c r="F40" s="941"/>
      <c r="G40" s="966"/>
      <c r="H40" s="926"/>
      <c r="I40" s="616"/>
    </row>
    <row r="41" spans="1:9" ht="15.75" thickBot="1">
      <c r="A41" s="1066">
        <v>15</v>
      </c>
      <c r="B41" s="1067"/>
      <c r="C41" s="1067"/>
      <c r="D41" s="1067" t="s">
        <v>1475</v>
      </c>
      <c r="E41" s="1067"/>
      <c r="F41" s="1068"/>
      <c r="G41" s="1298">
        <f>SUM(G27:G40)</f>
        <v>3.74</v>
      </c>
      <c r="H41" s="1069">
        <f>SUM(H27:H40)</f>
        <v>2</v>
      </c>
      <c r="I41" s="1070"/>
    </row>
    <row r="42" spans="1:9">
      <c r="A42" s="58"/>
      <c r="B42" s="59"/>
      <c r="C42" s="59"/>
      <c r="D42" s="651"/>
      <c r="E42" s="651"/>
      <c r="F42" s="893"/>
      <c r="G42" s="650"/>
      <c r="H42" s="650"/>
      <c r="I42" s="949"/>
    </row>
    <row r="43" spans="1:9" ht="15.75">
      <c r="A43" s="406" t="s">
        <v>831</v>
      </c>
      <c r="B43" s="894"/>
      <c r="C43" s="894"/>
      <c r="D43" s="2"/>
      <c r="E43" s="2"/>
      <c r="F43" s="2"/>
      <c r="G43" s="2"/>
      <c r="H43" s="2"/>
      <c r="I43" s="327"/>
    </row>
    <row r="44" spans="1:9" ht="15.75">
      <c r="A44" s="919"/>
      <c r="B44" s="920"/>
      <c r="C44" s="920"/>
      <c r="D44" s="421"/>
      <c r="E44" s="421"/>
      <c r="F44" s="421"/>
      <c r="G44" s="421"/>
      <c r="H44" s="409"/>
      <c r="I44" s="314"/>
    </row>
    <row r="45" spans="1:9" ht="15.75">
      <c r="A45" s="406"/>
      <c r="B45" s="894"/>
      <c r="C45" s="894"/>
      <c r="D45" s="77"/>
      <c r="E45" s="77"/>
      <c r="F45" s="77"/>
      <c r="G45" s="77"/>
      <c r="H45" s="74"/>
      <c r="I45" s="325"/>
    </row>
    <row r="46" spans="1:9">
      <c r="A46" s="411" t="s">
        <v>832</v>
      </c>
      <c r="B46" s="74"/>
      <c r="C46" s="74"/>
      <c r="D46" s="74"/>
      <c r="E46" s="74"/>
      <c r="F46" s="74" t="s">
        <v>833</v>
      </c>
      <c r="G46" s="74"/>
      <c r="H46" s="74"/>
      <c r="I46" s="325"/>
    </row>
    <row r="47" spans="1:9">
      <c r="A47" s="411" t="s">
        <v>834</v>
      </c>
      <c r="B47" s="74"/>
      <c r="C47" s="74"/>
      <c r="D47" s="74"/>
      <c r="E47" s="74"/>
      <c r="F47" s="74" t="s">
        <v>835</v>
      </c>
      <c r="G47" s="74"/>
      <c r="H47" s="74"/>
      <c r="I47" s="325"/>
    </row>
    <row r="48" spans="1:9">
      <c r="A48" s="411" t="s">
        <v>836</v>
      </c>
      <c r="B48" s="74"/>
      <c r="C48" s="74"/>
      <c r="D48" s="74"/>
      <c r="E48" s="74"/>
      <c r="F48" s="74" t="s">
        <v>837</v>
      </c>
      <c r="G48" s="74"/>
      <c r="H48" s="74"/>
      <c r="I48" s="325"/>
    </row>
    <row r="49" spans="1:9">
      <c r="A49" s="411" t="s">
        <v>838</v>
      </c>
      <c r="B49" s="74"/>
      <c r="C49" s="74"/>
      <c r="D49" s="74"/>
      <c r="E49" s="74"/>
      <c r="F49" s="74" t="s">
        <v>919</v>
      </c>
      <c r="G49" s="74"/>
      <c r="H49" s="74"/>
      <c r="I49" s="325"/>
    </row>
    <row r="50" spans="1:9">
      <c r="A50" s="411" t="s">
        <v>920</v>
      </c>
      <c r="B50" s="74"/>
      <c r="C50" s="74"/>
      <c r="D50" s="74"/>
      <c r="E50" s="74"/>
      <c r="F50" s="74" t="s">
        <v>921</v>
      </c>
      <c r="G50" s="74"/>
      <c r="H50" s="74"/>
      <c r="I50" s="325"/>
    </row>
    <row r="51" spans="1:9">
      <c r="A51" s="411" t="s">
        <v>922</v>
      </c>
      <c r="B51" s="74"/>
      <c r="C51" s="74"/>
      <c r="D51" s="74"/>
      <c r="E51" s="74"/>
      <c r="F51" s="74" t="s">
        <v>923</v>
      </c>
      <c r="G51" s="74"/>
      <c r="H51" s="74"/>
      <c r="I51" s="325"/>
    </row>
    <row r="52" spans="1:9">
      <c r="A52" s="411" t="s">
        <v>924</v>
      </c>
      <c r="B52" s="74"/>
      <c r="C52" s="74"/>
      <c r="D52" s="74"/>
      <c r="E52" s="74"/>
      <c r="F52" s="74" t="s">
        <v>925</v>
      </c>
      <c r="G52" s="74"/>
      <c r="H52" s="74"/>
      <c r="I52" s="325"/>
    </row>
    <row r="53" spans="1:9">
      <c r="A53" s="411" t="s">
        <v>886</v>
      </c>
      <c r="B53" s="74"/>
      <c r="C53" s="74"/>
      <c r="D53" s="74"/>
      <c r="E53" s="74"/>
      <c r="F53" s="74" t="s">
        <v>887</v>
      </c>
      <c r="G53" s="74"/>
      <c r="H53" s="74"/>
      <c r="I53" s="325"/>
    </row>
    <row r="54" spans="1:9">
      <c r="A54" s="411" t="s">
        <v>888</v>
      </c>
      <c r="B54" s="74"/>
      <c r="C54" s="74"/>
      <c r="D54" s="74"/>
      <c r="E54" s="74"/>
      <c r="F54" s="74" t="s">
        <v>889</v>
      </c>
      <c r="G54" s="74"/>
      <c r="H54" s="74"/>
      <c r="I54" s="325"/>
    </row>
    <row r="55" spans="1:9">
      <c r="A55" s="411" t="s">
        <v>890</v>
      </c>
      <c r="B55" s="74"/>
      <c r="C55" s="74"/>
      <c r="D55" s="74"/>
      <c r="E55" s="74"/>
      <c r="F55" s="74" t="s">
        <v>567</v>
      </c>
      <c r="G55" s="74"/>
      <c r="H55" s="74"/>
      <c r="I55" s="325"/>
    </row>
    <row r="56" spans="1:9">
      <c r="A56" s="411" t="s">
        <v>568</v>
      </c>
      <c r="B56" s="74"/>
      <c r="C56" s="74"/>
      <c r="D56" s="74"/>
      <c r="E56" s="74"/>
      <c r="F56" s="74"/>
      <c r="G56" s="74"/>
      <c r="H56" s="74"/>
      <c r="I56" s="325"/>
    </row>
    <row r="57" spans="1:9">
      <c r="A57" s="411" t="s">
        <v>569</v>
      </c>
      <c r="B57" s="74"/>
      <c r="C57" s="74"/>
      <c r="D57" s="74"/>
      <c r="E57" s="74"/>
      <c r="F57" s="74"/>
      <c r="G57" s="74"/>
      <c r="H57" s="74"/>
      <c r="I57" s="325"/>
    </row>
    <row r="58" spans="1:9">
      <c r="A58" s="408"/>
      <c r="B58" s="409"/>
      <c r="C58" s="409"/>
      <c r="D58" s="409"/>
      <c r="E58" s="409"/>
      <c r="F58" s="409"/>
      <c r="G58" s="409"/>
      <c r="H58" s="409"/>
      <c r="I58" s="314"/>
    </row>
    <row r="59" spans="1:9">
      <c r="A59" s="895"/>
      <c r="B59" s="8"/>
      <c r="C59" s="937"/>
      <c r="D59" s="904"/>
      <c r="E59" s="938"/>
      <c r="F59" s="897"/>
      <c r="G59" s="937"/>
      <c r="H59" s="1071"/>
      <c r="I59" s="1072"/>
    </row>
    <row r="60" spans="1:9">
      <c r="A60" s="902"/>
      <c r="B60" s="904"/>
      <c r="C60" s="938"/>
      <c r="D60" s="904"/>
      <c r="E60" s="938"/>
      <c r="F60" s="903" t="s">
        <v>570</v>
      </c>
      <c r="G60" s="938" t="s">
        <v>868</v>
      </c>
      <c r="H60" s="903" t="s">
        <v>868</v>
      </c>
      <c r="I60" s="1072"/>
    </row>
    <row r="61" spans="1:9">
      <c r="A61" s="902"/>
      <c r="B61" s="904"/>
      <c r="C61" s="938"/>
      <c r="D61" s="904"/>
      <c r="E61" s="938"/>
      <c r="F61" s="903" t="s">
        <v>571</v>
      </c>
      <c r="G61" s="938" t="s">
        <v>572</v>
      </c>
      <c r="H61" s="903" t="s">
        <v>573</v>
      </c>
      <c r="I61" s="1072"/>
    </row>
    <row r="62" spans="1:9">
      <c r="A62" s="902" t="s">
        <v>1468</v>
      </c>
      <c r="B62" s="2" t="s">
        <v>574</v>
      </c>
      <c r="C62" s="958"/>
      <c r="D62" s="2" t="s">
        <v>575</v>
      </c>
      <c r="E62" s="958"/>
      <c r="F62" s="903" t="s">
        <v>576</v>
      </c>
      <c r="G62" s="938" t="s">
        <v>577</v>
      </c>
      <c r="H62" s="903" t="s">
        <v>572</v>
      </c>
      <c r="I62" s="21"/>
    </row>
    <row r="63" spans="1:9">
      <c r="A63" s="902" t="s">
        <v>1471</v>
      </c>
      <c r="B63" s="2" t="s">
        <v>578</v>
      </c>
      <c r="C63" s="958"/>
      <c r="D63" s="904"/>
      <c r="E63" s="938"/>
      <c r="F63" s="903" t="s">
        <v>579</v>
      </c>
      <c r="G63" s="938" t="s">
        <v>580</v>
      </c>
      <c r="H63" s="903" t="s">
        <v>577</v>
      </c>
      <c r="I63" s="24"/>
    </row>
    <row r="64" spans="1:9">
      <c r="A64" s="936"/>
      <c r="B64" s="8"/>
      <c r="C64" s="938"/>
      <c r="D64" s="8"/>
      <c r="E64" s="938"/>
      <c r="F64" s="1071"/>
      <c r="G64" s="937"/>
      <c r="H64" s="1071"/>
      <c r="I64" s="21"/>
    </row>
    <row r="65" spans="1:9">
      <c r="A65" s="939"/>
      <c r="B65" s="422" t="s">
        <v>1574</v>
      </c>
      <c r="C65" s="1054"/>
      <c r="D65" s="422" t="s">
        <v>1575</v>
      </c>
      <c r="E65" s="1054"/>
      <c r="F65" s="907" t="s">
        <v>1576</v>
      </c>
      <c r="G65" s="1054" t="s">
        <v>1577</v>
      </c>
      <c r="H65" s="1073" t="s">
        <v>1578</v>
      </c>
      <c r="I65" s="1074"/>
    </row>
    <row r="66" spans="1:9">
      <c r="A66" s="902">
        <v>16</v>
      </c>
      <c r="B66" s="281" t="s">
        <v>381</v>
      </c>
      <c r="C66" s="941"/>
      <c r="D66" s="281" t="s">
        <v>381</v>
      </c>
      <c r="E66" s="941"/>
      <c r="F66" s="571" t="s">
        <v>381</v>
      </c>
      <c r="G66" s="941" t="s">
        <v>381</v>
      </c>
      <c r="H66" s="571" t="s">
        <v>381</v>
      </c>
      <c r="I66" s="21"/>
    </row>
    <row r="67" spans="1:9">
      <c r="A67" s="902">
        <v>17</v>
      </c>
      <c r="B67" s="281" t="s">
        <v>445</v>
      </c>
      <c r="C67" s="941"/>
      <c r="D67" s="741" t="s">
        <v>612</v>
      </c>
      <c r="E67" s="941"/>
      <c r="F67" s="571">
        <v>66.599999999999994</v>
      </c>
      <c r="G67" s="941">
        <v>2</v>
      </c>
      <c r="H67" s="571">
        <v>0</v>
      </c>
      <c r="I67" s="21"/>
    </row>
    <row r="68" spans="1:9">
      <c r="A68" s="902">
        <v>18</v>
      </c>
      <c r="B68" s="281" t="s">
        <v>446</v>
      </c>
      <c r="C68" s="941"/>
      <c r="D68" s="741" t="s">
        <v>447</v>
      </c>
      <c r="E68" s="941"/>
      <c r="F68" s="571">
        <v>82</v>
      </c>
      <c r="G68" s="941">
        <v>2</v>
      </c>
      <c r="H68" s="571">
        <v>0</v>
      </c>
      <c r="I68" s="21"/>
    </row>
    <row r="69" spans="1:9">
      <c r="A69" s="902">
        <v>19</v>
      </c>
      <c r="B69" s="281"/>
      <c r="C69" s="941"/>
      <c r="D69" s="281"/>
      <c r="E69" s="941"/>
      <c r="F69" s="571"/>
      <c r="G69" s="941"/>
      <c r="H69" s="571" t="s">
        <v>381</v>
      </c>
      <c r="I69" s="21"/>
    </row>
    <row r="70" spans="1:9">
      <c r="A70" s="902">
        <v>20</v>
      </c>
      <c r="B70" s="281" t="s">
        <v>448</v>
      </c>
      <c r="C70" s="941"/>
      <c r="D70" s="741" t="s">
        <v>612</v>
      </c>
      <c r="E70" s="941"/>
      <c r="F70" s="571">
        <v>40</v>
      </c>
      <c r="G70" s="941">
        <v>2</v>
      </c>
      <c r="H70" s="571">
        <v>0</v>
      </c>
      <c r="I70" s="21"/>
    </row>
    <row r="71" spans="1:9">
      <c r="A71" s="902">
        <v>21</v>
      </c>
      <c r="B71" s="281" t="s">
        <v>449</v>
      </c>
      <c r="C71" s="941"/>
      <c r="D71" s="741" t="s">
        <v>447</v>
      </c>
      <c r="E71" s="941"/>
      <c r="F71" s="571">
        <v>82</v>
      </c>
      <c r="G71" s="941">
        <v>2</v>
      </c>
      <c r="H71" s="571">
        <v>0</v>
      </c>
      <c r="I71" s="21"/>
    </row>
    <row r="72" spans="1:9">
      <c r="A72" s="902">
        <v>22</v>
      </c>
      <c r="B72" s="281"/>
      <c r="C72" s="941"/>
      <c r="D72" s="281"/>
      <c r="E72" s="941"/>
      <c r="F72" s="571"/>
      <c r="G72" s="941"/>
      <c r="H72" s="571" t="s">
        <v>381</v>
      </c>
      <c r="I72" s="21"/>
    </row>
    <row r="73" spans="1:9">
      <c r="A73" s="902">
        <v>23</v>
      </c>
      <c r="B73" s="281" t="s">
        <v>450</v>
      </c>
      <c r="C73" s="941"/>
      <c r="D73" s="281">
        <v>60</v>
      </c>
      <c r="E73" s="941"/>
      <c r="F73" s="571">
        <v>5.25</v>
      </c>
      <c r="G73" s="941">
        <v>1</v>
      </c>
      <c r="H73" s="571">
        <v>0</v>
      </c>
      <c r="I73" s="21"/>
    </row>
    <row r="74" spans="1:9">
      <c r="A74" s="902">
        <v>24</v>
      </c>
      <c r="B74" s="281" t="s">
        <v>451</v>
      </c>
      <c r="C74" s="941"/>
      <c r="D74" s="281"/>
      <c r="E74" s="941"/>
      <c r="F74" s="571"/>
      <c r="G74" s="941"/>
      <c r="H74" s="571"/>
      <c r="I74" s="21"/>
    </row>
    <row r="75" spans="1:9">
      <c r="A75" s="902">
        <v>25</v>
      </c>
      <c r="B75" s="281"/>
      <c r="C75" s="941"/>
      <c r="D75" s="741"/>
      <c r="E75" s="941"/>
      <c r="F75" s="571"/>
      <c r="G75" s="941"/>
      <c r="H75" s="571"/>
      <c r="I75" s="21"/>
    </row>
    <row r="76" spans="1:9">
      <c r="A76" s="902">
        <v>26</v>
      </c>
      <c r="B76" s="281" t="s">
        <v>452</v>
      </c>
      <c r="C76" s="941"/>
      <c r="D76" s="281">
        <v>40</v>
      </c>
      <c r="E76" s="941"/>
      <c r="F76" s="571">
        <v>10.5</v>
      </c>
      <c r="G76" s="941">
        <v>2</v>
      </c>
      <c r="H76" s="571">
        <v>0</v>
      </c>
      <c r="I76" s="21"/>
    </row>
    <row r="77" spans="1:9">
      <c r="A77" s="902">
        <v>27</v>
      </c>
      <c r="B77" s="281" t="s">
        <v>453</v>
      </c>
      <c r="C77" s="941"/>
      <c r="D77" s="281"/>
      <c r="E77" s="941"/>
      <c r="F77" s="571"/>
      <c r="G77" s="941"/>
      <c r="H77" s="571" t="s">
        <v>381</v>
      </c>
      <c r="I77" s="21"/>
    </row>
    <row r="78" spans="1:9">
      <c r="A78" s="902">
        <v>28</v>
      </c>
      <c r="B78" s="281"/>
      <c r="C78" s="941"/>
      <c r="D78" s="281"/>
      <c r="E78" s="941"/>
      <c r="F78" s="571"/>
      <c r="G78" s="941"/>
      <c r="H78" s="571" t="s">
        <v>381</v>
      </c>
      <c r="I78" s="21"/>
    </row>
    <row r="79" spans="1:9">
      <c r="A79" s="902">
        <v>29</v>
      </c>
      <c r="B79" s="281" t="s">
        <v>454</v>
      </c>
      <c r="C79" s="941"/>
      <c r="D79" s="281">
        <v>50</v>
      </c>
      <c r="E79" s="941"/>
      <c r="F79" s="571">
        <v>10.5</v>
      </c>
      <c r="G79" s="941">
        <v>2</v>
      </c>
      <c r="H79" s="571">
        <v>0</v>
      </c>
      <c r="I79" s="21"/>
    </row>
    <row r="80" spans="1:9" ht="15.75" thickBot="1">
      <c r="A80" s="967">
        <v>30</v>
      </c>
      <c r="B80" s="292" t="s">
        <v>455</v>
      </c>
      <c r="C80" s="969"/>
      <c r="D80" s="292"/>
      <c r="E80" s="969"/>
      <c r="F80" s="1075" t="s">
        <v>381</v>
      </c>
      <c r="G80" s="969" t="s">
        <v>381</v>
      </c>
      <c r="H80" s="1075" t="s">
        <v>381</v>
      </c>
      <c r="I80" s="55"/>
    </row>
    <row r="81" spans="1:9">
      <c r="A81" s="717" t="s">
        <v>1097</v>
      </c>
      <c r="I81" t="s">
        <v>381</v>
      </c>
    </row>
    <row r="82" spans="1:9">
      <c r="A82" s="2" t="s">
        <v>581</v>
      </c>
      <c r="B82" s="2"/>
      <c r="C82" s="2"/>
      <c r="D82" s="2"/>
      <c r="E82" s="2"/>
      <c r="F82" s="2"/>
      <c r="G82" s="2"/>
      <c r="H82" s="2"/>
      <c r="I82" s="2"/>
    </row>
  </sheetData>
  <phoneticPr fontId="43" type="noConversion"/>
  <printOptions horizontalCentered="1" verticalCentered="1"/>
  <pageMargins left="0.5" right="0.5" top="0.5" bottom="0.5" header="0.5" footer="0.5"/>
  <pageSetup scale="59" orientation="portrait" r:id="rId1"/>
  <headerFooter alignWithMargins="0"/>
</worksheet>
</file>

<file path=xl/worksheets/sheet35.xml><?xml version="1.0" encoding="utf-8"?>
<worksheet xmlns="http://schemas.openxmlformats.org/spreadsheetml/2006/main" xmlns:r="http://schemas.openxmlformats.org/officeDocument/2006/relationships">
  <sheetPr transitionEvaluation="1">
    <tabColor rgb="FFFFFF00"/>
    <pageSetUpPr fitToPage="1"/>
  </sheetPr>
  <dimension ref="A1:L68"/>
  <sheetViews>
    <sheetView workbookViewId="0"/>
  </sheetViews>
  <sheetFormatPr defaultColWidth="11.44140625" defaultRowHeight="15"/>
  <cols>
    <col min="1" max="1" width="4.77734375" customWidth="1"/>
    <col min="2" max="2" width="40.77734375" customWidth="1"/>
    <col min="3" max="12" width="11.77734375" customWidth="1"/>
  </cols>
  <sheetData>
    <row r="1" spans="1:12" ht="15.75" thickBot="1">
      <c r="A1" s="441"/>
      <c r="B1" s="112" t="str">
        <f>'Read Me First'!D50</f>
        <v>Village of Fairport</v>
      </c>
      <c r="C1" s="442"/>
      <c r="D1" s="441"/>
      <c r="E1" s="112"/>
      <c r="F1" s="112"/>
      <c r="G1" s="112"/>
      <c r="H1" s="112"/>
      <c r="I1" s="112"/>
      <c r="J1" t="str">
        <f>'Read Me First'!C52</f>
        <v>Year Ended 5/31/2014</v>
      </c>
      <c r="K1" s="442"/>
      <c r="L1" s="361"/>
    </row>
    <row r="2" spans="1:12">
      <c r="A2" s="151"/>
      <c r="B2" s="152"/>
      <c r="C2" s="152"/>
      <c r="D2" s="152"/>
      <c r="E2" s="152"/>
      <c r="F2" s="152"/>
      <c r="G2" s="152"/>
      <c r="H2" s="152"/>
      <c r="I2" s="152"/>
      <c r="J2" s="152"/>
      <c r="K2" s="152"/>
      <c r="L2" s="153"/>
    </row>
    <row r="3" spans="1:12" ht="15.75">
      <c r="A3" s="135" t="s">
        <v>582</v>
      </c>
      <c r="B3" s="130"/>
      <c r="C3" s="130"/>
      <c r="D3" s="94"/>
      <c r="E3" s="130"/>
      <c r="F3" s="130"/>
      <c r="G3" s="130"/>
      <c r="H3" s="130"/>
      <c r="I3" s="130"/>
      <c r="J3" s="130"/>
      <c r="K3" s="130"/>
      <c r="L3" s="154"/>
    </row>
    <row r="4" spans="1:12">
      <c r="A4" s="96"/>
      <c r="B4" s="97"/>
      <c r="C4" s="97"/>
      <c r="D4" s="97"/>
      <c r="E4" s="97"/>
      <c r="F4" s="97"/>
      <c r="G4" s="97"/>
      <c r="H4" s="97"/>
      <c r="I4" s="97"/>
      <c r="J4" s="97"/>
      <c r="K4" s="97"/>
      <c r="L4" s="98"/>
    </row>
    <row r="5" spans="1:12">
      <c r="A5" s="96"/>
      <c r="B5" s="97" t="s">
        <v>583</v>
      </c>
      <c r="C5" s="97"/>
      <c r="E5" s="97"/>
      <c r="F5" s="97"/>
      <c r="G5" s="97"/>
      <c r="H5" s="97"/>
      <c r="I5" s="97"/>
      <c r="J5" s="97"/>
      <c r="K5" s="97"/>
      <c r="L5" s="98"/>
    </row>
    <row r="6" spans="1:12">
      <c r="A6" s="96"/>
      <c r="B6" s="97"/>
      <c r="C6" s="97"/>
      <c r="E6" s="97"/>
      <c r="F6" s="97"/>
      <c r="G6" s="97"/>
      <c r="H6" s="97"/>
      <c r="I6" s="97"/>
      <c r="J6" s="97"/>
      <c r="K6" s="97"/>
      <c r="L6" s="98"/>
    </row>
    <row r="7" spans="1:12">
      <c r="A7" s="96"/>
      <c r="B7" s="97" t="s">
        <v>584</v>
      </c>
      <c r="C7" s="97"/>
      <c r="E7" s="97"/>
      <c r="F7" s="97"/>
      <c r="G7" s="97"/>
      <c r="H7" s="97"/>
      <c r="I7" s="97"/>
      <c r="J7" s="97"/>
      <c r="K7" s="97"/>
      <c r="L7" s="98"/>
    </row>
    <row r="8" spans="1:12">
      <c r="A8" s="96"/>
      <c r="B8" s="97" t="s">
        <v>585</v>
      </c>
      <c r="C8" s="97"/>
      <c r="E8" s="97"/>
      <c r="F8" s="97"/>
      <c r="G8" s="97"/>
      <c r="H8" s="97"/>
      <c r="I8" s="97"/>
      <c r="J8" s="97"/>
      <c r="K8" s="97"/>
      <c r="L8" s="98"/>
    </row>
    <row r="9" spans="1:12">
      <c r="A9" s="96"/>
      <c r="B9" s="97" t="s">
        <v>586</v>
      </c>
      <c r="C9" s="97"/>
      <c r="D9" s="97"/>
      <c r="E9" s="97"/>
      <c r="F9" s="97"/>
      <c r="G9" s="97"/>
      <c r="H9" s="97"/>
      <c r="I9" s="97"/>
      <c r="J9" s="97"/>
      <c r="K9" s="97"/>
      <c r="L9" s="98"/>
    </row>
    <row r="10" spans="1:12">
      <c r="A10" s="96"/>
      <c r="B10" s="97" t="s">
        <v>587</v>
      </c>
      <c r="C10" s="97"/>
      <c r="D10" s="97"/>
      <c r="E10" s="97"/>
      <c r="F10" s="97"/>
      <c r="G10" s="97"/>
      <c r="H10" s="97"/>
      <c r="I10" s="97"/>
      <c r="J10" s="97"/>
      <c r="K10" s="97"/>
      <c r="L10" s="98"/>
    </row>
    <row r="11" spans="1:12">
      <c r="A11" s="96"/>
      <c r="C11" s="97"/>
      <c r="D11" s="97"/>
      <c r="E11" s="97"/>
      <c r="F11" s="97"/>
      <c r="G11" s="97"/>
      <c r="H11" s="97"/>
      <c r="I11" s="97"/>
      <c r="J11" s="97"/>
      <c r="K11" s="97"/>
      <c r="L11" s="98"/>
    </row>
    <row r="12" spans="1:12">
      <c r="A12" s="96"/>
      <c r="B12" s="97" t="s">
        <v>526</v>
      </c>
      <c r="C12" s="97"/>
      <c r="D12" s="97"/>
      <c r="E12" s="97"/>
      <c r="F12" s="97"/>
      <c r="G12" s="97"/>
      <c r="H12" s="97"/>
      <c r="I12" s="97"/>
      <c r="J12" s="97"/>
      <c r="K12" s="97"/>
      <c r="L12" s="98"/>
    </row>
    <row r="13" spans="1:12">
      <c r="A13" s="96"/>
      <c r="B13" s="97"/>
      <c r="C13" s="97"/>
      <c r="D13" s="97"/>
      <c r="E13" s="97"/>
      <c r="F13" s="97"/>
      <c r="G13" s="97"/>
      <c r="H13" s="97"/>
      <c r="I13" s="97"/>
      <c r="J13" s="97"/>
      <c r="K13" s="97"/>
      <c r="L13" s="98"/>
    </row>
    <row r="14" spans="1:12">
      <c r="A14" s="96"/>
      <c r="B14" s="97" t="s">
        <v>527</v>
      </c>
      <c r="C14" s="97"/>
      <c r="D14" s="97"/>
      <c r="E14" s="97"/>
      <c r="F14" s="97"/>
      <c r="G14" s="97"/>
      <c r="H14" s="97"/>
      <c r="I14" s="97"/>
      <c r="J14" s="97"/>
      <c r="K14" s="97"/>
      <c r="L14" s="98"/>
    </row>
    <row r="15" spans="1:12">
      <c r="A15" s="96"/>
      <c r="B15" s="97" t="s">
        <v>528</v>
      </c>
      <c r="C15" s="97"/>
      <c r="D15" s="97"/>
      <c r="E15" s="97"/>
      <c r="F15" s="97"/>
      <c r="G15" s="97"/>
      <c r="H15" s="97"/>
      <c r="I15" s="97"/>
      <c r="J15" s="97"/>
      <c r="K15" s="97"/>
      <c r="L15" s="98"/>
    </row>
    <row r="16" spans="1:12">
      <c r="A16" s="96"/>
      <c r="B16" s="97" t="s">
        <v>529</v>
      </c>
      <c r="C16" s="97"/>
      <c r="D16" s="97"/>
      <c r="E16" s="97"/>
      <c r="F16" s="97"/>
      <c r="G16" s="97"/>
      <c r="H16" s="97"/>
      <c r="I16" s="97"/>
      <c r="J16" s="97"/>
      <c r="K16" s="97"/>
      <c r="L16" s="98"/>
    </row>
    <row r="17" spans="1:12">
      <c r="A17" s="96"/>
      <c r="B17" s="97" t="s">
        <v>530</v>
      </c>
      <c r="C17" s="97"/>
      <c r="D17" s="97"/>
      <c r="E17" s="97"/>
      <c r="F17" s="97"/>
      <c r="G17" s="97"/>
      <c r="H17" s="97"/>
      <c r="I17" s="97"/>
      <c r="J17" s="97"/>
      <c r="K17" s="97"/>
      <c r="L17" s="98"/>
    </row>
    <row r="18" spans="1:12">
      <c r="A18" s="96"/>
      <c r="B18" s="97" t="s">
        <v>531</v>
      </c>
      <c r="C18" s="97"/>
      <c r="D18" s="97"/>
      <c r="E18" s="97"/>
      <c r="F18" s="97"/>
      <c r="G18" s="97"/>
      <c r="H18" s="97"/>
      <c r="I18" s="97"/>
      <c r="J18" s="97"/>
      <c r="K18" s="97"/>
      <c r="L18" s="98"/>
    </row>
    <row r="19" spans="1:12">
      <c r="A19" s="110"/>
      <c r="B19" s="112"/>
      <c r="C19" s="112"/>
      <c r="D19" s="112"/>
      <c r="E19" s="112"/>
      <c r="F19" s="112"/>
      <c r="G19" s="112"/>
      <c r="H19" s="112"/>
      <c r="I19" s="112"/>
      <c r="J19" s="112"/>
      <c r="K19" s="112"/>
      <c r="L19" s="349"/>
    </row>
    <row r="20" spans="1:12">
      <c r="A20" s="96"/>
      <c r="B20" s="168"/>
      <c r="C20" s="168"/>
      <c r="D20" s="168"/>
      <c r="E20" s="97"/>
      <c r="F20" s="168"/>
      <c r="G20" s="168"/>
      <c r="H20" s="97"/>
      <c r="I20" s="444" t="s">
        <v>868</v>
      </c>
      <c r="J20" s="360" t="s">
        <v>532</v>
      </c>
      <c r="K20" s="361"/>
      <c r="L20" s="478"/>
    </row>
    <row r="21" spans="1:12">
      <c r="A21" s="96"/>
      <c r="B21" s="168"/>
      <c r="C21" s="444" t="s">
        <v>826</v>
      </c>
      <c r="D21" s="360" t="s">
        <v>533</v>
      </c>
      <c r="E21" s="361"/>
      <c r="F21" s="444" t="s">
        <v>534</v>
      </c>
      <c r="G21" s="360" t="s">
        <v>535</v>
      </c>
      <c r="H21" s="361"/>
      <c r="I21" s="444" t="s">
        <v>536</v>
      </c>
      <c r="J21" s="360" t="s">
        <v>533</v>
      </c>
      <c r="K21" s="361"/>
      <c r="L21" s="362" t="s">
        <v>868</v>
      </c>
    </row>
    <row r="22" spans="1:12">
      <c r="A22" s="129" t="s">
        <v>1468</v>
      </c>
      <c r="B22" s="444" t="s">
        <v>537</v>
      </c>
      <c r="C22" s="444" t="s">
        <v>538</v>
      </c>
      <c r="D22" s="444" t="s">
        <v>539</v>
      </c>
      <c r="E22" s="444" t="s">
        <v>540</v>
      </c>
      <c r="F22" s="444" t="s">
        <v>1810</v>
      </c>
      <c r="G22" s="444" t="s">
        <v>539</v>
      </c>
      <c r="H22" s="444" t="s">
        <v>540</v>
      </c>
      <c r="I22" s="444" t="s">
        <v>1882</v>
      </c>
      <c r="J22" s="444" t="s">
        <v>539</v>
      </c>
      <c r="K22" s="444" t="s">
        <v>540</v>
      </c>
      <c r="L22" s="362" t="s">
        <v>1883</v>
      </c>
    </row>
    <row r="23" spans="1:12">
      <c r="A23" s="171" t="s">
        <v>1471</v>
      </c>
      <c r="B23" s="482" t="s">
        <v>1574</v>
      </c>
      <c r="C23" s="482" t="s">
        <v>1575</v>
      </c>
      <c r="D23" s="482" t="s">
        <v>1576</v>
      </c>
      <c r="E23" s="482" t="s">
        <v>1577</v>
      </c>
      <c r="F23" s="482" t="s">
        <v>1578</v>
      </c>
      <c r="G23" s="482" t="s">
        <v>2102</v>
      </c>
      <c r="H23" s="482" t="s">
        <v>2103</v>
      </c>
      <c r="I23" s="482" t="s">
        <v>2104</v>
      </c>
      <c r="J23" s="482" t="s">
        <v>1688</v>
      </c>
      <c r="K23" s="482" t="s">
        <v>2106</v>
      </c>
      <c r="L23" s="366" t="s">
        <v>1689</v>
      </c>
    </row>
    <row r="24" spans="1:12">
      <c r="A24" s="129">
        <v>1</v>
      </c>
      <c r="B24" s="964" t="s">
        <v>456</v>
      </c>
      <c r="C24" s="728" t="s">
        <v>381</v>
      </c>
      <c r="D24" s="732"/>
      <c r="E24" s="732"/>
      <c r="F24" s="732"/>
      <c r="G24" s="732"/>
      <c r="H24" s="732"/>
      <c r="I24" s="732"/>
      <c r="J24" s="1076"/>
      <c r="K24" s="1076"/>
      <c r="L24" s="468"/>
    </row>
    <row r="25" spans="1:12">
      <c r="A25" s="129">
        <v>2</v>
      </c>
      <c r="B25" s="964" t="s">
        <v>457</v>
      </c>
      <c r="C25" s="728"/>
      <c r="D25" s="732"/>
      <c r="E25" s="732"/>
      <c r="F25" s="732"/>
      <c r="G25" s="732"/>
      <c r="H25" s="732"/>
      <c r="I25" s="732"/>
      <c r="J25" s="1076"/>
      <c r="K25" s="1076"/>
      <c r="L25" s="468"/>
    </row>
    <row r="26" spans="1:12">
      <c r="A26" s="129">
        <v>3</v>
      </c>
      <c r="B26" s="964" t="s">
        <v>458</v>
      </c>
      <c r="C26" s="728"/>
      <c r="D26" s="732"/>
      <c r="E26" s="732"/>
      <c r="F26" s="732"/>
      <c r="G26" s="732"/>
      <c r="H26" s="732"/>
      <c r="I26" s="732"/>
      <c r="J26" s="1076"/>
      <c r="K26" s="1076"/>
      <c r="L26" s="468"/>
    </row>
    <row r="27" spans="1:12">
      <c r="A27" s="129">
        <v>4</v>
      </c>
      <c r="B27" s="964" t="s">
        <v>459</v>
      </c>
      <c r="C27" s="728"/>
      <c r="D27" s="732"/>
      <c r="E27" s="732"/>
      <c r="F27" s="732"/>
      <c r="G27" s="732"/>
      <c r="H27" s="732"/>
      <c r="I27" s="732"/>
      <c r="J27" s="1076"/>
      <c r="K27" s="1076"/>
      <c r="L27" s="468"/>
    </row>
    <row r="28" spans="1:12">
      <c r="A28" s="129">
        <v>5</v>
      </c>
      <c r="B28" s="964"/>
      <c r="C28" s="728"/>
      <c r="D28" s="732"/>
      <c r="E28" s="732"/>
      <c r="F28" s="732"/>
      <c r="G28" s="732"/>
      <c r="H28" s="732"/>
      <c r="I28" s="732"/>
      <c r="J28" s="1076"/>
      <c r="K28" s="1076"/>
      <c r="L28" s="468"/>
    </row>
    <row r="29" spans="1:12">
      <c r="A29" s="129">
        <v>6</v>
      </c>
      <c r="B29" s="964" t="s">
        <v>460</v>
      </c>
      <c r="C29" s="728"/>
      <c r="D29" s="732"/>
      <c r="E29" s="732"/>
      <c r="F29" s="1301">
        <v>78.2</v>
      </c>
      <c r="G29" s="732"/>
      <c r="H29" s="732"/>
      <c r="I29" s="732"/>
      <c r="J29" s="1076"/>
      <c r="K29" s="1076"/>
      <c r="L29" s="468"/>
    </row>
    <row r="30" spans="1:12">
      <c r="A30" s="129">
        <v>7</v>
      </c>
      <c r="B30" s="964" t="s">
        <v>1759</v>
      </c>
      <c r="C30" s="728"/>
      <c r="D30" s="732"/>
      <c r="E30" s="732"/>
      <c r="F30" s="1301">
        <v>7.4</v>
      </c>
      <c r="G30" s="732"/>
      <c r="H30" s="732"/>
      <c r="I30" s="732"/>
      <c r="J30" s="1076"/>
      <c r="K30" s="1076"/>
      <c r="L30" s="468"/>
    </row>
    <row r="31" spans="1:12">
      <c r="A31" s="129">
        <v>8</v>
      </c>
      <c r="B31" s="964" t="s">
        <v>1760</v>
      </c>
      <c r="C31" s="728"/>
      <c r="D31" s="732"/>
      <c r="E31" s="732"/>
      <c r="F31" s="1301">
        <v>0.7</v>
      </c>
      <c r="G31" s="732"/>
      <c r="H31" s="732"/>
      <c r="I31" s="732"/>
      <c r="J31" s="1076"/>
      <c r="K31" s="1076"/>
      <c r="L31" s="468"/>
    </row>
    <row r="32" spans="1:12">
      <c r="A32" s="129">
        <v>9</v>
      </c>
      <c r="B32" s="728"/>
      <c r="C32" s="728"/>
      <c r="D32" s="732"/>
      <c r="E32" s="732"/>
      <c r="F32" s="732"/>
      <c r="G32" s="732"/>
      <c r="H32" s="732"/>
      <c r="I32" s="732"/>
      <c r="J32" s="1076"/>
      <c r="K32" s="1076"/>
      <c r="L32" s="468"/>
    </row>
    <row r="33" spans="1:12">
      <c r="A33" s="129">
        <v>10</v>
      </c>
      <c r="B33" s="964" t="s">
        <v>1761</v>
      </c>
      <c r="C33" s="728">
        <v>4160</v>
      </c>
      <c r="D33" s="1301">
        <v>60</v>
      </c>
      <c r="E33" s="732"/>
      <c r="F33" s="732"/>
      <c r="G33" s="732"/>
      <c r="H33" s="732"/>
      <c r="I33" s="732"/>
      <c r="J33" s="1076"/>
      <c r="K33" s="1076"/>
      <c r="L33" s="468"/>
    </row>
    <row r="34" spans="1:12">
      <c r="A34" s="129">
        <v>11</v>
      </c>
      <c r="B34" s="964" t="s">
        <v>1762</v>
      </c>
      <c r="C34" s="728">
        <v>12470</v>
      </c>
      <c r="D34" s="1301">
        <v>315.7</v>
      </c>
      <c r="E34" s="732"/>
      <c r="F34" s="732"/>
      <c r="G34" s="732">
        <v>7</v>
      </c>
      <c r="H34" s="732"/>
      <c r="I34" s="732">
        <v>7</v>
      </c>
      <c r="J34" s="1076"/>
      <c r="K34" s="1076"/>
      <c r="L34" s="468"/>
    </row>
    <row r="35" spans="1:12">
      <c r="A35" s="129">
        <v>12</v>
      </c>
      <c r="B35" s="964" t="s">
        <v>1763</v>
      </c>
      <c r="C35" s="1299" t="s">
        <v>2197</v>
      </c>
      <c r="D35" s="1301">
        <v>110.9</v>
      </c>
      <c r="E35" s="732"/>
      <c r="F35" s="732"/>
      <c r="G35" s="732"/>
      <c r="H35" s="732"/>
      <c r="I35" s="732"/>
      <c r="J35" s="1076"/>
      <c r="K35" s="1076"/>
      <c r="L35" s="468"/>
    </row>
    <row r="36" spans="1:12">
      <c r="A36" s="129">
        <v>13</v>
      </c>
      <c r="B36" s="728"/>
      <c r="C36" s="728"/>
      <c r="D36" s="732"/>
      <c r="E36" s="732"/>
      <c r="F36" s="732"/>
      <c r="G36" s="732"/>
      <c r="H36" s="732"/>
      <c r="I36" s="732"/>
      <c r="J36" s="1076"/>
      <c r="K36" s="1076"/>
      <c r="L36" s="468"/>
    </row>
    <row r="37" spans="1:12">
      <c r="A37" s="129">
        <v>14</v>
      </c>
      <c r="B37" s="964" t="s">
        <v>1764</v>
      </c>
      <c r="C37" s="728">
        <v>4160</v>
      </c>
      <c r="D37" s="732"/>
      <c r="E37" s="1301">
        <v>21.5</v>
      </c>
      <c r="F37" s="732" t="s">
        <v>1884</v>
      </c>
      <c r="G37" s="732" t="s">
        <v>381</v>
      </c>
      <c r="H37" s="732"/>
      <c r="I37" s="732"/>
      <c r="J37" s="1076" t="s">
        <v>1884</v>
      </c>
      <c r="K37" s="1076" t="s">
        <v>1884</v>
      </c>
      <c r="L37" s="468" t="s">
        <v>1884</v>
      </c>
    </row>
    <row r="38" spans="1:12">
      <c r="A38" s="129">
        <v>15</v>
      </c>
      <c r="B38" s="964" t="s">
        <v>1765</v>
      </c>
      <c r="C38" s="728">
        <v>12470</v>
      </c>
      <c r="D38" s="732"/>
      <c r="E38" s="1301">
        <v>195.2</v>
      </c>
      <c r="F38" s="732"/>
      <c r="G38" s="732"/>
      <c r="H38" s="732">
        <v>9</v>
      </c>
      <c r="I38" s="732">
        <v>9</v>
      </c>
      <c r="J38" s="1076"/>
      <c r="K38" s="1076" t="s">
        <v>1884</v>
      </c>
      <c r="L38" s="468"/>
    </row>
    <row r="39" spans="1:12">
      <c r="A39" s="129">
        <v>16</v>
      </c>
      <c r="B39" s="964" t="s">
        <v>1766</v>
      </c>
      <c r="C39" s="1299" t="s">
        <v>2197</v>
      </c>
      <c r="D39" s="732"/>
      <c r="E39" s="1301">
        <v>89.8</v>
      </c>
      <c r="F39" s="732"/>
      <c r="G39" s="732"/>
      <c r="H39" s="732">
        <v>449</v>
      </c>
      <c r="I39" s="732">
        <v>449</v>
      </c>
      <c r="J39" s="1076"/>
      <c r="K39" s="1076" t="s">
        <v>1884</v>
      </c>
      <c r="L39" s="468"/>
    </row>
    <row r="40" spans="1:12">
      <c r="A40" s="129">
        <v>17</v>
      </c>
      <c r="B40" s="728"/>
      <c r="C40" s="728"/>
      <c r="D40" s="732"/>
      <c r="E40" s="732"/>
      <c r="F40" s="732"/>
      <c r="G40" s="732"/>
      <c r="H40" s="732"/>
      <c r="I40" s="732"/>
      <c r="J40" s="1076"/>
      <c r="K40" s="1076" t="s">
        <v>1884</v>
      </c>
      <c r="L40" s="468"/>
    </row>
    <row r="41" spans="1:12">
      <c r="A41" s="129">
        <v>18</v>
      </c>
      <c r="B41" s="964" t="s">
        <v>1767</v>
      </c>
      <c r="C41" s="1299" t="s">
        <v>1768</v>
      </c>
      <c r="D41" s="732"/>
      <c r="E41" s="732"/>
      <c r="F41" s="732"/>
      <c r="G41" s="732">
        <v>9711</v>
      </c>
      <c r="H41" s="732"/>
      <c r="I41" s="732">
        <v>9711</v>
      </c>
      <c r="J41" s="1076"/>
      <c r="K41" s="1076"/>
      <c r="L41" s="468"/>
    </row>
    <row r="42" spans="1:12">
      <c r="A42" s="129">
        <v>19</v>
      </c>
      <c r="B42" s="964" t="s">
        <v>1769</v>
      </c>
      <c r="C42" s="1299" t="s">
        <v>1768</v>
      </c>
      <c r="D42" s="732"/>
      <c r="E42" s="732"/>
      <c r="F42" s="732"/>
      <c r="G42" s="732"/>
      <c r="H42" s="732">
        <v>758</v>
      </c>
      <c r="I42" s="732">
        <v>758</v>
      </c>
      <c r="J42" s="1076"/>
      <c r="K42" s="1076"/>
      <c r="L42" s="468"/>
    </row>
    <row r="43" spans="1:12">
      <c r="A43" s="129">
        <v>20</v>
      </c>
      <c r="B43" s="964" t="s">
        <v>1770</v>
      </c>
      <c r="C43" s="1299" t="s">
        <v>1768</v>
      </c>
      <c r="D43" s="732"/>
      <c r="E43" s="732"/>
      <c r="F43" s="732"/>
      <c r="G43" s="732"/>
      <c r="H43" s="732">
        <v>5546</v>
      </c>
      <c r="I43" s="732">
        <v>5546</v>
      </c>
      <c r="J43" s="1076"/>
      <c r="K43" s="1076"/>
      <c r="L43" s="468"/>
    </row>
    <row r="44" spans="1:12">
      <c r="A44" s="129">
        <v>21</v>
      </c>
      <c r="B44" s="728"/>
      <c r="C44" s="728"/>
      <c r="D44" s="732"/>
      <c r="E44" s="732"/>
      <c r="F44" s="732"/>
      <c r="G44" s="732"/>
      <c r="H44" s="732"/>
      <c r="I44" s="732"/>
      <c r="J44" s="1076"/>
      <c r="K44" s="1076"/>
      <c r="L44" s="468"/>
    </row>
    <row r="45" spans="1:12">
      <c r="A45" s="129">
        <v>22</v>
      </c>
      <c r="B45" s="964" t="s">
        <v>1771</v>
      </c>
      <c r="C45" s="1299" t="s">
        <v>1772</v>
      </c>
      <c r="D45" s="732"/>
      <c r="E45" s="732"/>
      <c r="F45" s="732"/>
      <c r="G45" s="732"/>
      <c r="H45" s="732"/>
      <c r="I45" s="732"/>
      <c r="J45" s="728">
        <v>1.4</v>
      </c>
      <c r="K45" s="728" t="s">
        <v>381</v>
      </c>
      <c r="L45" s="468">
        <v>285</v>
      </c>
    </row>
    <row r="46" spans="1:12">
      <c r="A46" s="129">
        <v>23</v>
      </c>
      <c r="B46" s="728"/>
      <c r="C46" s="728"/>
      <c r="D46" s="732"/>
      <c r="E46" s="732"/>
      <c r="F46" s="732"/>
      <c r="G46" s="728"/>
      <c r="H46" s="728"/>
      <c r="I46" s="728"/>
      <c r="J46" s="728" t="s">
        <v>381</v>
      </c>
      <c r="K46" s="728" t="s">
        <v>381</v>
      </c>
      <c r="L46" s="1077" t="s">
        <v>381</v>
      </c>
    </row>
    <row r="47" spans="1:12">
      <c r="A47" s="129">
        <v>24</v>
      </c>
      <c r="B47" s="964" t="s">
        <v>1773</v>
      </c>
      <c r="C47" s="1299" t="s">
        <v>1772</v>
      </c>
      <c r="D47" s="732"/>
      <c r="E47" s="732"/>
      <c r="F47" s="732"/>
      <c r="G47" s="728"/>
      <c r="H47" s="728"/>
      <c r="I47" s="732">
        <v>14</v>
      </c>
      <c r="J47" s="1301">
        <v>0.8</v>
      </c>
      <c r="K47" s="728" t="s">
        <v>381</v>
      </c>
      <c r="L47" s="468">
        <v>253</v>
      </c>
    </row>
    <row r="48" spans="1:12">
      <c r="A48" s="129">
        <v>25</v>
      </c>
      <c r="B48" s="964" t="s">
        <v>1774</v>
      </c>
      <c r="C48" s="1300" t="s">
        <v>1772</v>
      </c>
      <c r="D48" s="525"/>
      <c r="E48" s="525"/>
      <c r="F48" s="525"/>
      <c r="G48" s="525"/>
      <c r="H48" s="525"/>
      <c r="I48" s="525">
        <v>70</v>
      </c>
      <c r="J48" s="1078"/>
      <c r="K48" s="1302">
        <v>9.4</v>
      </c>
      <c r="L48" s="428">
        <v>1231</v>
      </c>
    </row>
    <row r="49" spans="1:12" ht="15.75" thickBot="1">
      <c r="A49" s="528">
        <v>26</v>
      </c>
      <c r="B49" s="1079" t="s">
        <v>1885</v>
      </c>
      <c r="C49" s="1080" t="s">
        <v>381</v>
      </c>
      <c r="D49" s="1304">
        <f t="shared" ref="D49:L49" si="0">SUM(D24:D48)</f>
        <v>486.6</v>
      </c>
      <c r="E49" s="1304">
        <f t="shared" si="0"/>
        <v>306.5</v>
      </c>
      <c r="F49" s="1304">
        <f t="shared" si="0"/>
        <v>86.300000000000011</v>
      </c>
      <c r="G49" s="1305">
        <f t="shared" si="0"/>
        <v>9718</v>
      </c>
      <c r="H49" s="1305">
        <f t="shared" si="0"/>
        <v>6762</v>
      </c>
      <c r="I49" s="1305">
        <f t="shared" si="0"/>
        <v>16564</v>
      </c>
      <c r="J49" s="1303">
        <f t="shared" si="0"/>
        <v>2.2000000000000002</v>
      </c>
      <c r="K49" s="1081">
        <f t="shared" si="0"/>
        <v>9.4</v>
      </c>
      <c r="L49" s="1306">
        <f t="shared" si="0"/>
        <v>1769</v>
      </c>
    </row>
    <row r="50" spans="1:12">
      <c r="A50" s="97" t="s">
        <v>1564</v>
      </c>
      <c r="B50" s="97"/>
      <c r="C50" s="97"/>
      <c r="D50" s="97"/>
      <c r="E50" s="97"/>
      <c r="F50" s="97"/>
      <c r="G50" s="97"/>
      <c r="H50" s="97"/>
      <c r="I50" s="97"/>
      <c r="J50" s="97"/>
      <c r="K50" s="97" t="s">
        <v>381</v>
      </c>
      <c r="L50" s="97"/>
    </row>
    <row r="51" spans="1:12">
      <c r="A51" s="130" t="s">
        <v>1886</v>
      </c>
      <c r="B51" s="149"/>
      <c r="C51" s="130"/>
      <c r="D51" s="130"/>
      <c r="E51" s="130"/>
      <c r="F51" s="130"/>
      <c r="G51" s="130"/>
      <c r="H51" s="134"/>
      <c r="I51" s="130"/>
      <c r="J51" s="130"/>
      <c r="K51" s="130"/>
      <c r="L51" s="130"/>
    </row>
    <row r="52" spans="1:12">
      <c r="A52" s="97"/>
      <c r="B52" s="97"/>
      <c r="C52" s="97"/>
      <c r="D52" s="97"/>
      <c r="E52" s="97"/>
      <c r="F52" s="97"/>
      <c r="G52" s="97"/>
      <c r="H52" s="97"/>
      <c r="I52" s="97"/>
      <c r="J52" s="97"/>
      <c r="K52" s="97"/>
      <c r="L52" s="97"/>
    </row>
    <row r="53" spans="1:12">
      <c r="A53" s="97"/>
      <c r="B53" s="97"/>
      <c r="C53" s="97"/>
      <c r="D53" s="97"/>
      <c r="E53" s="97"/>
      <c r="F53" s="97"/>
      <c r="G53" s="97"/>
      <c r="H53" s="97"/>
      <c r="I53" s="97"/>
      <c r="J53" s="97"/>
      <c r="K53" s="97"/>
      <c r="L53" s="97"/>
    </row>
    <row r="54" spans="1:12">
      <c r="A54" s="97"/>
      <c r="B54" s="97"/>
      <c r="C54" s="97"/>
      <c r="D54" s="97"/>
      <c r="E54" s="97"/>
      <c r="F54" s="97"/>
      <c r="G54" s="97"/>
      <c r="H54" s="97"/>
      <c r="I54" s="97"/>
      <c r="J54" s="97"/>
      <c r="K54" s="97"/>
      <c r="L54" s="97"/>
    </row>
    <row r="55" spans="1:12">
      <c r="A55" s="97"/>
      <c r="B55" s="97"/>
      <c r="C55" s="97"/>
      <c r="D55" s="97"/>
      <c r="E55" s="97"/>
      <c r="F55" s="97"/>
      <c r="G55" s="97"/>
      <c r="H55" s="97"/>
      <c r="I55" s="97"/>
      <c r="J55" s="97"/>
      <c r="K55" s="97"/>
      <c r="L55" s="97"/>
    </row>
    <row r="56" spans="1:12">
      <c r="A56" s="97"/>
      <c r="B56" s="97"/>
      <c r="C56" s="97"/>
      <c r="D56" s="122"/>
      <c r="E56" s="97"/>
      <c r="F56" s="97"/>
      <c r="G56" s="97"/>
      <c r="H56" s="97"/>
      <c r="I56" s="97"/>
      <c r="J56" s="97"/>
      <c r="K56" s="97"/>
      <c r="L56" s="97"/>
    </row>
    <row r="57" spans="1:12">
      <c r="A57" s="97"/>
      <c r="B57" s="122"/>
      <c r="E57" s="97"/>
      <c r="F57" s="97"/>
      <c r="G57" s="97"/>
      <c r="H57" s="97"/>
      <c r="I57" s="97"/>
      <c r="J57" s="97"/>
      <c r="K57" s="97"/>
      <c r="L57" s="97"/>
    </row>
    <row r="58" spans="1:12">
      <c r="A58" s="97"/>
      <c r="E58" s="97"/>
      <c r="F58" s="97"/>
      <c r="G58" s="97"/>
      <c r="H58" s="97"/>
      <c r="I58" s="97"/>
      <c r="J58" s="97"/>
      <c r="K58" s="97"/>
      <c r="L58" s="97"/>
    </row>
    <row r="59" spans="1:12">
      <c r="A59" s="97"/>
      <c r="D59" s="122"/>
      <c r="E59" s="97"/>
      <c r="F59" s="97"/>
      <c r="G59" s="97"/>
      <c r="H59" s="97"/>
      <c r="I59" s="97"/>
      <c r="J59" s="97"/>
      <c r="K59" s="97"/>
      <c r="L59" s="97"/>
    </row>
    <row r="60" spans="1:12">
      <c r="A60" s="97"/>
      <c r="B60" s="122"/>
      <c r="D60" s="122"/>
      <c r="E60" s="97"/>
      <c r="F60" s="97"/>
      <c r="G60" s="97"/>
      <c r="H60" s="97"/>
      <c r="I60" s="97"/>
      <c r="J60" s="97"/>
      <c r="K60" s="97"/>
      <c r="L60" s="97"/>
    </row>
    <row r="61" spans="1:12">
      <c r="A61" s="97"/>
      <c r="B61" s="122"/>
      <c r="D61" s="122"/>
      <c r="E61" s="97"/>
      <c r="F61" s="97"/>
      <c r="G61" s="97"/>
      <c r="H61" s="97"/>
      <c r="I61" s="97"/>
      <c r="J61" s="97"/>
      <c r="K61" s="97"/>
      <c r="L61" s="97"/>
    </row>
    <row r="62" spans="1:12">
      <c r="A62" s="97"/>
      <c r="B62" s="122"/>
      <c r="D62" s="122"/>
      <c r="E62" s="97"/>
      <c r="F62" s="97"/>
      <c r="G62" s="97"/>
      <c r="H62" s="97"/>
      <c r="I62" s="97"/>
      <c r="J62" s="97"/>
      <c r="K62" s="97"/>
      <c r="L62" s="97"/>
    </row>
    <row r="63" spans="1:12">
      <c r="A63" s="97"/>
      <c r="B63" s="122"/>
      <c r="D63" s="122"/>
      <c r="E63" s="97"/>
      <c r="F63" s="97"/>
      <c r="G63" s="97"/>
      <c r="H63" s="97"/>
      <c r="I63" s="97"/>
      <c r="J63" s="97"/>
      <c r="K63" s="97"/>
      <c r="L63" s="97"/>
    </row>
    <row r="64" spans="1:12">
      <c r="A64" s="97"/>
      <c r="B64" s="97"/>
      <c r="D64" s="122"/>
      <c r="E64" s="97"/>
      <c r="F64" s="97"/>
      <c r="G64" s="97"/>
      <c r="H64" s="97"/>
      <c r="I64" s="97"/>
      <c r="J64" s="97"/>
      <c r="K64" s="97"/>
      <c r="L64" s="97"/>
    </row>
    <row r="65" spans="1:12">
      <c r="A65" s="97"/>
      <c r="B65" s="122"/>
      <c r="D65" s="122"/>
      <c r="E65" s="97"/>
      <c r="F65" s="97"/>
      <c r="G65" s="97"/>
      <c r="H65" s="97"/>
      <c r="I65" s="97"/>
      <c r="J65" s="97"/>
      <c r="K65" s="97"/>
      <c r="L65" s="97"/>
    </row>
    <row r="66" spans="1:12">
      <c r="A66" s="97"/>
      <c r="D66" s="97"/>
      <c r="E66" s="97"/>
      <c r="F66" s="97"/>
      <c r="G66" s="97"/>
      <c r="H66" s="97"/>
      <c r="I66" s="97"/>
      <c r="J66" s="97"/>
      <c r="K66" s="97"/>
      <c r="L66" s="97"/>
    </row>
    <row r="67" spans="1:12">
      <c r="A67" s="97"/>
      <c r="B67" s="97"/>
      <c r="C67" s="97"/>
      <c r="D67" s="97"/>
      <c r="E67" s="97"/>
      <c r="F67" s="97"/>
      <c r="G67" s="97"/>
      <c r="H67" s="97"/>
      <c r="I67" s="97"/>
      <c r="J67" s="97"/>
      <c r="K67" s="97"/>
      <c r="L67" s="97"/>
    </row>
    <row r="68" spans="1:12">
      <c r="B68" s="97"/>
    </row>
  </sheetData>
  <phoneticPr fontId="43" type="noConversion"/>
  <printOptions horizontalCentered="1" verticalCentered="1"/>
  <pageMargins left="0.5" right="0.5" top="0.5" bottom="0.5" header="0.5" footer="0.5"/>
  <pageSetup scale="65" orientation="landscape" r:id="rId1"/>
  <headerFooter alignWithMargins="0"/>
</worksheet>
</file>

<file path=xl/worksheets/sheet36.xml><?xml version="1.0" encoding="utf-8"?>
<worksheet xmlns="http://schemas.openxmlformats.org/spreadsheetml/2006/main" xmlns:r="http://schemas.openxmlformats.org/officeDocument/2006/relationships">
  <sheetPr transitionEvaluation="1">
    <tabColor rgb="FFFFFF00"/>
    <pageSetUpPr fitToPage="1"/>
  </sheetPr>
  <dimension ref="A1:H89"/>
  <sheetViews>
    <sheetView workbookViewId="0"/>
  </sheetViews>
  <sheetFormatPr defaultColWidth="11.44140625" defaultRowHeight="15"/>
  <cols>
    <col min="1" max="1" width="4.77734375" customWidth="1"/>
    <col min="2" max="2" width="21.77734375" customWidth="1"/>
    <col min="3" max="3" width="10.77734375" customWidth="1"/>
    <col min="4" max="4" width="11.44140625" customWidth="1"/>
    <col min="5" max="5" width="11.77734375" customWidth="1"/>
    <col min="6" max="6" width="13.77734375" customWidth="1"/>
    <col min="7" max="7" width="15.77734375" customWidth="1"/>
    <col min="8" max="8" width="20.33203125" customWidth="1"/>
  </cols>
  <sheetData>
    <row r="1" spans="1:8" ht="15.75" thickBot="1">
      <c r="B1" t="str">
        <f>'Read Me First'!D50</f>
        <v>Village of Fairport</v>
      </c>
      <c r="G1" t="str">
        <f>'Read Me First'!C52</f>
        <v>Year Ended 5/31/2014</v>
      </c>
    </row>
    <row r="2" spans="1:8">
      <c r="A2" s="58"/>
      <c r="B2" s="59"/>
      <c r="C2" s="59"/>
      <c r="D2" s="59"/>
      <c r="E2" s="651"/>
      <c r="F2" s="59"/>
      <c r="G2" s="893"/>
      <c r="H2" s="1082"/>
    </row>
    <row r="3" spans="1:8" ht="15.75">
      <c r="A3" s="406" t="s">
        <v>1887</v>
      </c>
      <c r="B3" s="894"/>
      <c r="C3" s="894"/>
      <c r="D3" s="894"/>
      <c r="E3" s="2"/>
      <c r="F3" s="2"/>
      <c r="G3" s="2"/>
      <c r="H3" s="64"/>
    </row>
    <row r="4" spans="1:8">
      <c r="A4" s="653"/>
      <c r="B4" s="429"/>
      <c r="C4" s="429"/>
      <c r="D4" s="429"/>
      <c r="E4" s="429"/>
      <c r="F4" s="429"/>
      <c r="G4" s="429"/>
      <c r="H4" s="410"/>
    </row>
    <row r="5" spans="1:8">
      <c r="A5" s="61"/>
      <c r="B5" s="8"/>
      <c r="C5" s="8"/>
      <c r="D5" s="8"/>
      <c r="E5" s="8"/>
      <c r="F5" s="8"/>
      <c r="G5" s="8"/>
      <c r="H5" s="62"/>
    </row>
    <row r="6" spans="1:8">
      <c r="A6" s="61" t="s">
        <v>381</v>
      </c>
      <c r="B6" s="8" t="s">
        <v>832</v>
      </c>
      <c r="C6" s="8"/>
      <c r="D6" s="8"/>
      <c r="E6" s="8"/>
      <c r="F6" s="8" t="s">
        <v>1888</v>
      </c>
      <c r="G6" s="8"/>
      <c r="H6" s="62"/>
    </row>
    <row r="7" spans="1:8">
      <c r="A7" s="61" t="s">
        <v>381</v>
      </c>
      <c r="B7" s="8" t="s">
        <v>1889</v>
      </c>
      <c r="C7" s="8"/>
      <c r="D7" s="8"/>
      <c r="E7" s="8"/>
      <c r="F7" s="8" t="s">
        <v>125</v>
      </c>
      <c r="G7" s="8"/>
      <c r="H7" s="62"/>
    </row>
    <row r="8" spans="1:8">
      <c r="A8" s="61" t="s">
        <v>381</v>
      </c>
      <c r="B8" s="8" t="s">
        <v>126</v>
      </c>
      <c r="C8" s="8"/>
      <c r="D8" s="8"/>
      <c r="E8" s="8"/>
      <c r="F8" s="8" t="s">
        <v>127</v>
      </c>
      <c r="G8" s="8"/>
      <c r="H8" s="62"/>
    </row>
    <row r="9" spans="1:8">
      <c r="A9" s="61" t="s">
        <v>381</v>
      </c>
      <c r="B9" s="8" t="s">
        <v>128</v>
      </c>
      <c r="C9" s="8"/>
      <c r="D9" s="8"/>
      <c r="E9" s="8"/>
      <c r="F9" s="8" t="s">
        <v>129</v>
      </c>
      <c r="G9" s="8"/>
      <c r="H9" s="62"/>
    </row>
    <row r="10" spans="1:8">
      <c r="A10" s="61" t="s">
        <v>381</v>
      </c>
      <c r="B10" s="8" t="s">
        <v>130</v>
      </c>
      <c r="C10" s="8"/>
      <c r="D10" s="8"/>
      <c r="E10" s="8"/>
      <c r="F10" s="8" t="s">
        <v>131</v>
      </c>
      <c r="G10" s="8"/>
      <c r="H10" s="62"/>
    </row>
    <row r="11" spans="1:8">
      <c r="A11" s="61" t="s">
        <v>381</v>
      </c>
      <c r="B11" s="8" t="s">
        <v>132</v>
      </c>
      <c r="C11" s="8"/>
      <c r="D11" s="8"/>
      <c r="E11" s="8"/>
      <c r="F11" s="8" t="s">
        <v>133</v>
      </c>
      <c r="G11" s="8"/>
      <c r="H11" s="62"/>
    </row>
    <row r="12" spans="1:8">
      <c r="A12" s="61" t="s">
        <v>381</v>
      </c>
      <c r="B12" s="8" t="s">
        <v>134</v>
      </c>
      <c r="C12" s="8"/>
      <c r="D12" s="8"/>
      <c r="E12" s="8"/>
      <c r="F12" s="8" t="s">
        <v>135</v>
      </c>
      <c r="G12" s="8"/>
      <c r="H12" s="62"/>
    </row>
    <row r="13" spans="1:8">
      <c r="A13" s="61" t="s">
        <v>381</v>
      </c>
      <c r="B13" s="8" t="s">
        <v>136</v>
      </c>
      <c r="C13" s="8"/>
      <c r="D13" s="8"/>
      <c r="E13" s="8"/>
      <c r="F13" s="8"/>
      <c r="G13" s="8"/>
      <c r="H13" s="62"/>
    </row>
    <row r="14" spans="1:8">
      <c r="A14" s="61" t="s">
        <v>381</v>
      </c>
      <c r="B14" s="8" t="s">
        <v>137</v>
      </c>
      <c r="C14" s="8"/>
      <c r="D14" s="8"/>
      <c r="E14" s="8"/>
      <c r="F14" s="8"/>
      <c r="G14" s="8"/>
      <c r="H14" s="62"/>
    </row>
    <row r="15" spans="1:8">
      <c r="A15" s="61"/>
      <c r="B15" s="8"/>
      <c r="C15" s="8"/>
      <c r="D15" s="8"/>
      <c r="E15" s="8"/>
      <c r="F15" s="8"/>
      <c r="G15" s="8"/>
      <c r="H15" s="62"/>
    </row>
    <row r="16" spans="1:8">
      <c r="A16" s="1083"/>
      <c r="B16" s="900"/>
      <c r="C16" s="900"/>
      <c r="D16" s="900"/>
      <c r="E16" s="1084"/>
      <c r="F16" s="1084" t="s">
        <v>868</v>
      </c>
      <c r="G16" s="898" t="s">
        <v>138</v>
      </c>
      <c r="H16" s="1085"/>
    </row>
    <row r="17" spans="1:8">
      <c r="A17" s="902" t="s">
        <v>1468</v>
      </c>
      <c r="B17" s="2" t="s">
        <v>205</v>
      </c>
      <c r="C17" s="2"/>
      <c r="D17" s="2"/>
      <c r="E17" s="958"/>
      <c r="F17" s="938" t="s">
        <v>139</v>
      </c>
      <c r="G17" s="938"/>
      <c r="H17" s="1086"/>
    </row>
    <row r="18" spans="1:8">
      <c r="A18" s="902" t="s">
        <v>1471</v>
      </c>
      <c r="B18" s="1087"/>
      <c r="C18" s="1087"/>
      <c r="D18" s="1087"/>
      <c r="E18" s="937"/>
      <c r="F18" s="938" t="s">
        <v>1882</v>
      </c>
      <c r="G18" s="938" t="s">
        <v>1318</v>
      </c>
      <c r="H18" s="1086" t="s">
        <v>140</v>
      </c>
    </row>
    <row r="19" spans="1:8">
      <c r="A19" s="939"/>
      <c r="B19" s="422" t="s">
        <v>1574</v>
      </c>
      <c r="C19" s="422"/>
      <c r="D19" s="422"/>
      <c r="E19" s="1054"/>
      <c r="F19" s="940" t="s">
        <v>1575</v>
      </c>
      <c r="G19" s="940" t="s">
        <v>1576</v>
      </c>
      <c r="H19" s="1088" t="s">
        <v>1577</v>
      </c>
    </row>
    <row r="20" spans="1:8">
      <c r="A20" s="906">
        <v>1</v>
      </c>
      <c r="B20" s="429" t="s">
        <v>141</v>
      </c>
      <c r="C20" s="429"/>
      <c r="D20" s="429"/>
      <c r="E20" s="1053"/>
      <c r="F20" s="1089">
        <v>17046</v>
      </c>
      <c r="G20" s="1089">
        <v>3768</v>
      </c>
      <c r="H20" s="1090">
        <v>263.85000000000002</v>
      </c>
    </row>
    <row r="21" spans="1:8">
      <c r="A21" s="906">
        <v>2</v>
      </c>
      <c r="B21" s="429" t="s">
        <v>142</v>
      </c>
      <c r="C21" s="429"/>
      <c r="D21" s="429"/>
      <c r="E21" s="1053"/>
      <c r="F21" s="1089">
        <f>130+108</f>
        <v>238</v>
      </c>
      <c r="G21" s="1089"/>
      <c r="H21" s="1090"/>
    </row>
    <row r="22" spans="1:8">
      <c r="A22" s="906">
        <v>3</v>
      </c>
      <c r="B22" s="429" t="s">
        <v>143</v>
      </c>
      <c r="C22" s="429"/>
      <c r="D22" s="429"/>
      <c r="E22" s="1053"/>
      <c r="F22" s="1089">
        <f>130+108</f>
        <v>238</v>
      </c>
      <c r="G22" s="1089">
        <v>60</v>
      </c>
      <c r="H22" s="1307">
        <v>2.85</v>
      </c>
    </row>
    <row r="23" spans="1:8">
      <c r="A23" s="906">
        <v>4</v>
      </c>
      <c r="B23" s="429" t="s">
        <v>1811</v>
      </c>
      <c r="C23" s="429"/>
      <c r="D23" s="429"/>
      <c r="E23" s="1053"/>
      <c r="F23" s="1089"/>
      <c r="G23" s="1089"/>
      <c r="H23" s="1090"/>
    </row>
    <row r="24" spans="1:8">
      <c r="A24" s="902">
        <v>5</v>
      </c>
      <c r="B24" s="8" t="s">
        <v>1812</v>
      </c>
      <c r="C24" s="8"/>
      <c r="D24" s="8"/>
      <c r="E24" s="937"/>
      <c r="F24" s="941"/>
      <c r="G24" s="941"/>
      <c r="H24" s="284"/>
    </row>
    <row r="25" spans="1:8">
      <c r="A25" s="906"/>
      <c r="B25" s="429" t="s">
        <v>1813</v>
      </c>
      <c r="C25" s="429"/>
      <c r="D25" s="429"/>
      <c r="E25" s="1053"/>
      <c r="F25" s="1053">
        <f>F22+F23</f>
        <v>238</v>
      </c>
      <c r="G25" s="1053">
        <f>G22+G23</f>
        <v>60</v>
      </c>
      <c r="H25" s="1308">
        <f>H22+H23</f>
        <v>2.85</v>
      </c>
    </row>
    <row r="26" spans="1:8">
      <c r="A26" s="906">
        <v>6</v>
      </c>
      <c r="B26" s="429" t="s">
        <v>1814</v>
      </c>
      <c r="C26" s="429"/>
      <c r="D26" s="429"/>
      <c r="E26" s="1053"/>
      <c r="F26" s="1089"/>
      <c r="G26" s="1089"/>
      <c r="H26" s="1090"/>
    </row>
    <row r="27" spans="1:8">
      <c r="A27" s="906">
        <v>7</v>
      </c>
      <c r="B27" s="429" t="s">
        <v>180</v>
      </c>
      <c r="C27" s="429"/>
      <c r="D27" s="429"/>
      <c r="E27" s="1053"/>
      <c r="F27" s="1089">
        <v>97</v>
      </c>
      <c r="G27" s="1340">
        <v>97</v>
      </c>
      <c r="H27" s="1307">
        <v>4.42</v>
      </c>
    </row>
    <row r="28" spans="1:8">
      <c r="A28" s="906">
        <v>8</v>
      </c>
      <c r="B28" s="429" t="s">
        <v>211</v>
      </c>
      <c r="C28" s="429"/>
      <c r="D28" s="429"/>
      <c r="E28" s="1053"/>
      <c r="F28" s="1089"/>
      <c r="G28" s="1089"/>
      <c r="H28" s="1090"/>
    </row>
    <row r="29" spans="1:8">
      <c r="A29" s="902">
        <v>9</v>
      </c>
      <c r="B29" s="8" t="s">
        <v>212</v>
      </c>
      <c r="C29" s="8"/>
      <c r="D29" s="8"/>
      <c r="E29" s="937"/>
      <c r="F29" s="937"/>
      <c r="G29" s="937"/>
      <c r="H29" s="62"/>
    </row>
    <row r="30" spans="1:8">
      <c r="A30" s="906"/>
      <c r="B30" s="429" t="s">
        <v>213</v>
      </c>
      <c r="C30" s="429"/>
      <c r="D30" s="429"/>
      <c r="E30" s="1053"/>
      <c r="F30" s="1053">
        <f>F27+F28</f>
        <v>97</v>
      </c>
      <c r="G30" s="1053">
        <f>G27+G28</f>
        <v>97</v>
      </c>
      <c r="H30" s="1308">
        <f>H27+H28</f>
        <v>4.42</v>
      </c>
    </row>
    <row r="31" spans="1:8">
      <c r="A31" s="906">
        <v>10</v>
      </c>
      <c r="B31" s="429" t="s">
        <v>214</v>
      </c>
      <c r="C31" s="429"/>
      <c r="D31" s="429"/>
      <c r="E31" s="1053"/>
      <c r="F31" s="1053">
        <f>F20+F25-F30</f>
        <v>17187</v>
      </c>
      <c r="G31" s="1053">
        <f>G20+G25-G30</f>
        <v>3731</v>
      </c>
      <c r="H31" s="1308">
        <f>H20+H25-H30</f>
        <v>262.28000000000003</v>
      </c>
    </row>
    <row r="32" spans="1:8">
      <c r="A32" s="906">
        <v>11</v>
      </c>
      <c r="B32" s="429" t="s">
        <v>215</v>
      </c>
      <c r="C32" s="429"/>
      <c r="D32" s="429"/>
      <c r="E32" s="1053"/>
      <c r="F32" s="1340">
        <v>526</v>
      </c>
      <c r="G32" s="1363">
        <v>274</v>
      </c>
      <c r="H32" s="1364">
        <v>28.52</v>
      </c>
    </row>
    <row r="33" spans="1:8">
      <c r="A33" s="906">
        <v>12</v>
      </c>
      <c r="B33" s="429" t="s">
        <v>216</v>
      </c>
      <c r="C33" s="429"/>
      <c r="D33" s="429"/>
      <c r="E33" s="1053"/>
      <c r="F33" s="1363"/>
      <c r="G33" s="1363"/>
      <c r="H33" s="1364"/>
    </row>
    <row r="34" spans="1:8">
      <c r="A34" s="906">
        <v>13</v>
      </c>
      <c r="B34" s="429" t="s">
        <v>1085</v>
      </c>
      <c r="C34" s="429"/>
      <c r="D34" s="429"/>
      <c r="E34" s="1053"/>
      <c r="F34" s="1363"/>
      <c r="G34" s="1363"/>
      <c r="H34" s="1364"/>
    </row>
    <row r="35" spans="1:8">
      <c r="A35" s="906">
        <v>14</v>
      </c>
      <c r="B35" s="429" t="s">
        <v>1086</v>
      </c>
      <c r="C35" s="429"/>
      <c r="D35" s="429"/>
      <c r="E35" s="1053"/>
      <c r="F35" s="1363">
        <v>16658</v>
      </c>
      <c r="G35" s="1363">
        <v>3455</v>
      </c>
      <c r="H35" s="1364">
        <v>233.23</v>
      </c>
    </row>
    <row r="36" spans="1:8">
      <c r="A36" s="906">
        <v>15</v>
      </c>
      <c r="B36" s="429" t="s">
        <v>1087</v>
      </c>
      <c r="C36" s="429"/>
      <c r="D36" s="429"/>
      <c r="E36" s="1053"/>
      <c r="F36" s="1363">
        <v>3</v>
      </c>
      <c r="G36" s="1363">
        <v>2</v>
      </c>
      <c r="H36" s="1365">
        <v>0.53</v>
      </c>
    </row>
    <row r="37" spans="1:8">
      <c r="A37" s="902">
        <v>16</v>
      </c>
      <c r="B37" s="8" t="s">
        <v>1088</v>
      </c>
      <c r="C37" s="8"/>
      <c r="D37" s="8"/>
      <c r="E37" s="937"/>
      <c r="F37" s="1366"/>
      <c r="G37" s="1366"/>
      <c r="H37" s="1367"/>
    </row>
    <row r="38" spans="1:8" ht="15.75" thickBot="1">
      <c r="A38" s="733"/>
      <c r="B38" s="1091" t="s">
        <v>1089</v>
      </c>
      <c r="C38" s="1091"/>
      <c r="D38" s="1091"/>
      <c r="E38" s="1057"/>
      <c r="F38" s="1092">
        <f>SUM(F32:F37)</f>
        <v>17187</v>
      </c>
      <c r="G38" s="1092">
        <f>SUM(G32:G37)</f>
        <v>3731</v>
      </c>
      <c r="H38" s="1092">
        <f>SUM(H32:H37)</f>
        <v>262.27999999999997</v>
      </c>
    </row>
    <row r="39" spans="1:8">
      <c r="A39" s="58"/>
      <c r="B39" s="59"/>
      <c r="C39" s="59"/>
      <c r="D39" s="59"/>
      <c r="E39" s="59"/>
      <c r="F39" s="59"/>
      <c r="G39" s="59"/>
      <c r="H39" s="60"/>
    </row>
    <row r="40" spans="1:8" ht="15.75">
      <c r="A40" s="406" t="s">
        <v>1090</v>
      </c>
      <c r="B40" s="2"/>
      <c r="C40" s="2"/>
      <c r="D40" s="2"/>
      <c r="E40" s="2"/>
      <c r="F40" s="2"/>
      <c r="G40" s="2"/>
      <c r="H40" s="64"/>
    </row>
    <row r="41" spans="1:8" ht="15.75">
      <c r="A41" s="1093"/>
      <c r="B41" s="429"/>
      <c r="C41" s="429"/>
      <c r="D41" s="429"/>
      <c r="E41" s="429"/>
      <c r="F41" s="429"/>
      <c r="G41" s="429"/>
      <c r="H41" s="410"/>
    </row>
    <row r="42" spans="1:8" ht="15.75">
      <c r="A42" s="1094"/>
      <c r="B42" s="8"/>
      <c r="C42" s="8"/>
      <c r="D42" s="8"/>
      <c r="E42" s="8"/>
      <c r="F42" s="8"/>
      <c r="G42" s="8"/>
      <c r="H42" s="62"/>
    </row>
    <row r="43" spans="1:8" ht="15.75">
      <c r="A43" s="1094"/>
      <c r="B43" s="8" t="s">
        <v>1597</v>
      </c>
      <c r="C43" s="8"/>
      <c r="D43" s="8"/>
      <c r="E43" s="8"/>
      <c r="F43" s="8"/>
      <c r="G43" s="8"/>
      <c r="H43" s="62"/>
    </row>
    <row r="44" spans="1:8" ht="15.75">
      <c r="A44" s="1094"/>
      <c r="B44" s="8" t="s">
        <v>1598</v>
      </c>
      <c r="C44" s="8"/>
      <c r="D44" s="8"/>
      <c r="E44" s="8"/>
      <c r="F44" s="8"/>
      <c r="G44" s="8"/>
      <c r="H44" s="62"/>
    </row>
    <row r="45" spans="1:8" ht="15.75">
      <c r="A45" s="1094"/>
      <c r="B45" s="8"/>
      <c r="C45" s="8"/>
      <c r="D45" s="8"/>
      <c r="E45" s="8"/>
      <c r="F45" s="8"/>
      <c r="G45" s="8"/>
      <c r="H45" s="62"/>
    </row>
    <row r="46" spans="1:8" ht="15.75">
      <c r="A46" s="1094"/>
      <c r="B46" s="8" t="s">
        <v>1579</v>
      </c>
      <c r="C46" s="8"/>
      <c r="D46" s="8"/>
      <c r="E46" s="8"/>
      <c r="F46" s="8"/>
      <c r="G46" s="8"/>
      <c r="H46" s="62"/>
    </row>
    <row r="47" spans="1:8" ht="15.75">
      <c r="A47" s="1094"/>
      <c r="B47" s="8" t="s">
        <v>1580</v>
      </c>
      <c r="C47" s="8"/>
      <c r="D47" s="8"/>
      <c r="E47" s="8"/>
      <c r="F47" s="8"/>
      <c r="G47" s="8"/>
      <c r="H47" s="62"/>
    </row>
    <row r="48" spans="1:8" ht="15.75">
      <c r="A48" s="1094"/>
      <c r="B48" s="8"/>
      <c r="C48" s="8"/>
      <c r="D48" s="8"/>
      <c r="E48" s="8"/>
      <c r="F48" s="8"/>
      <c r="G48" s="8"/>
      <c r="H48" s="62"/>
    </row>
    <row r="49" spans="1:8" ht="15.75">
      <c r="A49" s="1094"/>
      <c r="B49" s="8" t="s">
        <v>1581</v>
      </c>
      <c r="C49" s="8"/>
      <c r="D49" s="8"/>
      <c r="E49" s="8"/>
      <c r="F49" s="8"/>
      <c r="G49" s="8"/>
      <c r="H49" s="62"/>
    </row>
    <row r="50" spans="1:8" ht="15.75">
      <c r="A50" s="1094"/>
      <c r="B50" s="8" t="s">
        <v>1582</v>
      </c>
      <c r="C50" s="8"/>
      <c r="D50" s="8"/>
      <c r="E50" s="8"/>
      <c r="F50" s="8"/>
      <c r="G50" s="8"/>
      <c r="H50" s="62"/>
    </row>
    <row r="51" spans="1:8" ht="15.75">
      <c r="A51" s="1094"/>
      <c r="B51" s="8"/>
      <c r="C51" s="8"/>
      <c r="D51" s="8"/>
      <c r="E51" s="8"/>
      <c r="F51" s="8"/>
      <c r="G51" s="8"/>
      <c r="H51" s="62"/>
    </row>
    <row r="52" spans="1:8">
      <c r="A52" s="916"/>
      <c r="B52" s="922"/>
      <c r="C52" s="917"/>
      <c r="D52" s="917"/>
      <c r="E52" s="1095"/>
      <c r="F52" s="917" t="s">
        <v>381</v>
      </c>
      <c r="G52" s="1096" t="s">
        <v>1583</v>
      </c>
      <c r="H52" s="1085"/>
    </row>
    <row r="53" spans="1:8">
      <c r="A53" s="954" t="s">
        <v>1468</v>
      </c>
      <c r="B53" s="923" t="s">
        <v>1584</v>
      </c>
      <c r="C53" s="2"/>
      <c r="D53" s="2"/>
      <c r="E53" s="903" t="s">
        <v>1318</v>
      </c>
      <c r="F53" s="904" t="s">
        <v>1318</v>
      </c>
      <c r="G53" s="903" t="s">
        <v>1318</v>
      </c>
      <c r="H53" s="1086" t="s">
        <v>819</v>
      </c>
    </row>
    <row r="54" spans="1:8">
      <c r="A54" s="954" t="s">
        <v>1471</v>
      </c>
      <c r="B54" s="923" t="s">
        <v>1585</v>
      </c>
      <c r="C54" s="2"/>
      <c r="D54" s="2"/>
      <c r="E54" s="903" t="s">
        <v>1586</v>
      </c>
      <c r="F54" s="904" t="s">
        <v>1587</v>
      </c>
      <c r="G54" s="903" t="s">
        <v>1588</v>
      </c>
      <c r="H54" s="1086" t="s">
        <v>1589</v>
      </c>
    </row>
    <row r="55" spans="1:8">
      <c r="A55" s="61"/>
      <c r="B55" s="923" t="s">
        <v>1046</v>
      </c>
      <c r="C55" s="2"/>
      <c r="D55" s="2"/>
      <c r="E55" s="903" t="s">
        <v>1590</v>
      </c>
      <c r="F55" s="904" t="s">
        <v>1591</v>
      </c>
      <c r="G55" s="903"/>
      <c r="H55" s="1086"/>
    </row>
    <row r="56" spans="1:8">
      <c r="A56" s="653"/>
      <c r="B56" s="924" t="s">
        <v>1574</v>
      </c>
      <c r="C56" s="422"/>
      <c r="D56" s="422"/>
      <c r="E56" s="907" t="s">
        <v>1575</v>
      </c>
      <c r="F56" s="908" t="s">
        <v>1576</v>
      </c>
      <c r="G56" s="907" t="s">
        <v>1577</v>
      </c>
      <c r="H56" s="1088" t="s">
        <v>1578</v>
      </c>
    </row>
    <row r="57" spans="1:8">
      <c r="A57" s="954">
        <v>17</v>
      </c>
      <c r="B57" s="964"/>
      <c r="C57" s="281"/>
      <c r="D57" s="281"/>
      <c r="E57" s="571"/>
      <c r="F57" s="281"/>
      <c r="G57" s="571"/>
      <c r="H57" s="284"/>
    </row>
    <row r="58" spans="1:8">
      <c r="A58" s="954">
        <v>18</v>
      </c>
      <c r="B58" s="964" t="s">
        <v>1784</v>
      </c>
      <c r="C58" s="281"/>
      <c r="D58" s="281"/>
      <c r="E58" s="571">
        <v>196</v>
      </c>
      <c r="F58" s="281">
        <v>2</v>
      </c>
      <c r="G58" s="571">
        <v>196</v>
      </c>
      <c r="H58" s="284"/>
    </row>
    <row r="59" spans="1:8">
      <c r="A59" s="954">
        <v>19</v>
      </c>
      <c r="B59" s="964"/>
      <c r="C59" s="281"/>
      <c r="D59" s="281"/>
      <c r="E59" s="571"/>
      <c r="F59" s="281"/>
      <c r="G59" s="571"/>
      <c r="H59" s="284"/>
    </row>
    <row r="60" spans="1:8">
      <c r="A60" s="954">
        <v>20</v>
      </c>
      <c r="B60" s="964" t="s">
        <v>1785</v>
      </c>
      <c r="C60" s="281"/>
      <c r="D60" s="281"/>
      <c r="E60" s="571">
        <v>43</v>
      </c>
      <c r="F60" s="281">
        <v>0</v>
      </c>
      <c r="G60" s="571">
        <v>43</v>
      </c>
      <c r="H60" s="284">
        <v>0</v>
      </c>
    </row>
    <row r="61" spans="1:8">
      <c r="A61" s="954">
        <v>21</v>
      </c>
      <c r="B61" s="964"/>
      <c r="C61" s="281"/>
      <c r="D61" s="281"/>
      <c r="E61" s="571"/>
      <c r="F61" s="281"/>
      <c r="G61" s="571"/>
      <c r="H61" s="284"/>
    </row>
    <row r="62" spans="1:8">
      <c r="A62" s="954">
        <v>22</v>
      </c>
      <c r="B62" s="964" t="s">
        <v>1542</v>
      </c>
      <c r="C62" s="281"/>
      <c r="D62" s="281"/>
      <c r="E62" s="571">
        <v>101</v>
      </c>
      <c r="F62" s="281">
        <v>1</v>
      </c>
      <c r="G62" s="571">
        <v>101</v>
      </c>
      <c r="H62" s="284"/>
    </row>
    <row r="63" spans="1:8">
      <c r="A63" s="954">
        <v>23</v>
      </c>
      <c r="B63" s="964"/>
      <c r="C63" s="281"/>
      <c r="D63" s="281"/>
      <c r="E63" s="571"/>
      <c r="F63" s="281"/>
      <c r="G63" s="571"/>
      <c r="H63" s="284"/>
    </row>
    <row r="64" spans="1:8">
      <c r="A64" s="954">
        <v>24</v>
      </c>
      <c r="B64" s="964" t="s">
        <v>2202</v>
      </c>
      <c r="C64" s="281"/>
      <c r="D64" s="281"/>
      <c r="E64" s="571">
        <v>2</v>
      </c>
      <c r="F64" s="281">
        <v>0</v>
      </c>
      <c r="G64" s="571">
        <v>2</v>
      </c>
      <c r="H64" s="284">
        <v>0</v>
      </c>
    </row>
    <row r="65" spans="1:8">
      <c r="A65" s="954">
        <v>25</v>
      </c>
      <c r="B65" s="964"/>
      <c r="C65" s="281"/>
      <c r="D65" s="281"/>
      <c r="E65" s="334"/>
      <c r="F65" s="334"/>
      <c r="G65" s="334"/>
      <c r="H65" s="1316"/>
    </row>
    <row r="66" spans="1:8">
      <c r="A66" s="954">
        <v>26</v>
      </c>
      <c r="B66" s="964"/>
      <c r="C66" s="281"/>
      <c r="D66" s="741" t="s">
        <v>937</v>
      </c>
      <c r="E66" s="571">
        <f>SUM(E58:E64)</f>
        <v>342</v>
      </c>
      <c r="F66" s="571">
        <f>SUM(F58:F64)</f>
        <v>3</v>
      </c>
      <c r="G66" s="571">
        <f>SUM(G58:G64)</f>
        <v>342</v>
      </c>
      <c r="H66" s="1317">
        <f>SUM(H58:H64)</f>
        <v>0</v>
      </c>
    </row>
    <row r="67" spans="1:8">
      <c r="A67" s="954">
        <v>27</v>
      </c>
      <c r="B67" s="964"/>
      <c r="C67" s="281"/>
      <c r="D67" s="281"/>
      <c r="E67" s="571"/>
      <c r="F67" s="281"/>
      <c r="G67" s="571"/>
      <c r="H67" s="284"/>
    </row>
    <row r="68" spans="1:8">
      <c r="A68" s="954">
        <v>28</v>
      </c>
      <c r="B68" s="1309"/>
      <c r="C68" s="281"/>
      <c r="D68" s="281"/>
      <c r="E68" s="571"/>
      <c r="F68" s="281"/>
      <c r="G68" s="571"/>
      <c r="H68" s="284"/>
    </row>
    <row r="69" spans="1:8">
      <c r="A69" s="954">
        <v>29</v>
      </c>
      <c r="B69" s="964"/>
      <c r="C69" s="281"/>
      <c r="D69" s="281"/>
      <c r="E69" s="571"/>
      <c r="F69" s="281"/>
      <c r="G69" s="571"/>
      <c r="H69" s="284"/>
    </row>
    <row r="70" spans="1:8">
      <c r="A70" s="954">
        <v>30</v>
      </c>
      <c r="B70" s="1309" t="s">
        <v>2203</v>
      </c>
      <c r="C70" s="281"/>
      <c r="D70" s="281"/>
      <c r="E70" s="571"/>
      <c r="F70" s="281"/>
      <c r="G70" s="571"/>
      <c r="H70" s="284"/>
    </row>
    <row r="71" spans="1:8">
      <c r="A71" s="954">
        <v>31</v>
      </c>
      <c r="B71" s="964"/>
      <c r="C71" s="281"/>
      <c r="D71" s="281"/>
      <c r="E71" s="571"/>
      <c r="F71" s="281"/>
      <c r="G71" s="571"/>
      <c r="H71" s="284"/>
    </row>
    <row r="72" spans="1:8">
      <c r="A72" s="954">
        <v>32</v>
      </c>
      <c r="B72" s="964"/>
      <c r="C72" s="281"/>
      <c r="D72" s="281"/>
      <c r="E72" s="571"/>
      <c r="F72" s="281"/>
      <c r="G72" s="571"/>
      <c r="H72" s="284"/>
    </row>
    <row r="73" spans="1:8" ht="15.75" thickBot="1">
      <c r="A73" s="1097">
        <v>33</v>
      </c>
      <c r="B73" s="968"/>
      <c r="C73" s="292"/>
      <c r="D73" s="292"/>
      <c r="E73" s="1075"/>
      <c r="F73" s="292"/>
      <c r="G73" s="1075"/>
      <c r="H73" s="293"/>
    </row>
    <row r="74" spans="1:8">
      <c r="A74" s="74" t="s">
        <v>1564</v>
      </c>
      <c r="B74" s="8"/>
      <c r="C74" s="8"/>
      <c r="D74" s="8"/>
      <c r="E74" s="8"/>
      <c r="F74" s="8"/>
      <c r="G74" s="8"/>
      <c r="H74" s="8"/>
    </row>
    <row r="75" spans="1:8">
      <c r="A75" s="2" t="s">
        <v>1592</v>
      </c>
      <c r="B75" s="2"/>
      <c r="C75" s="2"/>
      <c r="D75" s="2"/>
      <c r="E75" s="2"/>
      <c r="F75" s="2"/>
      <c r="G75" s="2"/>
      <c r="H75" s="2"/>
    </row>
    <row r="76" spans="1:8">
      <c r="A76" s="8"/>
      <c r="B76" s="8"/>
      <c r="C76" s="8"/>
      <c r="D76" s="8"/>
      <c r="E76" s="8"/>
      <c r="F76" s="8"/>
      <c r="G76" s="8"/>
      <c r="H76" s="8"/>
    </row>
    <row r="77" spans="1:8">
      <c r="A77" s="8"/>
      <c r="B77" s="8"/>
      <c r="C77" s="8"/>
      <c r="D77" s="8"/>
      <c r="E77" s="8"/>
      <c r="F77" s="8"/>
      <c r="G77" s="8"/>
      <c r="H77" s="8"/>
    </row>
    <row r="78" spans="1:8">
      <c r="A78" s="8"/>
      <c r="B78" s="8"/>
      <c r="C78" s="8"/>
      <c r="D78" s="8"/>
      <c r="E78" s="8"/>
      <c r="F78" s="2"/>
    </row>
    <row r="79" spans="1:8">
      <c r="A79" s="8"/>
      <c r="B79" s="8"/>
      <c r="C79" s="8"/>
      <c r="D79" s="8"/>
      <c r="E79" s="8"/>
      <c r="F79" s="8"/>
      <c r="G79" s="8"/>
      <c r="H79" s="8"/>
    </row>
    <row r="80" spans="1:8">
      <c r="A80" s="8"/>
      <c r="B80" s="8"/>
      <c r="C80" s="8"/>
      <c r="D80" s="8"/>
      <c r="E80" s="8"/>
      <c r="F80" s="8"/>
      <c r="G80" s="8"/>
      <c r="H80" s="8"/>
    </row>
    <row r="81" spans="1:8">
      <c r="A81" s="8"/>
      <c r="B81" s="8"/>
      <c r="C81" s="8"/>
      <c r="D81" s="8"/>
      <c r="E81" s="8"/>
      <c r="F81" s="8"/>
      <c r="G81" s="8"/>
      <c r="H81" s="8"/>
    </row>
    <row r="82" spans="1:8">
      <c r="A82" s="8"/>
      <c r="B82" s="8"/>
      <c r="C82" s="8"/>
      <c r="D82" s="8"/>
      <c r="E82" s="8"/>
      <c r="F82" s="8"/>
      <c r="G82" s="8"/>
      <c r="H82" s="8"/>
    </row>
    <row r="83" spans="1:8">
      <c r="A83" s="8"/>
      <c r="B83" s="8"/>
      <c r="C83" s="8"/>
      <c r="D83" s="8"/>
      <c r="E83" s="8"/>
      <c r="F83" s="8"/>
      <c r="G83" s="8"/>
      <c r="H83" s="8"/>
    </row>
    <row r="84" spans="1:8">
      <c r="A84" s="8"/>
      <c r="B84" s="8"/>
      <c r="C84" s="8"/>
      <c r="D84" s="8"/>
      <c r="E84" s="8"/>
      <c r="F84" s="8"/>
      <c r="G84" s="8"/>
      <c r="H84" s="8"/>
    </row>
    <row r="85" spans="1:8">
      <c r="A85" s="904"/>
      <c r="B85" s="8"/>
      <c r="C85" s="8"/>
      <c r="D85" s="8"/>
      <c r="E85" s="8"/>
      <c r="F85" s="8"/>
      <c r="G85" s="8"/>
      <c r="H85" s="8"/>
    </row>
    <row r="86" spans="1:8">
      <c r="A86" s="8"/>
      <c r="B86" s="8"/>
      <c r="C86" s="8"/>
      <c r="D86" s="8"/>
      <c r="E86" s="8"/>
      <c r="F86" s="8"/>
      <c r="G86" s="8"/>
      <c r="H86" s="8"/>
    </row>
    <row r="87" spans="1:8">
      <c r="A87" s="8"/>
      <c r="B87" s="8"/>
      <c r="C87" s="8"/>
      <c r="D87" s="8"/>
      <c r="E87" s="8"/>
      <c r="F87" s="8"/>
      <c r="G87" s="8"/>
      <c r="H87" s="8"/>
    </row>
    <row r="88" spans="1:8">
      <c r="A88" s="8"/>
      <c r="B88" s="8"/>
      <c r="C88" s="8"/>
      <c r="D88" s="8"/>
      <c r="E88" s="8"/>
      <c r="F88" s="8"/>
      <c r="G88" s="8"/>
      <c r="H88" s="8"/>
    </row>
    <row r="89" spans="1:8">
      <c r="A89" s="8"/>
      <c r="B89" s="8"/>
      <c r="C89" s="8"/>
      <c r="D89" s="8"/>
      <c r="E89" s="8"/>
      <c r="F89" s="8"/>
      <c r="G89" s="8"/>
      <c r="H89" s="8"/>
    </row>
  </sheetData>
  <phoneticPr fontId="43" type="noConversion"/>
  <printOptions horizontalCentered="1" verticalCentered="1"/>
  <pageMargins left="0.5" right="0.5" top="0.5" bottom="0.5" header="0.5" footer="0.5"/>
  <pageSetup scale="62" orientation="portrait" r:id="rId1"/>
  <headerFooter alignWithMargins="0"/>
</worksheet>
</file>

<file path=xl/worksheets/sheet37.xml><?xml version="1.0" encoding="utf-8"?>
<worksheet xmlns="http://schemas.openxmlformats.org/spreadsheetml/2006/main" xmlns:r="http://schemas.openxmlformats.org/officeDocument/2006/relationships">
  <sheetPr transitionEvaluation="1">
    <pageSetUpPr fitToPage="1"/>
  </sheetPr>
  <dimension ref="A1:C81"/>
  <sheetViews>
    <sheetView workbookViewId="0"/>
  </sheetViews>
  <sheetFormatPr defaultColWidth="11.44140625" defaultRowHeight="15"/>
  <cols>
    <col min="1" max="1" width="6.77734375" customWidth="1"/>
    <col min="2" max="2" width="80.77734375" customWidth="1"/>
    <col min="3" max="3" width="8.77734375" customWidth="1"/>
  </cols>
  <sheetData>
    <row r="1" spans="1:3" ht="15.75" thickBot="1">
      <c r="A1" s="441" t="s">
        <v>381</v>
      </c>
    </row>
    <row r="2" spans="1:3">
      <c r="A2" s="90"/>
      <c r="B2" s="91"/>
      <c r="C2" s="92"/>
    </row>
    <row r="3" spans="1:3" ht="15.75">
      <c r="A3" s="93"/>
      <c r="B3" s="119" t="s">
        <v>1593</v>
      </c>
      <c r="C3" s="191"/>
    </row>
    <row r="4" spans="1:3">
      <c r="A4" s="93"/>
      <c r="B4" s="215"/>
      <c r="C4" s="191"/>
    </row>
    <row r="5" spans="1:3">
      <c r="A5" s="93"/>
      <c r="B5" s="1098" t="s">
        <v>1594</v>
      </c>
      <c r="C5" s="191"/>
    </row>
    <row r="6" spans="1:3">
      <c r="A6" s="93"/>
      <c r="B6" s="1098" t="s">
        <v>1804</v>
      </c>
      <c r="C6" s="191"/>
    </row>
    <row r="7" spans="1:3">
      <c r="A7" s="93"/>
      <c r="B7" s="1098" t="s">
        <v>1805</v>
      </c>
      <c r="C7" s="191"/>
    </row>
    <row r="8" spans="1:3">
      <c r="A8" s="93"/>
      <c r="B8" s="1098" t="s">
        <v>1806</v>
      </c>
      <c r="C8" s="191"/>
    </row>
    <row r="9" spans="1:3">
      <c r="A9" s="93"/>
      <c r="B9" s="1099" t="s">
        <v>1807</v>
      </c>
      <c r="C9" s="191"/>
    </row>
    <row r="10" spans="1:3">
      <c r="A10" s="93"/>
      <c r="B10" s="1099" t="s">
        <v>1808</v>
      </c>
      <c r="C10" s="191"/>
    </row>
    <row r="11" spans="1:3">
      <c r="A11" s="93"/>
      <c r="B11" s="1100"/>
      <c r="C11" s="191"/>
    </row>
    <row r="12" spans="1:3">
      <c r="A12" s="93"/>
      <c r="B12" s="97"/>
      <c r="C12" s="191"/>
    </row>
    <row r="13" spans="1:3">
      <c r="A13" s="93"/>
      <c r="B13" s="1417" t="s">
        <v>1775</v>
      </c>
      <c r="C13" s="1101"/>
    </row>
    <row r="14" spans="1:3">
      <c r="A14" s="93"/>
      <c r="B14" s="665" t="s">
        <v>1809</v>
      </c>
      <c r="C14" s="1101"/>
    </row>
    <row r="15" spans="1:3">
      <c r="A15" s="93"/>
      <c r="B15" s="1417" t="s">
        <v>1776</v>
      </c>
      <c r="C15" s="1101"/>
    </row>
    <row r="16" spans="1:3">
      <c r="A16" s="93"/>
      <c r="B16" s="665"/>
      <c r="C16" s="1101"/>
    </row>
    <row r="17" spans="1:3">
      <c r="A17" s="93"/>
      <c r="B17" s="1418" t="s">
        <v>2200</v>
      </c>
      <c r="C17" s="1101"/>
    </row>
    <row r="18" spans="1:3">
      <c r="A18" s="93"/>
      <c r="B18" s="665"/>
      <c r="C18" s="1101"/>
    </row>
    <row r="19" spans="1:3">
      <c r="A19" s="93"/>
      <c r="B19" s="665" t="s">
        <v>1777</v>
      </c>
      <c r="C19" s="1101"/>
    </row>
    <row r="20" spans="1:3">
      <c r="A20" s="93"/>
      <c r="B20" s="1419" t="s">
        <v>162</v>
      </c>
      <c r="C20" s="1101"/>
    </row>
    <row r="21" spans="1:3">
      <c r="A21" s="93"/>
      <c r="B21" s="665"/>
      <c r="C21" s="1101"/>
    </row>
    <row r="22" spans="1:3">
      <c r="A22" s="93"/>
      <c r="B22" s="665" t="s">
        <v>1994</v>
      </c>
      <c r="C22" s="1101"/>
    </row>
    <row r="23" spans="1:3">
      <c r="A23" s="93"/>
      <c r="B23" s="665"/>
      <c r="C23" s="1101"/>
    </row>
    <row r="24" spans="1:3">
      <c r="A24" s="93"/>
      <c r="B24" s="665" t="s">
        <v>2107</v>
      </c>
      <c r="C24" s="1101"/>
    </row>
    <row r="25" spans="1:3">
      <c r="A25" s="93"/>
      <c r="B25" s="665"/>
      <c r="C25" s="1101"/>
    </row>
    <row r="26" spans="1:3">
      <c r="A26" s="93"/>
      <c r="B26" s="665" t="s">
        <v>1778</v>
      </c>
      <c r="C26" s="1101"/>
    </row>
    <row r="27" spans="1:3">
      <c r="A27" s="93"/>
      <c r="B27" s="1420" t="s">
        <v>847</v>
      </c>
      <c r="C27" s="1101"/>
    </row>
    <row r="28" spans="1:3">
      <c r="A28" s="93"/>
      <c r="B28" s="665"/>
      <c r="C28" s="1101"/>
    </row>
    <row r="29" spans="1:3">
      <c r="A29" s="93"/>
      <c r="B29" s="665" t="s">
        <v>848</v>
      </c>
      <c r="C29" s="1101"/>
    </row>
    <row r="30" spans="1:3">
      <c r="A30" s="93"/>
      <c r="B30" s="665"/>
      <c r="C30" s="1101"/>
    </row>
    <row r="31" spans="1:3">
      <c r="A31" s="93"/>
      <c r="B31" s="665" t="s">
        <v>849</v>
      </c>
      <c r="C31" s="1101"/>
    </row>
    <row r="32" spans="1:3">
      <c r="A32" s="93"/>
      <c r="B32" s="665"/>
      <c r="C32" s="1101"/>
    </row>
    <row r="33" spans="1:3">
      <c r="A33" s="93"/>
      <c r="B33" s="665" t="s">
        <v>1779</v>
      </c>
      <c r="C33" s="1101"/>
    </row>
    <row r="34" spans="1:3">
      <c r="A34" s="93"/>
      <c r="B34" s="1417"/>
      <c r="C34" s="1101"/>
    </row>
    <row r="35" spans="1:3">
      <c r="A35" s="93"/>
      <c r="B35" s="665"/>
      <c r="C35" s="1101"/>
    </row>
    <row r="36" spans="1:3">
      <c r="A36" s="93"/>
      <c r="B36" s="665" t="s">
        <v>1780</v>
      </c>
      <c r="C36" s="1101"/>
    </row>
    <row r="37" spans="1:3">
      <c r="A37" s="93"/>
      <c r="B37" s="665"/>
      <c r="C37" s="1101"/>
    </row>
    <row r="38" spans="1:3">
      <c r="A38" s="93"/>
      <c r="B38" s="665"/>
      <c r="C38" s="1101"/>
    </row>
    <row r="39" spans="1:3">
      <c r="A39" s="93"/>
      <c r="B39" s="665" t="s">
        <v>850</v>
      </c>
      <c r="C39" s="1101"/>
    </row>
    <row r="40" spans="1:3">
      <c r="A40" s="93"/>
      <c r="B40" s="665"/>
      <c r="C40" s="1101"/>
    </row>
    <row r="41" spans="1:3">
      <c r="A41" s="93"/>
      <c r="B41" s="665"/>
      <c r="C41" s="1101"/>
    </row>
    <row r="42" spans="1:3">
      <c r="A42" s="93"/>
      <c r="B42" s="665" t="s">
        <v>850</v>
      </c>
      <c r="C42" s="1101"/>
    </row>
    <row r="43" spans="1:3">
      <c r="A43" s="93"/>
      <c r="B43" s="665"/>
      <c r="C43" s="1101"/>
    </row>
    <row r="44" spans="1:3">
      <c r="A44" s="93"/>
      <c r="B44" s="1418" t="s">
        <v>542</v>
      </c>
      <c r="C44" s="1101"/>
    </row>
    <row r="45" spans="1:3">
      <c r="A45" s="93"/>
      <c r="B45" s="1418" t="s">
        <v>543</v>
      </c>
      <c r="C45" s="1101"/>
    </row>
    <row r="46" spans="1:3">
      <c r="A46" s="93"/>
      <c r="B46" s="665"/>
      <c r="C46" s="1101"/>
    </row>
    <row r="47" spans="1:3">
      <c r="A47" s="93"/>
      <c r="B47" s="665" t="s">
        <v>1781</v>
      </c>
      <c r="C47" s="1101"/>
    </row>
    <row r="48" spans="1:3">
      <c r="A48" s="93"/>
      <c r="B48" s="665"/>
      <c r="C48" s="1101"/>
    </row>
    <row r="49" spans="1:3">
      <c r="A49" s="93"/>
      <c r="B49" s="665"/>
      <c r="C49" s="1101"/>
    </row>
    <row r="50" spans="1:3">
      <c r="A50" s="93"/>
      <c r="B50" s="665" t="s">
        <v>1782</v>
      </c>
      <c r="C50" s="1101"/>
    </row>
    <row r="51" spans="1:3">
      <c r="A51" s="93"/>
      <c r="B51" s="665"/>
      <c r="C51" s="1101"/>
    </row>
    <row r="52" spans="1:3">
      <c r="A52" s="93"/>
      <c r="B52" s="665" t="s">
        <v>2253</v>
      </c>
      <c r="C52" s="1101"/>
    </row>
    <row r="53" spans="1:3">
      <c r="A53" s="93"/>
      <c r="B53" s="665"/>
      <c r="C53" s="1101"/>
    </row>
    <row r="54" spans="1:3">
      <c r="A54" s="93"/>
      <c r="B54" s="1420" t="s">
        <v>544</v>
      </c>
      <c r="C54" s="1101"/>
    </row>
    <row r="55" spans="1:3">
      <c r="A55" s="93"/>
      <c r="B55" s="665" t="s">
        <v>545</v>
      </c>
      <c r="C55" s="1101"/>
    </row>
    <row r="56" spans="1:3">
      <c r="A56" s="93"/>
      <c r="B56" s="1420" t="s">
        <v>546</v>
      </c>
      <c r="C56" s="1101"/>
    </row>
    <row r="57" spans="1:3" ht="15.75" thickBot="1">
      <c r="A57" s="145"/>
      <c r="B57" s="1421"/>
      <c r="C57" s="1104"/>
    </row>
    <row r="58" spans="1:3">
      <c r="A58" s="93"/>
      <c r="B58" s="1105" t="s">
        <v>547</v>
      </c>
      <c r="C58" s="1101"/>
    </row>
    <row r="59" spans="1:3">
      <c r="A59" s="93"/>
      <c r="B59" s="1102"/>
      <c r="C59" s="1101"/>
    </row>
    <row r="60" spans="1:3">
      <c r="A60" s="93"/>
      <c r="B60" s="1103" t="s">
        <v>548</v>
      </c>
      <c r="C60" s="1101"/>
    </row>
    <row r="61" spans="1:3">
      <c r="A61" s="93"/>
      <c r="B61" s="1103" t="s">
        <v>549</v>
      </c>
      <c r="C61" s="1101"/>
    </row>
    <row r="62" spans="1:3">
      <c r="A62" s="93"/>
      <c r="B62" s="1103" t="s">
        <v>550</v>
      </c>
      <c r="C62" s="1101"/>
    </row>
    <row r="63" spans="1:3" ht="15.75" thickBot="1">
      <c r="A63" s="145"/>
      <c r="B63" s="1106"/>
      <c r="C63" s="1104"/>
    </row>
    <row r="64" spans="1:3">
      <c r="A64" s="149"/>
      <c r="B64" s="1107" t="s">
        <v>551</v>
      </c>
      <c r="C64" s="149"/>
    </row>
    <row r="73" spans="2:2" ht="18">
      <c r="B73" s="1108"/>
    </row>
    <row r="74" spans="2:2">
      <c r="B74" s="97"/>
    </row>
    <row r="75" spans="2:2">
      <c r="B75" s="97"/>
    </row>
    <row r="76" spans="2:2">
      <c r="B76" s="97"/>
    </row>
    <row r="77" spans="2:2">
      <c r="B77" s="97"/>
    </row>
    <row r="78" spans="2:2">
      <c r="B78" s="97"/>
    </row>
    <row r="80" spans="2:2" ht="18">
      <c r="B80" s="1108"/>
    </row>
    <row r="81" spans="2:2">
      <c r="B81" s="97"/>
    </row>
  </sheetData>
  <phoneticPr fontId="43" type="noConversion"/>
  <printOptions verticalCentered="1"/>
  <pageMargins left="0.5" right="0.5" top="0.25" bottom="0.25" header="0.5" footer="0.5"/>
  <pageSetup scale="78" orientation="portrait" r:id="rId1"/>
  <headerFooter alignWithMargins="0"/>
</worksheet>
</file>

<file path=xl/worksheets/sheet38.xml><?xml version="1.0" encoding="utf-8"?>
<worksheet xmlns="http://schemas.openxmlformats.org/spreadsheetml/2006/main" xmlns:r="http://schemas.openxmlformats.org/officeDocument/2006/relationships">
  <sheetPr transitionEvaluation="1">
    <pageSetUpPr fitToPage="1"/>
  </sheetPr>
  <dimension ref="A1:J79"/>
  <sheetViews>
    <sheetView workbookViewId="0"/>
  </sheetViews>
  <sheetFormatPr defaultColWidth="11.44140625" defaultRowHeight="15"/>
  <cols>
    <col min="1" max="1" width="2.77734375" customWidth="1"/>
    <col min="2" max="2" width="35.77734375" customWidth="1"/>
    <col min="3" max="3" width="2.77734375" customWidth="1"/>
    <col min="4" max="4" width="6.77734375" customWidth="1"/>
    <col min="5" max="5" width="2.77734375" customWidth="1"/>
    <col min="6" max="6" width="35.77734375" customWidth="1"/>
    <col min="7" max="7" width="1.77734375" customWidth="1"/>
    <col min="8" max="8" width="6.77734375" customWidth="1"/>
  </cols>
  <sheetData>
    <row r="1" spans="2:10" ht="15.75" thickBot="1"/>
    <row r="2" spans="2:10">
      <c r="B2" s="90"/>
      <c r="C2" s="91"/>
      <c r="D2" s="91"/>
      <c r="E2" s="91"/>
      <c r="F2" s="91"/>
      <c r="G2" s="91"/>
      <c r="H2" s="92"/>
    </row>
    <row r="3" spans="2:10" ht="18">
      <c r="B3" s="443" t="s">
        <v>691</v>
      </c>
      <c r="C3" s="1109"/>
      <c r="D3" s="1109"/>
      <c r="E3" s="149"/>
      <c r="F3" s="149"/>
      <c r="G3" s="149"/>
      <c r="H3" s="137"/>
    </row>
    <row r="4" spans="2:10" ht="18.75" thickBot="1">
      <c r="B4" s="1110" t="s">
        <v>381</v>
      </c>
      <c r="C4" s="1111"/>
      <c r="D4" s="1111"/>
      <c r="E4" s="1112"/>
      <c r="F4" s="1112"/>
      <c r="G4" s="1112"/>
      <c r="H4" s="1113"/>
    </row>
    <row r="5" spans="2:10" ht="18.75" thickTop="1">
      <c r="B5" s="443"/>
      <c r="C5" s="1109"/>
      <c r="D5" s="1114"/>
      <c r="H5" s="596"/>
    </row>
    <row r="6" spans="2:10">
      <c r="B6" s="93"/>
      <c r="D6" s="296"/>
      <c r="H6" s="596"/>
    </row>
    <row r="7" spans="2:10" ht="15.75">
      <c r="B7" s="1115"/>
      <c r="D7" s="1116" t="s">
        <v>308</v>
      </c>
      <c r="F7" s="119"/>
      <c r="H7" s="1117" t="s">
        <v>308</v>
      </c>
    </row>
    <row r="8" spans="2:10" ht="15.75">
      <c r="B8" s="1118" t="s">
        <v>724</v>
      </c>
      <c r="C8" s="1119"/>
      <c r="D8" s="1120" t="s">
        <v>1471</v>
      </c>
      <c r="E8" s="1119"/>
      <c r="F8" s="1121" t="s">
        <v>724</v>
      </c>
      <c r="G8" s="1119"/>
      <c r="H8" s="1122" t="s">
        <v>1471</v>
      </c>
      <c r="J8" s="119"/>
    </row>
    <row r="9" spans="2:10">
      <c r="B9" s="1123"/>
      <c r="C9" s="1124"/>
      <c r="D9" s="1125"/>
      <c r="E9" s="505"/>
      <c r="F9" s="1126"/>
      <c r="G9" s="1126"/>
      <c r="H9" s="1127"/>
    </row>
    <row r="10" spans="2:10">
      <c r="B10" s="1128" t="s">
        <v>552</v>
      </c>
      <c r="C10" s="1126"/>
      <c r="D10" s="1129">
        <v>205</v>
      </c>
      <c r="E10" s="505"/>
      <c r="F10" s="1126" t="s">
        <v>553</v>
      </c>
      <c r="G10" s="1126"/>
      <c r="H10" s="1127">
        <v>309</v>
      </c>
    </row>
    <row r="11" spans="2:10">
      <c r="B11" s="1128" t="s">
        <v>554</v>
      </c>
      <c r="C11" s="1126"/>
      <c r="D11" s="1129">
        <v>308</v>
      </c>
      <c r="E11" s="505"/>
      <c r="F11" s="1126" t="s">
        <v>555</v>
      </c>
      <c r="G11" s="1126"/>
      <c r="H11" s="1127">
        <v>309</v>
      </c>
    </row>
    <row r="12" spans="2:10">
      <c r="B12" s="1128"/>
      <c r="C12" s="1126"/>
      <c r="D12" s="1129"/>
      <c r="E12" s="505"/>
      <c r="F12" s="1126" t="s">
        <v>556</v>
      </c>
      <c r="G12" s="1126"/>
      <c r="H12" s="1127">
        <v>203</v>
      </c>
    </row>
    <row r="13" spans="2:10">
      <c r="B13" s="1128" t="s">
        <v>557</v>
      </c>
      <c r="C13" s="1126"/>
      <c r="D13" s="1129" t="s">
        <v>1232</v>
      </c>
      <c r="E13" s="505"/>
      <c r="F13" s="1126" t="s">
        <v>1701</v>
      </c>
      <c r="G13" s="1126"/>
      <c r="H13" s="1127" t="s">
        <v>77</v>
      </c>
    </row>
    <row r="14" spans="2:10">
      <c r="B14" s="1128" t="s">
        <v>558</v>
      </c>
      <c r="C14" s="1126"/>
      <c r="D14" s="1129" t="s">
        <v>1973</v>
      </c>
      <c r="E14" s="505"/>
      <c r="F14" s="1126" t="s">
        <v>2037</v>
      </c>
      <c r="G14" s="1126"/>
      <c r="H14" s="1127">
        <v>253</v>
      </c>
    </row>
    <row r="15" spans="2:10">
      <c r="B15" s="1128" t="s">
        <v>1693</v>
      </c>
      <c r="C15" s="1126"/>
      <c r="D15" s="1129" t="s">
        <v>77</v>
      </c>
      <c r="E15" s="505"/>
      <c r="F15" s="1126" t="s">
        <v>559</v>
      </c>
      <c r="G15" s="1126"/>
      <c r="H15" s="1127">
        <v>203</v>
      </c>
    </row>
    <row r="16" spans="2:10">
      <c r="B16" s="1128"/>
      <c r="C16" s="1126"/>
      <c r="D16" s="1129"/>
      <c r="E16" s="505"/>
      <c r="F16" s="1126" t="s">
        <v>1815</v>
      </c>
      <c r="G16" s="1126"/>
      <c r="H16" s="1127">
        <v>204</v>
      </c>
    </row>
    <row r="17" spans="2:8">
      <c r="B17" s="1128" t="s">
        <v>560</v>
      </c>
      <c r="C17" s="1126"/>
      <c r="D17" s="1129">
        <v>107</v>
      </c>
      <c r="E17" s="505"/>
      <c r="F17" s="1126" t="s">
        <v>561</v>
      </c>
      <c r="G17" s="1126"/>
      <c r="H17" s="1127">
        <v>253</v>
      </c>
    </row>
    <row r="18" spans="2:8">
      <c r="B18" s="1128" t="s">
        <v>562</v>
      </c>
      <c r="C18" s="1126"/>
      <c r="D18" s="1129">
        <v>103</v>
      </c>
      <c r="E18" s="505"/>
      <c r="F18" s="1126" t="s">
        <v>1971</v>
      </c>
      <c r="G18" s="1126"/>
      <c r="H18" s="1127">
        <v>400</v>
      </c>
    </row>
    <row r="19" spans="2:8">
      <c r="B19" s="1128" t="s">
        <v>2022</v>
      </c>
      <c r="C19" s="1126"/>
      <c r="D19" s="1129">
        <v>350</v>
      </c>
      <c r="E19" s="505"/>
      <c r="F19" s="1126"/>
      <c r="G19" s="1126"/>
      <c r="H19" s="1127"/>
    </row>
    <row r="20" spans="2:8" ht="25.5" customHeight="1">
      <c r="B20" s="1130" t="s">
        <v>2023</v>
      </c>
      <c r="C20" s="1126"/>
      <c r="D20" s="1129">
        <v>102</v>
      </c>
      <c r="E20" s="505"/>
      <c r="F20" s="1126" t="s">
        <v>2024</v>
      </c>
      <c r="G20" s="1126"/>
      <c r="H20" s="1127">
        <v>250</v>
      </c>
    </row>
    <row r="21" spans="2:8">
      <c r="B21" s="1128" t="s">
        <v>2025</v>
      </c>
      <c r="C21" s="1126"/>
      <c r="D21" s="1129">
        <v>202</v>
      </c>
      <c r="E21" s="505"/>
      <c r="F21" s="1126"/>
      <c r="G21" s="1126"/>
      <c r="H21" s="1127"/>
    </row>
    <row r="22" spans="2:8">
      <c r="B22" s="1128" t="s">
        <v>2026</v>
      </c>
      <c r="C22" s="1126"/>
      <c r="D22" s="1129">
        <v>309</v>
      </c>
      <c r="E22" s="505"/>
      <c r="F22" s="1126" t="s">
        <v>734</v>
      </c>
      <c r="G22" s="1126"/>
      <c r="H22" s="1127" t="s">
        <v>1957</v>
      </c>
    </row>
    <row r="23" spans="2:8">
      <c r="B23" s="1128" t="s">
        <v>735</v>
      </c>
      <c r="C23" s="1126"/>
      <c r="D23" s="1129">
        <v>253</v>
      </c>
      <c r="E23" s="505"/>
      <c r="F23" s="1126" t="s">
        <v>736</v>
      </c>
      <c r="G23" s="1126"/>
      <c r="H23" s="1127" t="s">
        <v>51</v>
      </c>
    </row>
    <row r="24" spans="2:8">
      <c r="B24" s="1128"/>
      <c r="C24" s="1126"/>
      <c r="D24" s="1129"/>
      <c r="E24" s="505"/>
      <c r="F24" s="1126" t="s">
        <v>53</v>
      </c>
      <c r="G24" s="1126"/>
      <c r="H24" s="1127" t="s">
        <v>51</v>
      </c>
    </row>
    <row r="25" spans="2:8">
      <c r="B25" s="1128" t="s">
        <v>737</v>
      </c>
      <c r="C25" s="1126"/>
      <c r="D25" s="1129">
        <v>204</v>
      </c>
      <c r="E25" s="505"/>
      <c r="F25" s="1126" t="s">
        <v>738</v>
      </c>
      <c r="G25" s="1126"/>
      <c r="H25" s="1127" t="s">
        <v>51</v>
      </c>
    </row>
    <row r="26" spans="2:8">
      <c r="B26" s="1128" t="s">
        <v>739</v>
      </c>
      <c r="C26" s="1126"/>
      <c r="D26" s="1129">
        <v>308</v>
      </c>
      <c r="E26" s="505"/>
      <c r="F26" s="1126" t="s">
        <v>740</v>
      </c>
      <c r="G26" s="1126"/>
      <c r="H26" s="1127">
        <v>300</v>
      </c>
    </row>
    <row r="27" spans="2:8">
      <c r="B27" s="1128" t="s">
        <v>1978</v>
      </c>
      <c r="C27" s="1126"/>
      <c r="D27" s="1129">
        <v>404</v>
      </c>
      <c r="E27" s="505"/>
      <c r="F27" s="1126" t="s">
        <v>741</v>
      </c>
      <c r="G27" s="1126"/>
      <c r="H27" s="1127">
        <v>205</v>
      </c>
    </row>
    <row r="28" spans="2:8">
      <c r="B28" s="1128"/>
      <c r="C28" s="1126"/>
      <c r="D28" s="1129"/>
      <c r="E28" s="505"/>
      <c r="F28" s="1126" t="s">
        <v>742</v>
      </c>
      <c r="G28" s="1126"/>
      <c r="H28" s="1127">
        <v>202</v>
      </c>
    </row>
    <row r="29" spans="2:8">
      <c r="B29" s="1128" t="s">
        <v>743</v>
      </c>
      <c r="C29" s="1126"/>
      <c r="D29" s="1129">
        <v>405</v>
      </c>
      <c r="E29" s="505"/>
      <c r="F29" s="1126" t="s">
        <v>744</v>
      </c>
      <c r="G29" s="1126"/>
      <c r="H29" s="1127">
        <v>350</v>
      </c>
    </row>
    <row r="30" spans="2:8">
      <c r="B30" s="1128" t="s">
        <v>745</v>
      </c>
      <c r="C30" s="1126"/>
      <c r="D30" s="1129">
        <v>400</v>
      </c>
      <c r="E30" s="505"/>
      <c r="F30" s="1126"/>
      <c r="G30" s="1126"/>
      <c r="H30" s="1127"/>
    </row>
    <row r="31" spans="2:8">
      <c r="B31" s="1128" t="s">
        <v>746</v>
      </c>
      <c r="C31" s="1126"/>
      <c r="D31" s="1129" t="s">
        <v>77</v>
      </c>
      <c r="E31" s="505"/>
      <c r="F31" s="1126" t="s">
        <v>747</v>
      </c>
      <c r="G31" s="1126"/>
      <c r="H31" s="1127">
        <v>250</v>
      </c>
    </row>
    <row r="32" spans="2:8">
      <c r="B32" s="1128"/>
      <c r="C32" s="1126"/>
      <c r="D32" s="1129"/>
      <c r="E32" s="505"/>
      <c r="F32" s="1126" t="s">
        <v>748</v>
      </c>
      <c r="G32" s="1126"/>
      <c r="H32" s="1127">
        <v>305</v>
      </c>
    </row>
    <row r="33" spans="2:8">
      <c r="B33" s="1128" t="s">
        <v>749</v>
      </c>
      <c r="C33" s="1126"/>
      <c r="D33" s="1129">
        <v>305</v>
      </c>
      <c r="E33" s="505"/>
      <c r="F33" s="1126"/>
      <c r="G33" s="1126"/>
      <c r="H33" s="1127"/>
    </row>
    <row r="34" spans="2:8">
      <c r="B34" s="1128"/>
      <c r="C34" s="1126"/>
      <c r="D34" s="1129"/>
      <c r="E34" s="505"/>
      <c r="F34" s="1126" t="s">
        <v>750</v>
      </c>
      <c r="G34" s="1126"/>
      <c r="H34" s="1127">
        <v>205</v>
      </c>
    </row>
    <row r="35" spans="2:8">
      <c r="B35" s="1128" t="s">
        <v>751</v>
      </c>
      <c r="C35" s="1126"/>
      <c r="D35" s="1129">
        <v>101</v>
      </c>
      <c r="E35" s="505"/>
      <c r="F35" s="1126" t="s">
        <v>752</v>
      </c>
      <c r="G35" s="1126"/>
      <c r="H35" s="1127">
        <v>250</v>
      </c>
    </row>
    <row r="36" spans="2:8">
      <c r="B36" s="1128" t="s">
        <v>753</v>
      </c>
      <c r="C36" s="1126"/>
      <c r="D36" s="1129" t="s">
        <v>1973</v>
      </c>
      <c r="E36" s="505"/>
      <c r="F36" s="1126"/>
      <c r="G36" s="1126"/>
      <c r="H36" s="1127"/>
    </row>
    <row r="37" spans="2:8">
      <c r="B37" s="1128"/>
      <c r="C37" s="1126"/>
      <c r="D37" s="1129"/>
      <c r="E37" s="505"/>
      <c r="F37" s="1126" t="s">
        <v>754</v>
      </c>
      <c r="G37" s="1126"/>
      <c r="H37" s="1127">
        <v>304</v>
      </c>
    </row>
    <row r="38" spans="2:8">
      <c r="B38" s="1128" t="s">
        <v>755</v>
      </c>
      <c r="C38" s="1126"/>
      <c r="D38" s="1129">
        <v>106</v>
      </c>
      <c r="E38" s="505"/>
      <c r="F38" s="1126" t="s">
        <v>756</v>
      </c>
      <c r="G38" s="1126"/>
      <c r="H38" s="1127" t="s">
        <v>1373</v>
      </c>
    </row>
    <row r="39" spans="2:8">
      <c r="B39" s="1128" t="s">
        <v>757</v>
      </c>
      <c r="C39" s="1126"/>
      <c r="D39" s="1129">
        <v>253</v>
      </c>
      <c r="E39" s="505"/>
      <c r="F39" s="1126" t="s">
        <v>758</v>
      </c>
      <c r="G39" s="1126"/>
      <c r="H39" s="1127">
        <v>305</v>
      </c>
    </row>
    <row r="40" spans="2:8">
      <c r="B40" s="1128" t="s">
        <v>2035</v>
      </c>
      <c r="C40" s="1126"/>
      <c r="D40" s="1129">
        <v>253</v>
      </c>
      <c r="E40" s="505"/>
      <c r="F40" s="1126" t="s">
        <v>759</v>
      </c>
      <c r="G40" s="1126"/>
      <c r="H40" s="1127">
        <v>203</v>
      </c>
    </row>
    <row r="41" spans="2:8">
      <c r="B41" s="1128"/>
      <c r="C41" s="1126"/>
      <c r="D41" s="1129"/>
      <c r="E41" s="505"/>
      <c r="F41" s="1126" t="s">
        <v>760</v>
      </c>
      <c r="G41" s="1126"/>
      <c r="H41" s="1127">
        <v>204</v>
      </c>
    </row>
    <row r="42" spans="2:8">
      <c r="B42" s="1128" t="s">
        <v>761</v>
      </c>
      <c r="C42" s="1126"/>
      <c r="D42" s="1129">
        <v>405</v>
      </c>
      <c r="E42" s="505"/>
      <c r="F42" s="1126" t="s">
        <v>1976</v>
      </c>
      <c r="G42" s="1126"/>
      <c r="H42" s="1127">
        <v>403</v>
      </c>
    </row>
    <row r="43" spans="2:8">
      <c r="B43" s="1128" t="s">
        <v>762</v>
      </c>
      <c r="C43" s="1126"/>
      <c r="D43" s="1129">
        <v>203</v>
      </c>
      <c r="E43" s="505"/>
      <c r="F43" s="1126" t="s">
        <v>1237</v>
      </c>
      <c r="G43" s="1126"/>
      <c r="H43" s="1127">
        <v>106</v>
      </c>
    </row>
    <row r="44" spans="2:8">
      <c r="B44" s="1128"/>
      <c r="C44" s="1126"/>
      <c r="D44" s="1129"/>
      <c r="E44" s="505"/>
      <c r="F44" s="1126" t="s">
        <v>620</v>
      </c>
      <c r="G44" s="1126"/>
      <c r="H44" s="1127">
        <v>204</v>
      </c>
    </row>
    <row r="45" spans="2:8">
      <c r="B45" s="1128" t="s">
        <v>763</v>
      </c>
      <c r="C45" s="1126"/>
      <c r="D45" s="1129">
        <v>405</v>
      </c>
      <c r="E45" s="505"/>
      <c r="F45" s="1126"/>
      <c r="G45" s="1126"/>
      <c r="H45" s="1127"/>
    </row>
    <row r="46" spans="2:8">
      <c r="B46" s="1128" t="s">
        <v>764</v>
      </c>
      <c r="C46" s="1126"/>
      <c r="D46" s="1129">
        <v>309</v>
      </c>
      <c r="E46" s="505"/>
      <c r="F46" s="1126" t="s">
        <v>765</v>
      </c>
      <c r="G46" s="1126"/>
      <c r="H46" s="1127">
        <v>403</v>
      </c>
    </row>
    <row r="47" spans="2:8" ht="15.75" thickBot="1">
      <c r="B47" s="1131"/>
      <c r="C47" s="1132"/>
      <c r="D47" s="1133"/>
      <c r="E47" s="1134"/>
      <c r="F47" s="1132"/>
      <c r="G47" s="1132"/>
      <c r="H47" s="1135"/>
    </row>
    <row r="48" spans="2:8">
      <c r="B48" s="89" t="s">
        <v>766</v>
      </c>
      <c r="C48" s="89"/>
      <c r="D48" s="1136"/>
      <c r="F48" s="89"/>
      <c r="G48" s="89"/>
      <c r="H48" s="1136"/>
    </row>
    <row r="49" spans="2:4">
      <c r="D49" s="215"/>
    </row>
    <row r="50" spans="2:4">
      <c r="D50" s="215"/>
    </row>
    <row r="58" spans="2:4" ht="18">
      <c r="B58" s="1108"/>
    </row>
    <row r="59" spans="2:4">
      <c r="B59" s="97"/>
    </row>
    <row r="60" spans="2:4">
      <c r="B60" s="97"/>
    </row>
    <row r="61" spans="2:4">
      <c r="B61" s="97"/>
    </row>
    <row r="62" spans="2:4">
      <c r="B62" s="97"/>
    </row>
    <row r="63" spans="2:4">
      <c r="B63" s="97"/>
    </row>
    <row r="65" spans="1:2" ht="18">
      <c r="B65" s="1108"/>
    </row>
    <row r="79" spans="1:2">
      <c r="A79">
        <v>7</v>
      </c>
    </row>
  </sheetData>
  <phoneticPr fontId="43" type="noConversion"/>
  <printOptions horizontalCentered="1" verticalCentered="1"/>
  <pageMargins left="0.5" right="0.5" top="0.5" bottom="0.5" header="0.5" footer="0.5"/>
  <pageSetup scale="84" orientation="portrait" r:id="rId1"/>
  <headerFooter alignWithMargins="0"/>
</worksheet>
</file>

<file path=xl/worksheets/sheet39.xml><?xml version="1.0" encoding="utf-8"?>
<worksheet xmlns="http://schemas.openxmlformats.org/spreadsheetml/2006/main" xmlns:r="http://schemas.openxmlformats.org/officeDocument/2006/relationships">
  <sheetPr transitionEvaluation="1">
    <tabColor rgb="FFFFFF00"/>
  </sheetPr>
  <dimension ref="A1:O388"/>
  <sheetViews>
    <sheetView workbookViewId="0"/>
  </sheetViews>
  <sheetFormatPr defaultColWidth="11.44140625" defaultRowHeight="15"/>
  <cols>
    <col min="1" max="1" width="4.77734375" customWidth="1"/>
    <col min="2" max="2" width="37.77734375" customWidth="1"/>
    <col min="3" max="3" width="25.77734375" customWidth="1"/>
    <col min="4" max="4" width="11.77734375" customWidth="1"/>
    <col min="5" max="5" width="2.77734375" customWidth="1"/>
    <col min="6" max="6" width="11.77734375" customWidth="1"/>
    <col min="7" max="7" width="2.77734375" customWidth="1"/>
    <col min="8" max="8" width="11.77734375" customWidth="1"/>
    <col min="9" max="9" width="2.77734375" customWidth="1"/>
    <col min="10" max="10" width="11.77734375" customWidth="1"/>
    <col min="11" max="11" width="2.77734375" customWidth="1"/>
    <col min="12" max="12" width="11.77734375" customWidth="1"/>
  </cols>
  <sheetData>
    <row r="1" spans="1:15">
      <c r="A1" s="1137"/>
      <c r="B1" s="1138" t="str">
        <f>'Read Me First'!D50</f>
        <v>Village of Fairport</v>
      </c>
      <c r="C1" s="1138"/>
      <c r="D1" s="1138"/>
      <c r="E1" s="1138"/>
      <c r="F1" s="1138"/>
      <c r="G1" s="1138"/>
      <c r="H1" s="1138"/>
      <c r="I1" s="1138"/>
      <c r="J1" s="1138"/>
      <c r="K1" s="1138"/>
      <c r="L1" s="1138" t="s">
        <v>767</v>
      </c>
      <c r="M1" s="1137"/>
      <c r="N1" s="1137"/>
      <c r="O1" s="1137"/>
    </row>
    <row r="2" spans="1:15">
      <c r="A2" s="1137"/>
      <c r="B2" s="1138" t="s">
        <v>768</v>
      </c>
      <c r="C2" s="1138"/>
      <c r="D2" s="1138"/>
      <c r="E2" s="1138"/>
      <c r="F2" s="1138"/>
      <c r="G2" s="1138"/>
      <c r="H2" s="1138"/>
      <c r="I2" s="1138"/>
      <c r="J2" s="1138"/>
      <c r="K2" s="1138"/>
      <c r="L2" s="1138"/>
      <c r="M2" s="1137"/>
      <c r="N2" s="1137"/>
      <c r="O2" s="1137"/>
    </row>
    <row r="3" spans="1:15">
      <c r="A3" s="1137"/>
      <c r="B3" s="1138" t="s">
        <v>769</v>
      </c>
      <c r="C3" s="1138"/>
      <c r="D3" s="1138"/>
      <c r="E3" s="1138"/>
      <c r="F3" s="1138"/>
      <c r="G3" s="1138"/>
      <c r="H3" s="1138"/>
      <c r="I3" s="1138"/>
      <c r="J3" s="1138"/>
      <c r="K3" s="1138"/>
      <c r="L3" s="1138"/>
      <c r="M3" s="1137"/>
      <c r="N3" s="1137"/>
      <c r="O3" s="1137"/>
    </row>
    <row r="4" spans="1:15">
      <c r="A4" s="1137"/>
      <c r="B4" s="1138" t="s">
        <v>770</v>
      </c>
      <c r="C4" s="1138"/>
      <c r="D4" s="1138"/>
      <c r="E4" s="1138"/>
      <c r="F4" s="1138"/>
      <c r="G4" s="1138"/>
      <c r="H4" s="1138"/>
      <c r="I4" s="1138"/>
      <c r="J4" s="1138"/>
      <c r="K4" s="1138"/>
      <c r="L4" s="1138"/>
      <c r="M4" s="1137"/>
      <c r="N4" s="1137"/>
      <c r="O4" s="1137"/>
    </row>
    <row r="5" spans="1:15">
      <c r="A5" s="1137"/>
      <c r="B5" s="1137"/>
      <c r="C5" s="1137"/>
      <c r="D5" s="1137"/>
      <c r="E5" s="1137"/>
      <c r="F5" s="1137"/>
      <c r="G5" s="1137"/>
      <c r="H5" s="1137"/>
      <c r="I5" s="1137"/>
      <c r="J5" s="1137"/>
      <c r="K5" s="1137"/>
      <c r="L5" s="1137"/>
      <c r="M5" s="1137"/>
      <c r="N5" s="1137"/>
      <c r="O5" s="1137"/>
    </row>
    <row r="6" spans="1:15">
      <c r="A6" s="1137"/>
      <c r="B6" s="1137"/>
      <c r="C6" s="1137"/>
      <c r="D6" s="1139" t="s">
        <v>1574</v>
      </c>
      <c r="E6" s="1139"/>
      <c r="F6" s="1139" t="s">
        <v>1575</v>
      </c>
      <c r="G6" s="1139"/>
      <c r="H6" s="1139" t="s">
        <v>1576</v>
      </c>
      <c r="I6" s="1137"/>
      <c r="J6" s="1139" t="s">
        <v>1577</v>
      </c>
      <c r="K6" s="1137"/>
      <c r="L6" s="1139" t="s">
        <v>1578</v>
      </c>
      <c r="M6" s="1137"/>
      <c r="N6" s="1137"/>
      <c r="O6" s="1137"/>
    </row>
    <row r="7" spans="1:15">
      <c r="A7" s="1137"/>
      <c r="B7" s="1137"/>
      <c r="C7" s="1137"/>
      <c r="D7" s="1137"/>
      <c r="E7" s="1137"/>
      <c r="F7" s="1137"/>
      <c r="G7" s="1137"/>
      <c r="H7" s="1137"/>
      <c r="I7" s="1139"/>
      <c r="J7" s="1139"/>
      <c r="K7" s="1139"/>
      <c r="L7" s="1139" t="s">
        <v>771</v>
      </c>
      <c r="M7" s="1137"/>
      <c r="N7" s="1137"/>
      <c r="O7" s="1137"/>
    </row>
    <row r="8" spans="1:15">
      <c r="A8" s="1137"/>
      <c r="B8" s="1137"/>
      <c r="C8" s="1137"/>
      <c r="D8" s="1139" t="s">
        <v>772</v>
      </c>
      <c r="E8" s="1139"/>
      <c r="F8" s="1139"/>
      <c r="G8" s="1139"/>
      <c r="H8" s="1139" t="s">
        <v>773</v>
      </c>
      <c r="I8" s="1139"/>
      <c r="J8" s="1139" t="s">
        <v>774</v>
      </c>
      <c r="K8" s="1139"/>
      <c r="L8" s="1139" t="s">
        <v>774</v>
      </c>
      <c r="M8" s="1137"/>
      <c r="N8" s="1137"/>
      <c r="O8" s="1137"/>
    </row>
    <row r="9" spans="1:15">
      <c r="A9" s="1137"/>
      <c r="B9" s="1137"/>
      <c r="C9" s="1140" t="s">
        <v>775</v>
      </c>
      <c r="D9" s="1140" t="s">
        <v>206</v>
      </c>
      <c r="E9" s="1140"/>
      <c r="F9" s="1140" t="s">
        <v>2099</v>
      </c>
      <c r="G9" s="1140"/>
      <c r="H9" s="1140" t="s">
        <v>206</v>
      </c>
      <c r="I9" s="1140"/>
      <c r="J9" s="1140" t="s">
        <v>776</v>
      </c>
      <c r="K9" s="1140"/>
      <c r="L9" s="1140" t="s">
        <v>776</v>
      </c>
      <c r="M9" s="1137"/>
      <c r="N9" s="1137"/>
      <c r="O9" s="1137"/>
    </row>
    <row r="10" spans="1:15">
      <c r="A10" s="1139">
        <v>1</v>
      </c>
      <c r="B10" s="1137" t="s">
        <v>777</v>
      </c>
      <c r="C10" s="1137" t="s">
        <v>778</v>
      </c>
      <c r="D10" s="1141">
        <f>Income!D20</f>
        <v>25240215.43</v>
      </c>
      <c r="E10" s="1141"/>
      <c r="F10" s="1141"/>
      <c r="G10" s="1141"/>
      <c r="H10" s="1141">
        <f>D10+F10</f>
        <v>25240215.43</v>
      </c>
      <c r="I10" s="1141"/>
      <c r="J10" s="1141">
        <f>F181</f>
        <v>418837.28014373058</v>
      </c>
      <c r="K10" s="1141"/>
      <c r="L10" s="1141">
        <f>H10+J10</f>
        <v>25659052.71014373</v>
      </c>
      <c r="M10" s="1137"/>
      <c r="N10" s="1137"/>
      <c r="O10" s="1137"/>
    </row>
    <row r="11" spans="1:15">
      <c r="A11" s="1139">
        <v>2</v>
      </c>
      <c r="B11" s="1137" t="s">
        <v>1982</v>
      </c>
      <c r="C11" s="1137" t="s">
        <v>779</v>
      </c>
      <c r="D11" s="1142">
        <f>'300'!F30</f>
        <v>0</v>
      </c>
      <c r="E11" s="1142"/>
      <c r="F11" s="1142"/>
      <c r="G11" s="1142"/>
      <c r="H11" s="1142">
        <f>D11+F11</f>
        <v>0</v>
      </c>
      <c r="I11" s="1142"/>
      <c r="J11" s="1142"/>
      <c r="K11" s="1142"/>
      <c r="L11" s="1142">
        <f>H11+J11</f>
        <v>0</v>
      </c>
      <c r="M11" s="1137"/>
      <c r="N11" s="1137"/>
      <c r="O11" s="1137"/>
    </row>
    <row r="12" spans="1:15">
      <c r="A12" s="1139">
        <v>3</v>
      </c>
      <c r="B12" s="1137" t="s">
        <v>780</v>
      </c>
      <c r="C12" s="1137" t="s">
        <v>781</v>
      </c>
      <c r="D12" s="1142">
        <f>'300'!F41</f>
        <v>43085</v>
      </c>
      <c r="E12" s="1137"/>
      <c r="F12" s="1142"/>
      <c r="G12" s="1137"/>
      <c r="H12" s="1142">
        <f>D12+F12</f>
        <v>43085</v>
      </c>
      <c r="I12" s="1137"/>
      <c r="J12" s="1142"/>
      <c r="K12" s="1137"/>
      <c r="L12" s="1142">
        <f>H12+J12</f>
        <v>43085</v>
      </c>
      <c r="M12" s="1137"/>
      <c r="N12" s="1137"/>
      <c r="O12" s="1137"/>
    </row>
    <row r="13" spans="1:15">
      <c r="A13" s="1139">
        <v>4</v>
      </c>
      <c r="B13" s="1139" t="s">
        <v>782</v>
      </c>
      <c r="C13" s="1143" t="s">
        <v>783</v>
      </c>
      <c r="D13" s="1144">
        <f>SUM(D10:D12)</f>
        <v>25283300.43</v>
      </c>
      <c r="E13" s="1137"/>
      <c r="F13" s="1144">
        <f>SUM(F10:F12)</f>
        <v>0</v>
      </c>
      <c r="G13" s="1137"/>
      <c r="H13" s="1144">
        <f>SUM(H10:H12)</f>
        <v>25283300.43</v>
      </c>
      <c r="I13" s="1137"/>
      <c r="J13" s="1144">
        <f>SUM(J10:J12)</f>
        <v>418837.28014373058</v>
      </c>
      <c r="K13" s="1137"/>
      <c r="L13" s="1144">
        <f>SUM(L10:L12)</f>
        <v>25702137.71014373</v>
      </c>
      <c r="M13" s="1137"/>
      <c r="N13" s="1137"/>
      <c r="O13" s="1137"/>
    </row>
    <row r="14" spans="1:15">
      <c r="A14" s="1139">
        <v>5</v>
      </c>
      <c r="B14" s="1137"/>
      <c r="C14" s="1137"/>
      <c r="D14" s="1145"/>
      <c r="E14" s="1137"/>
      <c r="F14" s="1142"/>
      <c r="G14" s="1137"/>
      <c r="H14" s="1142"/>
      <c r="I14" s="1137"/>
      <c r="J14" s="1142"/>
      <c r="K14" s="1137"/>
      <c r="L14" s="1142"/>
      <c r="M14" s="1137"/>
      <c r="N14" s="1137"/>
      <c r="O14" s="1137"/>
    </row>
    <row r="15" spans="1:15">
      <c r="A15" s="1139">
        <v>6</v>
      </c>
      <c r="B15" s="1137" t="s">
        <v>222</v>
      </c>
      <c r="C15" s="1137" t="s">
        <v>784</v>
      </c>
      <c r="D15" s="1142">
        <f>SUM(Income!D23:D25)</f>
        <v>0</v>
      </c>
      <c r="E15" s="1137"/>
      <c r="F15" s="1142"/>
      <c r="G15" s="1137"/>
      <c r="H15" s="1142">
        <f t="shared" ref="H15:H31" si="0">D15+F15</f>
        <v>0</v>
      </c>
      <c r="I15" s="1137"/>
      <c r="J15" s="1142"/>
      <c r="K15" s="1137"/>
      <c r="L15" s="1142">
        <f t="shared" ref="L15:L25" si="1">H15+J15</f>
        <v>0</v>
      </c>
      <c r="M15" s="1137"/>
      <c r="N15" s="1137"/>
      <c r="O15" s="1137"/>
    </row>
    <row r="16" spans="1:15">
      <c r="A16" s="1139">
        <v>7</v>
      </c>
      <c r="B16" s="1137" t="s">
        <v>785</v>
      </c>
      <c r="C16" s="1137" t="s">
        <v>786</v>
      </c>
      <c r="D16" s="1142">
        <f>Income!D26</f>
        <v>16801780</v>
      </c>
      <c r="E16" s="1137"/>
      <c r="F16" s="1142"/>
      <c r="G16" s="1137"/>
      <c r="H16" s="1142">
        <f t="shared" si="0"/>
        <v>16801780</v>
      </c>
      <c r="I16" s="1137"/>
      <c r="J16" s="1142"/>
      <c r="K16" s="1137"/>
      <c r="L16" s="1142">
        <f t="shared" si="1"/>
        <v>16801780</v>
      </c>
      <c r="M16" s="1137"/>
      <c r="N16" s="1137"/>
      <c r="O16" s="1137"/>
    </row>
    <row r="17" spans="1:15">
      <c r="A17" s="1139">
        <v>8</v>
      </c>
      <c r="B17" s="1137" t="s">
        <v>787</v>
      </c>
      <c r="C17" s="1137" t="s">
        <v>788</v>
      </c>
      <c r="D17" s="1142">
        <f>Income!D41</f>
        <v>0</v>
      </c>
      <c r="E17" s="1137"/>
      <c r="F17" s="1142"/>
      <c r="G17" s="1137"/>
      <c r="H17" s="1142">
        <f t="shared" si="0"/>
        <v>0</v>
      </c>
      <c r="I17" s="1137"/>
      <c r="J17" s="1142"/>
      <c r="K17" s="1137"/>
      <c r="L17" s="1142">
        <f t="shared" si="1"/>
        <v>0</v>
      </c>
      <c r="M17" s="1137"/>
      <c r="N17" s="1137"/>
      <c r="O17" s="1137"/>
    </row>
    <row r="18" spans="1:15">
      <c r="A18" s="1139">
        <v>9</v>
      </c>
      <c r="B18" s="1137" t="s">
        <v>789</v>
      </c>
      <c r="C18" s="1137" t="s">
        <v>790</v>
      </c>
      <c r="D18" s="1142">
        <f>Income!D52</f>
        <v>206793</v>
      </c>
      <c r="E18" s="1137"/>
      <c r="F18" s="1142"/>
      <c r="G18" s="1137"/>
      <c r="H18" s="1142">
        <f t="shared" si="0"/>
        <v>206793</v>
      </c>
      <c r="I18" s="1137"/>
      <c r="J18" s="1142"/>
      <c r="K18" s="1137"/>
      <c r="L18" s="1142">
        <f t="shared" si="1"/>
        <v>206793</v>
      </c>
      <c r="M18" s="1137"/>
      <c r="N18" s="1137"/>
      <c r="O18" s="1137"/>
    </row>
    <row r="19" spans="1:15">
      <c r="A19" s="1139">
        <v>10</v>
      </c>
      <c r="B19" s="1143" t="s">
        <v>791</v>
      </c>
      <c r="C19" s="1137" t="s">
        <v>792</v>
      </c>
      <c r="D19" s="1142">
        <f>Income!D63</f>
        <v>13967</v>
      </c>
      <c r="E19" s="1137"/>
      <c r="F19" s="1142"/>
      <c r="G19" s="1137"/>
      <c r="H19" s="1142">
        <f t="shared" si="0"/>
        <v>13967</v>
      </c>
      <c r="I19" s="1137"/>
      <c r="J19" s="1142"/>
      <c r="K19" s="1137"/>
      <c r="L19" s="1142">
        <f t="shared" si="1"/>
        <v>13967</v>
      </c>
      <c r="M19" s="1137"/>
      <c r="N19" s="1137"/>
      <c r="O19" s="1137"/>
    </row>
    <row r="20" spans="1:15">
      <c r="A20" s="1139">
        <v>11</v>
      </c>
      <c r="B20" s="1137" t="s">
        <v>793</v>
      </c>
      <c r="C20" s="1137" t="s">
        <v>794</v>
      </c>
      <c r="D20" s="1142">
        <f>Income!D82</f>
        <v>3202040</v>
      </c>
      <c r="E20" s="1137"/>
      <c r="F20" s="1142"/>
      <c r="G20" s="1137"/>
      <c r="H20" s="1142">
        <f t="shared" si="0"/>
        <v>3202040</v>
      </c>
      <c r="I20" s="1137"/>
      <c r="J20" s="1142"/>
      <c r="K20" s="1137"/>
      <c r="L20" s="1142">
        <f t="shared" si="1"/>
        <v>3202040</v>
      </c>
      <c r="M20" s="1137"/>
      <c r="N20" s="1137"/>
      <c r="O20" s="1137"/>
    </row>
    <row r="21" spans="1:15">
      <c r="A21" s="1139">
        <v>12</v>
      </c>
      <c r="B21" s="1137" t="s">
        <v>795</v>
      </c>
      <c r="C21" s="1137" t="s">
        <v>2170</v>
      </c>
      <c r="D21" s="1142">
        <f>Income!D93</f>
        <v>225280</v>
      </c>
      <c r="E21" s="1137"/>
      <c r="F21" s="1142"/>
      <c r="G21" s="1137"/>
      <c r="H21" s="1142">
        <f t="shared" si="0"/>
        <v>225280</v>
      </c>
      <c r="I21" s="1137"/>
      <c r="J21" s="1142"/>
      <c r="K21" s="1137"/>
      <c r="L21" s="1142">
        <f t="shared" si="1"/>
        <v>225280</v>
      </c>
      <c r="M21" s="1137"/>
      <c r="N21" s="1137"/>
      <c r="O21" s="1137"/>
    </row>
    <row r="22" spans="1:15">
      <c r="A22" s="1139">
        <v>13</v>
      </c>
      <c r="B22" s="1137" t="s">
        <v>2171</v>
      </c>
      <c r="C22" s="1137" t="s">
        <v>2172</v>
      </c>
      <c r="D22" s="1142">
        <f>Income!D103</f>
        <v>641317</v>
      </c>
      <c r="E22" s="1137"/>
      <c r="F22" s="1142"/>
      <c r="G22" s="1137"/>
      <c r="H22" s="1142">
        <f t="shared" si="0"/>
        <v>641317</v>
      </c>
      <c r="I22" s="1137"/>
      <c r="J22" s="1142"/>
      <c r="K22" s="1137"/>
      <c r="L22" s="1142">
        <f t="shared" si="1"/>
        <v>641317</v>
      </c>
      <c r="M22" s="1137"/>
      <c r="N22" s="1137"/>
      <c r="O22" s="1137"/>
    </row>
    <row r="23" spans="1:15">
      <c r="A23" s="1139">
        <v>14</v>
      </c>
      <c r="B23" s="1137" t="s">
        <v>2173</v>
      </c>
      <c r="C23" s="1137" t="s">
        <v>2174</v>
      </c>
      <c r="D23" s="1142">
        <f>Income!D121</f>
        <v>10821</v>
      </c>
      <c r="E23" s="1137"/>
      <c r="F23" s="1142"/>
      <c r="G23" s="1137"/>
      <c r="H23" s="1142">
        <f t="shared" si="0"/>
        <v>10821</v>
      </c>
      <c r="I23" s="1137"/>
      <c r="J23" s="1142"/>
      <c r="K23" s="1137"/>
      <c r="L23" s="1142">
        <f t="shared" si="1"/>
        <v>10821</v>
      </c>
      <c r="M23" s="1137"/>
      <c r="N23" s="1137"/>
      <c r="O23" s="1137"/>
    </row>
    <row r="24" spans="1:15">
      <c r="A24" s="1139">
        <v>15</v>
      </c>
      <c r="B24" s="1137" t="s">
        <v>2175</v>
      </c>
      <c r="C24" s="1137" t="s">
        <v>1825</v>
      </c>
      <c r="D24" s="1142">
        <f>Income!D138</f>
        <v>505636</v>
      </c>
      <c r="E24" s="1137"/>
      <c r="F24" s="1142"/>
      <c r="G24" s="1137"/>
      <c r="H24" s="1142">
        <f t="shared" si="0"/>
        <v>505636</v>
      </c>
      <c r="I24" s="1137"/>
      <c r="J24" s="1142"/>
      <c r="K24" s="1137"/>
      <c r="L24" s="1142">
        <f t="shared" si="1"/>
        <v>505636</v>
      </c>
      <c r="M24" s="1137"/>
      <c r="N24" s="1137"/>
      <c r="O24" s="1137"/>
    </row>
    <row r="25" spans="1:15">
      <c r="A25" s="1139">
        <v>16</v>
      </c>
      <c r="B25" s="1137" t="s">
        <v>1826</v>
      </c>
      <c r="C25" s="1137" t="s">
        <v>1827</v>
      </c>
      <c r="D25" s="1142">
        <f>Income!D155</f>
        <v>1512018</v>
      </c>
      <c r="E25" s="1137"/>
      <c r="F25" s="1142"/>
      <c r="G25" s="1137"/>
      <c r="H25" s="1142">
        <f t="shared" si="0"/>
        <v>1512018</v>
      </c>
      <c r="I25" s="1137"/>
      <c r="J25" s="1142"/>
      <c r="K25" s="1137"/>
      <c r="L25" s="1142">
        <f t="shared" si="1"/>
        <v>1512018</v>
      </c>
      <c r="M25" s="1137"/>
      <c r="N25" s="1137"/>
      <c r="O25" s="1137"/>
    </row>
    <row r="26" spans="1:15">
      <c r="A26" s="1139" t="s">
        <v>1828</v>
      </c>
      <c r="B26" s="1137" t="s">
        <v>1829</v>
      </c>
      <c r="C26" s="1137" t="s">
        <v>1830</v>
      </c>
      <c r="D26" s="1142">
        <f>Income!D198</f>
        <v>14305</v>
      </c>
      <c r="E26" s="1137"/>
      <c r="F26" s="1142"/>
      <c r="G26" s="1137"/>
      <c r="H26" s="1142">
        <f t="shared" si="0"/>
        <v>14305</v>
      </c>
      <c r="I26" s="1137"/>
      <c r="J26" s="1142"/>
      <c r="K26" s="1137"/>
      <c r="L26" s="1142"/>
      <c r="M26" s="1137"/>
      <c r="N26" s="1137"/>
      <c r="O26" s="1137"/>
    </row>
    <row r="27" spans="1:15">
      <c r="A27" s="1139">
        <v>17</v>
      </c>
      <c r="B27" s="1137" t="s">
        <v>1831</v>
      </c>
      <c r="C27" s="1137" t="s">
        <v>1832</v>
      </c>
      <c r="D27" s="1142">
        <f>'106'!E11</f>
        <v>745895</v>
      </c>
      <c r="E27" s="1137"/>
      <c r="F27" s="1142"/>
      <c r="G27" s="1137"/>
      <c r="H27" s="1142">
        <f t="shared" si="0"/>
        <v>745895</v>
      </c>
      <c r="I27" s="1137"/>
      <c r="J27" s="1142"/>
      <c r="K27" s="1137"/>
      <c r="L27" s="1142">
        <f>H27+J27</f>
        <v>745895</v>
      </c>
      <c r="M27" s="1137"/>
      <c r="N27" s="1137"/>
      <c r="O27" s="1137"/>
    </row>
    <row r="28" spans="1:15">
      <c r="A28" s="1139">
        <v>18</v>
      </c>
      <c r="B28" s="1137" t="s">
        <v>1833</v>
      </c>
      <c r="C28" s="1137" t="s">
        <v>1834</v>
      </c>
      <c r="D28" s="1142">
        <f>'106'!E12</f>
        <v>8633</v>
      </c>
      <c r="E28" s="1137"/>
      <c r="F28" s="1142"/>
      <c r="G28" s="1137"/>
      <c r="H28" s="1142">
        <f t="shared" si="0"/>
        <v>8633</v>
      </c>
      <c r="I28" s="1137"/>
      <c r="J28" s="1142">
        <f>F183</f>
        <v>143.25639373042489</v>
      </c>
      <c r="K28" s="1137"/>
      <c r="L28" s="1142">
        <f>H28+J28</f>
        <v>8776.2563937304258</v>
      </c>
      <c r="M28" s="1137"/>
      <c r="N28" s="1137"/>
      <c r="O28" s="1137"/>
    </row>
    <row r="29" spans="1:15">
      <c r="A29" s="1139">
        <v>19</v>
      </c>
      <c r="B29" s="1146" t="s">
        <v>1835</v>
      </c>
      <c r="C29" s="1143"/>
      <c r="D29" s="1145"/>
      <c r="E29" s="1137"/>
      <c r="F29" s="1142"/>
      <c r="G29" s="1137"/>
      <c r="H29" s="1142">
        <f t="shared" si="0"/>
        <v>0</v>
      </c>
      <c r="I29" s="1137"/>
      <c r="J29" s="1142"/>
      <c r="K29" s="1137"/>
      <c r="L29" s="1142">
        <f>H29+J29</f>
        <v>0</v>
      </c>
      <c r="M29" s="1137"/>
      <c r="N29" s="1137"/>
      <c r="O29" s="1137"/>
    </row>
    <row r="30" spans="1:15">
      <c r="A30" s="1139">
        <v>20</v>
      </c>
      <c r="B30" s="1137" t="s">
        <v>1544</v>
      </c>
      <c r="C30" s="1137" t="s">
        <v>1543</v>
      </c>
      <c r="D30" s="1142">
        <f>'106'!E46</f>
        <v>518103</v>
      </c>
      <c r="E30" s="1137"/>
      <c r="F30" s="1142"/>
      <c r="G30" s="1137"/>
      <c r="H30" s="1142">
        <f t="shared" si="0"/>
        <v>518103</v>
      </c>
      <c r="I30" s="1137"/>
      <c r="J30" s="1142"/>
      <c r="K30" s="1137"/>
      <c r="L30" s="1142">
        <f>H30+J30</f>
        <v>518103</v>
      </c>
      <c r="M30" s="1137"/>
      <c r="N30" s="1137"/>
      <c r="O30" s="1137"/>
    </row>
    <row r="31" spans="1:15">
      <c r="A31" s="1139">
        <v>21</v>
      </c>
      <c r="B31" s="1143" t="s">
        <v>1545</v>
      </c>
      <c r="C31" s="1143"/>
      <c r="D31" s="1145"/>
      <c r="E31" s="1137"/>
      <c r="F31" s="1142"/>
      <c r="G31" s="1137"/>
      <c r="H31" s="1142">
        <f t="shared" si="0"/>
        <v>0</v>
      </c>
      <c r="I31" s="1137"/>
      <c r="J31" s="1142"/>
      <c r="K31" s="1137"/>
      <c r="L31" s="1142">
        <f>H31+J31</f>
        <v>0</v>
      </c>
      <c r="M31" s="1137"/>
      <c r="N31" s="1137"/>
      <c r="O31" s="1137"/>
    </row>
    <row r="32" spans="1:15">
      <c r="A32" s="1139">
        <v>22</v>
      </c>
      <c r="B32" s="1139" t="s">
        <v>1836</v>
      </c>
      <c r="C32" s="1143" t="s">
        <v>1837</v>
      </c>
      <c r="D32" s="1144">
        <f>SUM(D15:D31)</f>
        <v>24406588</v>
      </c>
      <c r="E32" s="1137"/>
      <c r="F32" s="1144">
        <f>SUM(F15:F31)</f>
        <v>0</v>
      </c>
      <c r="G32" s="1137"/>
      <c r="H32" s="1144">
        <f>SUM(H15:H31)</f>
        <v>24406588</v>
      </c>
      <c r="I32" s="1137"/>
      <c r="J32" s="1144">
        <f>SUM(J15:J31)</f>
        <v>143.25639373042489</v>
      </c>
      <c r="K32" s="1137"/>
      <c r="L32" s="1144">
        <f>SUM(L15:L31)</f>
        <v>24392426.256393731</v>
      </c>
      <c r="M32" s="1137"/>
      <c r="N32" s="1137"/>
      <c r="O32" s="1137"/>
    </row>
    <row r="33" spans="1:15">
      <c r="A33" s="1139">
        <v>23</v>
      </c>
      <c r="B33" s="1137"/>
      <c r="C33" s="1137"/>
      <c r="D33" s="1142"/>
      <c r="E33" s="1137"/>
      <c r="F33" s="1142"/>
      <c r="G33" s="1137"/>
      <c r="H33" s="1142"/>
      <c r="I33" s="1137"/>
      <c r="J33" s="1142"/>
      <c r="K33" s="1137"/>
      <c r="L33" s="1142"/>
      <c r="M33" s="1137"/>
      <c r="N33" s="1137"/>
      <c r="O33" s="1137"/>
    </row>
    <row r="34" spans="1:15">
      <c r="A34" s="1139">
        <v>24</v>
      </c>
      <c r="B34" s="1139" t="s">
        <v>1838</v>
      </c>
      <c r="C34" s="1143" t="s">
        <v>1839</v>
      </c>
      <c r="D34" s="1142">
        <f>D13-D32</f>
        <v>876712.4299999997</v>
      </c>
      <c r="E34" s="1137"/>
      <c r="F34" s="1142">
        <f>F13-F32</f>
        <v>0</v>
      </c>
      <c r="G34" s="1142"/>
      <c r="H34" s="1142">
        <f>H13-H32</f>
        <v>876712.4299999997</v>
      </c>
      <c r="I34" s="1137"/>
      <c r="J34" s="1142">
        <f>J13-J32</f>
        <v>418694.02375000017</v>
      </c>
      <c r="K34" s="1137"/>
      <c r="L34" s="1142">
        <f>L13-L32</f>
        <v>1309711.4537499994</v>
      </c>
      <c r="M34" s="1137"/>
      <c r="N34" s="1137"/>
      <c r="O34" s="1137"/>
    </row>
    <row r="35" spans="1:15">
      <c r="A35" s="1139">
        <v>25</v>
      </c>
      <c r="B35" s="1137"/>
      <c r="C35" s="1137"/>
      <c r="D35" s="1142"/>
      <c r="E35" s="1137"/>
      <c r="F35" s="1142"/>
      <c r="G35" s="1137"/>
      <c r="H35" s="1142"/>
      <c r="I35" s="1137"/>
      <c r="J35" s="1142"/>
      <c r="K35" s="1137"/>
      <c r="L35" s="1142"/>
      <c r="M35" s="1137"/>
      <c r="N35" s="1137"/>
      <c r="O35" s="1137"/>
    </row>
    <row r="36" spans="1:15">
      <c r="A36" s="1139">
        <v>26</v>
      </c>
      <c r="B36" s="1137" t="s">
        <v>1840</v>
      </c>
      <c r="C36" s="1137" t="s">
        <v>1841</v>
      </c>
      <c r="D36" s="1147">
        <f>'106'!E19+'106'!E29</f>
        <v>0</v>
      </c>
      <c r="E36" s="1137"/>
      <c r="F36" s="1147"/>
      <c r="G36" s="1142"/>
      <c r="H36" s="1147">
        <f>D36+F36</f>
        <v>0</v>
      </c>
      <c r="I36" s="1137"/>
      <c r="J36" s="1147"/>
      <c r="K36" s="1137"/>
      <c r="L36" s="1147">
        <f>H36+J36</f>
        <v>0</v>
      </c>
      <c r="M36" s="1137"/>
      <c r="N36" s="1137"/>
      <c r="O36" s="1137"/>
    </row>
    <row r="37" spans="1:15">
      <c r="A37" s="1139">
        <v>27</v>
      </c>
      <c r="B37" s="1137"/>
      <c r="C37" s="1137"/>
      <c r="D37" s="1145"/>
      <c r="E37" s="1137"/>
      <c r="F37" s="1142"/>
      <c r="G37" s="1137"/>
      <c r="H37" s="1137"/>
      <c r="I37" s="1137"/>
      <c r="J37" s="1142"/>
      <c r="K37" s="1137"/>
      <c r="L37" s="1137"/>
      <c r="M37" s="1137"/>
      <c r="N37" s="1137"/>
      <c r="O37" s="1137"/>
    </row>
    <row r="38" spans="1:15" ht="15.75" thickBot="1">
      <c r="A38" s="1139">
        <v>28</v>
      </c>
      <c r="B38" s="1139" t="s">
        <v>1842</v>
      </c>
      <c r="C38" s="1143" t="s">
        <v>1843</v>
      </c>
      <c r="D38" s="1148">
        <f>D34+D36</f>
        <v>876712.4299999997</v>
      </c>
      <c r="E38" s="1141"/>
      <c r="F38" s="1148">
        <f>F34+F36</f>
        <v>0</v>
      </c>
      <c r="G38" s="1141"/>
      <c r="H38" s="1148">
        <f>H34+H36</f>
        <v>876712.4299999997</v>
      </c>
      <c r="I38" s="1141"/>
      <c r="J38" s="1148">
        <f>J34+J36</f>
        <v>418694.02375000017</v>
      </c>
      <c r="K38" s="1141"/>
      <c r="L38" s="1148">
        <f>L34+L36</f>
        <v>1309711.4537499994</v>
      </c>
      <c r="M38" s="1137"/>
      <c r="N38" s="1137"/>
      <c r="O38" s="1137"/>
    </row>
    <row r="39" spans="1:15" ht="15.75" thickTop="1">
      <c r="A39" s="1139">
        <v>29</v>
      </c>
      <c r="B39" s="1137"/>
      <c r="C39" s="1137"/>
      <c r="D39" s="1145"/>
      <c r="E39" s="1137"/>
      <c r="F39" s="1137"/>
      <c r="G39" s="1137"/>
      <c r="H39" s="1137"/>
      <c r="I39" s="1137"/>
      <c r="J39" s="1137"/>
      <c r="K39" s="1137"/>
      <c r="L39" s="1137"/>
      <c r="M39" s="1137"/>
      <c r="N39" s="1137"/>
      <c r="O39" s="1137"/>
    </row>
    <row r="40" spans="1:15" ht="15.75" thickBot="1">
      <c r="A40" s="1139">
        <v>30</v>
      </c>
      <c r="B40" s="1137" t="s">
        <v>1844</v>
      </c>
      <c r="C40" s="1137" t="s">
        <v>1845</v>
      </c>
      <c r="D40" s="1148">
        <f>D80</f>
        <v>28786810.083333332</v>
      </c>
      <c r="E40" s="1141"/>
      <c r="F40" s="1148">
        <f>F80</f>
        <v>0</v>
      </c>
      <c r="G40" s="1141"/>
      <c r="H40" s="1148">
        <f>H80</f>
        <v>28786810.083333332</v>
      </c>
      <c r="I40" s="1141"/>
      <c r="J40" s="1148">
        <f>J80</f>
        <v>0</v>
      </c>
      <c r="K40" s="1141"/>
      <c r="L40" s="1148">
        <f>L80</f>
        <v>28786810.083333332</v>
      </c>
      <c r="M40" s="1137"/>
      <c r="N40" s="1137"/>
      <c r="O40" s="1137"/>
    </row>
    <row r="41" spans="1:15" ht="15.75" thickTop="1">
      <c r="A41" s="1139">
        <v>31</v>
      </c>
      <c r="B41" s="1137"/>
      <c r="C41" s="1137"/>
      <c r="D41" s="1137"/>
      <c r="E41" s="1137"/>
      <c r="F41" s="1137"/>
      <c r="G41" s="1137"/>
      <c r="H41" s="1137"/>
      <c r="I41" s="1137"/>
      <c r="J41" s="1137"/>
      <c r="K41" s="1137"/>
      <c r="L41" s="1137"/>
      <c r="M41" s="1137"/>
      <c r="N41" s="1137"/>
      <c r="O41" s="1137"/>
    </row>
    <row r="42" spans="1:15" ht="15.75" thickBot="1">
      <c r="A42" s="1139">
        <v>32</v>
      </c>
      <c r="B42" s="1137" t="s">
        <v>1846</v>
      </c>
      <c r="C42" s="1137" t="s">
        <v>1847</v>
      </c>
      <c r="D42" s="1149">
        <f>IF(ISERR(D38/D40)," ",D38/D40)</f>
        <v>3.0455351859481956E-2</v>
      </c>
      <c r="E42" s="1150"/>
      <c r="F42" s="1150"/>
      <c r="G42" s="1150"/>
      <c r="H42" s="1149">
        <f>IF(ISERR(H38/H40)," ",H38/H40)</f>
        <v>3.0455351859481956E-2</v>
      </c>
      <c r="I42" s="1150"/>
      <c r="J42" s="1150"/>
      <c r="K42" s="1150"/>
      <c r="L42" s="1149">
        <v>4.4999999999999998E-2</v>
      </c>
      <c r="M42" s="1137"/>
      <c r="N42" s="1137"/>
      <c r="O42" s="1137"/>
    </row>
    <row r="43" spans="1:15" ht="15.75" thickTop="1">
      <c r="A43" s="1139">
        <v>33</v>
      </c>
      <c r="B43" s="1137"/>
      <c r="C43" s="1137"/>
      <c r="D43" s="1137"/>
      <c r="E43" s="1137"/>
      <c r="F43" s="1137"/>
      <c r="G43" s="1137"/>
      <c r="H43" s="1137"/>
      <c r="I43" s="1137"/>
      <c r="J43" s="1137"/>
      <c r="K43" s="1137"/>
      <c r="L43" s="1137"/>
      <c r="M43" s="1137"/>
      <c r="N43" s="1137"/>
      <c r="O43" s="1137"/>
    </row>
    <row r="44" spans="1:15" ht="15.75" thickBot="1">
      <c r="A44" s="1139">
        <v>34</v>
      </c>
      <c r="B44" s="1137" t="s">
        <v>1848</v>
      </c>
      <c r="C44" s="1137" t="s">
        <v>1849</v>
      </c>
      <c r="D44" s="1149">
        <f>H126</f>
        <v>3.0254287110258966E-2</v>
      </c>
      <c r="E44" s="1137"/>
      <c r="F44" s="1137"/>
      <c r="G44" s="1137"/>
      <c r="H44" s="1149">
        <f>H138</f>
        <v>3.0254287110258966E-2</v>
      </c>
      <c r="I44" s="1137"/>
      <c r="J44" s="1137"/>
      <c r="K44" s="1137"/>
      <c r="L44" s="1149">
        <f>H150</f>
        <v>4.871821590291741E-2</v>
      </c>
      <c r="M44" s="1137"/>
      <c r="N44" s="1137"/>
      <c r="O44" s="1137"/>
    </row>
    <row r="45" spans="1:15" ht="15.75" thickTop="1">
      <c r="A45" s="1137"/>
      <c r="B45" s="1137"/>
      <c r="C45" s="1137"/>
      <c r="D45" s="1137"/>
      <c r="E45" s="1137"/>
      <c r="F45" s="1137"/>
      <c r="G45" s="1137"/>
      <c r="H45" s="1137"/>
      <c r="I45" s="1137"/>
      <c r="J45" s="1137"/>
      <c r="K45" s="1137"/>
      <c r="L45" s="1137"/>
      <c r="M45" s="1137"/>
      <c r="N45" s="1137"/>
      <c r="O45" s="1137"/>
    </row>
    <row r="46" spans="1:15">
      <c r="A46" s="1137"/>
      <c r="B46" s="1137" t="s">
        <v>381</v>
      </c>
      <c r="C46" s="1137"/>
      <c r="D46" s="1137"/>
      <c r="E46" s="1137"/>
      <c r="F46" s="1137"/>
      <c r="G46" s="1137"/>
      <c r="H46" s="1137"/>
      <c r="I46" s="1137"/>
      <c r="J46" s="1137"/>
      <c r="K46" s="1137"/>
      <c r="L46" s="1137"/>
      <c r="M46" s="1137"/>
      <c r="N46" s="1137"/>
      <c r="O46" s="1137"/>
    </row>
    <row r="47" spans="1:15">
      <c r="A47" s="1137"/>
      <c r="B47" s="1137"/>
      <c r="C47" s="1137"/>
      <c r="D47" s="1137"/>
      <c r="E47" s="1137"/>
      <c r="F47" s="1137"/>
      <c r="G47" s="1137"/>
      <c r="H47" s="1137"/>
      <c r="I47" s="1137"/>
      <c r="J47" s="1137"/>
      <c r="K47" s="1137"/>
      <c r="L47" s="1137"/>
      <c r="M47" s="1137"/>
      <c r="N47" s="1137"/>
      <c r="O47" s="1137"/>
    </row>
    <row r="48" spans="1:15">
      <c r="A48" s="1137"/>
      <c r="B48" s="1138" t="str">
        <f>B1</f>
        <v>Village of Fairport</v>
      </c>
      <c r="C48" s="1138"/>
      <c r="D48" s="1138"/>
      <c r="E48" s="1138"/>
      <c r="F48" s="1138"/>
      <c r="G48" s="1138"/>
      <c r="H48" s="1138"/>
      <c r="I48" s="1138"/>
      <c r="J48" s="1138"/>
      <c r="K48" s="1138"/>
      <c r="L48" s="1138" t="s">
        <v>1850</v>
      </c>
      <c r="M48" s="1137"/>
      <c r="N48" s="1137"/>
      <c r="O48" s="1137"/>
    </row>
    <row r="49" spans="1:15">
      <c r="A49" s="1137"/>
      <c r="B49" s="1138" t="s">
        <v>768</v>
      </c>
      <c r="C49" s="1138"/>
      <c r="D49" s="1138"/>
      <c r="E49" s="1138"/>
      <c r="F49" s="1138"/>
      <c r="G49" s="1138"/>
      <c r="H49" s="1138"/>
      <c r="I49" s="1138"/>
      <c r="J49" s="1138"/>
      <c r="K49" s="1138"/>
      <c r="L49" s="1138"/>
      <c r="M49" s="1137"/>
      <c r="N49" s="1137"/>
      <c r="O49" s="1137"/>
    </row>
    <row r="50" spans="1:15">
      <c r="A50" s="1137"/>
      <c r="B50" s="1138" t="s">
        <v>1844</v>
      </c>
      <c r="C50" s="1138"/>
      <c r="D50" s="1138"/>
      <c r="E50" s="1138"/>
      <c r="F50" s="1138"/>
      <c r="G50" s="1138"/>
      <c r="H50" s="1138"/>
      <c r="I50" s="1138"/>
      <c r="J50" s="1138"/>
      <c r="K50" s="1138"/>
      <c r="L50" s="1138"/>
      <c r="M50" s="1137"/>
      <c r="N50" s="1137"/>
      <c r="O50" s="1137"/>
    </row>
    <row r="51" spans="1:15">
      <c r="A51" s="1137"/>
      <c r="B51" s="1138" t="s">
        <v>770</v>
      </c>
      <c r="C51" s="1138"/>
      <c r="D51" s="1138"/>
      <c r="E51" s="1138"/>
      <c r="F51" s="1138"/>
      <c r="G51" s="1138"/>
      <c r="H51" s="1138"/>
      <c r="I51" s="1138"/>
      <c r="J51" s="1138"/>
      <c r="K51" s="1138"/>
      <c r="L51" s="1138"/>
      <c r="M51" s="1137"/>
      <c r="N51" s="1137"/>
      <c r="O51" s="1137"/>
    </row>
    <row r="52" spans="1:15">
      <c r="A52" s="1137"/>
      <c r="B52" s="1138"/>
      <c r="C52" s="1138"/>
      <c r="D52" s="1138"/>
      <c r="E52" s="1138"/>
      <c r="F52" s="1138"/>
      <c r="G52" s="1138"/>
      <c r="H52" s="1138"/>
      <c r="I52" s="1138"/>
      <c r="J52" s="1138"/>
      <c r="K52" s="1138"/>
      <c r="L52" s="1138"/>
      <c r="M52" s="1137"/>
      <c r="N52" s="1137"/>
      <c r="O52" s="1137"/>
    </row>
    <row r="53" spans="1:15">
      <c r="A53" s="1137"/>
      <c r="B53" s="1138"/>
      <c r="C53" s="1138"/>
      <c r="D53" s="1138"/>
      <c r="E53" s="1138"/>
      <c r="F53" s="1138"/>
      <c r="G53" s="1138"/>
      <c r="H53" s="1138"/>
      <c r="I53" s="1138"/>
      <c r="J53" s="1138"/>
      <c r="K53" s="1138"/>
      <c r="L53" s="1138"/>
      <c r="M53" s="1137"/>
      <c r="N53" s="1137"/>
      <c r="O53" s="1137"/>
    </row>
    <row r="54" spans="1:15">
      <c r="A54" s="1137"/>
      <c r="B54" s="1139"/>
      <c r="C54" s="1139"/>
      <c r="D54" s="1137"/>
      <c r="E54" s="1137"/>
      <c r="F54" s="1137"/>
      <c r="G54" s="1137"/>
      <c r="H54" s="1137"/>
      <c r="I54" s="1137"/>
      <c r="J54" s="1137"/>
      <c r="K54" s="1137"/>
      <c r="L54" s="1137"/>
      <c r="M54" s="1137"/>
      <c r="N54" s="1137"/>
      <c r="O54" s="1137"/>
    </row>
    <row r="55" spans="1:15">
      <c r="A55" s="1137"/>
      <c r="B55" s="1137"/>
      <c r="C55" s="1137"/>
      <c r="D55" s="1139" t="s">
        <v>1574</v>
      </c>
      <c r="E55" s="1139"/>
      <c r="F55" s="1139" t="s">
        <v>1575</v>
      </c>
      <c r="G55" s="1139"/>
      <c r="H55" s="1139" t="s">
        <v>1576</v>
      </c>
      <c r="I55" s="1137"/>
      <c r="J55" s="1139" t="s">
        <v>1577</v>
      </c>
      <c r="K55" s="1137"/>
      <c r="L55" s="1139" t="s">
        <v>1578</v>
      </c>
      <c r="M55" s="1137"/>
      <c r="N55" s="1137"/>
      <c r="O55" s="1137"/>
    </row>
    <row r="56" spans="1:15">
      <c r="A56" s="1137"/>
      <c r="B56" s="1137"/>
      <c r="C56" s="1137"/>
      <c r="D56" s="1139"/>
      <c r="E56" s="1139"/>
      <c r="F56" s="1139"/>
      <c r="G56" s="1139"/>
      <c r="H56" s="1137"/>
      <c r="I56" s="1139"/>
      <c r="J56" s="1139"/>
      <c r="K56" s="1139"/>
      <c r="L56" s="1139" t="s">
        <v>771</v>
      </c>
      <c r="M56" s="1137"/>
      <c r="N56" s="1137"/>
      <c r="O56" s="1137"/>
    </row>
    <row r="57" spans="1:15">
      <c r="A57" s="1137"/>
      <c r="B57" s="1137"/>
      <c r="C57" s="1137"/>
      <c r="D57" s="1139" t="s">
        <v>772</v>
      </c>
      <c r="E57" s="1139"/>
      <c r="F57" s="1139"/>
      <c r="G57" s="1139"/>
      <c r="H57" s="1139" t="s">
        <v>773</v>
      </c>
      <c r="I57" s="1139"/>
      <c r="J57" s="1139" t="s">
        <v>774</v>
      </c>
      <c r="K57" s="1139"/>
      <c r="L57" s="1139" t="s">
        <v>774</v>
      </c>
      <c r="M57" s="1137"/>
      <c r="N57" s="1137"/>
      <c r="O57" s="1137"/>
    </row>
    <row r="58" spans="1:15">
      <c r="A58" s="1137"/>
      <c r="B58" s="1137"/>
      <c r="C58" s="1146" t="s">
        <v>775</v>
      </c>
      <c r="D58" s="1140" t="s">
        <v>206</v>
      </c>
      <c r="E58" s="1140"/>
      <c r="F58" s="1140" t="s">
        <v>2099</v>
      </c>
      <c r="G58" s="1140"/>
      <c r="H58" s="1140" t="s">
        <v>206</v>
      </c>
      <c r="I58" s="1140"/>
      <c r="J58" s="1140" t="s">
        <v>776</v>
      </c>
      <c r="K58" s="1140"/>
      <c r="L58" s="1140" t="s">
        <v>776</v>
      </c>
      <c r="M58" s="1137"/>
      <c r="N58" s="1137"/>
      <c r="O58" s="1137"/>
    </row>
    <row r="59" spans="1:15">
      <c r="A59" s="1139">
        <v>35</v>
      </c>
      <c r="B59" s="1137" t="s">
        <v>1851</v>
      </c>
      <c r="C59" s="1137" t="s">
        <v>1852</v>
      </c>
      <c r="D59" s="1141">
        <f>RB!H15</f>
        <v>48565330</v>
      </c>
      <c r="E59" s="1141"/>
      <c r="F59" s="1141"/>
      <c r="G59" s="1141"/>
      <c r="H59" s="1141">
        <f>D59+F59</f>
        <v>48565330</v>
      </c>
      <c r="I59" s="1141"/>
      <c r="J59" s="1141"/>
      <c r="K59" s="1141"/>
      <c r="L59" s="1141">
        <f>H59+J59</f>
        <v>48565330</v>
      </c>
      <c r="M59" s="1137"/>
      <c r="N59" s="1137"/>
      <c r="O59" s="1137"/>
    </row>
    <row r="60" spans="1:15">
      <c r="A60" s="1139">
        <v>36</v>
      </c>
      <c r="B60" s="1137" t="s">
        <v>55</v>
      </c>
      <c r="C60" s="1137" t="s">
        <v>1853</v>
      </c>
      <c r="D60" s="1142">
        <f>RB!H18</f>
        <v>68108</v>
      </c>
      <c r="E60" s="1137"/>
      <c r="F60" s="1142"/>
      <c r="G60" s="1137"/>
      <c r="H60" s="1142">
        <f>D60+F60</f>
        <v>68108</v>
      </c>
      <c r="I60" s="1137"/>
      <c r="J60" s="1142"/>
      <c r="K60" s="1137"/>
      <c r="L60" s="1142">
        <f>H60+J60</f>
        <v>68108</v>
      </c>
      <c r="M60" s="1137"/>
      <c r="N60" s="1137"/>
      <c r="O60" s="1137"/>
    </row>
    <row r="61" spans="1:15">
      <c r="A61" s="1139">
        <v>37</v>
      </c>
      <c r="B61" s="1137" t="s">
        <v>1854</v>
      </c>
      <c r="C61" s="1137" t="s">
        <v>1855</v>
      </c>
      <c r="D61" s="1151">
        <f>D59+D60</f>
        <v>48633438</v>
      </c>
      <c r="E61" s="1137"/>
      <c r="F61" s="1151">
        <f>F59+F60</f>
        <v>0</v>
      </c>
      <c r="G61" s="1137"/>
      <c r="H61" s="1151">
        <f>H59+H60</f>
        <v>48633438</v>
      </c>
      <c r="I61" s="1137"/>
      <c r="J61" s="1151">
        <f>J59+J60</f>
        <v>0</v>
      </c>
      <c r="K61" s="1137"/>
      <c r="L61" s="1151">
        <f>L59+L60</f>
        <v>48633438</v>
      </c>
      <c r="M61" s="1137"/>
      <c r="N61" s="1137"/>
      <c r="O61" s="1137"/>
    </row>
    <row r="62" spans="1:15">
      <c r="A62" s="1139">
        <v>38</v>
      </c>
      <c r="B62" s="1137"/>
      <c r="C62" s="1137"/>
      <c r="D62" s="1142"/>
      <c r="E62" s="1137"/>
      <c r="F62" s="1142"/>
      <c r="G62" s="1137"/>
      <c r="H62" s="1142"/>
      <c r="I62" s="1137"/>
      <c r="J62" s="1142"/>
      <c r="K62" s="1137"/>
      <c r="L62" s="1142"/>
      <c r="M62" s="1137"/>
      <c r="N62" s="1137"/>
      <c r="O62" s="1137"/>
    </row>
    <row r="63" spans="1:15">
      <c r="A63" s="1139">
        <v>39</v>
      </c>
      <c r="B63" s="1137" t="s">
        <v>1856</v>
      </c>
      <c r="C63" s="1137" t="s">
        <v>1857</v>
      </c>
      <c r="D63" s="1142">
        <f>-RB!H24</f>
        <v>-19590678</v>
      </c>
      <c r="E63" s="1137"/>
      <c r="F63" s="1142"/>
      <c r="G63" s="1137"/>
      <c r="H63" s="1142">
        <f>D63+F63</f>
        <v>-19590678</v>
      </c>
      <c r="I63" s="1137"/>
      <c r="J63" s="1142"/>
      <c r="K63" s="1137"/>
      <c r="L63" s="1142">
        <f>H63+J63</f>
        <v>-19590678</v>
      </c>
      <c r="M63" s="1137"/>
      <c r="N63" s="1137"/>
      <c r="O63" s="1137"/>
    </row>
    <row r="64" spans="1:15">
      <c r="A64" s="1139">
        <v>40</v>
      </c>
      <c r="B64" s="1137"/>
      <c r="C64" s="1137"/>
      <c r="D64" s="1142"/>
      <c r="E64" s="1137"/>
      <c r="F64" s="1142"/>
      <c r="G64" s="1137"/>
      <c r="H64" s="1142"/>
      <c r="I64" s="1137"/>
      <c r="J64" s="1142"/>
      <c r="K64" s="1137"/>
      <c r="L64" s="1142"/>
      <c r="M64" s="1137"/>
      <c r="N64" s="1137"/>
      <c r="O64" s="1137"/>
    </row>
    <row r="65" spans="1:15">
      <c r="A65" s="1139">
        <v>41</v>
      </c>
      <c r="B65" s="1137" t="s">
        <v>1858</v>
      </c>
      <c r="C65" s="1137" t="s">
        <v>1859</v>
      </c>
      <c r="D65" s="1147">
        <f>-RB!H27</f>
        <v>-4009800</v>
      </c>
      <c r="E65" s="1137"/>
      <c r="F65" s="1147"/>
      <c r="G65" s="1137"/>
      <c r="H65" s="1147">
        <f>D65+F65</f>
        <v>-4009800</v>
      </c>
      <c r="I65" s="1137"/>
      <c r="J65" s="1147"/>
      <c r="K65" s="1137"/>
      <c r="L65" s="1147">
        <f>H65+J65</f>
        <v>-4009800</v>
      </c>
      <c r="M65" s="1137"/>
      <c r="N65" s="1137"/>
      <c r="O65" s="1137"/>
    </row>
    <row r="66" spans="1:15">
      <c r="A66" s="1139">
        <v>42</v>
      </c>
      <c r="B66" s="1137"/>
      <c r="C66" s="1137"/>
      <c r="D66" s="1142"/>
      <c r="E66" s="1137"/>
      <c r="F66" s="1142"/>
      <c r="G66" s="1137"/>
      <c r="H66" s="1142"/>
      <c r="I66" s="1137"/>
      <c r="J66" s="1142"/>
      <c r="K66" s="1137"/>
      <c r="L66" s="1142"/>
      <c r="M66" s="1137"/>
      <c r="N66" s="1137"/>
      <c r="O66" s="1137"/>
    </row>
    <row r="67" spans="1:15">
      <c r="A67" s="1139">
        <v>43</v>
      </c>
      <c r="B67" s="1137" t="s">
        <v>1239</v>
      </c>
      <c r="C67" s="1137" t="s">
        <v>1240</v>
      </c>
      <c r="D67" s="1142">
        <f>SUM(D61:D65)</f>
        <v>25032960</v>
      </c>
      <c r="E67" s="1137"/>
      <c r="F67" s="1142">
        <f>SUM(F61:F65)</f>
        <v>0</v>
      </c>
      <c r="G67" s="1137"/>
      <c r="H67" s="1142">
        <f>SUM(H61:H65)</f>
        <v>25032960</v>
      </c>
      <c r="I67" s="1137"/>
      <c r="J67" s="1142">
        <f>SUM(J61:J65)</f>
        <v>0</v>
      </c>
      <c r="K67" s="1137"/>
      <c r="L67" s="1142">
        <f>SUM(L61:L65)</f>
        <v>25032960</v>
      </c>
      <c r="M67" s="1137"/>
      <c r="N67" s="1137"/>
      <c r="O67" s="1137"/>
    </row>
    <row r="68" spans="1:15">
      <c r="A68" s="1139">
        <v>44</v>
      </c>
      <c r="B68" s="1137"/>
      <c r="C68" s="1137"/>
      <c r="D68" s="1142"/>
      <c r="E68" s="1137"/>
      <c r="F68" s="1142"/>
      <c r="G68" s="1137"/>
      <c r="H68" s="1142"/>
      <c r="I68" s="1137"/>
      <c r="J68" s="1142"/>
      <c r="K68" s="1137"/>
      <c r="L68" s="1142"/>
      <c r="M68" s="1137"/>
      <c r="N68" s="1137"/>
      <c r="O68" s="1137"/>
    </row>
    <row r="69" spans="1:15">
      <c r="A69" s="1139">
        <v>45</v>
      </c>
      <c r="B69" s="1137" t="s">
        <v>1241</v>
      </c>
      <c r="C69" s="1137" t="s">
        <v>1242</v>
      </c>
      <c r="D69" s="1142">
        <f>RB!H30</f>
        <v>1013586</v>
      </c>
      <c r="E69" s="1137"/>
      <c r="F69" s="1142"/>
      <c r="G69" s="1137"/>
      <c r="H69" s="1142">
        <f>D69+F69</f>
        <v>1013586</v>
      </c>
      <c r="I69" s="1137"/>
      <c r="J69" s="1142"/>
      <c r="K69" s="1137"/>
      <c r="L69" s="1142">
        <f>H69+J69</f>
        <v>1013586</v>
      </c>
      <c r="M69" s="1137"/>
      <c r="N69" s="1137"/>
      <c r="O69" s="1137"/>
    </row>
    <row r="70" spans="1:15">
      <c r="A70" s="1139">
        <v>46</v>
      </c>
      <c r="B70" s="1137"/>
      <c r="C70" s="1137"/>
      <c r="D70" s="1142"/>
      <c r="E70" s="1137"/>
      <c r="F70" s="1142"/>
      <c r="G70" s="1137"/>
      <c r="H70" s="1142"/>
      <c r="I70" s="1137"/>
      <c r="J70" s="1142"/>
      <c r="K70" s="1137"/>
      <c r="L70" s="1142"/>
      <c r="M70" s="1137"/>
      <c r="N70" s="1137"/>
      <c r="O70" s="1137"/>
    </row>
    <row r="71" spans="1:15">
      <c r="A71" s="1139">
        <v>47</v>
      </c>
      <c r="B71" s="1137" t="s">
        <v>1243</v>
      </c>
      <c r="C71" s="1137" t="s">
        <v>1244</v>
      </c>
      <c r="D71" s="1142">
        <f>RB!H33</f>
        <v>672833</v>
      </c>
      <c r="E71" s="1137"/>
      <c r="F71" s="1142"/>
      <c r="G71" s="1137"/>
      <c r="H71" s="1142">
        <f>D71+F71</f>
        <v>672833</v>
      </c>
      <c r="I71" s="1137"/>
      <c r="J71" s="1142"/>
      <c r="K71" s="1137"/>
      <c r="L71" s="1142">
        <f>H71+J71</f>
        <v>672833</v>
      </c>
      <c r="M71" s="1137"/>
      <c r="N71" s="1137"/>
      <c r="O71" s="1137"/>
    </row>
    <row r="72" spans="1:15">
      <c r="A72" s="1139">
        <v>48</v>
      </c>
      <c r="B72" s="1137"/>
      <c r="C72" s="1137"/>
      <c r="D72" s="1142"/>
      <c r="E72" s="1137"/>
      <c r="F72" s="1142"/>
      <c r="G72" s="1137"/>
      <c r="H72" s="1142"/>
      <c r="I72" s="1137"/>
      <c r="J72" s="1142"/>
      <c r="K72" s="1137"/>
      <c r="L72" s="1142"/>
      <c r="M72" s="1137"/>
      <c r="N72" s="1137"/>
      <c r="O72" s="1137"/>
    </row>
    <row r="73" spans="1:15">
      <c r="A73" s="1139">
        <v>49</v>
      </c>
      <c r="B73" s="1137" t="s">
        <v>1245</v>
      </c>
      <c r="C73" s="1137" t="s">
        <v>1246</v>
      </c>
      <c r="D73" s="1142">
        <f>D109</f>
        <v>2067431.0833333333</v>
      </c>
      <c r="E73" s="1137"/>
      <c r="F73" s="1142">
        <f>F109</f>
        <v>0</v>
      </c>
      <c r="G73" s="1137"/>
      <c r="H73" s="1142">
        <f>H109</f>
        <v>2067431.0833333333</v>
      </c>
      <c r="I73" s="1137"/>
      <c r="J73" s="1152" t="str">
        <f>J109</f>
        <v>N/A</v>
      </c>
      <c r="K73" s="1137"/>
      <c r="L73" s="1142">
        <f>L109</f>
        <v>2067431.0833333333</v>
      </c>
      <c r="M73" s="1137"/>
      <c r="N73" s="1137"/>
      <c r="O73" s="1137"/>
    </row>
    <row r="74" spans="1:15">
      <c r="A74" s="1139">
        <v>50</v>
      </c>
      <c r="B74" s="1137"/>
      <c r="C74" s="1137"/>
      <c r="D74" s="1142"/>
      <c r="E74" s="1137"/>
      <c r="F74" s="1142"/>
      <c r="G74" s="1137"/>
      <c r="H74" s="1142"/>
      <c r="I74" s="1137"/>
      <c r="J74" s="1142"/>
      <c r="K74" s="1137"/>
      <c r="L74" s="1142"/>
      <c r="M74" s="1137"/>
      <c r="N74" s="1137"/>
      <c r="O74" s="1137"/>
    </row>
    <row r="75" spans="1:15">
      <c r="A75" s="1139">
        <v>51</v>
      </c>
      <c r="B75" s="1146" t="s">
        <v>1835</v>
      </c>
      <c r="C75" s="1137"/>
      <c r="D75" s="1142"/>
      <c r="E75" s="1137"/>
      <c r="F75" s="1142"/>
      <c r="G75" s="1137"/>
      <c r="H75" s="1142"/>
      <c r="I75" s="1137"/>
      <c r="J75" s="1142"/>
      <c r="K75" s="1137"/>
      <c r="L75" s="1142"/>
      <c r="M75" s="1137"/>
      <c r="N75" s="1137"/>
      <c r="O75" s="1137"/>
    </row>
    <row r="76" spans="1:15">
      <c r="A76" s="1139">
        <v>52</v>
      </c>
      <c r="B76" s="1137"/>
      <c r="C76" s="1137"/>
      <c r="D76" s="1142"/>
      <c r="E76" s="1137"/>
      <c r="F76" s="1142"/>
      <c r="G76" s="1137"/>
      <c r="H76" s="1142">
        <f>D76+F76</f>
        <v>0</v>
      </c>
      <c r="I76" s="1137"/>
      <c r="J76" s="1142"/>
      <c r="K76" s="1137"/>
      <c r="L76" s="1142">
        <f>H76+J76</f>
        <v>0</v>
      </c>
      <c r="M76" s="1137"/>
      <c r="N76" s="1137"/>
      <c r="O76" s="1137"/>
    </row>
    <row r="77" spans="1:15">
      <c r="A77" s="1139">
        <v>53</v>
      </c>
      <c r="B77" s="1137"/>
      <c r="C77" s="1137"/>
      <c r="D77" s="1142"/>
      <c r="E77" s="1137"/>
      <c r="F77" s="1142"/>
      <c r="G77" s="1137"/>
      <c r="H77" s="1142">
        <f>D77+F77</f>
        <v>0</v>
      </c>
      <c r="I77" s="1137"/>
      <c r="J77" s="1142"/>
      <c r="K77" s="1137"/>
      <c r="L77" s="1142">
        <f>H77+J77</f>
        <v>0</v>
      </c>
      <c r="M77" s="1137"/>
      <c r="N77" s="1137"/>
      <c r="O77" s="1137"/>
    </row>
    <row r="78" spans="1:15">
      <c r="A78" s="1139">
        <v>54</v>
      </c>
      <c r="B78" s="1137"/>
      <c r="C78" s="1137"/>
      <c r="D78" s="1147"/>
      <c r="E78" s="1137"/>
      <c r="F78" s="1147"/>
      <c r="G78" s="1137"/>
      <c r="H78" s="1147">
        <f>D78+F78</f>
        <v>0</v>
      </c>
      <c r="I78" s="1137"/>
      <c r="J78" s="1147"/>
      <c r="K78" s="1137"/>
      <c r="L78" s="1147">
        <f>H78+J78</f>
        <v>0</v>
      </c>
      <c r="M78" s="1137"/>
      <c r="N78" s="1137"/>
      <c r="O78" s="1137"/>
    </row>
    <row r="79" spans="1:15">
      <c r="A79" s="1139">
        <v>55</v>
      </c>
      <c r="B79" s="1137"/>
      <c r="C79" s="1137"/>
      <c r="D79" s="1142"/>
      <c r="E79" s="1137"/>
      <c r="F79" s="1142"/>
      <c r="G79" s="1137"/>
      <c r="H79" s="1142"/>
      <c r="I79" s="1137"/>
      <c r="J79" s="1142"/>
      <c r="K79" s="1137"/>
      <c r="L79" s="1142"/>
      <c r="M79" s="1137"/>
      <c r="N79" s="1137"/>
      <c r="O79" s="1137"/>
    </row>
    <row r="80" spans="1:15" ht="15.75" thickBot="1">
      <c r="A80" s="1139">
        <v>56</v>
      </c>
      <c r="B80" s="1137" t="s">
        <v>1247</v>
      </c>
      <c r="C80" s="1137" t="s">
        <v>1248</v>
      </c>
      <c r="D80" s="1148">
        <f>SUM(D67:D78)</f>
        <v>28786810.083333332</v>
      </c>
      <c r="E80" s="1141"/>
      <c r="F80" s="1148">
        <f>SUM(F67:F78)</f>
        <v>0</v>
      </c>
      <c r="G80" s="1141"/>
      <c r="H80" s="1148">
        <f>SUM(H67:H78)</f>
        <v>28786810.083333332</v>
      </c>
      <c r="I80" s="1141"/>
      <c r="J80" s="1148">
        <f>SUM(J67:J78)</f>
        <v>0</v>
      </c>
      <c r="K80" s="1141"/>
      <c r="L80" s="1148">
        <f>SUM(L67:L78)</f>
        <v>28786810.083333332</v>
      </c>
      <c r="M80" s="1137"/>
      <c r="N80" s="1137"/>
      <c r="O80" s="1137"/>
    </row>
    <row r="81" spans="1:15" ht="15.75" thickTop="1">
      <c r="A81" s="1137"/>
      <c r="B81" s="1137"/>
      <c r="C81" s="1137"/>
      <c r="D81" s="1137"/>
      <c r="E81" s="1137"/>
      <c r="F81" s="1137"/>
      <c r="G81" s="1137"/>
      <c r="H81" s="1137"/>
      <c r="I81" s="1137"/>
      <c r="J81" s="1137"/>
      <c r="K81" s="1137"/>
      <c r="L81" s="1137"/>
      <c r="M81" s="1137"/>
      <c r="N81" s="1137"/>
      <c r="O81" s="1137"/>
    </row>
    <row r="82" spans="1:15">
      <c r="A82" s="1137"/>
      <c r="B82" s="1137" t="s">
        <v>381</v>
      </c>
      <c r="C82" s="1137"/>
      <c r="D82" s="1137"/>
      <c r="E82" s="1137"/>
      <c r="F82" s="1137"/>
      <c r="G82" s="1137"/>
      <c r="H82" s="1137"/>
      <c r="I82" s="1137"/>
      <c r="J82" s="1137"/>
      <c r="K82" s="1137"/>
      <c r="L82" s="1137"/>
      <c r="M82" s="1137"/>
      <c r="N82" s="1137"/>
      <c r="O82" s="1137"/>
    </row>
    <row r="83" spans="1:15">
      <c r="A83" s="1137"/>
      <c r="B83" s="1138" t="str">
        <f>B1</f>
        <v>Village of Fairport</v>
      </c>
      <c r="C83" s="1138"/>
      <c r="D83" s="1138"/>
      <c r="E83" s="1138"/>
      <c r="F83" s="1138"/>
      <c r="G83" s="1138"/>
      <c r="H83" s="1138"/>
      <c r="I83" s="1138"/>
      <c r="J83" s="1138"/>
      <c r="K83" s="1138"/>
      <c r="L83" s="1138" t="s">
        <v>1249</v>
      </c>
      <c r="M83" s="1137"/>
      <c r="N83" s="1137"/>
      <c r="O83" s="1137"/>
    </row>
    <row r="84" spans="1:15">
      <c r="A84" s="1137"/>
      <c r="B84" s="1138" t="s">
        <v>768</v>
      </c>
      <c r="C84" s="1138"/>
      <c r="D84" s="1138"/>
      <c r="E84" s="1138"/>
      <c r="F84" s="1138"/>
      <c r="G84" s="1138"/>
      <c r="H84" s="1138"/>
      <c r="I84" s="1138"/>
      <c r="J84" s="1138"/>
      <c r="K84" s="1138"/>
      <c r="L84" s="1138"/>
      <c r="M84" s="1137"/>
      <c r="N84" s="1137"/>
      <c r="O84" s="1137"/>
    </row>
    <row r="85" spans="1:15">
      <c r="A85" s="1137"/>
      <c r="B85" s="1138" t="s">
        <v>1245</v>
      </c>
      <c r="C85" s="1138"/>
      <c r="D85" s="1138"/>
      <c r="E85" s="1138"/>
      <c r="F85" s="1138"/>
      <c r="G85" s="1138"/>
      <c r="H85" s="1138"/>
      <c r="I85" s="1138"/>
      <c r="J85" s="1138"/>
      <c r="K85" s="1138"/>
      <c r="L85" s="1138"/>
      <c r="M85" s="1137"/>
      <c r="N85" s="1137"/>
      <c r="O85" s="1137"/>
    </row>
    <row r="86" spans="1:15">
      <c r="A86" s="1137"/>
      <c r="B86" s="1138" t="s">
        <v>1250</v>
      </c>
      <c r="C86" s="1138"/>
      <c r="D86" s="1138"/>
      <c r="E86" s="1138"/>
      <c r="F86" s="1138"/>
      <c r="G86" s="1138"/>
      <c r="H86" s="1138"/>
      <c r="I86" s="1138"/>
      <c r="J86" s="1138"/>
      <c r="K86" s="1138"/>
      <c r="L86" s="1138"/>
      <c r="M86" s="1137"/>
      <c r="N86" s="1137"/>
      <c r="O86" s="1137"/>
    </row>
    <row r="87" spans="1:15">
      <c r="A87" s="1137"/>
      <c r="B87" s="1137"/>
      <c r="C87" s="1137"/>
      <c r="D87" s="1137"/>
      <c r="E87" s="1137"/>
      <c r="F87" s="1137"/>
      <c r="G87" s="1137"/>
      <c r="H87" s="1137"/>
      <c r="I87" s="1137"/>
      <c r="J87" s="1137"/>
      <c r="K87" s="1137"/>
      <c r="L87" s="1137"/>
      <c r="M87" s="1137"/>
      <c r="N87" s="1137"/>
      <c r="O87" s="1137"/>
    </row>
    <row r="88" spans="1:15">
      <c r="A88" s="1137"/>
      <c r="B88" s="1137"/>
      <c r="C88" s="1137"/>
      <c r="D88" s="1139" t="s">
        <v>1574</v>
      </c>
      <c r="E88" s="1139"/>
      <c r="F88" s="1139" t="s">
        <v>1575</v>
      </c>
      <c r="G88" s="1139"/>
      <c r="H88" s="1139" t="s">
        <v>1576</v>
      </c>
      <c r="I88" s="1137"/>
      <c r="J88" s="1139" t="s">
        <v>1577</v>
      </c>
      <c r="K88" s="1137"/>
      <c r="L88" s="1139" t="s">
        <v>1578</v>
      </c>
      <c r="M88" s="1137"/>
      <c r="N88" s="1137"/>
      <c r="O88" s="1137"/>
    </row>
    <row r="89" spans="1:15">
      <c r="A89" s="1137"/>
      <c r="B89" s="1137"/>
      <c r="C89" s="1137"/>
      <c r="D89" s="1139"/>
      <c r="E89" s="1139"/>
      <c r="F89" s="1139"/>
      <c r="G89" s="1139"/>
      <c r="H89" s="1137"/>
      <c r="I89" s="1139"/>
      <c r="J89" s="1139"/>
      <c r="K89" s="1139"/>
      <c r="L89" s="1139" t="s">
        <v>771</v>
      </c>
      <c r="M89" s="1137"/>
      <c r="N89" s="1137"/>
      <c r="O89" s="1137"/>
    </row>
    <row r="90" spans="1:15">
      <c r="A90" s="1137"/>
      <c r="B90" s="1137"/>
      <c r="C90" s="1137"/>
      <c r="D90" s="1139" t="s">
        <v>772</v>
      </c>
      <c r="E90" s="1139"/>
      <c r="F90" s="1139"/>
      <c r="G90" s="1139"/>
      <c r="H90" s="1139" t="s">
        <v>773</v>
      </c>
      <c r="I90" s="1139"/>
      <c r="J90" s="1139" t="s">
        <v>774</v>
      </c>
      <c r="K90" s="1139"/>
      <c r="L90" s="1139" t="s">
        <v>774</v>
      </c>
      <c r="M90" s="1137"/>
      <c r="N90" s="1137"/>
      <c r="O90" s="1137"/>
    </row>
    <row r="91" spans="1:15">
      <c r="A91" s="1137"/>
      <c r="B91" s="1137"/>
      <c r="C91" s="1146" t="s">
        <v>775</v>
      </c>
      <c r="D91" s="1140" t="s">
        <v>206</v>
      </c>
      <c r="E91" s="1140"/>
      <c r="F91" s="1140" t="s">
        <v>2099</v>
      </c>
      <c r="G91" s="1140"/>
      <c r="H91" s="1140" t="s">
        <v>206</v>
      </c>
      <c r="I91" s="1140"/>
      <c r="J91" s="1140" t="s">
        <v>776</v>
      </c>
      <c r="K91" s="1140"/>
      <c r="L91" s="1140" t="s">
        <v>776</v>
      </c>
      <c r="M91" s="1137"/>
      <c r="N91" s="1137"/>
      <c r="O91" s="1137"/>
    </row>
    <row r="92" spans="1:15">
      <c r="A92" s="1137">
        <v>57</v>
      </c>
      <c r="B92" s="1146" t="s">
        <v>1245</v>
      </c>
      <c r="C92" s="1137"/>
      <c r="D92" s="1137"/>
      <c r="E92" s="1137"/>
      <c r="F92" s="1137"/>
      <c r="G92" s="1137"/>
      <c r="H92" s="1137"/>
      <c r="I92" s="1137"/>
      <c r="J92" s="1137"/>
      <c r="K92" s="1137"/>
      <c r="L92" s="1137"/>
      <c r="M92" s="1137"/>
      <c r="N92" s="1137"/>
      <c r="O92" s="1137"/>
    </row>
    <row r="93" spans="1:15">
      <c r="A93" s="1137">
        <v>58</v>
      </c>
      <c r="B93" s="1137" t="s">
        <v>1251</v>
      </c>
      <c r="C93" s="1137" t="s">
        <v>1252</v>
      </c>
      <c r="D93" s="1141">
        <f>D32</f>
        <v>24406588</v>
      </c>
      <c r="E93" s="1141"/>
      <c r="F93" s="1141">
        <f>F32</f>
        <v>0</v>
      </c>
      <c r="G93" s="1141"/>
      <c r="H93" s="1141">
        <f>H32</f>
        <v>24406588</v>
      </c>
      <c r="I93" s="1141"/>
      <c r="J93" s="1141">
        <f>J32</f>
        <v>143.25639373042489</v>
      </c>
      <c r="K93" s="1141"/>
      <c r="L93" s="1141">
        <f>L32</f>
        <v>24392426.256393731</v>
      </c>
      <c r="M93" s="1137"/>
      <c r="N93" s="1137"/>
      <c r="O93" s="1137"/>
    </row>
    <row r="94" spans="1:15">
      <c r="A94" s="1137">
        <v>59</v>
      </c>
      <c r="B94" s="1137"/>
      <c r="C94" s="1137"/>
      <c r="D94" s="1137"/>
      <c r="E94" s="1137"/>
      <c r="F94" s="1137"/>
      <c r="G94" s="1137"/>
      <c r="H94" s="1137"/>
      <c r="I94" s="1137"/>
      <c r="J94" s="1137"/>
      <c r="K94" s="1137"/>
      <c r="L94" s="1137"/>
      <c r="M94" s="1137"/>
      <c r="N94" s="1137"/>
      <c r="O94" s="1137"/>
    </row>
    <row r="95" spans="1:15">
      <c r="A95" s="1137">
        <v>60</v>
      </c>
      <c r="B95" s="1137" t="s">
        <v>1253</v>
      </c>
      <c r="C95" s="1137"/>
      <c r="D95" s="1137"/>
      <c r="E95" s="1137"/>
      <c r="F95" s="1137"/>
      <c r="G95" s="1137"/>
      <c r="H95" s="1137"/>
      <c r="I95" s="1137"/>
      <c r="J95" s="1137"/>
      <c r="K95" s="1137"/>
      <c r="L95" s="1137"/>
      <c r="M95" s="1137"/>
      <c r="N95" s="1137"/>
      <c r="O95" s="1137"/>
    </row>
    <row r="96" spans="1:15">
      <c r="A96" s="1137">
        <v>61</v>
      </c>
      <c r="B96" s="1137" t="s">
        <v>222</v>
      </c>
      <c r="C96" s="1137" t="s">
        <v>1254</v>
      </c>
      <c r="D96" s="1142">
        <f>D15</f>
        <v>0</v>
      </c>
      <c r="E96" s="1137"/>
      <c r="F96" s="1142">
        <f>F15</f>
        <v>0</v>
      </c>
      <c r="G96" s="1137"/>
      <c r="H96" s="1142">
        <f>H15</f>
        <v>0</v>
      </c>
      <c r="I96" s="1137"/>
      <c r="J96" s="1153" t="s">
        <v>1255</v>
      </c>
      <c r="K96" s="1137"/>
      <c r="L96" s="1142">
        <f t="shared" ref="L96:L102" si="2">H96+J96</f>
        <v>0</v>
      </c>
      <c r="M96" s="1137"/>
      <c r="N96" s="1137"/>
      <c r="O96" s="1137"/>
    </row>
    <row r="97" spans="1:15">
      <c r="A97" s="1137">
        <v>62</v>
      </c>
      <c r="B97" s="1137" t="s">
        <v>785</v>
      </c>
      <c r="C97" s="1137" t="s">
        <v>1256</v>
      </c>
      <c r="D97" s="1142">
        <f>D16</f>
        <v>16801780</v>
      </c>
      <c r="E97" s="1137"/>
      <c r="F97" s="1142">
        <f>F16</f>
        <v>0</v>
      </c>
      <c r="G97" s="1137"/>
      <c r="H97" s="1142">
        <f>H16</f>
        <v>16801780</v>
      </c>
      <c r="I97" s="1137"/>
      <c r="J97" s="1153" t="s">
        <v>1255</v>
      </c>
      <c r="K97" s="1137"/>
      <c r="L97" s="1142">
        <f t="shared" si="2"/>
        <v>16801780</v>
      </c>
      <c r="M97" s="1137"/>
      <c r="N97" s="1137"/>
      <c r="O97" s="1137"/>
    </row>
    <row r="98" spans="1:15">
      <c r="A98" s="1137">
        <v>63</v>
      </c>
      <c r="B98" s="1137" t="s">
        <v>1826</v>
      </c>
      <c r="C98" s="1137" t="s">
        <v>1257</v>
      </c>
      <c r="D98" s="1142">
        <f>D25</f>
        <v>1512018</v>
      </c>
      <c r="E98" s="1137"/>
      <c r="F98" s="1142">
        <f>F25</f>
        <v>0</v>
      </c>
      <c r="G98" s="1137"/>
      <c r="H98" s="1142">
        <f>H25</f>
        <v>1512018</v>
      </c>
      <c r="I98" s="1137"/>
      <c r="J98" s="1153" t="s">
        <v>1255</v>
      </c>
      <c r="K98" s="1137"/>
      <c r="L98" s="1142">
        <f t="shared" si="2"/>
        <v>1512018</v>
      </c>
      <c r="M98" s="1137"/>
      <c r="N98" s="1137"/>
      <c r="O98" s="1137"/>
    </row>
    <row r="99" spans="1:15">
      <c r="A99" s="1137">
        <v>64</v>
      </c>
      <c r="B99" s="1137" t="s">
        <v>1831</v>
      </c>
      <c r="C99" s="1137" t="s">
        <v>1258</v>
      </c>
      <c r="D99" s="1142">
        <f>D27</f>
        <v>745895</v>
      </c>
      <c r="E99" s="1137"/>
      <c r="F99" s="1142">
        <f>F27</f>
        <v>0</v>
      </c>
      <c r="G99" s="1137"/>
      <c r="H99" s="1142">
        <f>H27</f>
        <v>745895</v>
      </c>
      <c r="I99" s="1137"/>
      <c r="J99" s="1153" t="s">
        <v>1255</v>
      </c>
      <c r="K99" s="1137"/>
      <c r="L99" s="1142">
        <f t="shared" si="2"/>
        <v>745895</v>
      </c>
      <c r="M99" s="1137"/>
      <c r="N99" s="1137"/>
      <c r="O99" s="1137"/>
    </row>
    <row r="100" spans="1:15">
      <c r="A100" s="1137">
        <v>65</v>
      </c>
      <c r="B100" s="1137" t="s">
        <v>1833</v>
      </c>
      <c r="C100" s="1137" t="s">
        <v>1259</v>
      </c>
      <c r="D100" s="1142">
        <f>D28</f>
        <v>8633</v>
      </c>
      <c r="E100" s="1137"/>
      <c r="F100" s="1142">
        <f>F28</f>
        <v>0</v>
      </c>
      <c r="G100" s="1137"/>
      <c r="H100" s="1142">
        <f>H28</f>
        <v>8633</v>
      </c>
      <c r="I100" s="1137"/>
      <c r="J100" s="1153" t="s">
        <v>1255</v>
      </c>
      <c r="K100" s="1137"/>
      <c r="L100" s="1142">
        <f t="shared" si="2"/>
        <v>8633</v>
      </c>
      <c r="M100" s="1137"/>
      <c r="N100" s="1137"/>
      <c r="O100" s="1137"/>
    </row>
    <row r="101" spans="1:15">
      <c r="A101" s="1137">
        <v>66</v>
      </c>
      <c r="B101" s="1137"/>
      <c r="C101" s="1137"/>
      <c r="D101" s="1142"/>
      <c r="E101" s="1137"/>
      <c r="F101" s="1142"/>
      <c r="G101" s="1137"/>
      <c r="H101" s="1142"/>
      <c r="I101" s="1137"/>
      <c r="J101" s="1153" t="s">
        <v>1255</v>
      </c>
      <c r="K101" s="1137"/>
      <c r="L101" s="1142">
        <f t="shared" si="2"/>
        <v>0</v>
      </c>
      <c r="M101" s="1137"/>
      <c r="N101" s="1137"/>
      <c r="O101" s="1137"/>
    </row>
    <row r="102" spans="1:15">
      <c r="A102" s="1137">
        <f t="shared" ref="A102:A109" si="3">A101+1</f>
        <v>67</v>
      </c>
      <c r="B102" s="1137"/>
      <c r="C102" s="1137"/>
      <c r="D102" s="1142"/>
      <c r="E102" s="1137"/>
      <c r="F102" s="1142"/>
      <c r="G102" s="1137"/>
      <c r="H102" s="1147"/>
      <c r="I102" s="1137"/>
      <c r="J102" s="1153" t="s">
        <v>1255</v>
      </c>
      <c r="K102" s="1137"/>
      <c r="L102" s="1142">
        <f t="shared" si="2"/>
        <v>0</v>
      </c>
      <c r="M102" s="1137"/>
      <c r="N102" s="1137"/>
      <c r="O102" s="1137"/>
    </row>
    <row r="103" spans="1:15" ht="15.75" thickBot="1">
      <c r="A103" s="1137">
        <f t="shared" si="3"/>
        <v>68</v>
      </c>
      <c r="B103" s="1137" t="s">
        <v>1260</v>
      </c>
      <c r="C103" s="1137" t="s">
        <v>1261</v>
      </c>
      <c r="D103" s="1154">
        <f>D93-SUM(D96:D102)</f>
        <v>5338262</v>
      </c>
      <c r="E103" s="1141"/>
      <c r="F103" s="1154">
        <f>F93-SUM(F96:F102)</f>
        <v>0</v>
      </c>
      <c r="G103" s="1141"/>
      <c r="H103" s="1154">
        <f>H93-SUM(H96:H102)</f>
        <v>5338262</v>
      </c>
      <c r="I103" s="1141"/>
      <c r="J103" s="1154">
        <f>J93-SUM(J96:J102)</f>
        <v>143.25639373042489</v>
      </c>
      <c r="K103" s="1141"/>
      <c r="L103" s="1154">
        <f>L93-SUM(L96:L102)</f>
        <v>5324100.2563937306</v>
      </c>
      <c r="M103" s="1137"/>
      <c r="N103" s="1137"/>
      <c r="O103" s="1137"/>
    </row>
    <row r="104" spans="1:15" ht="15.75" thickTop="1">
      <c r="A104" s="1137">
        <f t="shared" si="3"/>
        <v>69</v>
      </c>
      <c r="B104" s="1137"/>
      <c r="C104" s="1137"/>
      <c r="D104" s="1137"/>
      <c r="E104" s="1137"/>
      <c r="F104" s="1137"/>
      <c r="G104" s="1137"/>
      <c r="H104" s="1137"/>
      <c r="I104" s="1137"/>
      <c r="J104" s="1137"/>
      <c r="K104" s="1137"/>
      <c r="L104" s="1137"/>
      <c r="M104" s="1137"/>
      <c r="N104" s="1137"/>
      <c r="O104" s="1137"/>
    </row>
    <row r="105" spans="1:15" ht="15.75" thickBot="1">
      <c r="A105" s="1137">
        <f t="shared" si="3"/>
        <v>70</v>
      </c>
      <c r="B105" s="1137" t="s">
        <v>1262</v>
      </c>
      <c r="C105" s="1137" t="s">
        <v>1263</v>
      </c>
      <c r="D105" s="1148">
        <f>D103/8</f>
        <v>667282.75</v>
      </c>
      <c r="E105" s="1141"/>
      <c r="F105" s="1148">
        <f>F103/8</f>
        <v>0</v>
      </c>
      <c r="G105" s="1141"/>
      <c r="H105" s="1148">
        <f>H103/8</f>
        <v>667282.75</v>
      </c>
      <c r="I105" s="1141"/>
      <c r="J105" s="1155" t="s">
        <v>1255</v>
      </c>
      <c r="K105" s="1141"/>
      <c r="L105" s="1148">
        <f>H105+J105</f>
        <v>667282.75</v>
      </c>
      <c r="M105" s="1137"/>
      <c r="N105" s="1137"/>
      <c r="O105" s="1137"/>
    </row>
    <row r="106" spans="1:15" ht="15.75" thickTop="1">
      <c r="A106" s="1137">
        <f t="shared" si="3"/>
        <v>71</v>
      </c>
      <c r="B106" s="1137"/>
      <c r="C106" s="1137"/>
      <c r="D106" s="1137"/>
      <c r="E106" s="1137"/>
      <c r="F106" s="1137"/>
      <c r="G106" s="1137"/>
      <c r="H106" s="1137"/>
      <c r="I106" s="1137"/>
      <c r="J106" s="1153"/>
      <c r="K106" s="1137"/>
      <c r="L106" s="1137"/>
      <c r="M106" s="1137"/>
      <c r="N106" s="1137"/>
      <c r="O106" s="1137"/>
    </row>
    <row r="107" spans="1:15" ht="15.75" thickBot="1">
      <c r="A107" s="1137">
        <f t="shared" si="3"/>
        <v>72</v>
      </c>
      <c r="B107" s="1137" t="s">
        <v>2206</v>
      </c>
      <c r="C107" s="1137" t="s">
        <v>2198</v>
      </c>
      <c r="D107" s="1148">
        <f>D97/12</f>
        <v>1400148.3333333333</v>
      </c>
      <c r="E107" s="1141"/>
      <c r="F107" s="1148">
        <f>F97/12</f>
        <v>0</v>
      </c>
      <c r="G107" s="1141"/>
      <c r="H107" s="1148">
        <f>H97/12</f>
        <v>1400148.3333333333</v>
      </c>
      <c r="I107" s="1141"/>
      <c r="J107" s="1155" t="s">
        <v>1255</v>
      </c>
      <c r="K107" s="1141"/>
      <c r="L107" s="1148">
        <f>H107+J107</f>
        <v>1400148.3333333333</v>
      </c>
      <c r="M107" s="1137"/>
      <c r="N107" s="1137"/>
      <c r="O107" s="1137"/>
    </row>
    <row r="108" spans="1:15" ht="15.75" thickTop="1">
      <c r="A108" s="1137">
        <f t="shared" si="3"/>
        <v>73</v>
      </c>
      <c r="B108" s="1137"/>
      <c r="C108" s="1137"/>
      <c r="D108" s="1137"/>
      <c r="E108" s="1137"/>
      <c r="F108" s="1137"/>
      <c r="G108" s="1137"/>
      <c r="H108" s="1137"/>
      <c r="I108" s="1137"/>
      <c r="J108" s="1153"/>
      <c r="K108" s="1137"/>
      <c r="L108" s="1137"/>
      <c r="M108" s="1137"/>
      <c r="N108" s="1137"/>
      <c r="O108" s="1137"/>
    </row>
    <row r="109" spans="1:15" ht="15.75" thickBot="1">
      <c r="A109" s="1137">
        <f t="shared" si="3"/>
        <v>74</v>
      </c>
      <c r="B109" s="1137" t="s">
        <v>1264</v>
      </c>
      <c r="C109" s="1137" t="s">
        <v>1265</v>
      </c>
      <c r="D109" s="1148">
        <f>D105+D107</f>
        <v>2067431.0833333333</v>
      </c>
      <c r="E109" s="1141"/>
      <c r="F109" s="1148">
        <f>F105+F107</f>
        <v>0</v>
      </c>
      <c r="G109" s="1141"/>
      <c r="H109" s="1148">
        <f>H105+H107</f>
        <v>2067431.0833333333</v>
      </c>
      <c r="I109" s="1141"/>
      <c r="J109" s="1155" t="s">
        <v>1255</v>
      </c>
      <c r="K109" s="1141"/>
      <c r="L109" s="1148">
        <f>H109+J109</f>
        <v>2067431.0833333333</v>
      </c>
      <c r="M109" s="1137"/>
      <c r="N109" s="1137"/>
      <c r="O109" s="1137"/>
    </row>
    <row r="110" spans="1:15" ht="15.75" thickTop="1">
      <c r="A110" s="1137"/>
      <c r="B110" s="1137"/>
      <c r="C110" s="1137"/>
      <c r="D110" s="1137"/>
      <c r="E110" s="1137"/>
      <c r="F110" s="1137"/>
      <c r="G110" s="1137"/>
      <c r="H110" s="1137"/>
      <c r="I110" s="1137"/>
      <c r="J110" s="1137"/>
      <c r="K110" s="1137"/>
      <c r="L110" s="1137"/>
      <c r="M110" s="1137"/>
      <c r="N110" s="1137"/>
      <c r="O110" s="1137"/>
    </row>
    <row r="111" spans="1:15">
      <c r="A111" s="1137"/>
      <c r="B111" s="1137" t="s">
        <v>381</v>
      </c>
      <c r="C111" s="1137"/>
      <c r="D111" s="1137"/>
      <c r="E111" s="1137"/>
      <c r="F111" s="1137"/>
      <c r="G111" s="1137"/>
      <c r="H111" s="1137"/>
      <c r="I111" s="1137"/>
      <c r="J111" s="1137"/>
      <c r="K111" s="1137"/>
      <c r="L111" s="1137"/>
      <c r="M111" s="1137"/>
      <c r="N111" s="1137"/>
      <c r="O111" s="1137"/>
    </row>
    <row r="112" spans="1:15">
      <c r="A112" s="1137"/>
      <c r="B112" s="1137"/>
      <c r="C112" s="1137"/>
      <c r="D112" s="1137"/>
      <c r="E112" s="1137"/>
      <c r="F112" s="1137"/>
      <c r="G112" s="1137"/>
      <c r="H112" s="1137"/>
      <c r="I112" s="1137"/>
      <c r="J112" s="1137"/>
      <c r="K112" s="1137"/>
      <c r="L112" s="1137"/>
      <c r="M112" s="1137"/>
      <c r="N112" s="1137"/>
      <c r="O112" s="1137"/>
    </row>
    <row r="113" spans="1:15">
      <c r="A113" s="1137"/>
      <c r="B113" s="1138" t="str">
        <f>B1</f>
        <v>Village of Fairport</v>
      </c>
      <c r="C113" s="1138"/>
      <c r="D113" s="1138"/>
      <c r="E113" s="1138"/>
      <c r="F113" s="1138"/>
      <c r="G113" s="1138"/>
      <c r="H113" s="1138"/>
      <c r="I113" s="1138"/>
      <c r="J113" s="1138"/>
      <c r="K113" s="1138"/>
      <c r="L113" s="1138" t="s">
        <v>1266</v>
      </c>
      <c r="M113" s="1137"/>
      <c r="N113" s="1137"/>
      <c r="O113" s="1137"/>
    </row>
    <row r="114" spans="1:15">
      <c r="A114" s="1137"/>
      <c r="B114" s="1138" t="s">
        <v>1846</v>
      </c>
      <c r="C114" s="1138"/>
      <c r="D114" s="1138"/>
      <c r="E114" s="1138"/>
      <c r="F114" s="1138"/>
      <c r="G114" s="1138"/>
      <c r="H114" s="1138"/>
      <c r="I114" s="1138"/>
      <c r="J114" s="1138"/>
      <c r="K114" s="1138"/>
      <c r="L114" s="1138"/>
      <c r="M114" s="1137"/>
      <c r="N114" s="1137"/>
      <c r="O114" s="1137"/>
    </row>
    <row r="115" spans="1:15">
      <c r="A115" s="1137"/>
      <c r="B115" s="1138" t="s">
        <v>770</v>
      </c>
      <c r="C115" s="1138"/>
      <c r="D115" s="1138"/>
      <c r="E115" s="1138"/>
      <c r="F115" s="1138"/>
      <c r="G115" s="1138"/>
      <c r="H115" s="1138"/>
      <c r="I115" s="1138"/>
      <c r="J115" s="1138"/>
      <c r="K115" s="1138"/>
      <c r="L115" s="1138"/>
      <c r="M115" s="1137"/>
      <c r="N115" s="1137"/>
      <c r="O115" s="1137"/>
    </row>
    <row r="116" spans="1:15">
      <c r="A116" s="1137"/>
      <c r="B116" s="1137"/>
      <c r="C116" s="1137"/>
      <c r="D116" s="1137"/>
      <c r="E116" s="1137"/>
      <c r="F116" s="1137"/>
      <c r="G116" s="1137"/>
      <c r="H116" s="1137"/>
      <c r="I116" s="1137"/>
      <c r="J116" s="1137"/>
      <c r="K116" s="1137"/>
      <c r="L116" s="1137"/>
      <c r="M116" s="1137"/>
      <c r="N116" s="1137"/>
      <c r="O116" s="1137"/>
    </row>
    <row r="117" spans="1:15">
      <c r="A117" s="1137"/>
      <c r="B117" s="1137"/>
      <c r="C117" s="1137"/>
      <c r="D117" s="1137"/>
      <c r="E117" s="1137"/>
      <c r="F117" s="1137"/>
      <c r="G117" s="1137"/>
      <c r="H117" s="1137"/>
      <c r="I117" s="1137"/>
      <c r="J117" s="1137"/>
      <c r="K117" s="1137"/>
      <c r="L117" s="1137"/>
      <c r="M117" s="1137"/>
      <c r="N117" s="1137"/>
      <c r="O117" s="1137"/>
    </row>
    <row r="118" spans="1:15">
      <c r="A118" s="1137"/>
      <c r="B118" s="1137"/>
      <c r="C118" s="1137"/>
      <c r="D118" s="1137"/>
      <c r="E118" s="1137"/>
      <c r="F118" s="1137"/>
      <c r="G118" s="1137"/>
      <c r="H118" s="1137"/>
      <c r="I118" s="1137"/>
      <c r="J118" s="1137"/>
      <c r="K118" s="1137"/>
      <c r="L118" s="1137"/>
      <c r="M118" s="1137"/>
      <c r="N118" s="1137"/>
      <c r="O118" s="1137"/>
    </row>
    <row r="119" spans="1:15">
      <c r="A119" s="1137"/>
      <c r="B119" s="1138"/>
      <c r="C119" s="1138"/>
      <c r="D119" s="1139" t="s">
        <v>1574</v>
      </c>
      <c r="E119" s="1139"/>
      <c r="F119" s="1139" t="s">
        <v>1575</v>
      </c>
      <c r="G119" s="1139"/>
      <c r="H119" s="1139" t="s">
        <v>1576</v>
      </c>
      <c r="I119" s="1137"/>
      <c r="J119" s="1139" t="s">
        <v>1577</v>
      </c>
      <c r="K119" s="1137"/>
      <c r="L119" s="1139"/>
      <c r="M119" s="1137"/>
      <c r="N119" s="1137"/>
      <c r="O119" s="1137"/>
    </row>
    <row r="120" spans="1:15">
      <c r="A120" s="1137"/>
      <c r="B120" s="1137"/>
      <c r="C120" s="1137"/>
      <c r="D120" s="1137"/>
      <c r="E120" s="1137"/>
      <c r="F120" s="1139" t="s">
        <v>1267</v>
      </c>
      <c r="G120" s="1137"/>
      <c r="H120" s="1139" t="s">
        <v>300</v>
      </c>
      <c r="I120" s="1137"/>
      <c r="J120" s="1139" t="s">
        <v>1268</v>
      </c>
      <c r="K120" s="1137"/>
      <c r="L120" s="1137"/>
      <c r="M120" s="1137"/>
      <c r="N120" s="1137"/>
      <c r="O120" s="1137"/>
    </row>
    <row r="121" spans="1:15" ht="15.75">
      <c r="A121" s="1137"/>
      <c r="B121" s="4" t="s">
        <v>796</v>
      </c>
      <c r="C121" s="1146" t="s">
        <v>775</v>
      </c>
      <c r="D121" s="1140" t="s">
        <v>963</v>
      </c>
      <c r="E121" s="1146"/>
      <c r="F121" s="1140" t="s">
        <v>797</v>
      </c>
      <c r="G121" s="1146"/>
      <c r="H121" s="1140" t="s">
        <v>1268</v>
      </c>
      <c r="I121" s="1146"/>
      <c r="J121" s="1140" t="s">
        <v>798</v>
      </c>
      <c r="K121" s="1137"/>
      <c r="L121" s="1137"/>
      <c r="M121" s="1137"/>
      <c r="N121" s="1137"/>
      <c r="O121" s="1137"/>
    </row>
    <row r="122" spans="1:15">
      <c r="A122" s="1139">
        <v>75</v>
      </c>
      <c r="B122" s="1137" t="s">
        <v>799</v>
      </c>
      <c r="C122" s="1137" t="s">
        <v>800</v>
      </c>
      <c r="D122" s="1141">
        <f>Capital!H19</f>
        <v>5523087</v>
      </c>
      <c r="E122" s="1137"/>
      <c r="F122" s="1156">
        <f>IF(ISERR(D122/$D$128)," ",D122/$D$128)</f>
        <v>0.20112975960026616</v>
      </c>
      <c r="G122" s="1137"/>
      <c r="H122" s="1150">
        <f>Capital!L19</f>
        <v>3.1436042923097172E-2</v>
      </c>
      <c r="I122" s="1137"/>
      <c r="J122" s="1150">
        <f>F122*H122</f>
        <v>6.3227237559061828E-3</v>
      </c>
      <c r="K122" s="1137"/>
      <c r="L122" s="1137"/>
      <c r="M122" s="1137"/>
      <c r="N122" s="1137"/>
      <c r="O122" s="1137"/>
    </row>
    <row r="123" spans="1:15">
      <c r="A123" s="1139">
        <f t="shared" ref="A123:A152" si="4">A122+1</f>
        <v>76</v>
      </c>
      <c r="B123" s="1137"/>
      <c r="C123" s="1137"/>
      <c r="D123" s="1137"/>
      <c r="E123" s="1137"/>
      <c r="F123" s="1150"/>
      <c r="G123" s="1137"/>
      <c r="H123" s="1150"/>
      <c r="I123" s="1137"/>
      <c r="J123" s="1150"/>
      <c r="K123" s="1137"/>
      <c r="L123" s="1137"/>
      <c r="M123" s="1137"/>
      <c r="N123" s="1137"/>
      <c r="O123" s="1137"/>
    </row>
    <row r="124" spans="1:15">
      <c r="A124" s="1139">
        <f t="shared" si="4"/>
        <v>77</v>
      </c>
      <c r="B124" s="1137" t="s">
        <v>801</v>
      </c>
      <c r="C124" s="1137" t="s">
        <v>802</v>
      </c>
      <c r="D124" s="1142">
        <f>Capital!H22</f>
        <v>305829</v>
      </c>
      <c r="E124" s="1137"/>
      <c r="F124" s="1156">
        <f>IF(ISERR(D124/$D$128)," ",D124/$D$128)</f>
        <v>1.1137125533019812E-2</v>
      </c>
      <c r="G124" s="1137"/>
      <c r="H124" s="1150">
        <f>Capital!L22</f>
        <v>2.6966049655199473E-2</v>
      </c>
      <c r="I124" s="1137"/>
      <c r="J124" s="1150">
        <f>F124*H124</f>
        <v>3.0032428013960214E-4</v>
      </c>
      <c r="K124" s="1137"/>
      <c r="L124" s="1137"/>
      <c r="M124" s="1137"/>
      <c r="N124" s="1137"/>
      <c r="O124" s="1137"/>
    </row>
    <row r="125" spans="1:15">
      <c r="A125" s="1139">
        <f t="shared" si="4"/>
        <v>78</v>
      </c>
      <c r="B125" s="1137"/>
      <c r="C125" s="1137"/>
      <c r="D125" s="1137"/>
      <c r="E125" s="1137"/>
      <c r="F125" s="1156"/>
      <c r="G125" s="1137"/>
      <c r="H125" s="1150"/>
      <c r="I125" s="1137"/>
      <c r="J125" s="1150"/>
      <c r="K125" s="1137"/>
      <c r="L125" s="1137"/>
      <c r="M125" s="1137"/>
      <c r="N125" s="1137"/>
      <c r="O125" s="1137"/>
    </row>
    <row r="126" spans="1:15">
      <c r="A126" s="1139">
        <f t="shared" si="4"/>
        <v>79</v>
      </c>
      <c r="B126" s="1137" t="s">
        <v>803</v>
      </c>
      <c r="C126" s="1137" t="s">
        <v>2065</v>
      </c>
      <c r="D126" s="1147">
        <f>Capital!H31</f>
        <v>21631401.215</v>
      </c>
      <c r="E126" s="1137"/>
      <c r="F126" s="1157">
        <f>IF(ISERR(D126/$D$128)," ",D126/$D$128)</f>
        <v>0.78773311486671405</v>
      </c>
      <c r="G126" s="1137"/>
      <c r="H126" s="1150">
        <f>IF(ISERR(J126/F126)," ",J126/F126)</f>
        <v>3.0254287110258966E-2</v>
      </c>
      <c r="I126" s="1137"/>
      <c r="J126" s="1158">
        <f>J128-SUM(J122:J124)</f>
        <v>2.3832303823436173E-2</v>
      </c>
      <c r="K126" s="1137"/>
      <c r="L126" s="1137"/>
      <c r="M126" s="1137"/>
      <c r="N126" s="1137"/>
      <c r="O126" s="1137"/>
    </row>
    <row r="127" spans="1:15">
      <c r="A127" s="1139">
        <f t="shared" si="4"/>
        <v>80</v>
      </c>
      <c r="B127" s="1137"/>
      <c r="C127" s="1137"/>
      <c r="D127" s="1137"/>
      <c r="E127" s="1137"/>
      <c r="F127" s="1156"/>
      <c r="G127" s="1137"/>
      <c r="H127" s="1150"/>
      <c r="I127" s="1137"/>
      <c r="J127" s="1150"/>
      <c r="K127" s="1137"/>
      <c r="L127" s="1137"/>
      <c r="M127" s="1137"/>
      <c r="N127" s="1137"/>
      <c r="O127" s="1137"/>
    </row>
    <row r="128" spans="1:15" ht="15.75" thickBot="1">
      <c r="A128" s="1139">
        <f t="shared" si="4"/>
        <v>81</v>
      </c>
      <c r="B128" s="1137"/>
      <c r="C128" s="1137"/>
      <c r="D128" s="1148">
        <f>SUM(D122:D126)</f>
        <v>27460317.215</v>
      </c>
      <c r="E128" s="1137"/>
      <c r="F128" s="1159">
        <f>SUM(F122:F126)</f>
        <v>1</v>
      </c>
      <c r="G128" s="1137"/>
      <c r="H128" s="1137"/>
      <c r="I128" s="1137"/>
      <c r="J128" s="1149">
        <f>D42</f>
        <v>3.0455351859481956E-2</v>
      </c>
      <c r="K128" s="1137"/>
      <c r="L128" s="1137"/>
      <c r="M128" s="1137"/>
      <c r="N128" s="1137"/>
      <c r="O128" s="1137"/>
    </row>
    <row r="129" spans="1:15" ht="15.75" thickTop="1">
      <c r="A129" s="1139">
        <f t="shared" si="4"/>
        <v>82</v>
      </c>
      <c r="B129" s="1139" t="s">
        <v>1475</v>
      </c>
      <c r="C129" s="1139"/>
      <c r="D129" s="1137"/>
      <c r="E129" s="1137"/>
      <c r="F129" s="1137"/>
      <c r="G129" s="1137"/>
      <c r="H129" s="1137"/>
      <c r="I129" s="1137"/>
      <c r="J129" s="1137"/>
      <c r="K129" s="1137"/>
      <c r="L129" s="1137"/>
      <c r="M129" s="1137"/>
      <c r="N129" s="1137"/>
      <c r="O129" s="1137"/>
    </row>
    <row r="130" spans="1:15">
      <c r="A130" s="1139">
        <f t="shared" si="4"/>
        <v>83</v>
      </c>
      <c r="B130" s="1137"/>
      <c r="C130" s="1137"/>
      <c r="D130" s="1137"/>
      <c r="E130" s="1137"/>
      <c r="F130" s="1137"/>
      <c r="G130" s="1137"/>
      <c r="H130" s="1137"/>
      <c r="I130" s="1137"/>
      <c r="J130" s="1137"/>
      <c r="K130" s="1137"/>
      <c r="L130" s="1137"/>
      <c r="M130" s="1137"/>
      <c r="N130" s="1137"/>
      <c r="O130" s="1137"/>
    </row>
    <row r="131" spans="1:15">
      <c r="A131" s="1139">
        <f t="shared" si="4"/>
        <v>84</v>
      </c>
      <c r="B131" s="1137"/>
      <c r="C131" s="1137"/>
      <c r="D131" s="1137"/>
      <c r="E131" s="1137"/>
      <c r="F131" s="1137"/>
      <c r="G131" s="1137"/>
      <c r="H131" s="1137"/>
      <c r="I131" s="1137"/>
      <c r="J131" s="1137"/>
      <c r="K131" s="1137"/>
      <c r="L131" s="1137"/>
      <c r="M131" s="1137"/>
      <c r="N131" s="1137"/>
      <c r="O131" s="1137"/>
    </row>
    <row r="132" spans="1:15">
      <c r="A132" s="1139">
        <f t="shared" si="4"/>
        <v>85</v>
      </c>
      <c r="B132" s="1137"/>
      <c r="C132" s="1137"/>
      <c r="D132" s="1137"/>
      <c r="E132" s="1137"/>
      <c r="F132" s="1139" t="s">
        <v>1267</v>
      </c>
      <c r="G132" s="1137"/>
      <c r="H132" s="1139" t="s">
        <v>300</v>
      </c>
      <c r="I132" s="1137"/>
      <c r="J132" s="1139" t="s">
        <v>1268</v>
      </c>
      <c r="K132" s="1137"/>
      <c r="L132" s="1137"/>
      <c r="M132" s="1137"/>
      <c r="N132" s="1137"/>
      <c r="O132" s="1137"/>
    </row>
    <row r="133" spans="1:15" ht="15.75">
      <c r="A133" s="1139">
        <f t="shared" si="4"/>
        <v>86</v>
      </c>
      <c r="B133" s="4" t="s">
        <v>2066</v>
      </c>
      <c r="C133" s="1146" t="s">
        <v>775</v>
      </c>
      <c r="D133" s="1140" t="s">
        <v>963</v>
      </c>
      <c r="E133" s="1146"/>
      <c r="F133" s="1140" t="s">
        <v>797</v>
      </c>
      <c r="G133" s="1146"/>
      <c r="H133" s="1140" t="s">
        <v>1268</v>
      </c>
      <c r="I133" s="1146"/>
      <c r="J133" s="1140" t="s">
        <v>798</v>
      </c>
      <c r="K133" s="1137"/>
      <c r="L133" s="1137"/>
      <c r="M133" s="1137"/>
      <c r="N133" s="1137"/>
      <c r="O133" s="1137"/>
    </row>
    <row r="134" spans="1:15">
      <c r="A134" s="1139">
        <f t="shared" si="4"/>
        <v>87</v>
      </c>
      <c r="B134" s="1137" t="s">
        <v>799</v>
      </c>
      <c r="C134" s="1137" t="s">
        <v>800</v>
      </c>
      <c r="D134" s="1141">
        <f>Capital!H19</f>
        <v>5523087</v>
      </c>
      <c r="E134" s="1137"/>
      <c r="F134" s="1156">
        <f>IF(ISERR(D134/$D$140)," ",D134/$D$140)</f>
        <v>0.20112975960026616</v>
      </c>
      <c r="G134" s="1137"/>
      <c r="H134" s="1150">
        <f>Capital!L19</f>
        <v>3.1436042923097172E-2</v>
      </c>
      <c r="I134" s="1137"/>
      <c r="J134" s="1150">
        <f>F134*H134</f>
        <v>6.3227237559061828E-3</v>
      </c>
      <c r="K134" s="1137"/>
      <c r="L134" s="1137"/>
      <c r="M134" s="1137"/>
      <c r="N134" s="1137"/>
      <c r="O134" s="1137"/>
    </row>
    <row r="135" spans="1:15">
      <c r="A135" s="1139">
        <f t="shared" si="4"/>
        <v>88</v>
      </c>
      <c r="B135" s="1137"/>
      <c r="C135" s="1137"/>
      <c r="D135" s="1137"/>
      <c r="E135" s="1137"/>
      <c r="F135" s="1150"/>
      <c r="G135" s="1137"/>
      <c r="H135" s="1150"/>
      <c r="I135" s="1137"/>
      <c r="J135" s="1150"/>
      <c r="K135" s="1137"/>
      <c r="L135" s="1137"/>
      <c r="M135" s="1137"/>
      <c r="N135" s="1137"/>
      <c r="O135" s="1137"/>
    </row>
    <row r="136" spans="1:15">
      <c r="A136" s="1139">
        <f t="shared" si="4"/>
        <v>89</v>
      </c>
      <c r="B136" s="1137" t="s">
        <v>801</v>
      </c>
      <c r="C136" s="1137" t="s">
        <v>802</v>
      </c>
      <c r="D136" s="1142">
        <f>Capital!H22</f>
        <v>305829</v>
      </c>
      <c r="E136" s="1137"/>
      <c r="F136" s="1156">
        <f>IF(ISERR(D136/$D$140)," ",D136/$D$140)</f>
        <v>1.1137125533019812E-2</v>
      </c>
      <c r="G136" s="1137"/>
      <c r="H136" s="1150">
        <f>Capital!L22</f>
        <v>2.6966049655199473E-2</v>
      </c>
      <c r="I136" s="1137"/>
      <c r="J136" s="1150">
        <f>F136*H136</f>
        <v>3.0032428013960214E-4</v>
      </c>
      <c r="K136" s="1137"/>
      <c r="L136" s="1137"/>
      <c r="M136" s="1137"/>
      <c r="N136" s="1137"/>
      <c r="O136" s="1137"/>
    </row>
    <row r="137" spans="1:15">
      <c r="A137" s="1139">
        <f t="shared" si="4"/>
        <v>90</v>
      </c>
      <c r="B137" s="1137"/>
      <c r="C137" s="1137"/>
      <c r="D137" s="1137"/>
      <c r="E137" s="1137"/>
      <c r="F137" s="1156"/>
      <c r="G137" s="1137"/>
      <c r="H137" s="1150"/>
      <c r="I137" s="1137"/>
      <c r="J137" s="1150"/>
      <c r="K137" s="1137"/>
      <c r="L137" s="1137"/>
      <c r="M137" s="1137"/>
      <c r="N137" s="1137"/>
      <c r="O137" s="1137"/>
    </row>
    <row r="138" spans="1:15">
      <c r="A138" s="1139">
        <f t="shared" si="4"/>
        <v>91</v>
      </c>
      <c r="B138" s="1137" t="s">
        <v>803</v>
      </c>
      <c r="C138" s="1137" t="s">
        <v>2065</v>
      </c>
      <c r="D138" s="1147">
        <f>Capital!H31</f>
        <v>21631401.215</v>
      </c>
      <c r="E138" s="1137"/>
      <c r="F138" s="1157">
        <f>IF(ISERR(D138/$D$140)," ",D138/$D$140)</f>
        <v>0.78773311486671405</v>
      </c>
      <c r="G138" s="1137"/>
      <c r="H138" s="1150">
        <f>IF(ISERR(J138/F138)," ",J138/F138)</f>
        <v>3.0254287110258966E-2</v>
      </c>
      <c r="I138" s="1137"/>
      <c r="J138" s="1158">
        <f>J140-SUM(J134:J136)</f>
        <v>2.3832303823436173E-2</v>
      </c>
      <c r="K138" s="1137"/>
      <c r="L138" s="1137"/>
      <c r="M138" s="1137"/>
      <c r="N138" s="1137"/>
      <c r="O138" s="1137"/>
    </row>
    <row r="139" spans="1:15">
      <c r="A139" s="1139">
        <f t="shared" si="4"/>
        <v>92</v>
      </c>
      <c r="B139" s="1137"/>
      <c r="C139" s="1137"/>
      <c r="D139" s="1137"/>
      <c r="E139" s="1137"/>
      <c r="F139" s="1156"/>
      <c r="G139" s="1137"/>
      <c r="H139" s="1150"/>
      <c r="I139" s="1137"/>
      <c r="J139" s="1150"/>
      <c r="K139" s="1137"/>
      <c r="L139" s="1137"/>
      <c r="M139" s="1137"/>
      <c r="N139" s="1137"/>
      <c r="O139" s="1137"/>
    </row>
    <row r="140" spans="1:15" ht="15.75" thickBot="1">
      <c r="A140" s="1139">
        <f t="shared" si="4"/>
        <v>93</v>
      </c>
      <c r="B140" s="1137"/>
      <c r="C140" s="1137"/>
      <c r="D140" s="1148">
        <f>SUM(D134:D138)</f>
        <v>27460317.215</v>
      </c>
      <c r="E140" s="1137"/>
      <c r="F140" s="1159">
        <f>SUM(F134:F138)</f>
        <v>1</v>
      </c>
      <c r="G140" s="1137"/>
      <c r="H140" s="1150"/>
      <c r="I140" s="1137"/>
      <c r="J140" s="1149">
        <f>H42</f>
        <v>3.0455351859481956E-2</v>
      </c>
      <c r="K140" s="1137"/>
      <c r="L140" s="1137"/>
      <c r="M140" s="1137"/>
      <c r="N140" s="1137"/>
      <c r="O140" s="1137"/>
    </row>
    <row r="141" spans="1:15" ht="15.75" thickTop="1">
      <c r="A141" s="1139">
        <f t="shared" si="4"/>
        <v>94</v>
      </c>
      <c r="B141" s="1139" t="s">
        <v>1475</v>
      </c>
      <c r="C141" s="1139"/>
      <c r="D141" s="1137"/>
      <c r="E141" s="1137"/>
      <c r="F141" s="1137"/>
      <c r="G141" s="1137"/>
      <c r="H141" s="1137"/>
      <c r="I141" s="1137"/>
      <c r="J141" s="1137"/>
      <c r="K141" s="1137"/>
      <c r="L141" s="1137"/>
      <c r="M141" s="1137"/>
      <c r="N141" s="1137"/>
      <c r="O141" s="1137"/>
    </row>
    <row r="142" spans="1:15">
      <c r="A142" s="1139">
        <f t="shared" si="4"/>
        <v>95</v>
      </c>
      <c r="B142" s="1137"/>
      <c r="C142" s="1137"/>
      <c r="D142" s="1137"/>
      <c r="E142" s="1137"/>
      <c r="F142" s="1137"/>
      <c r="G142" s="1137"/>
      <c r="H142" s="1137"/>
      <c r="I142" s="1137"/>
      <c r="J142" s="1137"/>
      <c r="K142" s="1137"/>
      <c r="L142" s="1137"/>
      <c r="M142" s="1137"/>
      <c r="N142" s="1137"/>
      <c r="O142" s="1137"/>
    </row>
    <row r="143" spans="1:15">
      <c r="A143" s="1139">
        <f t="shared" si="4"/>
        <v>96</v>
      </c>
      <c r="B143" s="1137"/>
      <c r="C143" s="1137"/>
      <c r="D143" s="1137"/>
      <c r="E143" s="1137"/>
      <c r="F143" s="1137"/>
      <c r="G143" s="1137"/>
      <c r="H143" s="1137"/>
      <c r="I143" s="1137"/>
      <c r="J143" s="1137"/>
      <c r="K143" s="1137"/>
      <c r="L143" s="1137"/>
      <c r="M143" s="1137"/>
      <c r="N143" s="1137"/>
      <c r="O143" s="1137"/>
    </row>
    <row r="144" spans="1:15">
      <c r="A144" s="1139">
        <f t="shared" si="4"/>
        <v>97</v>
      </c>
      <c r="B144" s="1137"/>
      <c r="C144" s="1137"/>
      <c r="D144" s="1137"/>
      <c r="E144" s="1137"/>
      <c r="F144" s="1139" t="s">
        <v>1267</v>
      </c>
      <c r="G144" s="1137"/>
      <c r="H144" s="1139" t="s">
        <v>300</v>
      </c>
      <c r="I144" s="1137"/>
      <c r="J144" s="1139" t="s">
        <v>1268</v>
      </c>
      <c r="K144" s="1137"/>
      <c r="L144" s="1137"/>
      <c r="M144" s="1137"/>
      <c r="N144" s="1137"/>
      <c r="O144" s="1137"/>
    </row>
    <row r="145" spans="1:15" ht="15.75">
      <c r="A145" s="1139">
        <f t="shared" si="4"/>
        <v>98</v>
      </c>
      <c r="B145" s="4" t="s">
        <v>2067</v>
      </c>
      <c r="C145" s="1146" t="s">
        <v>775</v>
      </c>
      <c r="D145" s="1140" t="s">
        <v>963</v>
      </c>
      <c r="E145" s="1146"/>
      <c r="F145" s="1140" t="s">
        <v>797</v>
      </c>
      <c r="G145" s="1146"/>
      <c r="H145" s="1140" t="s">
        <v>1268</v>
      </c>
      <c r="I145" s="1146"/>
      <c r="J145" s="1140" t="s">
        <v>798</v>
      </c>
      <c r="K145" s="1137"/>
      <c r="L145" s="1137"/>
      <c r="M145" s="1137"/>
      <c r="N145" s="1137"/>
      <c r="O145" s="1137"/>
    </row>
    <row r="146" spans="1:15">
      <c r="A146" s="1139">
        <f t="shared" si="4"/>
        <v>99</v>
      </c>
      <c r="B146" s="1137" t="s">
        <v>799</v>
      </c>
      <c r="C146" s="1137" t="s">
        <v>2068</v>
      </c>
      <c r="D146" s="1141">
        <f>Capital!H19</f>
        <v>5523087</v>
      </c>
      <c r="E146" s="1137"/>
      <c r="F146" s="1156">
        <f>IF(ISERR(D146/$D$128)," ",D146/$D$128)</f>
        <v>0.20112975960026616</v>
      </c>
      <c r="G146" s="1137"/>
      <c r="H146" s="1150">
        <f>Capital!L19</f>
        <v>3.1436042923097172E-2</v>
      </c>
      <c r="I146" s="1137"/>
      <c r="J146" s="1150">
        <f>F146*H146</f>
        <v>6.3227237559061828E-3</v>
      </c>
      <c r="K146" s="1137"/>
      <c r="L146" s="1137"/>
      <c r="M146" s="1137"/>
      <c r="N146" s="1137"/>
      <c r="O146" s="1137"/>
    </row>
    <row r="147" spans="1:15">
      <c r="A147" s="1139">
        <f t="shared" si="4"/>
        <v>100</v>
      </c>
      <c r="B147" s="1137"/>
      <c r="C147" s="1137"/>
      <c r="D147" s="1137"/>
      <c r="E147" s="1137"/>
      <c r="F147" s="1150"/>
      <c r="G147" s="1137"/>
      <c r="H147" s="1150"/>
      <c r="I147" s="1137"/>
      <c r="J147" s="1150"/>
      <c r="K147" s="1137"/>
      <c r="L147" s="1137"/>
      <c r="M147" s="1137"/>
      <c r="N147" s="1137"/>
      <c r="O147" s="1137"/>
    </row>
    <row r="148" spans="1:15">
      <c r="A148" s="1139">
        <f t="shared" si="4"/>
        <v>101</v>
      </c>
      <c r="B148" s="1137" t="s">
        <v>801</v>
      </c>
      <c r="C148" s="1137" t="s">
        <v>2068</v>
      </c>
      <c r="D148" s="1160">
        <f>Capital!H22</f>
        <v>305829</v>
      </c>
      <c r="E148" s="1137"/>
      <c r="F148" s="1156">
        <f>IF(ISERR(D148/$D$128)," ",D148/$D$128)</f>
        <v>1.1137125533019812E-2</v>
      </c>
      <c r="G148" s="1137"/>
      <c r="H148" s="1150">
        <f>Capital!L22</f>
        <v>2.6966049655199473E-2</v>
      </c>
      <c r="I148" s="1137"/>
      <c r="J148" s="1150">
        <f>F148*H148</f>
        <v>3.0032428013960214E-4</v>
      </c>
      <c r="K148" s="1137"/>
      <c r="L148" s="1137"/>
      <c r="M148" s="1137"/>
      <c r="N148" s="1137"/>
      <c r="O148" s="1137"/>
    </row>
    <row r="149" spans="1:15">
      <c r="A149" s="1139">
        <f t="shared" si="4"/>
        <v>102</v>
      </c>
      <c r="B149" s="1137"/>
      <c r="C149" s="1137"/>
      <c r="D149" s="1137"/>
      <c r="E149" s="1137"/>
      <c r="F149" s="1156"/>
      <c r="G149" s="1137"/>
      <c r="H149" s="1150"/>
      <c r="I149" s="1137"/>
      <c r="J149" s="1150"/>
      <c r="K149" s="1137"/>
      <c r="L149" s="1137"/>
      <c r="M149" s="1137"/>
      <c r="N149" s="1137"/>
      <c r="O149" s="1137"/>
    </row>
    <row r="150" spans="1:15">
      <c r="A150" s="1139">
        <f t="shared" si="4"/>
        <v>103</v>
      </c>
      <c r="B150" s="1137" t="s">
        <v>803</v>
      </c>
      <c r="C150" s="1137" t="s">
        <v>2068</v>
      </c>
      <c r="D150" s="1147">
        <f>Capital!H31</f>
        <v>21631401.215</v>
      </c>
      <c r="E150" s="1137"/>
      <c r="F150" s="1157">
        <f>IF(ISERR(D150/$D$128)," ",D150/$D$128)</f>
        <v>0.78773311486671405</v>
      </c>
      <c r="G150" s="1353"/>
      <c r="H150" s="1353">
        <f>IF(ISERR(J150/F150)," ",J150/F150)</f>
        <v>4.871821590291741E-2</v>
      </c>
      <c r="I150" s="1137"/>
      <c r="J150" s="1158">
        <f>J152-SUM(J146:J148)</f>
        <v>3.8376951963954214E-2</v>
      </c>
      <c r="K150" s="1137"/>
      <c r="L150" s="1137"/>
      <c r="M150" s="1137"/>
      <c r="N150" s="1137"/>
      <c r="O150" s="1137"/>
    </row>
    <row r="151" spans="1:15">
      <c r="A151" s="1139">
        <f t="shared" si="4"/>
        <v>104</v>
      </c>
      <c r="B151" s="1137"/>
      <c r="C151" s="1137"/>
      <c r="D151" s="1137"/>
      <c r="E151" s="1137"/>
      <c r="F151" s="1156"/>
      <c r="G151" s="1137"/>
      <c r="H151" s="1150"/>
      <c r="I151" s="1137"/>
      <c r="J151" s="1150"/>
      <c r="K151" s="1137"/>
      <c r="L151" s="1137"/>
      <c r="M151" s="1137"/>
      <c r="N151" s="1137"/>
      <c r="O151" s="1137"/>
    </row>
    <row r="152" spans="1:15" ht="15.75" thickBot="1">
      <c r="A152" s="1139">
        <f t="shared" si="4"/>
        <v>105</v>
      </c>
      <c r="B152" s="1139" t="s">
        <v>1475</v>
      </c>
      <c r="C152" s="1137"/>
      <c r="D152" s="1148">
        <f>SUM(D146:D150)</f>
        <v>27460317.215</v>
      </c>
      <c r="E152" s="1137"/>
      <c r="F152" s="1159">
        <f>SUM(F146:F150)</f>
        <v>1</v>
      </c>
      <c r="G152" s="1137"/>
      <c r="H152" s="1150"/>
      <c r="I152" s="1137"/>
      <c r="J152" s="1149">
        <v>4.4999999999999998E-2</v>
      </c>
      <c r="K152" s="1137"/>
      <c r="L152" s="1137"/>
      <c r="M152" s="1137"/>
      <c r="N152" s="1137"/>
      <c r="O152" s="1137"/>
    </row>
    <row r="153" spans="1:15" ht="15.75" thickTop="1">
      <c r="A153" s="1137"/>
      <c r="B153" s="1137"/>
      <c r="C153" s="1139"/>
      <c r="D153" s="1137"/>
      <c r="E153" s="1137"/>
      <c r="F153" s="1137"/>
      <c r="G153" s="1137"/>
      <c r="H153" s="1137"/>
      <c r="I153" s="1137"/>
      <c r="J153" s="1137"/>
      <c r="K153" s="1137"/>
      <c r="L153" s="1137"/>
      <c r="M153" s="1137"/>
      <c r="N153" s="1137"/>
      <c r="O153" s="1137"/>
    </row>
    <row r="154" spans="1:15">
      <c r="A154" s="1137"/>
      <c r="B154" s="1137" t="s">
        <v>381</v>
      </c>
      <c r="C154" s="1137"/>
      <c r="D154" s="1137"/>
      <c r="E154" s="1137"/>
      <c r="F154" s="1137"/>
      <c r="G154" s="1137"/>
      <c r="H154" s="1137"/>
      <c r="I154" s="1137"/>
      <c r="J154" s="1137"/>
      <c r="K154" s="1137"/>
      <c r="L154" s="1137"/>
      <c r="M154" s="1137"/>
      <c r="N154" s="1137"/>
      <c r="O154" s="1137"/>
    </row>
    <row r="155" spans="1:15">
      <c r="A155" s="1137"/>
      <c r="B155" s="1138" t="str">
        <f>B1</f>
        <v>Village of Fairport</v>
      </c>
      <c r="C155" s="1138"/>
      <c r="D155" s="1138"/>
      <c r="E155" s="1139"/>
      <c r="F155" s="1139"/>
      <c r="G155" s="1139"/>
      <c r="H155" s="1139"/>
      <c r="I155" s="1139"/>
      <c r="J155" s="1139"/>
      <c r="K155" s="1139"/>
      <c r="L155" s="1138" t="s">
        <v>2069</v>
      </c>
      <c r="M155" s="1137"/>
      <c r="N155" s="1137"/>
      <c r="O155" s="1137"/>
    </row>
    <row r="156" spans="1:15">
      <c r="A156" s="1137"/>
      <c r="B156" s="1138" t="s">
        <v>2070</v>
      </c>
      <c r="C156" s="1138"/>
      <c r="D156" s="1138"/>
      <c r="E156" s="1139"/>
      <c r="F156" s="1139"/>
      <c r="G156" s="1139"/>
      <c r="H156" s="1139"/>
      <c r="I156" s="1139"/>
      <c r="J156" s="1139"/>
      <c r="K156" s="1139"/>
      <c r="L156" s="1138"/>
      <c r="M156" s="1137"/>
      <c r="N156" s="1137"/>
      <c r="O156" s="1137"/>
    </row>
    <row r="157" spans="1:15">
      <c r="A157" s="1137"/>
      <c r="B157" s="1138" t="s">
        <v>770</v>
      </c>
      <c r="C157" s="1138"/>
      <c r="D157" s="1138"/>
      <c r="E157" s="1139"/>
      <c r="F157" s="1139"/>
      <c r="G157" s="1139"/>
      <c r="H157" s="1139"/>
      <c r="I157" s="1139"/>
      <c r="J157" s="1139"/>
      <c r="K157" s="1139"/>
      <c r="L157" s="1138"/>
      <c r="M157" s="1137"/>
      <c r="N157" s="1137"/>
      <c r="O157" s="1137"/>
    </row>
    <row r="158" spans="1:15">
      <c r="A158" s="1137"/>
      <c r="B158" s="1137"/>
      <c r="C158" s="1137"/>
      <c r="D158" s="1137"/>
      <c r="E158" s="1137"/>
      <c r="F158" s="1137"/>
      <c r="G158" s="1137"/>
      <c r="H158" s="1137"/>
      <c r="I158" s="1137"/>
      <c r="J158" s="1137"/>
      <c r="K158" s="1137"/>
      <c r="L158" s="1137"/>
      <c r="M158" s="1137"/>
      <c r="N158" s="1137"/>
      <c r="O158" s="1137"/>
    </row>
    <row r="159" spans="1:15">
      <c r="A159" s="1137"/>
      <c r="B159" s="1137"/>
      <c r="C159" s="1137"/>
      <c r="D159" s="1137"/>
      <c r="E159" s="1137"/>
      <c r="F159" s="1137"/>
      <c r="G159" s="1137"/>
      <c r="H159" s="1137"/>
      <c r="I159" s="1137"/>
      <c r="J159" s="1137"/>
      <c r="K159" s="1137"/>
      <c r="L159" s="1137"/>
      <c r="M159" s="1137"/>
      <c r="N159" s="1137"/>
      <c r="O159" s="1137"/>
    </row>
    <row r="160" spans="1:15">
      <c r="A160" s="1137"/>
      <c r="B160" s="1137"/>
      <c r="C160" s="1137"/>
      <c r="D160" s="1137"/>
      <c r="E160" s="1137"/>
      <c r="F160" s="1137"/>
      <c r="G160" s="1137"/>
      <c r="H160" s="1137"/>
      <c r="I160" s="1137"/>
      <c r="J160" s="1137"/>
      <c r="K160" s="1137"/>
      <c r="L160" s="1137"/>
      <c r="M160" s="1137"/>
      <c r="N160" s="1137"/>
      <c r="O160" s="1137"/>
    </row>
    <row r="161" spans="1:15">
      <c r="A161" s="1137"/>
      <c r="B161" s="1137"/>
      <c r="C161" s="1137"/>
      <c r="D161" s="1137"/>
      <c r="E161" s="1137"/>
      <c r="F161" s="1137"/>
      <c r="G161" s="1137"/>
      <c r="H161" s="1137"/>
      <c r="I161" s="1137"/>
      <c r="J161" s="1137"/>
      <c r="K161" s="1137"/>
      <c r="L161" s="1137"/>
      <c r="M161" s="1137"/>
      <c r="N161" s="1137"/>
      <c r="O161" s="1137"/>
    </row>
    <row r="162" spans="1:15">
      <c r="A162" s="1137"/>
      <c r="B162" s="1137"/>
      <c r="C162" s="1137"/>
      <c r="D162" s="1139"/>
      <c r="E162" s="1137"/>
      <c r="F162" s="1137"/>
      <c r="G162" s="1137"/>
      <c r="H162" s="1137"/>
      <c r="I162" s="1137"/>
      <c r="J162" s="1137"/>
      <c r="K162" s="1137"/>
      <c r="L162" s="1137"/>
      <c r="M162" s="1137"/>
      <c r="N162" s="1137"/>
      <c r="O162" s="1137"/>
    </row>
    <row r="163" spans="1:15">
      <c r="A163" s="1137"/>
      <c r="B163" s="1137"/>
      <c r="C163" s="1140" t="s">
        <v>775</v>
      </c>
      <c r="D163" s="1140" t="s">
        <v>963</v>
      </c>
      <c r="E163" s="1137"/>
      <c r="F163" s="1137"/>
      <c r="G163" s="1137"/>
      <c r="H163" s="1137"/>
      <c r="I163" s="1137"/>
      <c r="J163" s="1137"/>
      <c r="K163" s="1137"/>
      <c r="L163" s="1137"/>
      <c r="M163" s="1137"/>
      <c r="N163" s="1137"/>
      <c r="O163" s="1137"/>
    </row>
    <row r="164" spans="1:15">
      <c r="A164" s="1139">
        <v>106</v>
      </c>
      <c r="B164" s="1137" t="s">
        <v>1844</v>
      </c>
      <c r="C164" s="1137" t="s">
        <v>2071</v>
      </c>
      <c r="D164" s="1142">
        <f>L40</f>
        <v>28786810.083333332</v>
      </c>
      <c r="E164" s="1137"/>
      <c r="F164" s="1137"/>
      <c r="G164" s="1137"/>
      <c r="H164" s="1137"/>
      <c r="I164" s="1137"/>
      <c r="J164" s="1137"/>
      <c r="K164" s="1137"/>
      <c r="L164" s="1137"/>
      <c r="M164" s="1137"/>
      <c r="N164" s="1137"/>
      <c r="O164" s="1137"/>
    </row>
    <row r="165" spans="1:15">
      <c r="A165" s="1139">
        <f>A164+1</f>
        <v>107</v>
      </c>
      <c r="B165" s="1137"/>
      <c r="C165" s="1137"/>
      <c r="D165" s="1137"/>
      <c r="E165" s="1137"/>
      <c r="F165" s="1137"/>
      <c r="G165" s="1137"/>
      <c r="H165" s="1137"/>
      <c r="I165" s="1137"/>
      <c r="J165" s="1137"/>
      <c r="K165" s="1137"/>
      <c r="L165" s="1137"/>
      <c r="M165" s="1137"/>
      <c r="N165" s="1137"/>
      <c r="O165" s="1137"/>
    </row>
    <row r="166" spans="1:15">
      <c r="A166" s="1139">
        <v>108</v>
      </c>
      <c r="B166" s="1137" t="s">
        <v>1846</v>
      </c>
      <c r="C166" s="1137" t="s">
        <v>2072</v>
      </c>
      <c r="D166" s="1158">
        <v>4.4999999999999998E-2</v>
      </c>
      <c r="E166" s="1137"/>
      <c r="F166" s="1137"/>
      <c r="G166" s="1137"/>
      <c r="H166" s="1137"/>
      <c r="I166" s="1137"/>
      <c r="J166" s="1137"/>
      <c r="K166" s="1137"/>
      <c r="L166" s="1137"/>
      <c r="M166" s="1137"/>
      <c r="N166" s="1137"/>
      <c r="O166" s="1137"/>
    </row>
    <row r="167" spans="1:15">
      <c r="A167" s="1139">
        <v>109</v>
      </c>
      <c r="B167" s="1137"/>
      <c r="C167" s="1137"/>
      <c r="D167" s="1150"/>
      <c r="E167" s="1137"/>
      <c r="F167" s="1137"/>
      <c r="G167" s="1137"/>
      <c r="H167" s="1137"/>
      <c r="I167" s="1137"/>
      <c r="J167" s="1137"/>
      <c r="K167" s="1137"/>
      <c r="L167" s="1137"/>
      <c r="M167" s="1137"/>
      <c r="N167" s="1137"/>
      <c r="O167" s="1137"/>
    </row>
    <row r="168" spans="1:15">
      <c r="A168" s="1139">
        <v>110</v>
      </c>
      <c r="B168" s="1137" t="s">
        <v>2073</v>
      </c>
      <c r="C168" s="1137" t="s">
        <v>2074</v>
      </c>
      <c r="D168" s="1142">
        <f>D164*D166</f>
        <v>1295406.4537499999</v>
      </c>
      <c r="E168" s="1137"/>
      <c r="F168" s="1137"/>
      <c r="G168" s="1137"/>
      <c r="H168" s="1137"/>
      <c r="I168" s="1137"/>
      <c r="J168" s="1137"/>
      <c r="K168" s="1137"/>
      <c r="L168" s="1137"/>
      <c r="M168" s="1137"/>
      <c r="N168" s="1137"/>
      <c r="O168" s="1137"/>
    </row>
    <row r="169" spans="1:15">
      <c r="A169" s="1139">
        <v>111</v>
      </c>
      <c r="B169" s="1137"/>
      <c r="C169" s="1137"/>
      <c r="D169" s="1137"/>
      <c r="E169" s="1137"/>
      <c r="F169" s="1137"/>
      <c r="G169" s="1137"/>
      <c r="H169" s="1137"/>
      <c r="I169" s="1137"/>
      <c r="J169" s="1137"/>
      <c r="K169" s="1137"/>
      <c r="L169" s="1137"/>
      <c r="M169" s="1137"/>
      <c r="N169" s="1137"/>
      <c r="O169" s="1137"/>
    </row>
    <row r="170" spans="1:15">
      <c r="A170" s="1139">
        <v>112</v>
      </c>
      <c r="B170" s="1137" t="s">
        <v>2075</v>
      </c>
      <c r="C170" s="1137" t="s">
        <v>2076</v>
      </c>
      <c r="D170" s="1147">
        <f>H38</f>
        <v>876712.4299999997</v>
      </c>
      <c r="E170" s="1137"/>
      <c r="F170" s="1137"/>
      <c r="G170" s="1137"/>
      <c r="H170" s="1137"/>
      <c r="I170" s="1137"/>
      <c r="J170" s="1137"/>
      <c r="K170" s="1137"/>
      <c r="L170" s="1137"/>
      <c r="M170" s="1137"/>
      <c r="N170" s="1137"/>
      <c r="O170" s="1137"/>
    </row>
    <row r="171" spans="1:15">
      <c r="A171" s="1139">
        <v>113</v>
      </c>
      <c r="B171" s="1137"/>
      <c r="C171" s="1137"/>
      <c r="D171" s="1137"/>
      <c r="E171" s="1137"/>
      <c r="F171" s="1137"/>
      <c r="G171" s="1137"/>
      <c r="H171" s="1137"/>
      <c r="I171" s="1137"/>
      <c r="J171" s="1137"/>
      <c r="K171" s="1137"/>
      <c r="L171" s="1137"/>
      <c r="M171" s="1137"/>
      <c r="N171" s="1137"/>
      <c r="O171" s="1137"/>
    </row>
    <row r="172" spans="1:15">
      <c r="A172" s="1139">
        <v>114</v>
      </c>
      <c r="B172" s="1137" t="s">
        <v>2077</v>
      </c>
      <c r="C172" s="1137" t="s">
        <v>2078</v>
      </c>
      <c r="D172" s="1142">
        <f>D168-D170</f>
        <v>418694.02375000017</v>
      </c>
      <c r="E172" s="1137"/>
      <c r="F172" s="1137"/>
      <c r="G172" s="1137"/>
      <c r="H172" s="1137"/>
      <c r="I172" s="1137"/>
      <c r="J172" s="1137"/>
      <c r="K172" s="1137"/>
      <c r="L172" s="1137"/>
      <c r="M172" s="1137"/>
      <c r="N172" s="1137"/>
      <c r="O172" s="1137"/>
    </row>
    <row r="173" spans="1:15">
      <c r="A173" s="1139">
        <v>115</v>
      </c>
      <c r="B173" s="1137"/>
      <c r="C173" s="1137"/>
      <c r="D173" s="1137"/>
      <c r="E173" s="1137"/>
      <c r="F173" s="1137"/>
      <c r="G173" s="1137"/>
      <c r="H173" s="1137"/>
      <c r="I173" s="1137"/>
      <c r="J173" s="1137"/>
      <c r="K173" s="1137"/>
      <c r="L173" s="1137"/>
      <c r="M173" s="1137"/>
      <c r="N173" s="1137"/>
      <c r="O173" s="1137"/>
    </row>
    <row r="174" spans="1:15">
      <c r="A174" s="1139">
        <v>116</v>
      </c>
      <c r="B174" s="1137" t="s">
        <v>2079</v>
      </c>
      <c r="C174" s="1137" t="s">
        <v>2080</v>
      </c>
      <c r="D174" s="1161">
        <f>D190</f>
        <v>0.99965796646926641</v>
      </c>
      <c r="E174" s="1137"/>
      <c r="F174" s="1137"/>
      <c r="G174" s="1137"/>
      <c r="H174" s="1137"/>
      <c r="I174" s="1137"/>
      <c r="J174" s="1137"/>
      <c r="K174" s="1137"/>
      <c r="L174" s="1137"/>
      <c r="M174" s="1137"/>
      <c r="N174" s="1137"/>
      <c r="O174" s="1137"/>
    </row>
    <row r="175" spans="1:15">
      <c r="A175" s="1139">
        <v>117</v>
      </c>
      <c r="B175" s="1137"/>
      <c r="C175" s="1137"/>
      <c r="D175" s="1162"/>
      <c r="E175" s="1137"/>
      <c r="F175" s="1137"/>
      <c r="G175" s="1137"/>
      <c r="H175" s="1137"/>
      <c r="I175" s="1137"/>
      <c r="J175" s="1137"/>
      <c r="K175" s="1137"/>
      <c r="L175" s="1137"/>
      <c r="M175" s="1137"/>
      <c r="N175" s="1137"/>
      <c r="O175" s="1137"/>
    </row>
    <row r="176" spans="1:15" ht="15.75" thickBot="1">
      <c r="A176" s="1139">
        <v>118</v>
      </c>
      <c r="B176" s="1137" t="s">
        <v>1382</v>
      </c>
      <c r="C176" s="1137" t="s">
        <v>1383</v>
      </c>
      <c r="D176" s="1163">
        <f>IF(ISERR(D172/D174)," ",D172/D174)</f>
        <v>418837.28014373058</v>
      </c>
      <c r="E176" s="1137"/>
      <c r="F176" s="1137"/>
      <c r="G176" s="1137"/>
      <c r="H176" s="1137"/>
      <c r="I176" s="1137"/>
      <c r="J176" s="1137"/>
      <c r="K176" s="1137"/>
      <c r="L176" s="1137"/>
      <c r="M176" s="1137"/>
      <c r="N176" s="1137"/>
      <c r="O176" s="1137"/>
    </row>
    <row r="177" spans="1:15" ht="15.75" thickTop="1">
      <c r="A177" s="1139">
        <v>119</v>
      </c>
      <c r="B177" s="1137"/>
      <c r="C177" s="1137"/>
      <c r="D177" s="1137"/>
      <c r="E177" s="1137"/>
      <c r="F177" s="1137"/>
      <c r="G177" s="1137"/>
      <c r="H177" s="1137"/>
      <c r="I177" s="1137"/>
      <c r="J177" s="1137"/>
      <c r="K177" s="1137"/>
      <c r="L177" s="1137"/>
      <c r="M177" s="1137"/>
      <c r="N177" s="1137"/>
      <c r="O177" s="1137"/>
    </row>
    <row r="178" spans="1:15">
      <c r="A178" s="1139">
        <v>120</v>
      </c>
      <c r="B178" s="1137"/>
      <c r="C178" s="1137"/>
      <c r="D178" s="1137"/>
      <c r="E178" s="1137"/>
      <c r="F178" s="1137"/>
      <c r="G178" s="1137"/>
      <c r="H178" s="1137"/>
      <c r="I178" s="1137"/>
      <c r="J178" s="1137"/>
      <c r="K178" s="1137"/>
      <c r="L178" s="1137"/>
      <c r="M178" s="1137"/>
      <c r="N178" s="1137"/>
      <c r="O178" s="1137"/>
    </row>
    <row r="179" spans="1:15">
      <c r="A179" s="1139">
        <v>121</v>
      </c>
      <c r="B179" s="1137"/>
      <c r="C179" s="1137"/>
      <c r="D179" s="1137"/>
      <c r="E179" s="1137"/>
      <c r="F179" s="1137"/>
      <c r="G179" s="1137"/>
      <c r="H179" s="1137"/>
      <c r="I179" s="1137"/>
      <c r="J179" s="1137"/>
      <c r="K179" s="1137"/>
      <c r="L179" s="1137"/>
      <c r="M179" s="1137"/>
      <c r="N179" s="1137"/>
      <c r="O179" s="1137"/>
    </row>
    <row r="180" spans="1:15">
      <c r="A180" s="1139">
        <v>122</v>
      </c>
      <c r="B180" s="1137" t="s">
        <v>1384</v>
      </c>
      <c r="C180" s="1137"/>
      <c r="D180" s="1140" t="s">
        <v>1385</v>
      </c>
      <c r="E180" s="1140"/>
      <c r="F180" s="1140" t="s">
        <v>1386</v>
      </c>
      <c r="G180" s="1137"/>
      <c r="H180" s="1137"/>
      <c r="I180" s="1137"/>
      <c r="J180" s="1137"/>
      <c r="K180" s="1137"/>
      <c r="L180" s="1137"/>
      <c r="M180" s="1137"/>
      <c r="N180" s="1137"/>
      <c r="O180" s="1137"/>
    </row>
    <row r="181" spans="1:15">
      <c r="A181" s="1139">
        <v>123</v>
      </c>
      <c r="B181" s="1137" t="s">
        <v>1387</v>
      </c>
      <c r="C181" s="1137"/>
      <c r="D181" s="1162">
        <v>1</v>
      </c>
      <c r="E181" s="1137"/>
      <c r="F181" s="1142">
        <f>D176</f>
        <v>418837.28014373058</v>
      </c>
      <c r="G181" s="1137"/>
      <c r="H181" s="1137"/>
      <c r="I181" s="1137"/>
      <c r="J181" s="1137"/>
      <c r="K181" s="1137"/>
      <c r="L181" s="1137"/>
      <c r="M181" s="1137"/>
      <c r="N181" s="1137"/>
      <c r="O181" s="1137"/>
    </row>
    <row r="182" spans="1:15">
      <c r="A182" s="1139">
        <v>124</v>
      </c>
      <c r="B182" s="1137" t="s">
        <v>1388</v>
      </c>
      <c r="C182" s="1137" t="s">
        <v>1255</v>
      </c>
      <c r="D182" s="1164" t="s">
        <v>1255</v>
      </c>
      <c r="E182" s="1139"/>
      <c r="F182" s="1183" t="s">
        <v>1255</v>
      </c>
      <c r="G182" s="1137"/>
      <c r="H182" s="1137"/>
      <c r="I182" s="1137"/>
      <c r="J182" s="1137"/>
      <c r="K182" s="1137"/>
      <c r="L182" s="1137"/>
      <c r="M182" s="1137"/>
      <c r="N182" s="1137"/>
      <c r="O182" s="1137"/>
    </row>
    <row r="183" spans="1:15">
      <c r="A183" s="1139">
        <v>125</v>
      </c>
      <c r="B183" s="1137" t="s">
        <v>1389</v>
      </c>
      <c r="C183" s="1137" t="s">
        <v>1390</v>
      </c>
      <c r="D183" s="1162">
        <f>IF(ISERR(H28/H10)," ",H28/H10)</f>
        <v>3.4203353073361623E-4</v>
      </c>
      <c r="E183" s="1137"/>
      <c r="F183" s="1142">
        <f>F181*D183</f>
        <v>143.25639373042489</v>
      </c>
      <c r="G183" s="1137"/>
      <c r="H183" s="1137"/>
      <c r="I183" s="1137"/>
      <c r="J183" s="1137"/>
      <c r="K183" s="1137"/>
      <c r="L183" s="1137"/>
      <c r="M183" s="1137"/>
      <c r="N183" s="1137"/>
      <c r="O183" s="1137"/>
    </row>
    <row r="184" spans="1:15">
      <c r="A184" s="1139">
        <v>126</v>
      </c>
      <c r="B184" s="1137"/>
      <c r="C184" s="1137"/>
      <c r="D184" s="1162"/>
      <c r="E184" s="1137"/>
      <c r="F184" s="1142"/>
      <c r="G184" s="1137"/>
      <c r="H184" s="1137"/>
      <c r="I184" s="1137"/>
      <c r="J184" s="1137"/>
      <c r="K184" s="1137"/>
      <c r="L184" s="1137"/>
      <c r="M184" s="1137"/>
      <c r="N184" s="1137"/>
      <c r="O184" s="1137"/>
    </row>
    <row r="185" spans="1:15">
      <c r="A185" s="1139">
        <v>127</v>
      </c>
      <c r="B185" s="1137"/>
      <c r="C185" s="1137"/>
      <c r="D185" s="1161"/>
      <c r="E185" s="1137"/>
      <c r="F185" s="1147"/>
      <c r="G185" s="1137"/>
      <c r="H185" s="1137"/>
      <c r="I185" s="1137"/>
      <c r="J185" s="1137"/>
      <c r="K185" s="1137"/>
      <c r="L185" s="1137"/>
      <c r="M185" s="1137"/>
      <c r="N185" s="1137"/>
      <c r="O185" s="1137"/>
    </row>
    <row r="186" spans="1:15">
      <c r="A186" s="1139">
        <v>128</v>
      </c>
      <c r="B186" s="1137" t="s">
        <v>1391</v>
      </c>
      <c r="C186" s="1137" t="s">
        <v>1392</v>
      </c>
      <c r="D186" s="1162">
        <f>D181-SUM(C182:D184)</f>
        <v>0.99965796646926641</v>
      </c>
      <c r="E186" s="1137"/>
      <c r="F186" s="1142">
        <f>F181-SUM(F182:F185)</f>
        <v>418694.02375000017</v>
      </c>
      <c r="G186" s="1137"/>
      <c r="H186" s="1137"/>
      <c r="I186" s="1137"/>
      <c r="J186" s="1137"/>
      <c r="K186" s="1137"/>
      <c r="L186" s="1137"/>
      <c r="M186" s="1137"/>
      <c r="N186" s="1137"/>
      <c r="O186" s="1137"/>
    </row>
    <row r="187" spans="1:15">
      <c r="A187" s="1139">
        <v>129</v>
      </c>
      <c r="B187" s="1137"/>
      <c r="C187" s="1137"/>
      <c r="D187" s="1162"/>
      <c r="E187" s="1137"/>
      <c r="F187" s="1142"/>
      <c r="G187" s="1137"/>
      <c r="H187" s="1137"/>
      <c r="I187" s="1137"/>
      <c r="J187" s="1137"/>
      <c r="K187" s="1137"/>
      <c r="L187" s="1137"/>
      <c r="M187" s="1137"/>
      <c r="N187" s="1137"/>
      <c r="O187" s="1137"/>
    </row>
    <row r="188" spans="1:15">
      <c r="A188" s="1139">
        <v>130</v>
      </c>
      <c r="B188" s="1137" t="s">
        <v>1393</v>
      </c>
      <c r="C188" s="1137" t="s">
        <v>1255</v>
      </c>
      <c r="D188" s="1165">
        <v>0</v>
      </c>
      <c r="E188" s="1153"/>
      <c r="F188" s="1184">
        <v>0</v>
      </c>
      <c r="G188" s="1137"/>
      <c r="H188" s="1137"/>
      <c r="I188" s="1137"/>
      <c r="J188" s="1137"/>
      <c r="K188" s="1137"/>
      <c r="L188" s="1137"/>
      <c r="M188" s="1137"/>
      <c r="N188" s="1137"/>
      <c r="O188" s="1137"/>
    </row>
    <row r="189" spans="1:15">
      <c r="A189" s="1139">
        <v>131</v>
      </c>
      <c r="B189" s="1137"/>
      <c r="C189" s="1137"/>
      <c r="D189" s="1162"/>
      <c r="E189" s="1137"/>
      <c r="F189" s="1142"/>
      <c r="G189" s="1137"/>
      <c r="H189" s="1137"/>
      <c r="I189" s="1137"/>
      <c r="J189" s="1137"/>
      <c r="K189" s="1137"/>
      <c r="L189" s="1137"/>
      <c r="M189" s="1137"/>
      <c r="N189" s="1137"/>
      <c r="O189" s="1137"/>
    </row>
    <row r="190" spans="1:15" ht="15.75" thickBot="1">
      <c r="A190" s="1139">
        <v>132</v>
      </c>
      <c r="B190" s="1137" t="s">
        <v>1394</v>
      </c>
      <c r="C190" s="1137" t="s">
        <v>1395</v>
      </c>
      <c r="D190" s="1166">
        <f>D186-D188</f>
        <v>0.99965796646926641</v>
      </c>
      <c r="E190" s="1137"/>
      <c r="F190" s="1163">
        <f>F186-F188</f>
        <v>418694.02375000017</v>
      </c>
      <c r="G190" s="1137"/>
      <c r="H190" s="1137"/>
      <c r="I190" s="1137"/>
      <c r="J190" s="1137"/>
      <c r="K190" s="1137"/>
      <c r="L190" s="1137"/>
      <c r="M190" s="1137"/>
      <c r="N190" s="1137"/>
      <c r="O190" s="1137"/>
    </row>
    <row r="191" spans="1:15" ht="15.75" thickTop="1">
      <c r="A191" s="1137"/>
      <c r="B191" s="1137" t="s">
        <v>381</v>
      </c>
      <c r="C191" s="1137"/>
      <c r="D191" s="1137"/>
      <c r="E191" s="1137"/>
      <c r="F191" s="1137"/>
      <c r="G191" s="1137"/>
      <c r="H191" s="1137"/>
      <c r="I191" s="1137"/>
      <c r="J191" s="1137"/>
      <c r="K191" s="1137"/>
      <c r="L191" s="1137"/>
      <c r="M191" s="1137"/>
      <c r="N191" s="1137"/>
      <c r="O191" s="1137"/>
    </row>
    <row r="192" spans="1:15">
      <c r="A192" s="1137"/>
      <c r="B192" s="1137"/>
      <c r="C192" s="1137"/>
      <c r="D192" s="1137"/>
      <c r="E192" s="1137"/>
      <c r="F192" s="1137"/>
      <c r="G192" s="1137"/>
      <c r="H192" s="1137"/>
      <c r="I192" s="1137"/>
      <c r="J192" s="1137"/>
      <c r="K192" s="1137"/>
      <c r="L192" s="1137"/>
      <c r="M192" s="1137"/>
      <c r="N192" s="1137"/>
      <c r="O192" s="1137"/>
    </row>
    <row r="193" spans="1:15">
      <c r="A193" s="1137"/>
      <c r="B193" s="1137"/>
      <c r="C193" s="1137"/>
      <c r="D193" s="1137"/>
      <c r="E193" s="1137"/>
      <c r="F193" s="1137"/>
      <c r="G193" s="1137"/>
      <c r="H193" s="1137"/>
      <c r="I193" s="1137"/>
      <c r="J193" s="1137"/>
      <c r="K193" s="1137"/>
      <c r="L193" s="1137"/>
      <c r="M193" s="1137"/>
      <c r="N193" s="1137"/>
      <c r="O193" s="1137"/>
    </row>
    <row r="194" spans="1:15">
      <c r="A194" s="1137"/>
      <c r="B194" s="1137"/>
      <c r="C194" s="1137"/>
      <c r="D194" s="1137"/>
      <c r="E194" s="1137"/>
      <c r="F194" s="1137"/>
      <c r="G194" s="1137"/>
      <c r="H194" s="1137"/>
      <c r="I194" s="1137"/>
      <c r="J194" s="1137"/>
      <c r="K194" s="1137"/>
      <c r="L194" s="1137"/>
      <c r="M194" s="1137"/>
      <c r="N194" s="1137"/>
      <c r="O194" s="1137"/>
    </row>
    <row r="195" spans="1:15">
      <c r="A195" s="1137"/>
      <c r="B195" s="1137"/>
      <c r="C195" s="1137"/>
      <c r="D195" s="1137"/>
      <c r="E195" s="1137"/>
      <c r="F195" s="1137"/>
      <c r="G195" s="1137"/>
      <c r="H195" s="1137"/>
      <c r="I195" s="1137"/>
      <c r="J195" s="1137"/>
      <c r="K195" s="1137"/>
      <c r="L195" s="1137"/>
      <c r="M195" s="1137"/>
      <c r="N195" s="1137"/>
      <c r="O195" s="1137"/>
    </row>
    <row r="196" spans="1:15">
      <c r="A196" s="1137"/>
      <c r="B196" s="1137"/>
      <c r="C196" s="1137"/>
      <c r="D196" s="1137"/>
      <c r="E196" s="1137"/>
      <c r="F196" s="1137"/>
      <c r="G196" s="1137"/>
      <c r="H196" s="1137"/>
      <c r="I196" s="1137"/>
      <c r="J196" s="1137"/>
      <c r="K196" s="1137"/>
      <c r="L196" s="1137"/>
      <c r="M196" s="1137"/>
      <c r="N196" s="1137"/>
      <c r="O196" s="1137"/>
    </row>
    <row r="197" spans="1:15">
      <c r="A197" s="1137"/>
      <c r="B197" s="1137"/>
      <c r="C197" s="1137"/>
      <c r="D197" s="1137"/>
      <c r="E197" s="1137"/>
      <c r="F197" s="1137"/>
      <c r="G197" s="1137"/>
      <c r="H197" s="1137"/>
      <c r="I197" s="1137"/>
      <c r="J197" s="1137"/>
      <c r="K197" s="1137"/>
      <c r="L197" s="1137"/>
      <c r="M197" s="1137"/>
      <c r="N197" s="1137"/>
      <c r="O197" s="1137"/>
    </row>
    <row r="198" spans="1:15">
      <c r="A198" s="1137"/>
      <c r="B198" s="1137"/>
      <c r="C198" s="1137"/>
      <c r="D198" s="1137"/>
      <c r="E198" s="1137"/>
      <c r="F198" s="1137"/>
      <c r="G198" s="1137"/>
      <c r="H198" s="1137"/>
      <c r="I198" s="1137"/>
      <c r="J198" s="1137"/>
      <c r="K198" s="1137"/>
      <c r="L198" s="1137"/>
      <c r="M198" s="1137"/>
      <c r="N198" s="1137"/>
      <c r="O198" s="1137"/>
    </row>
    <row r="199" spans="1:15">
      <c r="A199" s="1137"/>
      <c r="B199" s="8"/>
      <c r="C199" s="1137"/>
      <c r="D199" s="1137"/>
      <c r="E199" s="1137"/>
      <c r="F199" s="1137"/>
      <c r="G199" s="1137"/>
      <c r="H199" s="1137"/>
      <c r="I199" s="1137"/>
      <c r="J199" s="1137"/>
      <c r="K199" s="1137"/>
      <c r="L199" s="1137"/>
      <c r="M199" s="1137"/>
      <c r="N199" s="1137"/>
      <c r="O199" s="1137"/>
    </row>
    <row r="200" spans="1:15">
      <c r="A200" s="1137"/>
      <c r="B200" s="8"/>
      <c r="C200" s="1137"/>
      <c r="D200" s="1137"/>
      <c r="E200" s="1137"/>
      <c r="F200" s="1137"/>
      <c r="G200" s="1137"/>
      <c r="H200" s="1137"/>
      <c r="I200" s="1137"/>
      <c r="J200" s="1137"/>
      <c r="K200" s="1137"/>
      <c r="L200" s="1137"/>
      <c r="M200" s="1137"/>
      <c r="N200" s="1137"/>
      <c r="O200" s="1137"/>
    </row>
    <row r="201" spans="1:15">
      <c r="A201" s="1137"/>
      <c r="B201" s="8"/>
      <c r="C201" s="1137"/>
      <c r="D201" s="1137"/>
      <c r="E201" s="1137"/>
      <c r="F201" s="1137"/>
      <c r="G201" s="1137"/>
      <c r="H201" s="1137"/>
      <c r="I201" s="1137"/>
      <c r="J201" s="1137"/>
      <c r="K201" s="1137"/>
      <c r="L201" s="1137"/>
      <c r="M201" s="1137"/>
      <c r="N201" s="1137"/>
      <c r="O201" s="1137"/>
    </row>
    <row r="202" spans="1:15">
      <c r="A202" s="1137"/>
      <c r="B202" s="8"/>
      <c r="C202" s="1137"/>
      <c r="D202" s="1137"/>
      <c r="E202" s="1137"/>
      <c r="F202" s="1137"/>
      <c r="G202" s="1137"/>
      <c r="H202" s="1137"/>
      <c r="I202" s="1137"/>
      <c r="J202" s="1137"/>
      <c r="K202" s="1137"/>
      <c r="L202" s="1137"/>
      <c r="M202" s="1137"/>
      <c r="N202" s="1137"/>
      <c r="O202" s="1137"/>
    </row>
    <row r="203" spans="1:15">
      <c r="A203" s="1137"/>
      <c r="B203" s="8"/>
      <c r="C203" s="1137"/>
      <c r="D203" s="1137"/>
      <c r="E203" s="1137"/>
      <c r="F203" s="1137"/>
      <c r="G203" s="1137"/>
      <c r="H203" s="1137"/>
      <c r="I203" s="1137"/>
      <c r="J203" s="1137"/>
      <c r="K203" s="1137"/>
      <c r="L203" s="1137"/>
      <c r="M203" s="1137"/>
      <c r="N203" s="1137"/>
      <c r="O203" s="1137"/>
    </row>
    <row r="204" spans="1:15">
      <c r="A204" s="1137"/>
      <c r="B204" s="8"/>
      <c r="C204" s="1137"/>
      <c r="D204" s="1137"/>
      <c r="E204" s="1137"/>
      <c r="F204" s="1137"/>
      <c r="G204" s="1137"/>
      <c r="H204" s="1137"/>
      <c r="I204" s="1137"/>
      <c r="J204" s="1137"/>
      <c r="K204" s="1137"/>
      <c r="L204" s="1137"/>
      <c r="M204" s="1137"/>
      <c r="N204" s="1137"/>
      <c r="O204" s="1137"/>
    </row>
    <row r="205" spans="1:15">
      <c r="A205" s="1137"/>
      <c r="B205" s="8"/>
      <c r="C205" s="1137"/>
      <c r="D205" s="1137"/>
      <c r="E205" s="1137"/>
      <c r="F205" s="1137"/>
      <c r="G205" s="1137"/>
      <c r="H205" s="1137"/>
      <c r="I205" s="1137"/>
      <c r="J205" s="1137"/>
      <c r="K205" s="1137"/>
      <c r="L205" s="1137"/>
      <c r="M205" s="1137"/>
      <c r="N205" s="1137"/>
      <c r="O205" s="1137"/>
    </row>
    <row r="206" spans="1:15">
      <c r="A206" s="1137"/>
      <c r="B206" s="8"/>
      <c r="C206" s="1137"/>
      <c r="D206" s="1137"/>
      <c r="E206" s="1137"/>
      <c r="F206" s="1137"/>
      <c r="G206" s="1137"/>
      <c r="H206" s="1137"/>
      <c r="I206" s="1137"/>
      <c r="J206" s="1137"/>
      <c r="K206" s="1137"/>
      <c r="L206" s="1137"/>
      <c r="M206" s="1137"/>
      <c r="N206" s="1137"/>
      <c r="O206" s="1137"/>
    </row>
    <row r="207" spans="1:15">
      <c r="A207" s="1137"/>
      <c r="B207" s="8"/>
      <c r="C207" s="1137"/>
      <c r="D207" s="1137"/>
      <c r="E207" s="1137"/>
      <c r="F207" s="1137"/>
      <c r="G207" s="1137"/>
      <c r="H207" s="1137"/>
      <c r="I207" s="1137"/>
      <c r="J207" s="1137"/>
      <c r="K207" s="1137"/>
      <c r="L207" s="1137"/>
      <c r="M207" s="1137"/>
      <c r="N207" s="1137"/>
      <c r="O207" s="1137"/>
    </row>
    <row r="208" spans="1:15">
      <c r="A208" s="1137"/>
      <c r="B208" s="1137"/>
      <c r="C208" s="1137"/>
      <c r="D208" s="1137"/>
      <c r="E208" s="1137"/>
      <c r="F208" s="1137"/>
      <c r="G208" s="1137"/>
      <c r="H208" s="1137"/>
      <c r="I208" s="1137"/>
      <c r="J208" s="1137"/>
      <c r="K208" s="1137"/>
      <c r="L208" s="1137"/>
      <c r="M208" s="1137"/>
      <c r="N208" s="1137"/>
      <c r="O208" s="1137"/>
    </row>
    <row r="209" spans="1:15">
      <c r="A209" s="1137"/>
      <c r="B209" s="1137"/>
      <c r="C209" s="1137"/>
      <c r="D209" s="1137"/>
      <c r="E209" s="1137"/>
      <c r="F209" s="1137"/>
      <c r="G209" s="1137"/>
      <c r="H209" s="1137"/>
      <c r="I209" s="1137"/>
      <c r="J209" s="1137"/>
      <c r="K209" s="1137"/>
      <c r="L209" s="1137"/>
      <c r="M209" s="1137"/>
      <c r="N209" s="1137"/>
      <c r="O209" s="1137"/>
    </row>
    <row r="210" spans="1:15">
      <c r="A210" s="1137"/>
      <c r="B210" s="1137"/>
      <c r="C210" s="1137"/>
      <c r="D210" s="1137"/>
      <c r="E210" s="1137"/>
      <c r="F210" s="1137"/>
      <c r="G210" s="1137"/>
      <c r="H210" s="1137"/>
      <c r="I210" s="1137"/>
      <c r="J210" s="1137"/>
      <c r="K210" s="1137"/>
      <c r="L210" s="1137"/>
      <c r="M210" s="1137"/>
      <c r="N210" s="1137"/>
      <c r="O210" s="1137"/>
    </row>
    <row r="211" spans="1:15">
      <c r="A211" s="1137"/>
      <c r="B211" s="1137"/>
      <c r="C211" s="1137"/>
      <c r="D211" s="1137"/>
      <c r="E211" s="1137"/>
      <c r="F211" s="1137"/>
      <c r="G211" s="1137"/>
      <c r="H211" s="1137"/>
      <c r="I211" s="1137"/>
      <c r="J211" s="1137"/>
      <c r="K211" s="1137"/>
      <c r="L211" s="1137"/>
      <c r="M211" s="1137"/>
      <c r="N211" s="1137"/>
      <c r="O211" s="1137"/>
    </row>
    <row r="212" spans="1:15">
      <c r="A212" s="1137"/>
      <c r="B212" s="1137"/>
      <c r="C212" s="1137"/>
      <c r="D212" s="1137"/>
      <c r="E212" s="1137"/>
      <c r="F212" s="1137"/>
      <c r="G212" s="1137"/>
      <c r="H212" s="1137"/>
      <c r="I212" s="1137"/>
      <c r="J212" s="1137"/>
      <c r="K212" s="1137"/>
      <c r="L212" s="1137"/>
      <c r="M212" s="1137"/>
      <c r="N212" s="1137"/>
      <c r="O212" s="1137"/>
    </row>
    <row r="213" spans="1:15">
      <c r="A213" s="1137"/>
      <c r="B213" s="1137"/>
      <c r="C213" s="1137"/>
      <c r="D213" s="1137"/>
      <c r="E213" s="1137"/>
      <c r="F213" s="1137"/>
      <c r="G213" s="1137"/>
      <c r="H213" s="1137"/>
      <c r="I213" s="1137"/>
      <c r="J213" s="1137"/>
      <c r="K213" s="1137"/>
      <c r="L213" s="1137"/>
      <c r="M213" s="1137"/>
      <c r="N213" s="1137"/>
      <c r="O213" s="1137"/>
    </row>
    <row r="214" spans="1:15">
      <c r="A214" s="1137"/>
      <c r="B214" s="1137"/>
      <c r="C214" s="1137"/>
      <c r="D214" s="1137"/>
      <c r="E214" s="1137"/>
      <c r="F214" s="1137"/>
      <c r="G214" s="1137"/>
      <c r="H214" s="1137"/>
      <c r="I214" s="1137"/>
      <c r="J214" s="1137"/>
      <c r="K214" s="1137"/>
      <c r="L214" s="1137"/>
      <c r="M214" s="1137"/>
      <c r="N214" s="1137"/>
      <c r="O214" s="1137"/>
    </row>
    <row r="215" spans="1:15">
      <c r="A215" s="1137"/>
      <c r="B215" s="1137"/>
      <c r="C215" s="1137"/>
      <c r="D215" s="1137"/>
      <c r="E215" s="1137"/>
      <c r="F215" s="1137"/>
      <c r="G215" s="1137"/>
      <c r="H215" s="1137"/>
      <c r="I215" s="1137"/>
      <c r="J215" s="1137"/>
      <c r="K215" s="1137"/>
      <c r="L215" s="1137"/>
      <c r="M215" s="1137"/>
      <c r="N215" s="1137"/>
      <c r="O215" s="1137"/>
    </row>
    <row r="216" spans="1:15">
      <c r="A216" s="1137"/>
      <c r="B216" s="1137"/>
      <c r="C216" s="1137"/>
      <c r="D216" s="1137"/>
      <c r="E216" s="1137"/>
      <c r="F216" s="1137"/>
      <c r="G216" s="1137"/>
      <c r="H216" s="1137"/>
      <c r="I216" s="1137"/>
      <c r="J216" s="1137"/>
      <c r="K216" s="1137"/>
      <c r="L216" s="1137"/>
      <c r="M216" s="1137"/>
      <c r="N216" s="1137"/>
      <c r="O216" s="1137"/>
    </row>
    <row r="217" spans="1:15">
      <c r="A217" s="1137"/>
      <c r="B217" s="1137"/>
      <c r="C217" s="1137"/>
      <c r="D217" s="1137"/>
      <c r="E217" s="1137"/>
      <c r="F217" s="1137"/>
      <c r="G217" s="1137"/>
      <c r="H217" s="1137"/>
      <c r="I217" s="1137"/>
      <c r="J217" s="1137"/>
      <c r="K217" s="1137"/>
      <c r="L217" s="1137"/>
      <c r="M217" s="1137"/>
      <c r="N217" s="1137"/>
      <c r="O217" s="1137"/>
    </row>
    <row r="218" spans="1:15">
      <c r="A218" s="1137"/>
      <c r="B218" s="1137"/>
      <c r="C218" s="1137"/>
      <c r="D218" s="1137"/>
      <c r="E218" s="1137"/>
      <c r="F218" s="1137"/>
      <c r="G218" s="1137"/>
      <c r="H218" s="1137"/>
      <c r="I218" s="1137"/>
      <c r="J218" s="1137"/>
      <c r="K218" s="1137"/>
      <c r="L218" s="1137"/>
      <c r="M218" s="1137"/>
      <c r="N218" s="1137"/>
      <c r="O218" s="1137"/>
    </row>
    <row r="219" spans="1:15">
      <c r="A219" s="1137"/>
      <c r="B219" s="1137"/>
      <c r="C219" s="1137"/>
      <c r="D219" s="1137"/>
      <c r="E219" s="1137"/>
      <c r="F219" s="1137"/>
      <c r="G219" s="1137"/>
      <c r="H219" s="1137"/>
      <c r="I219" s="1137"/>
      <c r="J219" s="1137"/>
      <c r="K219" s="1137"/>
      <c r="L219" s="1137"/>
      <c r="M219" s="1137"/>
      <c r="N219" s="1137"/>
      <c r="O219" s="1137"/>
    </row>
    <row r="220" spans="1:15">
      <c r="A220" s="1137"/>
      <c r="B220" s="1137"/>
      <c r="C220" s="1137"/>
      <c r="D220" s="1137"/>
      <c r="E220" s="1137"/>
      <c r="F220" s="1137"/>
      <c r="G220" s="1137"/>
      <c r="H220" s="1137"/>
      <c r="I220" s="1137"/>
      <c r="J220" s="1137"/>
      <c r="K220" s="1137"/>
      <c r="L220" s="1137"/>
      <c r="M220" s="1137"/>
      <c r="N220" s="1137"/>
      <c r="O220" s="1137"/>
    </row>
    <row r="221" spans="1:15">
      <c r="A221" s="1137"/>
      <c r="B221" s="1137"/>
      <c r="C221" s="1137"/>
      <c r="D221" s="1137"/>
      <c r="E221" s="1137"/>
      <c r="F221" s="1137"/>
      <c r="G221" s="1137"/>
      <c r="H221" s="1137"/>
      <c r="I221" s="1137"/>
      <c r="J221" s="1137"/>
      <c r="K221" s="1137"/>
      <c r="L221" s="1137"/>
      <c r="M221" s="1137"/>
      <c r="N221" s="1137"/>
      <c r="O221" s="1137"/>
    </row>
    <row r="222" spans="1:15">
      <c r="A222" s="1137"/>
      <c r="B222" s="1137"/>
      <c r="C222" s="1137"/>
      <c r="D222" s="1137"/>
      <c r="E222" s="1137"/>
      <c r="F222" s="1137"/>
      <c r="G222" s="1137"/>
      <c r="H222" s="1137"/>
      <c r="I222" s="1137"/>
      <c r="J222" s="1137"/>
      <c r="K222" s="1137"/>
      <c r="L222" s="1137"/>
      <c r="M222" s="1137"/>
      <c r="N222" s="1137"/>
      <c r="O222" s="1137"/>
    </row>
    <row r="223" spans="1:15">
      <c r="A223" s="1137"/>
      <c r="B223" s="1137"/>
      <c r="C223" s="1137"/>
      <c r="D223" s="1137"/>
      <c r="E223" s="1137"/>
      <c r="F223" s="1137"/>
      <c r="G223" s="1137"/>
      <c r="H223" s="1137"/>
      <c r="I223" s="1137"/>
      <c r="J223" s="1137"/>
      <c r="K223" s="1137"/>
      <c r="L223" s="1137"/>
      <c r="M223" s="1137"/>
      <c r="N223" s="1137"/>
      <c r="O223" s="1137"/>
    </row>
    <row r="224" spans="1:15">
      <c r="A224" s="1137"/>
      <c r="B224" s="1137"/>
      <c r="C224" s="1137"/>
      <c r="D224" s="1137"/>
      <c r="E224" s="1137"/>
      <c r="F224" s="1137"/>
      <c r="G224" s="1137"/>
      <c r="H224" s="1137"/>
      <c r="I224" s="1137"/>
      <c r="J224" s="1137"/>
      <c r="K224" s="1137"/>
      <c r="L224" s="1137"/>
      <c r="M224" s="1137"/>
      <c r="N224" s="1137"/>
      <c r="O224" s="1137"/>
    </row>
    <row r="225" spans="1:15">
      <c r="A225" s="1137"/>
      <c r="B225" s="1137"/>
      <c r="C225" s="1137"/>
      <c r="D225" s="1137"/>
      <c r="E225" s="1137"/>
      <c r="F225" s="1137"/>
      <c r="G225" s="1137"/>
      <c r="H225" s="1137"/>
      <c r="I225" s="1137"/>
      <c r="J225" s="1137"/>
      <c r="K225" s="1137"/>
      <c r="L225" s="1137"/>
      <c r="M225" s="1137"/>
      <c r="N225" s="1137"/>
      <c r="O225" s="1137"/>
    </row>
    <row r="226" spans="1:15">
      <c r="A226" s="1137"/>
      <c r="B226" s="1137"/>
      <c r="C226" s="1137"/>
      <c r="D226" s="1137"/>
      <c r="E226" s="1137"/>
      <c r="F226" s="1137"/>
      <c r="G226" s="1137"/>
      <c r="H226" s="1137"/>
      <c r="I226" s="1137"/>
      <c r="J226" s="1137"/>
      <c r="K226" s="1137"/>
      <c r="L226" s="1137"/>
      <c r="M226" s="1137"/>
      <c r="N226" s="1137"/>
      <c r="O226" s="1137"/>
    </row>
    <row r="227" spans="1:15">
      <c r="A227" s="1137"/>
      <c r="B227" s="1137"/>
      <c r="C227" s="1137"/>
      <c r="D227" s="1137"/>
      <c r="E227" s="1137"/>
      <c r="F227" s="1137"/>
      <c r="G227" s="1137"/>
      <c r="H227" s="1137"/>
      <c r="I227" s="1137"/>
      <c r="J227" s="1137"/>
      <c r="K227" s="1137"/>
      <c r="L227" s="1137"/>
      <c r="M227" s="1137"/>
      <c r="N227" s="1137"/>
      <c r="O227" s="1137"/>
    </row>
    <row r="228" spans="1:15">
      <c r="A228" s="1137"/>
      <c r="B228" s="1137"/>
      <c r="C228" s="1137"/>
      <c r="D228" s="1137"/>
      <c r="E228" s="1137"/>
      <c r="F228" s="1137"/>
      <c r="G228" s="1137"/>
      <c r="H228" s="1137"/>
      <c r="I228" s="1137"/>
      <c r="J228" s="1137"/>
      <c r="K228" s="1137"/>
      <c r="L228" s="1137"/>
      <c r="M228" s="1137"/>
      <c r="N228" s="1137"/>
      <c r="O228" s="1137"/>
    </row>
    <row r="229" spans="1:15">
      <c r="A229" s="1137"/>
      <c r="B229" s="1137"/>
      <c r="C229" s="1137"/>
      <c r="D229" s="1137"/>
      <c r="E229" s="1137"/>
      <c r="F229" s="1137"/>
      <c r="G229" s="1137"/>
      <c r="H229" s="1137"/>
      <c r="I229" s="1137"/>
      <c r="J229" s="1137"/>
      <c r="K229" s="1137"/>
      <c r="L229" s="1137"/>
      <c r="M229" s="1137"/>
      <c r="N229" s="1137"/>
      <c r="O229" s="1137"/>
    </row>
    <row r="230" spans="1:15">
      <c r="A230" s="1137"/>
      <c r="B230" s="1137"/>
      <c r="C230" s="1137"/>
      <c r="D230" s="1137"/>
      <c r="E230" s="1137"/>
      <c r="F230" s="1137"/>
      <c r="G230" s="1137"/>
      <c r="H230" s="1137"/>
      <c r="I230" s="1137"/>
      <c r="J230" s="1137"/>
      <c r="K230" s="1137"/>
      <c r="L230" s="1137"/>
      <c r="M230" s="1137"/>
      <c r="N230" s="1137"/>
      <c r="O230" s="1137"/>
    </row>
    <row r="231" spans="1:15">
      <c r="A231" s="1137"/>
      <c r="B231" s="1137"/>
      <c r="C231" s="1137"/>
      <c r="D231" s="1137"/>
      <c r="E231" s="1137"/>
      <c r="F231" s="1137"/>
      <c r="G231" s="1137"/>
      <c r="H231" s="1137"/>
      <c r="I231" s="1137"/>
      <c r="J231" s="1137"/>
      <c r="K231" s="1137"/>
      <c r="L231" s="1137"/>
      <c r="M231" s="1137"/>
      <c r="N231" s="1137"/>
      <c r="O231" s="1137"/>
    </row>
    <row r="232" spans="1:15">
      <c r="A232" s="1137"/>
      <c r="B232" s="1137"/>
      <c r="C232" s="1137"/>
      <c r="D232" s="1137"/>
      <c r="E232" s="1137"/>
      <c r="F232" s="1137"/>
      <c r="G232" s="1137"/>
      <c r="H232" s="1137"/>
      <c r="I232" s="1137"/>
      <c r="J232" s="1137"/>
      <c r="K232" s="1137"/>
      <c r="L232" s="1137"/>
      <c r="M232" s="1137"/>
      <c r="N232" s="1137"/>
      <c r="O232" s="1137"/>
    </row>
    <row r="233" spans="1:15">
      <c r="A233" s="1137"/>
      <c r="B233" s="1137"/>
      <c r="C233" s="1137"/>
      <c r="D233" s="1137"/>
      <c r="E233" s="1137"/>
      <c r="F233" s="1137"/>
      <c r="G233" s="1137"/>
      <c r="H233" s="1137"/>
      <c r="I233" s="1137"/>
      <c r="J233" s="1137"/>
      <c r="K233" s="1137"/>
      <c r="L233" s="1137"/>
      <c r="M233" s="1137"/>
      <c r="N233" s="1137"/>
      <c r="O233" s="1137"/>
    </row>
    <row r="234" spans="1:15">
      <c r="A234" s="1137"/>
      <c r="B234" s="1137"/>
      <c r="C234" s="1137"/>
      <c r="D234" s="1137"/>
      <c r="E234" s="1137"/>
      <c r="F234" s="1137"/>
      <c r="G234" s="1137"/>
      <c r="H234" s="1137"/>
      <c r="I234" s="1137"/>
      <c r="J234" s="1137"/>
      <c r="K234" s="1137"/>
      <c r="L234" s="1137"/>
      <c r="M234" s="1137"/>
      <c r="N234" s="1137"/>
      <c r="O234" s="1137"/>
    </row>
    <row r="235" spans="1:15">
      <c r="A235" s="1137"/>
      <c r="B235" s="1137"/>
      <c r="C235" s="1137"/>
      <c r="D235" s="1137"/>
      <c r="E235" s="1137"/>
      <c r="F235" s="1137"/>
      <c r="G235" s="1137"/>
      <c r="H235" s="1137"/>
      <c r="I235" s="1137"/>
      <c r="J235" s="1137"/>
      <c r="K235" s="1137"/>
      <c r="L235" s="1137"/>
      <c r="M235" s="1137"/>
      <c r="N235" s="1137"/>
      <c r="O235" s="1137"/>
    </row>
    <row r="236" spans="1:15">
      <c r="A236" s="1137"/>
      <c r="B236" s="1137"/>
      <c r="C236" s="1137"/>
      <c r="D236" s="1137"/>
      <c r="E236" s="1137"/>
      <c r="F236" s="1137"/>
      <c r="G236" s="1137"/>
      <c r="H236" s="1137"/>
      <c r="I236" s="1137"/>
      <c r="J236" s="1137"/>
      <c r="K236" s="1137"/>
      <c r="L236" s="1137"/>
      <c r="M236" s="1137"/>
      <c r="N236" s="1137"/>
      <c r="O236" s="1137"/>
    </row>
    <row r="237" spans="1:15">
      <c r="A237" s="1137"/>
      <c r="B237" s="1137"/>
      <c r="C237" s="1137"/>
      <c r="D237" s="1137"/>
      <c r="E237" s="1137"/>
      <c r="F237" s="1137"/>
      <c r="G237" s="1137"/>
      <c r="H237" s="1137"/>
      <c r="I237" s="1137"/>
      <c r="J237" s="1137"/>
      <c r="K237" s="1137"/>
      <c r="L237" s="1137"/>
      <c r="M237" s="1137"/>
      <c r="N237" s="1137"/>
      <c r="O237" s="1137"/>
    </row>
    <row r="238" spans="1:15">
      <c r="A238" s="1137"/>
      <c r="B238" s="1137"/>
      <c r="C238" s="1137"/>
      <c r="D238" s="1137"/>
      <c r="E238" s="1137"/>
      <c r="F238" s="1137"/>
      <c r="G238" s="1137"/>
      <c r="H238" s="1137"/>
      <c r="I238" s="1137"/>
      <c r="J238" s="1137"/>
      <c r="K238" s="1137"/>
      <c r="L238" s="1137"/>
      <c r="M238" s="1137"/>
      <c r="N238" s="1137"/>
      <c r="O238" s="1137"/>
    </row>
    <row r="239" spans="1:15">
      <c r="A239" s="1137"/>
      <c r="B239" s="1137"/>
      <c r="C239" s="1137"/>
      <c r="D239" s="1137"/>
      <c r="E239" s="1137"/>
      <c r="F239" s="1137"/>
      <c r="G239" s="1137"/>
      <c r="H239" s="1137"/>
      <c r="I239" s="1137"/>
      <c r="J239" s="1137"/>
      <c r="K239" s="1137"/>
      <c r="L239" s="1137"/>
      <c r="M239" s="1137"/>
      <c r="N239" s="1137"/>
      <c r="O239" s="1137"/>
    </row>
    <row r="240" spans="1:15">
      <c r="A240" s="1137"/>
      <c r="B240" s="1137"/>
      <c r="C240" s="1137"/>
      <c r="D240" s="1137"/>
      <c r="E240" s="1137"/>
      <c r="F240" s="1137"/>
      <c r="G240" s="1137"/>
      <c r="H240" s="1137"/>
      <c r="I240" s="1137"/>
      <c r="J240" s="1137"/>
      <c r="K240" s="1137"/>
      <c r="L240" s="1137"/>
      <c r="M240" s="1137"/>
      <c r="N240" s="1137"/>
      <c r="O240" s="1137"/>
    </row>
    <row r="241" spans="1:15">
      <c r="A241" s="1137"/>
      <c r="B241" s="1137"/>
      <c r="C241" s="1137"/>
      <c r="D241" s="1137"/>
      <c r="E241" s="1137"/>
      <c r="F241" s="1137"/>
      <c r="G241" s="1137"/>
      <c r="H241" s="1137"/>
      <c r="I241" s="1137"/>
      <c r="J241" s="1137"/>
      <c r="K241" s="1137"/>
      <c r="L241" s="1137"/>
      <c r="M241" s="1137"/>
      <c r="N241" s="1137"/>
      <c r="O241" s="1137"/>
    </row>
    <row r="242" spans="1:15">
      <c r="A242" s="1137"/>
      <c r="B242" s="1137"/>
      <c r="C242" s="1137"/>
      <c r="D242" s="1137"/>
      <c r="E242" s="1137"/>
      <c r="F242" s="1137"/>
      <c r="G242" s="1137"/>
      <c r="H242" s="1137"/>
      <c r="I242" s="1137"/>
      <c r="J242" s="1137"/>
      <c r="K242" s="1137"/>
      <c r="L242" s="1137"/>
      <c r="M242" s="1137"/>
      <c r="N242" s="1137"/>
      <c r="O242" s="1137"/>
    </row>
    <row r="243" spans="1:15">
      <c r="A243" s="1137"/>
      <c r="B243" s="1137"/>
      <c r="C243" s="1137"/>
      <c r="D243" s="1137"/>
      <c r="E243" s="1137"/>
      <c r="F243" s="1137"/>
      <c r="G243" s="1137"/>
      <c r="H243" s="1137"/>
      <c r="I243" s="1137"/>
      <c r="J243" s="1137"/>
      <c r="K243" s="1137"/>
      <c r="L243" s="1137"/>
      <c r="M243" s="1137"/>
      <c r="N243" s="1137"/>
      <c r="O243" s="1137"/>
    </row>
    <row r="244" spans="1:15">
      <c r="A244" s="1137"/>
      <c r="B244" s="1137"/>
      <c r="C244" s="1137"/>
      <c r="D244" s="1137"/>
      <c r="E244" s="1137"/>
      <c r="F244" s="1137"/>
      <c r="G244" s="1137"/>
      <c r="H244" s="1137"/>
      <c r="I244" s="1137"/>
      <c r="J244" s="1137"/>
      <c r="K244" s="1137"/>
      <c r="L244" s="1137"/>
      <c r="M244" s="1137"/>
      <c r="N244" s="1137"/>
      <c r="O244" s="1137"/>
    </row>
    <row r="245" spans="1:15">
      <c r="A245" s="1137"/>
      <c r="B245" s="1137"/>
      <c r="C245" s="1137"/>
      <c r="D245" s="1137"/>
      <c r="E245" s="1137"/>
      <c r="F245" s="1137"/>
      <c r="G245" s="1137"/>
      <c r="H245" s="1137"/>
      <c r="I245" s="1137"/>
      <c r="J245" s="1137"/>
      <c r="K245" s="1137"/>
      <c r="L245" s="1137"/>
      <c r="M245" s="1137"/>
      <c r="N245" s="1137"/>
      <c r="O245" s="1137"/>
    </row>
    <row r="246" spans="1:15">
      <c r="A246" s="1137"/>
      <c r="B246" s="1137"/>
      <c r="C246" s="1137"/>
      <c r="D246" s="1137"/>
      <c r="E246" s="1137"/>
      <c r="F246" s="1137"/>
      <c r="G246" s="1137"/>
      <c r="H246" s="1137"/>
      <c r="I246" s="1137"/>
      <c r="J246" s="1137"/>
      <c r="K246" s="1137"/>
      <c r="L246" s="1137"/>
      <c r="M246" s="1137"/>
      <c r="N246" s="1137"/>
      <c r="O246" s="1137"/>
    </row>
    <row r="247" spans="1:15">
      <c r="A247" s="1137"/>
      <c r="B247" s="1137"/>
      <c r="C247" s="1137"/>
      <c r="D247" s="1137"/>
      <c r="E247" s="1137"/>
      <c r="F247" s="1137"/>
      <c r="G247" s="1137"/>
      <c r="H247" s="1137"/>
      <c r="I247" s="1137"/>
      <c r="J247" s="1137"/>
      <c r="K247" s="1137"/>
      <c r="L247" s="1137"/>
      <c r="M247" s="1137"/>
      <c r="N247" s="1137"/>
      <c r="O247" s="1137"/>
    </row>
    <row r="248" spans="1:15">
      <c r="A248" s="1137"/>
      <c r="B248" s="1137"/>
      <c r="C248" s="1137"/>
      <c r="D248" s="1137"/>
      <c r="E248" s="1137"/>
      <c r="F248" s="1137"/>
      <c r="G248" s="1137"/>
      <c r="H248" s="1137"/>
      <c r="I248" s="1137"/>
      <c r="J248" s="1137"/>
      <c r="K248" s="1137"/>
      <c r="L248" s="1137"/>
      <c r="M248" s="1137"/>
      <c r="N248" s="1137"/>
      <c r="O248" s="1137"/>
    </row>
    <row r="249" spans="1:15">
      <c r="A249" s="1137"/>
      <c r="B249" s="1137"/>
      <c r="C249" s="1137"/>
      <c r="D249" s="1137"/>
      <c r="E249" s="1137"/>
      <c r="F249" s="1137"/>
      <c r="G249" s="1137"/>
      <c r="H249" s="1137"/>
      <c r="I249" s="1137"/>
      <c r="J249" s="1137"/>
      <c r="K249" s="1137"/>
      <c r="L249" s="1137"/>
      <c r="M249" s="1137"/>
      <c r="N249" s="1137"/>
      <c r="O249" s="1137"/>
    </row>
    <row r="250" spans="1:15">
      <c r="A250" s="1137"/>
      <c r="B250" s="1137"/>
      <c r="C250" s="1137"/>
      <c r="D250" s="1137"/>
      <c r="E250" s="1137"/>
      <c r="F250" s="1137"/>
      <c r="G250" s="1137"/>
      <c r="H250" s="1137"/>
      <c r="I250" s="1137"/>
      <c r="J250" s="1137"/>
      <c r="K250" s="1137"/>
      <c r="L250" s="1137"/>
      <c r="M250" s="1137"/>
      <c r="N250" s="1137"/>
      <c r="O250" s="1137"/>
    </row>
    <row r="251" spans="1:15">
      <c r="A251" s="1137"/>
      <c r="B251" s="1137"/>
      <c r="C251" s="1137"/>
      <c r="D251" s="1137"/>
      <c r="E251" s="1137"/>
      <c r="F251" s="1137"/>
      <c r="G251" s="1137"/>
      <c r="H251" s="1137"/>
      <c r="I251" s="1137"/>
      <c r="J251" s="1137"/>
      <c r="K251" s="1137"/>
      <c r="L251" s="1137"/>
      <c r="M251" s="1137"/>
      <c r="N251" s="1137"/>
      <c r="O251" s="1137"/>
    </row>
    <row r="252" spans="1:15">
      <c r="A252" s="1137"/>
      <c r="B252" s="1137"/>
      <c r="C252" s="1137"/>
      <c r="D252" s="1137"/>
      <c r="E252" s="1137"/>
      <c r="F252" s="1137"/>
      <c r="G252" s="1137"/>
      <c r="H252" s="1137"/>
      <c r="I252" s="1137"/>
      <c r="J252" s="1137"/>
      <c r="K252" s="1137"/>
      <c r="L252" s="1137"/>
      <c r="M252" s="1137"/>
      <c r="N252" s="1137"/>
      <c r="O252" s="1137"/>
    </row>
    <row r="253" spans="1:15">
      <c r="A253" s="1137"/>
      <c r="B253" s="1137"/>
      <c r="C253" s="1137"/>
      <c r="D253" s="1137"/>
      <c r="E253" s="1137"/>
      <c r="F253" s="1137"/>
      <c r="G253" s="1137"/>
      <c r="H253" s="1137"/>
      <c r="I253" s="1137"/>
      <c r="J253" s="1137"/>
      <c r="K253" s="1137"/>
      <c r="L253" s="1137"/>
      <c r="M253" s="1137"/>
      <c r="N253" s="1137"/>
      <c r="O253" s="1137"/>
    </row>
    <row r="254" spans="1:15">
      <c r="A254" s="1137"/>
      <c r="B254" s="1137"/>
      <c r="C254" s="1137"/>
      <c r="D254" s="1137"/>
      <c r="E254" s="1137"/>
      <c r="F254" s="1137"/>
      <c r="G254" s="1137"/>
      <c r="H254" s="1137"/>
      <c r="I254" s="1137"/>
      <c r="J254" s="1137"/>
      <c r="K254" s="1137"/>
      <c r="L254" s="1137"/>
      <c r="M254" s="1137"/>
      <c r="N254" s="1137"/>
      <c r="O254" s="1137"/>
    </row>
    <row r="255" spans="1:15">
      <c r="A255" s="1137"/>
      <c r="B255" s="1137"/>
      <c r="C255" s="1137"/>
      <c r="D255" s="1137"/>
      <c r="E255" s="1137"/>
      <c r="F255" s="1137"/>
      <c r="G255" s="1137"/>
      <c r="H255" s="1137"/>
      <c r="I255" s="1137"/>
      <c r="J255" s="1137"/>
      <c r="K255" s="1137"/>
      <c r="L255" s="1137"/>
      <c r="M255" s="1137"/>
      <c r="N255" s="1137"/>
      <c r="O255" s="1137"/>
    </row>
    <row r="256" spans="1:15">
      <c r="A256" s="1137"/>
      <c r="B256" s="1137"/>
      <c r="C256" s="1137"/>
      <c r="D256" s="1137"/>
      <c r="E256" s="1137"/>
      <c r="F256" s="1137"/>
      <c r="G256" s="1137"/>
      <c r="H256" s="1137"/>
      <c r="I256" s="1137"/>
      <c r="J256" s="1137"/>
      <c r="K256" s="1137"/>
      <c r="L256" s="1137"/>
      <c r="M256" s="1137"/>
      <c r="N256" s="1137"/>
      <c r="O256" s="1137"/>
    </row>
    <row r="257" spans="1:15">
      <c r="A257" s="1137"/>
      <c r="B257" s="1137"/>
      <c r="C257" s="1137"/>
      <c r="D257" s="1137"/>
      <c r="E257" s="1137"/>
      <c r="F257" s="1137"/>
      <c r="G257" s="1137"/>
      <c r="H257" s="1137"/>
      <c r="I257" s="1137"/>
      <c r="J257" s="1137"/>
      <c r="K257" s="1137"/>
      <c r="L257" s="1137"/>
      <c r="M257" s="1137"/>
      <c r="N257" s="1137"/>
      <c r="O257" s="1137"/>
    </row>
    <row r="258" spans="1:15">
      <c r="A258" s="1137"/>
      <c r="B258" s="1137"/>
      <c r="C258" s="1137"/>
      <c r="D258" s="1137"/>
      <c r="E258" s="1137"/>
      <c r="F258" s="1137"/>
      <c r="G258" s="1137"/>
      <c r="H258" s="1137"/>
      <c r="I258" s="1137"/>
      <c r="J258" s="1137"/>
      <c r="K258" s="1137"/>
      <c r="L258" s="1137"/>
      <c r="M258" s="1137"/>
      <c r="N258" s="1137"/>
      <c r="O258" s="1137"/>
    </row>
    <row r="259" spans="1:15">
      <c r="A259" s="1137"/>
      <c r="B259" s="1137"/>
      <c r="C259" s="1137"/>
      <c r="D259" s="1137"/>
      <c r="E259" s="1137"/>
      <c r="F259" s="1137"/>
      <c r="G259" s="1137"/>
      <c r="H259" s="1137"/>
      <c r="I259" s="1137"/>
      <c r="J259" s="1137"/>
      <c r="K259" s="1137"/>
      <c r="L259" s="1137"/>
      <c r="M259" s="1137"/>
      <c r="N259" s="1137"/>
      <c r="O259" s="1137"/>
    </row>
    <row r="260" spans="1:15">
      <c r="A260" s="1137"/>
      <c r="B260" s="1137"/>
      <c r="C260" s="1137"/>
      <c r="D260" s="1137"/>
      <c r="E260" s="1137"/>
      <c r="F260" s="1137"/>
      <c r="G260" s="1137"/>
      <c r="H260" s="1137"/>
      <c r="I260" s="1137"/>
      <c r="J260" s="1137"/>
      <c r="K260" s="1137"/>
      <c r="L260" s="1137"/>
      <c r="M260" s="1137"/>
      <c r="N260" s="1137"/>
      <c r="O260" s="1137"/>
    </row>
    <row r="261" spans="1:15">
      <c r="A261" s="1137"/>
      <c r="B261" s="1137"/>
      <c r="C261" s="1137"/>
      <c r="D261" s="1137"/>
      <c r="E261" s="1137"/>
      <c r="F261" s="1137"/>
      <c r="G261" s="1137"/>
      <c r="H261" s="1137"/>
      <c r="I261" s="1137"/>
      <c r="J261" s="1137"/>
      <c r="K261" s="1137"/>
      <c r="L261" s="1137"/>
      <c r="M261" s="1137"/>
      <c r="N261" s="1137"/>
      <c r="O261" s="1137"/>
    </row>
    <row r="262" spans="1:15">
      <c r="A262" s="1137"/>
      <c r="B262" s="1137"/>
      <c r="C262" s="1137"/>
      <c r="D262" s="1137"/>
      <c r="E262" s="1137"/>
      <c r="F262" s="1137"/>
      <c r="G262" s="1137"/>
      <c r="H262" s="1137"/>
      <c r="I262" s="1137"/>
      <c r="J262" s="1137"/>
      <c r="K262" s="1137"/>
      <c r="L262" s="1137"/>
      <c r="M262" s="1137"/>
      <c r="N262" s="1137"/>
      <c r="O262" s="1137"/>
    </row>
    <row r="263" spans="1:15">
      <c r="A263" s="1137"/>
      <c r="B263" s="1137"/>
      <c r="C263" s="1137"/>
      <c r="D263" s="1137"/>
      <c r="E263" s="1137"/>
      <c r="F263" s="1137"/>
      <c r="G263" s="1137"/>
      <c r="H263" s="1137"/>
      <c r="I263" s="1137"/>
      <c r="J263" s="1137"/>
      <c r="K263" s="1137"/>
      <c r="L263" s="1137"/>
      <c r="M263" s="1137"/>
      <c r="N263" s="1137"/>
      <c r="O263" s="1137"/>
    </row>
    <row r="264" spans="1:15">
      <c r="A264" s="1137"/>
      <c r="B264" s="1137"/>
      <c r="C264" s="1137"/>
      <c r="D264" s="1137"/>
      <c r="E264" s="1137"/>
      <c r="F264" s="1137"/>
      <c r="G264" s="1137"/>
      <c r="H264" s="1137"/>
      <c r="I264" s="1137"/>
      <c r="J264" s="1137"/>
      <c r="K264" s="1137"/>
      <c r="L264" s="1137"/>
      <c r="M264" s="1137"/>
      <c r="N264" s="1137"/>
      <c r="O264" s="1137"/>
    </row>
    <row r="265" spans="1:15">
      <c r="A265" s="1137"/>
      <c r="B265" s="1137"/>
      <c r="C265" s="1137"/>
      <c r="D265" s="1137"/>
      <c r="E265" s="1137"/>
      <c r="F265" s="1137"/>
      <c r="G265" s="1137"/>
      <c r="H265" s="1137"/>
      <c r="I265" s="1137"/>
      <c r="J265" s="1137"/>
      <c r="K265" s="1137"/>
      <c r="L265" s="1137"/>
      <c r="M265" s="1137"/>
      <c r="N265" s="1137"/>
      <c r="O265" s="1137"/>
    </row>
    <row r="266" spans="1:15">
      <c r="A266" s="1137"/>
      <c r="B266" s="1137"/>
      <c r="C266" s="1137"/>
      <c r="D266" s="1137"/>
      <c r="E266" s="1137"/>
      <c r="F266" s="1137"/>
      <c r="G266" s="1137"/>
      <c r="H266" s="1137"/>
      <c r="I266" s="1137"/>
      <c r="J266" s="1137"/>
      <c r="K266" s="1137"/>
      <c r="L266" s="1137"/>
      <c r="M266" s="1137"/>
      <c r="N266" s="1137"/>
      <c r="O266" s="1137"/>
    </row>
    <row r="267" spans="1:15">
      <c r="A267" s="1137"/>
      <c r="B267" s="1137"/>
      <c r="C267" s="1137"/>
      <c r="D267" s="1137"/>
      <c r="E267" s="1137"/>
      <c r="F267" s="1137"/>
      <c r="G267" s="1137"/>
      <c r="H267" s="1137"/>
      <c r="I267" s="1137"/>
      <c r="J267" s="1137"/>
      <c r="K267" s="1137"/>
      <c r="L267" s="1137"/>
      <c r="M267" s="1137"/>
      <c r="N267" s="1137"/>
      <c r="O267" s="1137"/>
    </row>
    <row r="268" spans="1:15">
      <c r="A268" s="1137"/>
      <c r="B268" s="1137"/>
      <c r="C268" s="1137"/>
      <c r="D268" s="1137"/>
      <c r="E268" s="1137"/>
      <c r="F268" s="1137"/>
      <c r="G268" s="1137"/>
      <c r="H268" s="1137"/>
      <c r="I268" s="1137"/>
      <c r="J268" s="1137"/>
      <c r="K268" s="1137"/>
      <c r="L268" s="1137"/>
      <c r="M268" s="1137"/>
      <c r="N268" s="1137"/>
      <c r="O268" s="1137"/>
    </row>
    <row r="269" spans="1:15">
      <c r="A269" s="1137"/>
      <c r="B269" s="1137"/>
      <c r="C269" s="1137"/>
      <c r="D269" s="1137"/>
      <c r="E269" s="1137"/>
      <c r="F269" s="1137"/>
      <c r="G269" s="1137"/>
      <c r="H269" s="1137"/>
      <c r="I269" s="1137"/>
      <c r="J269" s="1137"/>
      <c r="K269" s="1137"/>
      <c r="L269" s="1137"/>
      <c r="M269" s="1137"/>
      <c r="N269" s="1137"/>
      <c r="O269" s="1137"/>
    </row>
    <row r="270" spans="1:15">
      <c r="A270" s="1137"/>
      <c r="B270" s="1137"/>
      <c r="C270" s="1137"/>
      <c r="D270" s="1137"/>
      <c r="E270" s="1137"/>
      <c r="F270" s="1137"/>
      <c r="G270" s="1137"/>
      <c r="H270" s="1137"/>
      <c r="I270" s="1137"/>
      <c r="J270" s="1137"/>
      <c r="K270" s="1137"/>
      <c r="L270" s="1137"/>
      <c r="M270" s="1137"/>
      <c r="N270" s="1137"/>
      <c r="O270" s="1137"/>
    </row>
    <row r="271" spans="1:15">
      <c r="A271" s="1137"/>
      <c r="B271" s="1137"/>
      <c r="C271" s="1137"/>
      <c r="D271" s="1137"/>
      <c r="E271" s="1137"/>
      <c r="F271" s="1137"/>
      <c r="G271" s="1137"/>
      <c r="H271" s="1137"/>
      <c r="I271" s="1137"/>
      <c r="J271" s="1137"/>
      <c r="K271" s="1137"/>
      <c r="L271" s="1137"/>
      <c r="M271" s="1137"/>
      <c r="N271" s="1137"/>
      <c r="O271" s="1137"/>
    </row>
    <row r="272" spans="1:15">
      <c r="A272" s="1137"/>
      <c r="B272" s="1137"/>
      <c r="C272" s="1137"/>
      <c r="D272" s="1137"/>
      <c r="E272" s="1137"/>
      <c r="F272" s="1137"/>
      <c r="G272" s="1137"/>
      <c r="H272" s="1137"/>
      <c r="I272" s="1137"/>
      <c r="J272" s="1137"/>
      <c r="K272" s="1137"/>
      <c r="L272" s="1137"/>
      <c r="M272" s="1137"/>
      <c r="N272" s="1137"/>
      <c r="O272" s="1137"/>
    </row>
    <row r="273" spans="1:15">
      <c r="A273" s="1137"/>
      <c r="B273" s="1137"/>
      <c r="C273" s="1137"/>
      <c r="D273" s="1137"/>
      <c r="E273" s="1137"/>
      <c r="F273" s="1137"/>
      <c r="G273" s="1137"/>
      <c r="H273" s="1137"/>
      <c r="I273" s="1137"/>
      <c r="J273" s="1137"/>
      <c r="K273" s="1137"/>
      <c r="L273" s="1137"/>
      <c r="M273" s="1137"/>
      <c r="N273" s="1137"/>
      <c r="O273" s="1137"/>
    </row>
    <row r="274" spans="1:15">
      <c r="A274" s="1137"/>
      <c r="B274" s="1137"/>
      <c r="C274" s="1137"/>
      <c r="D274" s="1137"/>
      <c r="E274" s="1137"/>
      <c r="F274" s="1137"/>
      <c r="G274" s="1137"/>
      <c r="H274" s="1137"/>
      <c r="I274" s="1137"/>
      <c r="J274" s="1137"/>
      <c r="K274" s="1137"/>
      <c r="L274" s="1137"/>
      <c r="M274" s="1137"/>
      <c r="N274" s="1137"/>
      <c r="O274" s="1137"/>
    </row>
    <row r="275" spans="1:15">
      <c r="A275" s="1137"/>
      <c r="B275" s="1137"/>
      <c r="C275" s="1137"/>
      <c r="D275" s="1137"/>
      <c r="E275" s="1137"/>
      <c r="F275" s="1137"/>
      <c r="G275" s="1137"/>
      <c r="H275" s="1137"/>
      <c r="I275" s="1137"/>
      <c r="J275" s="1137"/>
      <c r="K275" s="1137"/>
      <c r="L275" s="1137"/>
      <c r="M275" s="1137"/>
      <c r="N275" s="1137"/>
      <c r="O275" s="1137"/>
    </row>
    <row r="276" spans="1:15">
      <c r="A276" s="1137"/>
      <c r="B276" s="1137"/>
      <c r="C276" s="1137"/>
      <c r="D276" s="1137"/>
      <c r="E276" s="1137"/>
      <c r="F276" s="1137"/>
      <c r="G276" s="1137"/>
      <c r="H276" s="1137"/>
      <c r="I276" s="1137"/>
      <c r="J276" s="1137"/>
      <c r="K276" s="1137"/>
      <c r="L276" s="1137"/>
      <c r="M276" s="1137"/>
      <c r="N276" s="1137"/>
      <c r="O276" s="1137"/>
    </row>
    <row r="277" spans="1:15">
      <c r="A277" s="1137"/>
      <c r="B277" s="1137"/>
      <c r="C277" s="1137"/>
      <c r="D277" s="1137"/>
      <c r="E277" s="1137"/>
      <c r="F277" s="1137"/>
      <c r="G277" s="1137"/>
      <c r="H277" s="1137"/>
      <c r="I277" s="1137"/>
      <c r="J277" s="1137"/>
      <c r="K277" s="1137"/>
      <c r="L277" s="1137"/>
      <c r="M277" s="1137"/>
      <c r="N277" s="1137"/>
      <c r="O277" s="1137"/>
    </row>
    <row r="278" spans="1:15">
      <c r="A278" s="1137"/>
      <c r="B278" s="1137"/>
      <c r="C278" s="1137"/>
      <c r="D278" s="1137"/>
      <c r="E278" s="1137"/>
      <c r="F278" s="1137"/>
      <c r="G278" s="1137"/>
      <c r="H278" s="1137"/>
      <c r="I278" s="1137"/>
      <c r="J278" s="1137"/>
      <c r="K278" s="1137"/>
      <c r="L278" s="1137"/>
      <c r="M278" s="1137"/>
      <c r="N278" s="1137"/>
      <c r="O278" s="1137"/>
    </row>
    <row r="279" spans="1:15">
      <c r="A279" s="1137"/>
      <c r="B279" s="1137"/>
      <c r="C279" s="1137"/>
      <c r="D279" s="1137"/>
      <c r="E279" s="1137"/>
      <c r="F279" s="1137"/>
      <c r="G279" s="1137"/>
      <c r="H279" s="1137"/>
      <c r="I279" s="1137"/>
      <c r="J279" s="1137"/>
      <c r="K279" s="1137"/>
      <c r="L279" s="1137"/>
      <c r="M279" s="1137"/>
      <c r="N279" s="1137"/>
      <c r="O279" s="1137"/>
    </row>
    <row r="280" spans="1:15">
      <c r="A280" s="1137"/>
      <c r="B280" s="1137"/>
      <c r="C280" s="1137"/>
      <c r="D280" s="1137"/>
      <c r="E280" s="1137"/>
      <c r="F280" s="1137"/>
      <c r="G280" s="1137"/>
      <c r="H280" s="1137"/>
      <c r="I280" s="1137"/>
      <c r="J280" s="1137"/>
      <c r="K280" s="1137"/>
      <c r="L280" s="1137"/>
      <c r="M280" s="1137"/>
      <c r="N280" s="1137"/>
      <c r="O280" s="1137"/>
    </row>
    <row r="281" spans="1:15">
      <c r="A281" s="1137"/>
      <c r="B281" s="1137"/>
      <c r="C281" s="1137"/>
      <c r="D281" s="1137"/>
      <c r="E281" s="1137"/>
      <c r="F281" s="1137"/>
      <c r="G281" s="1137"/>
      <c r="H281" s="1137"/>
      <c r="I281" s="1137"/>
      <c r="J281" s="1137"/>
      <c r="K281" s="1137"/>
      <c r="L281" s="1137"/>
      <c r="M281" s="1137"/>
      <c r="N281" s="1137"/>
      <c r="O281" s="1137"/>
    </row>
    <row r="282" spans="1:15">
      <c r="A282" s="1137"/>
      <c r="B282" s="1137"/>
      <c r="C282" s="1137"/>
      <c r="D282" s="1137"/>
      <c r="E282" s="1137"/>
      <c r="F282" s="1137"/>
      <c r="G282" s="1137"/>
      <c r="H282" s="1137"/>
      <c r="I282" s="1137"/>
      <c r="J282" s="1137"/>
      <c r="K282" s="1137"/>
      <c r="L282" s="1137"/>
      <c r="M282" s="1137"/>
      <c r="N282" s="1137"/>
      <c r="O282" s="1137"/>
    </row>
    <row r="283" spans="1:15">
      <c r="A283" s="1137"/>
      <c r="B283" s="1137"/>
      <c r="C283" s="1137"/>
      <c r="D283" s="1137"/>
      <c r="E283" s="1137"/>
      <c r="F283" s="1137"/>
      <c r="G283" s="1137"/>
      <c r="H283" s="1137"/>
      <c r="I283" s="1137"/>
      <c r="J283" s="1137"/>
      <c r="K283" s="1137"/>
      <c r="L283" s="1137"/>
      <c r="M283" s="1137"/>
      <c r="N283" s="1137"/>
      <c r="O283" s="1137"/>
    </row>
    <row r="284" spans="1:15">
      <c r="A284" s="1137"/>
      <c r="B284" s="1137"/>
      <c r="C284" s="1137"/>
      <c r="D284" s="1137"/>
      <c r="E284" s="1137"/>
      <c r="F284" s="1137"/>
      <c r="G284" s="1137"/>
      <c r="H284" s="1137"/>
      <c r="I284" s="1137"/>
      <c r="J284" s="1137"/>
      <c r="K284" s="1137"/>
      <c r="L284" s="1137"/>
      <c r="M284" s="1137"/>
      <c r="N284" s="1137"/>
      <c r="O284" s="1137"/>
    </row>
    <row r="285" spans="1:15">
      <c r="A285" s="1137"/>
      <c r="B285" s="1137"/>
      <c r="C285" s="1137"/>
      <c r="D285" s="1137"/>
      <c r="E285" s="1137"/>
      <c r="F285" s="1137"/>
      <c r="G285" s="1137"/>
      <c r="H285" s="1137"/>
      <c r="I285" s="1137"/>
      <c r="J285" s="1137"/>
      <c r="K285" s="1137"/>
      <c r="L285" s="1137"/>
      <c r="M285" s="1137"/>
      <c r="N285" s="1137"/>
      <c r="O285" s="1137"/>
    </row>
    <row r="286" spans="1:15">
      <c r="A286" s="1137"/>
      <c r="B286" s="1137"/>
      <c r="C286" s="1137"/>
      <c r="D286" s="1137"/>
      <c r="E286" s="1137"/>
      <c r="F286" s="1137"/>
      <c r="G286" s="1137"/>
      <c r="H286" s="1137"/>
      <c r="I286" s="1137"/>
      <c r="J286" s="1137"/>
      <c r="K286" s="1137"/>
      <c r="L286" s="1137"/>
      <c r="M286" s="1137"/>
      <c r="N286" s="1137"/>
      <c r="O286" s="1137"/>
    </row>
    <row r="287" spans="1:15">
      <c r="A287" s="1137"/>
      <c r="B287" s="1137"/>
      <c r="C287" s="1137"/>
      <c r="D287" s="1137"/>
      <c r="E287" s="1137"/>
      <c r="F287" s="1137"/>
      <c r="G287" s="1137"/>
      <c r="H287" s="1137"/>
      <c r="I287" s="1137"/>
      <c r="J287" s="1137"/>
      <c r="K287" s="1137"/>
      <c r="L287" s="1137"/>
      <c r="M287" s="1137"/>
      <c r="N287" s="1137"/>
      <c r="O287" s="1137"/>
    </row>
    <row r="288" spans="1:15">
      <c r="A288" s="1137"/>
      <c r="B288" s="1137"/>
      <c r="C288" s="1137"/>
      <c r="D288" s="1137"/>
      <c r="E288" s="1137"/>
      <c r="F288" s="1137"/>
      <c r="G288" s="1137"/>
      <c r="H288" s="1137"/>
      <c r="I288" s="1137"/>
      <c r="J288" s="1137"/>
      <c r="K288" s="1137"/>
      <c r="L288" s="1137"/>
      <c r="M288" s="1137"/>
      <c r="N288" s="1137"/>
      <c r="O288" s="1137"/>
    </row>
    <row r="289" spans="1:15">
      <c r="A289" s="1137"/>
      <c r="B289" s="1137"/>
      <c r="C289" s="1137"/>
      <c r="D289" s="1137"/>
      <c r="E289" s="1137"/>
      <c r="F289" s="1137"/>
      <c r="G289" s="1137"/>
      <c r="H289" s="1137"/>
      <c r="I289" s="1137"/>
      <c r="J289" s="1137"/>
      <c r="K289" s="1137"/>
      <c r="L289" s="1137"/>
      <c r="M289" s="1137"/>
      <c r="N289" s="1137"/>
      <c r="O289" s="1137"/>
    </row>
    <row r="290" spans="1:15">
      <c r="A290" s="1137"/>
      <c r="B290" s="1137"/>
      <c r="C290" s="1137"/>
      <c r="D290" s="1137"/>
      <c r="E290" s="1137"/>
      <c r="F290" s="1137"/>
      <c r="G290" s="1137"/>
      <c r="H290" s="1137"/>
      <c r="I290" s="1137"/>
      <c r="J290" s="1137"/>
      <c r="K290" s="1137"/>
      <c r="L290" s="1137"/>
      <c r="M290" s="1137"/>
      <c r="N290" s="1137"/>
      <c r="O290" s="1137"/>
    </row>
    <row r="291" spans="1:15">
      <c r="A291" s="1137"/>
      <c r="B291" s="1137"/>
      <c r="C291" s="1137"/>
      <c r="D291" s="1137"/>
      <c r="E291" s="1137"/>
      <c r="F291" s="1137"/>
      <c r="G291" s="1137"/>
      <c r="H291" s="1137"/>
      <c r="I291" s="1137"/>
      <c r="J291" s="1137"/>
      <c r="K291" s="1137"/>
      <c r="L291" s="1137"/>
      <c r="M291" s="1137"/>
      <c r="N291" s="1137"/>
      <c r="O291" s="1137"/>
    </row>
    <row r="292" spans="1:15">
      <c r="A292" s="1137"/>
      <c r="B292" s="1137"/>
      <c r="C292" s="1137"/>
      <c r="D292" s="1137"/>
      <c r="E292" s="1137"/>
      <c r="F292" s="1137"/>
      <c r="G292" s="1137"/>
      <c r="H292" s="1137"/>
      <c r="I292" s="1137"/>
      <c r="J292" s="1137"/>
      <c r="K292" s="1137"/>
      <c r="L292" s="1137"/>
      <c r="M292" s="1137"/>
      <c r="N292" s="1137"/>
      <c r="O292" s="1137"/>
    </row>
    <row r="293" spans="1:15">
      <c r="A293" s="1137"/>
      <c r="B293" s="1137"/>
      <c r="C293" s="1137"/>
      <c r="D293" s="1137"/>
      <c r="E293" s="1137"/>
      <c r="F293" s="1137"/>
      <c r="G293" s="1137"/>
      <c r="H293" s="1137"/>
      <c r="I293" s="1137"/>
      <c r="J293" s="1137"/>
      <c r="K293" s="1137"/>
      <c r="L293" s="1137"/>
      <c r="M293" s="1137"/>
      <c r="N293" s="1137"/>
      <c r="O293" s="1137"/>
    </row>
    <row r="294" spans="1:15">
      <c r="A294" s="1137"/>
      <c r="B294" s="1137"/>
      <c r="C294" s="1137"/>
      <c r="D294" s="1137"/>
      <c r="E294" s="1137"/>
      <c r="F294" s="1137"/>
      <c r="G294" s="1137"/>
      <c r="H294" s="1137"/>
      <c r="I294" s="1137"/>
      <c r="J294" s="1137"/>
      <c r="K294" s="1137"/>
      <c r="L294" s="1137"/>
      <c r="M294" s="1137"/>
      <c r="N294" s="1137"/>
      <c r="O294" s="1137"/>
    </row>
    <row r="295" spans="1:15">
      <c r="A295" s="1137"/>
      <c r="B295" s="1137"/>
      <c r="C295" s="1137"/>
      <c r="D295" s="1137"/>
      <c r="E295" s="1137"/>
      <c r="F295" s="1137"/>
      <c r="G295" s="1137"/>
      <c r="H295" s="1137"/>
      <c r="I295" s="1137"/>
      <c r="J295" s="1137"/>
      <c r="K295" s="1137"/>
      <c r="L295" s="1137"/>
      <c r="M295" s="1137"/>
      <c r="N295" s="1137"/>
      <c r="O295" s="1137"/>
    </row>
    <row r="296" spans="1:15">
      <c r="A296" s="1137"/>
      <c r="B296" s="1137"/>
      <c r="C296" s="1137"/>
      <c r="D296" s="1137"/>
      <c r="E296" s="1137"/>
      <c r="F296" s="1137"/>
      <c r="G296" s="1137"/>
      <c r="H296" s="1137"/>
      <c r="I296" s="1137"/>
      <c r="J296" s="1137"/>
      <c r="K296" s="1137"/>
      <c r="L296" s="1137"/>
      <c r="M296" s="1137"/>
      <c r="N296" s="1137"/>
      <c r="O296" s="1137"/>
    </row>
    <row r="297" spans="1:15">
      <c r="A297" s="1137"/>
      <c r="B297" s="1137"/>
      <c r="C297" s="1137"/>
      <c r="D297" s="1137"/>
      <c r="E297" s="1137"/>
      <c r="F297" s="1137"/>
      <c r="G297" s="1137"/>
      <c r="H297" s="1137"/>
      <c r="I297" s="1137"/>
      <c r="J297" s="1137"/>
      <c r="K297" s="1137"/>
      <c r="L297" s="1137"/>
      <c r="M297" s="1137"/>
      <c r="N297" s="1137"/>
      <c r="O297" s="1137"/>
    </row>
    <row r="298" spans="1:15">
      <c r="A298" s="1137"/>
      <c r="B298" s="1137"/>
      <c r="C298" s="1137"/>
      <c r="D298" s="1137"/>
      <c r="E298" s="1137"/>
      <c r="F298" s="1137"/>
      <c r="G298" s="1137"/>
      <c r="H298" s="1137"/>
      <c r="I298" s="1137"/>
      <c r="J298" s="1137"/>
      <c r="K298" s="1137"/>
      <c r="L298" s="1137"/>
      <c r="M298" s="1137"/>
      <c r="N298" s="1137"/>
      <c r="O298" s="1137"/>
    </row>
    <row r="299" spans="1:15">
      <c r="A299" s="1137"/>
      <c r="B299" s="1137"/>
      <c r="C299" s="1137"/>
      <c r="D299" s="1137"/>
      <c r="E299" s="1137"/>
      <c r="F299" s="1137"/>
      <c r="G299" s="1137"/>
      <c r="H299" s="1137"/>
      <c r="I299" s="1137"/>
      <c r="J299" s="1137"/>
      <c r="K299" s="1137"/>
      <c r="L299" s="1137"/>
      <c r="M299" s="1137"/>
      <c r="N299" s="1137"/>
      <c r="O299" s="1137"/>
    </row>
    <row r="300" spans="1:15">
      <c r="A300" s="1137"/>
      <c r="B300" s="1137"/>
      <c r="C300" s="1137"/>
      <c r="D300" s="1137"/>
      <c r="E300" s="1137"/>
      <c r="F300" s="1137"/>
      <c r="G300" s="1137"/>
      <c r="H300" s="1137"/>
      <c r="I300" s="1137"/>
      <c r="J300" s="1137"/>
      <c r="K300" s="1137"/>
      <c r="L300" s="1137"/>
      <c r="M300" s="1137"/>
      <c r="N300" s="1137"/>
      <c r="O300" s="1137"/>
    </row>
    <row r="301" spans="1:15">
      <c r="A301" s="1137"/>
      <c r="B301" s="1137"/>
      <c r="C301" s="1137"/>
      <c r="D301" s="1137"/>
      <c r="E301" s="1137"/>
      <c r="F301" s="1137"/>
      <c r="G301" s="1137"/>
      <c r="H301" s="1137"/>
      <c r="I301" s="1137"/>
      <c r="J301" s="1137"/>
      <c r="K301" s="1137"/>
      <c r="L301" s="1137"/>
      <c r="M301" s="1137"/>
      <c r="N301" s="1137"/>
      <c r="O301" s="1137"/>
    </row>
    <row r="302" spans="1:15">
      <c r="A302" s="1137"/>
      <c r="B302" s="1137"/>
      <c r="C302" s="1137"/>
      <c r="D302" s="1137"/>
      <c r="E302" s="1137"/>
      <c r="F302" s="1137"/>
      <c r="G302" s="1137"/>
      <c r="H302" s="1137"/>
      <c r="I302" s="1137"/>
      <c r="J302" s="1137"/>
      <c r="K302" s="1137"/>
      <c r="L302" s="1137"/>
      <c r="M302" s="1137"/>
      <c r="N302" s="1137"/>
      <c r="O302" s="1137"/>
    </row>
    <row r="303" spans="1:15">
      <c r="A303" s="1137"/>
      <c r="B303" s="1137"/>
      <c r="C303" s="1137"/>
      <c r="D303" s="1137"/>
      <c r="E303" s="1137"/>
      <c r="F303" s="1137"/>
      <c r="G303" s="1137"/>
      <c r="H303" s="1137"/>
      <c r="I303" s="1137"/>
      <c r="J303" s="1137"/>
      <c r="K303" s="1137"/>
      <c r="L303" s="1137"/>
      <c r="M303" s="1137"/>
      <c r="N303" s="1137"/>
      <c r="O303" s="1137"/>
    </row>
    <row r="304" spans="1:15">
      <c r="A304" s="1137"/>
      <c r="B304" s="1137"/>
      <c r="C304" s="1137"/>
      <c r="D304" s="1137"/>
      <c r="E304" s="1137"/>
      <c r="F304" s="1137"/>
      <c r="G304" s="1137"/>
      <c r="H304" s="1137"/>
      <c r="I304" s="1137"/>
      <c r="J304" s="1137"/>
      <c r="K304" s="1137"/>
      <c r="L304" s="1137"/>
      <c r="M304" s="1137"/>
      <c r="N304" s="1137"/>
      <c r="O304" s="1137"/>
    </row>
    <row r="305" spans="1:15">
      <c r="A305" s="1137"/>
      <c r="B305" s="1137"/>
      <c r="C305" s="1137"/>
      <c r="D305" s="1137"/>
      <c r="E305" s="1137"/>
      <c r="F305" s="1137"/>
      <c r="G305" s="1137"/>
      <c r="H305" s="1137"/>
      <c r="I305" s="1137"/>
      <c r="J305" s="1137"/>
      <c r="K305" s="1137"/>
      <c r="L305" s="1137"/>
      <c r="M305" s="1137"/>
      <c r="N305" s="1137"/>
      <c r="O305" s="1137"/>
    </row>
    <row r="306" spans="1:15">
      <c r="A306" s="1137"/>
      <c r="B306" s="1137"/>
      <c r="C306" s="1137"/>
      <c r="D306" s="1137"/>
      <c r="E306" s="1137"/>
      <c r="F306" s="1137"/>
      <c r="G306" s="1137"/>
      <c r="H306" s="1137"/>
      <c r="I306" s="1137"/>
      <c r="J306" s="1137"/>
      <c r="K306" s="1137"/>
      <c r="L306" s="1137"/>
      <c r="M306" s="1137"/>
      <c r="N306" s="1137"/>
      <c r="O306" s="1137"/>
    </row>
    <row r="307" spans="1:15">
      <c r="A307" s="1137"/>
      <c r="B307" s="1137"/>
      <c r="C307" s="1137"/>
      <c r="D307" s="1137"/>
      <c r="E307" s="1137"/>
      <c r="F307" s="1137"/>
      <c r="G307" s="1137"/>
      <c r="H307" s="1137"/>
      <c r="I307" s="1137"/>
      <c r="J307" s="1137"/>
      <c r="K307" s="1137"/>
      <c r="L307" s="1137"/>
      <c r="M307" s="1137"/>
      <c r="N307" s="1137"/>
      <c r="O307" s="1137"/>
    </row>
    <row r="308" spans="1:15">
      <c r="A308" s="1137"/>
      <c r="B308" s="1137"/>
      <c r="C308" s="1137"/>
      <c r="D308" s="1137"/>
      <c r="E308" s="1137"/>
      <c r="F308" s="1137"/>
      <c r="G308" s="1137"/>
      <c r="H308" s="1137"/>
      <c r="I308" s="1137"/>
      <c r="J308" s="1137"/>
      <c r="K308" s="1137"/>
      <c r="L308" s="1137"/>
      <c r="M308" s="1137"/>
      <c r="N308" s="1137"/>
      <c r="O308" s="1137"/>
    </row>
    <row r="309" spans="1:15">
      <c r="A309" s="1137"/>
      <c r="B309" s="1137"/>
      <c r="C309" s="1137"/>
      <c r="D309" s="1137"/>
      <c r="E309" s="1137"/>
      <c r="F309" s="1137"/>
      <c r="G309" s="1137"/>
      <c r="H309" s="1137"/>
      <c r="I309" s="1137"/>
      <c r="J309" s="1137"/>
      <c r="K309" s="1137"/>
      <c r="L309" s="1137"/>
      <c r="M309" s="1137"/>
      <c r="N309" s="1137"/>
      <c r="O309" s="1137"/>
    </row>
    <row r="310" spans="1:15">
      <c r="A310" s="1137"/>
      <c r="B310" s="1137"/>
      <c r="C310" s="1137"/>
      <c r="D310" s="1137"/>
      <c r="E310" s="1137"/>
      <c r="F310" s="1137"/>
      <c r="G310" s="1137"/>
      <c r="H310" s="1137"/>
      <c r="I310" s="1137"/>
      <c r="J310" s="1137"/>
      <c r="K310" s="1137"/>
      <c r="L310" s="1137"/>
      <c r="M310" s="1137"/>
      <c r="N310" s="1137"/>
      <c r="O310" s="1137"/>
    </row>
    <row r="311" spans="1:15">
      <c r="A311" s="1137"/>
      <c r="B311" s="1137"/>
      <c r="C311" s="1137"/>
      <c r="D311" s="1137"/>
      <c r="E311" s="1137"/>
      <c r="F311" s="1137"/>
      <c r="G311" s="1137"/>
      <c r="H311" s="1137"/>
      <c r="I311" s="1137"/>
      <c r="J311" s="1137"/>
      <c r="K311" s="1137"/>
      <c r="L311" s="1137"/>
      <c r="M311" s="1137"/>
      <c r="N311" s="1137"/>
      <c r="O311" s="1137"/>
    </row>
    <row r="312" spans="1:15">
      <c r="A312" s="1137"/>
      <c r="B312" s="1137"/>
      <c r="C312" s="1137"/>
      <c r="D312" s="1137"/>
      <c r="E312" s="1137"/>
      <c r="F312" s="1137"/>
      <c r="G312" s="1137"/>
      <c r="H312" s="1137"/>
      <c r="I312" s="1137"/>
      <c r="J312" s="1137"/>
      <c r="K312" s="1137"/>
      <c r="L312" s="1137"/>
      <c r="M312" s="1137"/>
      <c r="N312" s="1137"/>
      <c r="O312" s="1137"/>
    </row>
    <row r="313" spans="1:15">
      <c r="A313" s="1137"/>
      <c r="B313" s="1137"/>
      <c r="C313" s="1137"/>
      <c r="D313" s="1137"/>
      <c r="E313" s="1137"/>
      <c r="F313" s="1137"/>
      <c r="G313" s="1137"/>
      <c r="H313" s="1137"/>
      <c r="I313" s="1137"/>
      <c r="J313" s="1137"/>
      <c r="K313" s="1137"/>
      <c r="L313" s="1137"/>
      <c r="M313" s="1137"/>
      <c r="N313" s="1137"/>
      <c r="O313" s="1137"/>
    </row>
    <row r="314" spans="1:15">
      <c r="A314" s="1137"/>
      <c r="B314" s="1137"/>
      <c r="C314" s="1137"/>
      <c r="D314" s="1137"/>
      <c r="E314" s="1137"/>
      <c r="F314" s="1137"/>
      <c r="G314" s="1137"/>
      <c r="H314" s="1137"/>
      <c r="I314" s="1137"/>
      <c r="J314" s="1137"/>
      <c r="K314" s="1137"/>
      <c r="L314" s="1137"/>
      <c r="M314" s="1137"/>
      <c r="N314" s="1137"/>
      <c r="O314" s="1137"/>
    </row>
    <row r="315" spans="1:15">
      <c r="A315" s="1137"/>
      <c r="B315" s="1137"/>
      <c r="C315" s="1137"/>
      <c r="D315" s="1137"/>
      <c r="E315" s="1137"/>
      <c r="F315" s="1137"/>
      <c r="G315" s="1137"/>
      <c r="H315" s="1137"/>
      <c r="I315" s="1137"/>
      <c r="J315" s="1137"/>
      <c r="K315" s="1137"/>
      <c r="L315" s="1137"/>
      <c r="M315" s="1137"/>
      <c r="N315" s="1137"/>
      <c r="O315" s="1137"/>
    </row>
    <row r="316" spans="1:15">
      <c r="A316" s="1137"/>
      <c r="B316" s="1137"/>
      <c r="C316" s="1137"/>
      <c r="D316" s="1137"/>
      <c r="E316" s="1137"/>
      <c r="F316" s="1137"/>
      <c r="G316" s="1137"/>
      <c r="H316" s="1137"/>
      <c r="I316" s="1137"/>
      <c r="J316" s="1137"/>
      <c r="K316" s="1137"/>
      <c r="L316" s="1137"/>
      <c r="M316" s="1137"/>
      <c r="N316" s="1137"/>
      <c r="O316" s="1137"/>
    </row>
    <row r="317" spans="1:15">
      <c r="A317" s="1137"/>
      <c r="B317" s="1137"/>
      <c r="C317" s="1137"/>
      <c r="D317" s="1137"/>
      <c r="E317" s="1137"/>
      <c r="F317" s="1137"/>
      <c r="G317" s="1137"/>
      <c r="H317" s="1137"/>
      <c r="I317" s="1137"/>
      <c r="J317" s="1137"/>
      <c r="K317" s="1137"/>
      <c r="L317" s="1137"/>
      <c r="M317" s="1137"/>
      <c r="N317" s="1137"/>
      <c r="O317" s="1137"/>
    </row>
    <row r="318" spans="1:15">
      <c r="A318" s="1137"/>
      <c r="B318" s="1137"/>
      <c r="C318" s="1137"/>
      <c r="D318" s="1137"/>
      <c r="E318" s="1137"/>
      <c r="F318" s="1137"/>
      <c r="G318" s="1137"/>
      <c r="H318" s="1137"/>
      <c r="I318" s="1137"/>
      <c r="J318" s="1137"/>
      <c r="K318" s="1137"/>
      <c r="L318" s="1137"/>
      <c r="M318" s="1137"/>
      <c r="N318" s="1137"/>
      <c r="O318" s="1137"/>
    </row>
    <row r="319" spans="1:15">
      <c r="A319" s="1137"/>
      <c r="B319" s="1137"/>
      <c r="C319" s="1137"/>
      <c r="D319" s="1137"/>
      <c r="E319" s="1137"/>
      <c r="F319" s="1137"/>
      <c r="G319" s="1137"/>
      <c r="H319" s="1137"/>
      <c r="I319" s="1137"/>
      <c r="J319" s="1137"/>
      <c r="K319" s="1137"/>
      <c r="L319" s="1137"/>
      <c r="M319" s="1137"/>
      <c r="N319" s="1137"/>
      <c r="O319" s="1137"/>
    </row>
    <row r="320" spans="1:15">
      <c r="A320" s="1137"/>
      <c r="B320" s="1137"/>
      <c r="C320" s="1137"/>
      <c r="D320" s="1137"/>
      <c r="E320" s="1137"/>
      <c r="F320" s="1137"/>
      <c r="G320" s="1137"/>
      <c r="H320" s="1137"/>
      <c r="I320" s="1137"/>
      <c r="J320" s="1137"/>
      <c r="K320" s="1137"/>
      <c r="L320" s="1137"/>
      <c r="M320" s="1137"/>
      <c r="N320" s="1137"/>
      <c r="O320" s="1137"/>
    </row>
    <row r="321" spans="1:15">
      <c r="A321" s="1137"/>
      <c r="B321" s="1137"/>
      <c r="C321" s="1137"/>
      <c r="D321" s="1137"/>
      <c r="E321" s="1137"/>
      <c r="F321" s="1137"/>
      <c r="G321" s="1137"/>
      <c r="H321" s="1137"/>
      <c r="I321" s="1137"/>
      <c r="J321" s="1137"/>
      <c r="K321" s="1137"/>
      <c r="L321" s="1137"/>
      <c r="M321" s="1137"/>
      <c r="N321" s="1137"/>
      <c r="O321" s="1137"/>
    </row>
    <row r="322" spans="1:15">
      <c r="A322" s="1137"/>
      <c r="B322" s="1137"/>
      <c r="C322" s="1137"/>
      <c r="D322" s="1137"/>
      <c r="E322" s="1137"/>
      <c r="F322" s="1137"/>
      <c r="G322" s="1137"/>
      <c r="H322" s="1137"/>
      <c r="I322" s="1137"/>
      <c r="J322" s="1137"/>
      <c r="K322" s="1137"/>
      <c r="L322" s="1137"/>
      <c r="M322" s="1137"/>
      <c r="N322" s="1137"/>
      <c r="O322" s="1137"/>
    </row>
    <row r="323" spans="1:15">
      <c r="A323" s="1137"/>
      <c r="B323" s="1137"/>
      <c r="C323" s="1137"/>
      <c r="D323" s="1137"/>
      <c r="E323" s="1137"/>
      <c r="F323" s="1137"/>
      <c r="G323" s="1137"/>
      <c r="H323" s="1137"/>
      <c r="I323" s="1137"/>
      <c r="J323" s="1137"/>
      <c r="K323" s="1137"/>
      <c r="L323" s="1137"/>
      <c r="M323" s="1137"/>
      <c r="N323" s="1137"/>
      <c r="O323" s="1137"/>
    </row>
    <row r="324" spans="1:15">
      <c r="A324" s="1137"/>
      <c r="B324" s="1137"/>
      <c r="C324" s="1137"/>
      <c r="D324" s="1137"/>
      <c r="E324" s="1137"/>
      <c r="F324" s="1137"/>
      <c r="G324" s="1137"/>
      <c r="H324" s="1137"/>
      <c r="I324" s="1137"/>
      <c r="J324" s="1137"/>
      <c r="K324" s="1137"/>
      <c r="L324" s="1137"/>
      <c r="M324" s="1137"/>
      <c r="N324" s="1137"/>
      <c r="O324" s="1137"/>
    </row>
    <row r="325" spans="1:15">
      <c r="A325" s="1137"/>
      <c r="B325" s="1137"/>
      <c r="C325" s="1137"/>
      <c r="D325" s="1137"/>
      <c r="E325" s="1137"/>
      <c r="F325" s="1137"/>
      <c r="G325" s="1137"/>
      <c r="H325" s="1137"/>
      <c r="I325" s="1137"/>
      <c r="J325" s="1137"/>
      <c r="K325" s="1137"/>
      <c r="L325" s="1137"/>
      <c r="M325" s="1137"/>
      <c r="N325" s="1137"/>
      <c r="O325" s="1137"/>
    </row>
    <row r="326" spans="1:15">
      <c r="A326" s="1137"/>
      <c r="B326" s="1137"/>
      <c r="C326" s="1137"/>
      <c r="D326" s="1137"/>
      <c r="E326" s="1137"/>
      <c r="F326" s="1137"/>
      <c r="G326" s="1137"/>
      <c r="H326" s="1137"/>
      <c r="I326" s="1137"/>
      <c r="J326" s="1137"/>
      <c r="K326" s="1137"/>
      <c r="L326" s="1137"/>
      <c r="M326" s="1137"/>
      <c r="N326" s="1137"/>
      <c r="O326" s="1137"/>
    </row>
    <row r="327" spans="1:15">
      <c r="A327" s="1137"/>
      <c r="B327" s="1137"/>
      <c r="C327" s="1137"/>
      <c r="D327" s="1137"/>
      <c r="E327" s="1137"/>
      <c r="F327" s="1137"/>
      <c r="G327" s="1137"/>
      <c r="H327" s="1137"/>
      <c r="I327" s="1137"/>
      <c r="J327" s="1137"/>
      <c r="K327" s="1137"/>
      <c r="L327" s="1137"/>
      <c r="M327" s="1137"/>
      <c r="N327" s="1137"/>
      <c r="O327" s="1137"/>
    </row>
    <row r="328" spans="1:15">
      <c r="A328" s="1137"/>
      <c r="B328" s="1137"/>
      <c r="C328" s="1137"/>
      <c r="D328" s="1137"/>
      <c r="E328" s="1137"/>
      <c r="F328" s="1137"/>
      <c r="G328" s="1137"/>
      <c r="H328" s="1137"/>
      <c r="I328" s="1137"/>
      <c r="J328" s="1137"/>
      <c r="K328" s="1137"/>
      <c r="L328" s="1137"/>
      <c r="M328" s="1137"/>
      <c r="N328" s="1137"/>
      <c r="O328" s="1137"/>
    </row>
    <row r="329" spans="1:15">
      <c r="A329" s="1137"/>
      <c r="B329" s="1137"/>
      <c r="C329" s="1137"/>
      <c r="D329" s="1137"/>
      <c r="E329" s="1137"/>
      <c r="F329" s="1137"/>
      <c r="G329" s="1137"/>
      <c r="H329" s="1137"/>
      <c r="I329" s="1137"/>
      <c r="J329" s="1137"/>
      <c r="K329" s="1137"/>
      <c r="L329" s="1137"/>
      <c r="M329" s="1137"/>
      <c r="N329" s="1137"/>
      <c r="O329" s="1137"/>
    </row>
    <row r="330" spans="1:15">
      <c r="A330" s="1137"/>
      <c r="B330" s="1137"/>
      <c r="C330" s="1137"/>
      <c r="D330" s="1137"/>
      <c r="E330" s="1137"/>
      <c r="F330" s="1137"/>
      <c r="G330" s="1137"/>
      <c r="H330" s="1137"/>
      <c r="I330" s="1137"/>
      <c r="J330" s="1137"/>
      <c r="K330" s="1137"/>
      <c r="L330" s="1137"/>
      <c r="M330" s="1137"/>
      <c r="N330" s="1137"/>
      <c r="O330" s="1137"/>
    </row>
    <row r="331" spans="1:15">
      <c r="A331" s="1137"/>
      <c r="B331" s="1137"/>
      <c r="C331" s="1137"/>
      <c r="D331" s="1137"/>
      <c r="E331" s="1137"/>
      <c r="F331" s="1137"/>
      <c r="G331" s="1137"/>
      <c r="H331" s="1137"/>
      <c r="I331" s="1137"/>
      <c r="J331" s="1137"/>
      <c r="K331" s="1137"/>
      <c r="L331" s="1137"/>
      <c r="M331" s="1137"/>
      <c r="N331" s="1137"/>
      <c r="O331" s="1137"/>
    </row>
    <row r="332" spans="1:15">
      <c r="A332" s="1138"/>
      <c r="B332" s="1137"/>
      <c r="C332" s="1137"/>
      <c r="D332" s="1137"/>
      <c r="E332" s="1137"/>
      <c r="F332" s="1137"/>
      <c r="G332" s="1137"/>
      <c r="H332" s="1137"/>
      <c r="I332" s="1137"/>
      <c r="J332" s="1137"/>
      <c r="K332" s="1137"/>
      <c r="L332" s="1137"/>
      <c r="M332" s="1137"/>
      <c r="N332" s="1137"/>
      <c r="O332" s="1137"/>
    </row>
    <row r="333" spans="1:15">
      <c r="A333" s="1138"/>
      <c r="B333" s="1137"/>
      <c r="C333" s="1137"/>
      <c r="D333" s="1137"/>
      <c r="E333" s="1137"/>
      <c r="F333" s="1137"/>
      <c r="G333" s="1137"/>
      <c r="H333" s="1137"/>
      <c r="I333" s="1137"/>
      <c r="J333" s="1137"/>
      <c r="K333" s="1137"/>
      <c r="L333" s="1137"/>
      <c r="M333" s="1137"/>
      <c r="N333" s="1137"/>
      <c r="O333" s="1137"/>
    </row>
    <row r="334" spans="1:15">
      <c r="A334" s="1138"/>
      <c r="B334" s="1137"/>
      <c r="C334" s="1137"/>
      <c r="D334" s="1137"/>
      <c r="E334" s="1137"/>
      <c r="F334" s="1137"/>
      <c r="G334" s="1137"/>
      <c r="H334" s="1137"/>
      <c r="I334" s="1137"/>
      <c r="J334" s="1137"/>
      <c r="K334" s="1137"/>
      <c r="L334" s="1137"/>
      <c r="M334" s="1137"/>
      <c r="N334" s="1137"/>
      <c r="O334" s="1137"/>
    </row>
    <row r="335" spans="1:15">
      <c r="A335" s="1137"/>
      <c r="B335" s="1137"/>
      <c r="C335" s="1137"/>
      <c r="D335" s="1137"/>
      <c r="E335" s="1137"/>
      <c r="F335" s="1137"/>
      <c r="G335" s="1137"/>
      <c r="H335" s="1137"/>
      <c r="I335" s="1137"/>
      <c r="J335" s="1137"/>
      <c r="K335" s="1137"/>
      <c r="L335" s="1137"/>
      <c r="M335" s="1137"/>
      <c r="N335" s="1137"/>
      <c r="O335" s="1137"/>
    </row>
    <row r="336" spans="1:15">
      <c r="A336" s="1137"/>
      <c r="B336" s="1137"/>
      <c r="C336" s="1137"/>
      <c r="D336" s="1137"/>
      <c r="E336" s="1137"/>
      <c r="F336" s="1137"/>
      <c r="G336" s="1137"/>
      <c r="H336" s="1137"/>
      <c r="I336" s="1137"/>
      <c r="J336" s="1137"/>
      <c r="K336" s="1137"/>
      <c r="L336" s="1137"/>
      <c r="M336" s="1137"/>
      <c r="N336" s="1137"/>
      <c r="O336" s="1137"/>
    </row>
    <row r="337" spans="1:15">
      <c r="A337" s="1137"/>
      <c r="B337" s="1137"/>
      <c r="C337" s="1137"/>
      <c r="D337" s="1137"/>
      <c r="E337" s="1137"/>
      <c r="F337" s="1137"/>
      <c r="G337" s="1137"/>
      <c r="H337" s="1137"/>
      <c r="I337" s="1137"/>
      <c r="J337" s="1137"/>
      <c r="K337" s="1137"/>
      <c r="L337" s="1137"/>
      <c r="M337" s="1137"/>
      <c r="N337" s="1137"/>
      <c r="O337" s="1137"/>
    </row>
    <row r="338" spans="1:15">
      <c r="A338" s="1137"/>
      <c r="B338" s="1137"/>
      <c r="C338" s="1137"/>
      <c r="D338" s="1137"/>
      <c r="E338" s="1137"/>
      <c r="F338" s="1137"/>
      <c r="G338" s="1137"/>
      <c r="H338" s="1137"/>
      <c r="I338" s="1137"/>
      <c r="J338" s="1137"/>
      <c r="K338" s="1137"/>
      <c r="L338" s="1137"/>
      <c r="M338" s="1137"/>
      <c r="N338" s="1137"/>
      <c r="O338" s="1137"/>
    </row>
    <row r="339" spans="1:15">
      <c r="A339" s="1137"/>
      <c r="B339" s="1137"/>
      <c r="C339" s="1137"/>
      <c r="D339" s="1137"/>
      <c r="E339" s="1137"/>
      <c r="F339" s="1137"/>
      <c r="G339" s="1137"/>
      <c r="H339" s="1137"/>
      <c r="I339" s="1137"/>
      <c r="J339" s="1137"/>
      <c r="K339" s="1137"/>
      <c r="L339" s="1137"/>
      <c r="M339" s="1137"/>
      <c r="N339" s="1137"/>
      <c r="O339" s="1137"/>
    </row>
    <row r="340" spans="1:15">
      <c r="A340" s="1137"/>
      <c r="B340" s="1137"/>
      <c r="C340" s="1137"/>
      <c r="D340" s="1137"/>
      <c r="E340" s="1137"/>
      <c r="F340" s="1137"/>
      <c r="G340" s="1137"/>
      <c r="H340" s="1137"/>
      <c r="I340" s="1137"/>
      <c r="J340" s="1137"/>
      <c r="K340" s="1137"/>
      <c r="L340" s="1137"/>
      <c r="M340" s="1137"/>
      <c r="N340" s="1137"/>
      <c r="O340" s="1137"/>
    </row>
    <row r="341" spans="1:15">
      <c r="A341" s="1137"/>
      <c r="B341" s="1137"/>
      <c r="C341" s="1137"/>
      <c r="D341" s="1137"/>
      <c r="E341" s="1137"/>
      <c r="F341" s="1137"/>
      <c r="G341" s="1137"/>
      <c r="H341" s="1137"/>
      <c r="I341" s="1137"/>
      <c r="J341" s="1137"/>
      <c r="K341" s="1137"/>
      <c r="L341" s="1137"/>
      <c r="M341" s="1137"/>
      <c r="N341" s="1137"/>
      <c r="O341" s="1137"/>
    </row>
    <row r="342" spans="1:15">
      <c r="A342" s="1137"/>
      <c r="B342" s="1137"/>
      <c r="C342" s="1137"/>
      <c r="D342" s="1137"/>
      <c r="E342" s="1137"/>
      <c r="F342" s="1137"/>
      <c r="G342" s="1137"/>
      <c r="H342" s="1137"/>
      <c r="I342" s="1137"/>
      <c r="J342" s="1137"/>
      <c r="K342" s="1137"/>
      <c r="L342" s="1137"/>
      <c r="M342" s="1137"/>
      <c r="N342" s="1137"/>
      <c r="O342" s="1137"/>
    </row>
    <row r="343" spans="1:15">
      <c r="A343" s="1137"/>
      <c r="B343" s="1137"/>
      <c r="C343" s="1137"/>
      <c r="D343" s="1137"/>
      <c r="E343" s="1137"/>
      <c r="F343" s="1137"/>
      <c r="G343" s="1137"/>
      <c r="H343" s="1137"/>
      <c r="I343" s="1137"/>
      <c r="J343" s="1137"/>
      <c r="K343" s="1137"/>
      <c r="L343" s="1137"/>
      <c r="M343" s="1137"/>
      <c r="N343" s="1137"/>
      <c r="O343" s="1137"/>
    </row>
    <row r="344" spans="1:15">
      <c r="A344" s="1137"/>
      <c r="B344" s="1137"/>
      <c r="C344" s="1137"/>
      <c r="D344" s="1137"/>
      <c r="E344" s="1137"/>
      <c r="F344" s="1137"/>
      <c r="G344" s="1137"/>
      <c r="H344" s="1137"/>
      <c r="I344" s="1137"/>
      <c r="J344" s="1137"/>
      <c r="K344" s="1137"/>
      <c r="L344" s="1137"/>
      <c r="M344" s="1137"/>
      <c r="N344" s="1137"/>
      <c r="O344" s="1137"/>
    </row>
    <row r="345" spans="1:15">
      <c r="A345" s="1137"/>
      <c r="B345" s="1137"/>
      <c r="C345" s="1137"/>
      <c r="D345" s="1137"/>
      <c r="E345" s="1137"/>
      <c r="F345" s="1137"/>
      <c r="G345" s="1137"/>
      <c r="H345" s="1137"/>
      <c r="I345" s="1137"/>
      <c r="J345" s="1137"/>
      <c r="K345" s="1137"/>
      <c r="L345" s="1137"/>
      <c r="M345" s="1137"/>
      <c r="N345" s="1137"/>
      <c r="O345" s="1137"/>
    </row>
    <row r="346" spans="1:15">
      <c r="A346" s="1137"/>
      <c r="B346" s="1137"/>
      <c r="C346" s="1137"/>
      <c r="D346" s="1137"/>
      <c r="E346" s="1137"/>
      <c r="F346" s="1137"/>
      <c r="G346" s="1137"/>
      <c r="H346" s="1137"/>
      <c r="I346" s="1137"/>
      <c r="J346" s="1137"/>
      <c r="K346" s="1137"/>
      <c r="L346" s="1137"/>
      <c r="M346" s="1137"/>
      <c r="N346" s="1137"/>
      <c r="O346" s="1137"/>
    </row>
    <row r="347" spans="1:15">
      <c r="A347" s="1137"/>
      <c r="B347" s="1137"/>
      <c r="C347" s="1137"/>
      <c r="D347" s="1137"/>
      <c r="E347" s="1137"/>
      <c r="F347" s="1137"/>
      <c r="G347" s="1137"/>
      <c r="H347" s="1137"/>
      <c r="I347" s="1137"/>
      <c r="J347" s="1137"/>
      <c r="K347" s="1137"/>
      <c r="L347" s="1137"/>
      <c r="M347" s="1137"/>
      <c r="N347" s="1137"/>
      <c r="O347" s="1137"/>
    </row>
    <row r="348" spans="1:15">
      <c r="A348" s="1137"/>
      <c r="B348" s="1137"/>
      <c r="C348" s="1137"/>
      <c r="D348" s="1137"/>
      <c r="E348" s="1137"/>
      <c r="F348" s="1137"/>
      <c r="G348" s="1137"/>
      <c r="H348" s="1137"/>
      <c r="I348" s="1137"/>
      <c r="J348" s="1137"/>
      <c r="K348" s="1137"/>
      <c r="L348" s="1137"/>
      <c r="M348" s="1137"/>
      <c r="N348" s="1137"/>
      <c r="O348" s="1137"/>
    </row>
    <row r="349" spans="1:15">
      <c r="A349" s="1137"/>
      <c r="B349" s="1137"/>
      <c r="C349" s="1137"/>
      <c r="D349" s="1137"/>
      <c r="E349" s="1137"/>
      <c r="F349" s="1137"/>
      <c r="G349" s="1137"/>
      <c r="H349" s="1137"/>
      <c r="I349" s="1137"/>
      <c r="J349" s="1137"/>
      <c r="K349" s="1137"/>
      <c r="L349" s="1137"/>
      <c r="M349" s="1137"/>
      <c r="N349" s="1137"/>
      <c r="O349" s="1137"/>
    </row>
    <row r="350" spans="1:15">
      <c r="A350" s="1137"/>
      <c r="B350" s="1137"/>
      <c r="C350" s="1137"/>
      <c r="D350" s="1137"/>
      <c r="E350" s="1137"/>
      <c r="F350" s="1137"/>
      <c r="G350" s="1137"/>
      <c r="H350" s="1137"/>
      <c r="I350" s="1137"/>
      <c r="J350" s="1137"/>
      <c r="K350" s="1137"/>
      <c r="L350" s="1137"/>
      <c r="M350" s="1137"/>
      <c r="N350" s="1137"/>
      <c r="O350" s="1137"/>
    </row>
    <row r="351" spans="1:15">
      <c r="A351" s="1137"/>
      <c r="B351" s="1137"/>
      <c r="C351" s="1137"/>
      <c r="D351" s="1137"/>
      <c r="E351" s="1137"/>
      <c r="F351" s="1137"/>
      <c r="G351" s="1137"/>
      <c r="H351" s="1137"/>
      <c r="I351" s="1137"/>
      <c r="J351" s="1137"/>
      <c r="K351" s="1137"/>
      <c r="L351" s="1137"/>
      <c r="M351" s="1137"/>
      <c r="N351" s="1137"/>
      <c r="O351" s="1137"/>
    </row>
    <row r="352" spans="1:15">
      <c r="A352" s="1137"/>
      <c r="B352" s="1137"/>
      <c r="C352" s="1137"/>
      <c r="D352" s="1137"/>
      <c r="E352" s="1137"/>
      <c r="F352" s="1137"/>
      <c r="G352" s="1137"/>
      <c r="H352" s="1137"/>
      <c r="I352" s="1137"/>
      <c r="J352" s="1137"/>
      <c r="K352" s="1137"/>
      <c r="L352" s="1137"/>
      <c r="M352" s="1137"/>
      <c r="N352" s="1137"/>
      <c r="O352" s="1137"/>
    </row>
    <row r="353" spans="1:15">
      <c r="A353" s="1137"/>
      <c r="B353" s="1137"/>
      <c r="C353" s="1137"/>
      <c r="D353" s="1137"/>
      <c r="E353" s="1137"/>
      <c r="F353" s="1137"/>
      <c r="G353" s="1137"/>
      <c r="H353" s="1137"/>
      <c r="I353" s="1137"/>
      <c r="J353" s="1137"/>
      <c r="K353" s="1137"/>
      <c r="L353" s="1137"/>
      <c r="M353" s="1137"/>
      <c r="N353" s="1137"/>
      <c r="O353" s="1137"/>
    </row>
    <row r="354" spans="1:15">
      <c r="A354" s="1137"/>
      <c r="B354" s="1137"/>
      <c r="C354" s="1137"/>
      <c r="D354" s="1137"/>
      <c r="E354" s="1137"/>
      <c r="F354" s="1137"/>
      <c r="G354" s="1137"/>
      <c r="H354" s="1137"/>
      <c r="I354" s="1137"/>
      <c r="J354" s="1137"/>
      <c r="K354" s="1137"/>
      <c r="L354" s="1137"/>
      <c r="M354" s="1137"/>
      <c r="N354" s="1137"/>
      <c r="O354" s="1137"/>
    </row>
    <row r="355" spans="1:15">
      <c r="A355" s="1137"/>
      <c r="B355" s="1137"/>
      <c r="C355" s="1137"/>
      <c r="D355" s="1137"/>
      <c r="E355" s="1137"/>
      <c r="F355" s="1137"/>
      <c r="G355" s="1137"/>
      <c r="H355" s="1137"/>
      <c r="I355" s="1137"/>
      <c r="J355" s="1137"/>
      <c r="K355" s="1137"/>
      <c r="L355" s="1137"/>
      <c r="M355" s="1137"/>
      <c r="N355" s="1137"/>
      <c r="O355" s="1137"/>
    </row>
    <row r="356" spans="1:15">
      <c r="A356" s="1137"/>
      <c r="B356" s="1137"/>
      <c r="C356" s="1137"/>
      <c r="D356" s="1137"/>
      <c r="E356" s="1137"/>
      <c r="F356" s="1137"/>
      <c r="G356" s="1137"/>
      <c r="H356" s="1137"/>
      <c r="I356" s="1137"/>
      <c r="J356" s="1137"/>
      <c r="K356" s="1137"/>
      <c r="L356" s="1137"/>
      <c r="M356" s="1137"/>
      <c r="N356" s="1137"/>
      <c r="O356" s="1137"/>
    </row>
    <row r="357" spans="1:15">
      <c r="A357" s="1137"/>
      <c r="B357" s="1137"/>
      <c r="C357" s="1137"/>
      <c r="D357" s="1137"/>
      <c r="E357" s="1137"/>
      <c r="F357" s="1137"/>
      <c r="G357" s="1137"/>
      <c r="H357" s="1137"/>
      <c r="I357" s="1137"/>
      <c r="J357" s="1137"/>
      <c r="K357" s="1137"/>
      <c r="L357" s="1137"/>
      <c r="M357" s="1137"/>
      <c r="N357" s="1137"/>
      <c r="O357" s="1137"/>
    </row>
    <row r="358" spans="1:15">
      <c r="A358" s="1137"/>
      <c r="B358" s="1137"/>
      <c r="C358" s="1137"/>
      <c r="D358" s="1137"/>
      <c r="E358" s="1137"/>
      <c r="F358" s="1137"/>
      <c r="G358" s="1137"/>
      <c r="H358" s="1137"/>
      <c r="I358" s="1137"/>
      <c r="J358" s="1137"/>
      <c r="K358" s="1137"/>
      <c r="L358" s="1137"/>
      <c r="M358" s="1137"/>
      <c r="N358" s="1137"/>
      <c r="O358" s="1137"/>
    </row>
    <row r="359" spans="1:15">
      <c r="A359" s="1137"/>
      <c r="B359" s="1137"/>
      <c r="C359" s="1137"/>
      <c r="D359" s="1137"/>
      <c r="E359" s="1137"/>
      <c r="F359" s="1137"/>
      <c r="G359" s="1137"/>
      <c r="H359" s="1137"/>
      <c r="I359" s="1137"/>
      <c r="J359" s="1137"/>
      <c r="K359" s="1137"/>
      <c r="L359" s="1137"/>
      <c r="M359" s="1137"/>
      <c r="N359" s="1137"/>
      <c r="O359" s="1137"/>
    </row>
    <row r="360" spans="1:15">
      <c r="A360" s="1137"/>
      <c r="B360" s="1137"/>
      <c r="C360" s="1137"/>
      <c r="D360" s="1137"/>
      <c r="E360" s="1137"/>
      <c r="F360" s="1137"/>
      <c r="G360" s="1137"/>
      <c r="H360" s="1137"/>
      <c r="I360" s="1137"/>
      <c r="J360" s="1137"/>
      <c r="K360" s="1137"/>
      <c r="L360" s="1137"/>
      <c r="M360" s="1137"/>
      <c r="N360" s="1137"/>
      <c r="O360" s="1137"/>
    </row>
    <row r="361" spans="1:15">
      <c r="A361" s="1137"/>
      <c r="B361" s="1137"/>
      <c r="C361" s="1137"/>
      <c r="D361" s="1137"/>
      <c r="E361" s="1137"/>
      <c r="F361" s="1137"/>
      <c r="G361" s="1137"/>
      <c r="H361" s="1137"/>
      <c r="I361" s="1137"/>
      <c r="J361" s="1137"/>
      <c r="K361" s="1137"/>
      <c r="L361" s="1137"/>
      <c r="M361" s="1137"/>
      <c r="N361" s="1137"/>
      <c r="O361" s="1137"/>
    </row>
    <row r="362" spans="1:15">
      <c r="A362" s="1137"/>
      <c r="B362" s="1137"/>
      <c r="C362" s="1137"/>
      <c r="D362" s="1137"/>
      <c r="E362" s="1137"/>
      <c r="F362" s="1137"/>
      <c r="G362" s="1137"/>
      <c r="H362" s="1137"/>
      <c r="I362" s="1137"/>
      <c r="J362" s="1137"/>
      <c r="K362" s="1137"/>
      <c r="L362" s="1137"/>
      <c r="M362" s="1137"/>
      <c r="N362" s="1137"/>
      <c r="O362" s="1137"/>
    </row>
    <row r="363" spans="1:15">
      <c r="A363" s="1137"/>
      <c r="B363" s="1137"/>
      <c r="C363" s="1137"/>
      <c r="D363" s="1137"/>
      <c r="E363" s="1137"/>
      <c r="F363" s="1137"/>
      <c r="G363" s="1137"/>
      <c r="H363" s="1137"/>
      <c r="I363" s="1137"/>
      <c r="J363" s="1137"/>
      <c r="K363" s="1137"/>
      <c r="L363" s="1137"/>
      <c r="M363" s="1137"/>
      <c r="N363" s="1137"/>
      <c r="O363" s="1137"/>
    </row>
    <row r="364" spans="1:15">
      <c r="A364" s="1137"/>
      <c r="B364" s="1137"/>
      <c r="C364" s="1137"/>
      <c r="D364" s="1137"/>
      <c r="E364" s="1137"/>
      <c r="F364" s="1137"/>
      <c r="G364" s="1137"/>
      <c r="H364" s="1137"/>
      <c r="I364" s="1137"/>
      <c r="J364" s="1137"/>
      <c r="K364" s="1137"/>
      <c r="L364" s="1137"/>
      <c r="M364" s="1137"/>
      <c r="N364" s="1137"/>
      <c r="O364" s="1137"/>
    </row>
    <row r="365" spans="1:15">
      <c r="A365" s="1137"/>
      <c r="B365" s="1137"/>
      <c r="C365" s="1137"/>
      <c r="D365" s="1137"/>
      <c r="E365" s="1137"/>
      <c r="F365" s="1137"/>
      <c r="G365" s="1137"/>
      <c r="H365" s="1137"/>
      <c r="I365" s="1137"/>
      <c r="J365" s="1137"/>
      <c r="K365" s="1137"/>
      <c r="L365" s="1137"/>
      <c r="M365" s="1137"/>
      <c r="N365" s="1137"/>
      <c r="O365" s="1137"/>
    </row>
    <row r="366" spans="1:15">
      <c r="A366" s="1137"/>
      <c r="B366" s="1137"/>
      <c r="C366" s="1137"/>
      <c r="D366" s="1137"/>
      <c r="E366" s="1137"/>
      <c r="F366" s="1137"/>
      <c r="G366" s="1137"/>
      <c r="H366" s="1137"/>
      <c r="I366" s="1137"/>
      <c r="J366" s="1137"/>
      <c r="K366" s="1137"/>
      <c r="L366" s="1137"/>
      <c r="M366" s="1137"/>
      <c r="N366" s="1137"/>
      <c r="O366" s="1137"/>
    </row>
    <row r="367" spans="1:15">
      <c r="A367" s="1137"/>
      <c r="B367" s="1137"/>
      <c r="C367" s="1137"/>
      <c r="D367" s="1137"/>
      <c r="E367" s="1137"/>
      <c r="F367" s="1137"/>
      <c r="G367" s="1137"/>
      <c r="H367" s="1137"/>
      <c r="I367" s="1137"/>
      <c r="J367" s="1137"/>
      <c r="K367" s="1137"/>
      <c r="L367" s="1137"/>
      <c r="M367" s="1137"/>
      <c r="N367" s="1137"/>
      <c r="O367" s="1137"/>
    </row>
    <row r="368" spans="1:15">
      <c r="A368" s="1137"/>
      <c r="B368" s="1137"/>
      <c r="C368" s="1137"/>
      <c r="D368" s="1137"/>
      <c r="E368" s="1137"/>
      <c r="F368" s="1137"/>
      <c r="G368" s="1137"/>
      <c r="H368" s="1137"/>
      <c r="I368" s="1137"/>
      <c r="J368" s="1137"/>
      <c r="K368" s="1137"/>
      <c r="L368" s="1137"/>
      <c r="M368" s="1137"/>
      <c r="N368" s="1137"/>
      <c r="O368" s="1137"/>
    </row>
    <row r="369" spans="1:15">
      <c r="A369" s="1137"/>
      <c r="B369" s="1137"/>
      <c r="C369" s="1137"/>
      <c r="D369" s="1137"/>
      <c r="E369" s="1137"/>
      <c r="F369" s="1137"/>
      <c r="G369" s="1137"/>
      <c r="H369" s="1137"/>
      <c r="I369" s="1137"/>
      <c r="J369" s="1137"/>
      <c r="K369" s="1137"/>
      <c r="L369" s="1137"/>
      <c r="M369" s="1137"/>
      <c r="N369" s="1137"/>
      <c r="O369" s="1137"/>
    </row>
    <row r="370" spans="1:15">
      <c r="A370" s="1137"/>
      <c r="B370" s="1137"/>
      <c r="C370" s="1137"/>
      <c r="D370" s="1137"/>
      <c r="E370" s="1137"/>
      <c r="F370" s="1137"/>
      <c r="G370" s="1137"/>
      <c r="H370" s="1137"/>
      <c r="I370" s="1137"/>
      <c r="J370" s="1137"/>
      <c r="K370" s="1137"/>
      <c r="L370" s="1137"/>
      <c r="M370" s="1137"/>
      <c r="N370" s="1137"/>
      <c r="O370" s="1137"/>
    </row>
    <row r="371" spans="1:15">
      <c r="A371" s="1137"/>
      <c r="B371" s="1137"/>
      <c r="C371" s="1137"/>
      <c r="D371" s="1137"/>
      <c r="E371" s="1137"/>
      <c r="F371" s="1137"/>
      <c r="G371" s="1137"/>
      <c r="H371" s="1137"/>
      <c r="I371" s="1137"/>
      <c r="J371" s="1137"/>
      <c r="K371" s="1137"/>
      <c r="L371" s="1137"/>
      <c r="M371" s="1137"/>
      <c r="N371" s="1137"/>
      <c r="O371" s="1137"/>
    </row>
    <row r="372" spans="1:15">
      <c r="A372" s="1137"/>
      <c r="B372" s="1137"/>
      <c r="C372" s="1137"/>
      <c r="D372" s="1137"/>
      <c r="E372" s="1137"/>
      <c r="F372" s="1137"/>
      <c r="G372" s="1137"/>
      <c r="H372" s="1137"/>
      <c r="I372" s="1137"/>
      <c r="J372" s="1137"/>
      <c r="K372" s="1137"/>
      <c r="L372" s="1137"/>
      <c r="M372" s="1137"/>
      <c r="N372" s="1137"/>
      <c r="O372" s="1137"/>
    </row>
    <row r="373" spans="1:15">
      <c r="A373" s="1137"/>
      <c r="B373" s="1137"/>
      <c r="C373" s="1137"/>
      <c r="D373" s="1137"/>
      <c r="E373" s="1137"/>
      <c r="F373" s="1137"/>
      <c r="G373" s="1137"/>
      <c r="H373" s="1137"/>
      <c r="I373" s="1137"/>
      <c r="J373" s="1137"/>
      <c r="K373" s="1137"/>
      <c r="L373" s="1137"/>
      <c r="M373" s="1137"/>
      <c r="N373" s="1137"/>
      <c r="O373" s="1137"/>
    </row>
    <row r="374" spans="1:15">
      <c r="A374" s="1137"/>
      <c r="B374" s="1137"/>
      <c r="C374" s="1137"/>
      <c r="D374" s="1137"/>
      <c r="E374" s="1137"/>
      <c r="F374" s="1137"/>
      <c r="G374" s="1137"/>
      <c r="H374" s="1137"/>
      <c r="I374" s="1137"/>
      <c r="J374" s="1137"/>
      <c r="K374" s="1137"/>
      <c r="L374" s="1137"/>
      <c r="M374" s="1137"/>
      <c r="N374" s="1137"/>
      <c r="O374" s="1137"/>
    </row>
    <row r="375" spans="1:15">
      <c r="A375" s="1137"/>
      <c r="B375" s="1137"/>
      <c r="C375" s="1137"/>
      <c r="D375" s="1137"/>
      <c r="E375" s="1137"/>
      <c r="F375" s="1137"/>
      <c r="G375" s="1137"/>
      <c r="H375" s="1137"/>
      <c r="I375" s="1137"/>
      <c r="J375" s="1137"/>
      <c r="K375" s="1137"/>
      <c r="L375" s="1137"/>
      <c r="M375" s="1137"/>
      <c r="N375" s="1137"/>
      <c r="O375" s="1137"/>
    </row>
    <row r="376" spans="1:15">
      <c r="A376" s="1137"/>
      <c r="B376" s="1137"/>
      <c r="C376" s="1137"/>
      <c r="D376" s="1137"/>
      <c r="E376" s="1137"/>
      <c r="F376" s="1137"/>
      <c r="G376" s="1137"/>
      <c r="H376" s="1137"/>
      <c r="I376" s="1137"/>
      <c r="J376" s="1137"/>
      <c r="K376" s="1137"/>
      <c r="L376" s="1137"/>
      <c r="M376" s="1137"/>
      <c r="N376" s="1137"/>
      <c r="O376" s="1137"/>
    </row>
    <row r="377" spans="1:15">
      <c r="A377" s="1137"/>
      <c r="B377" s="1137"/>
      <c r="C377" s="1137"/>
      <c r="D377" s="1137"/>
      <c r="E377" s="1137"/>
      <c r="F377" s="1137"/>
      <c r="G377" s="1137"/>
      <c r="H377" s="1137"/>
      <c r="I377" s="1137"/>
      <c r="J377" s="1137"/>
      <c r="K377" s="1137"/>
      <c r="L377" s="1137"/>
      <c r="M377" s="1137"/>
      <c r="N377" s="1137"/>
      <c r="O377" s="1137"/>
    </row>
    <row r="378" spans="1:15">
      <c r="A378" s="1137"/>
      <c r="B378" s="1137"/>
      <c r="C378" s="1137"/>
      <c r="D378" s="1137"/>
      <c r="E378" s="1137"/>
      <c r="F378" s="1137"/>
      <c r="G378" s="1137"/>
      <c r="H378" s="1137"/>
      <c r="I378" s="1137"/>
      <c r="J378" s="1137"/>
      <c r="K378" s="1137"/>
      <c r="L378" s="1137"/>
      <c r="M378" s="1137"/>
      <c r="N378" s="1137"/>
      <c r="O378" s="1137"/>
    </row>
    <row r="379" spans="1:15">
      <c r="A379" s="1137"/>
      <c r="B379" s="1137"/>
      <c r="C379" s="1137"/>
      <c r="D379" s="1137"/>
      <c r="E379" s="1137"/>
      <c r="F379" s="1137"/>
      <c r="G379" s="1137"/>
      <c r="H379" s="1137"/>
      <c r="I379" s="1137"/>
      <c r="J379" s="1137"/>
      <c r="K379" s="1137"/>
      <c r="L379" s="1137"/>
      <c r="M379" s="1137"/>
      <c r="N379" s="1137"/>
      <c r="O379" s="1137"/>
    </row>
    <row r="380" spans="1:15">
      <c r="A380" s="1137"/>
      <c r="B380" s="1137"/>
      <c r="C380" s="1137"/>
      <c r="D380" s="1137"/>
      <c r="E380" s="1137"/>
      <c r="F380" s="1137"/>
      <c r="G380" s="1137"/>
      <c r="H380" s="1137"/>
      <c r="I380" s="1137"/>
      <c r="J380" s="1137"/>
      <c r="K380" s="1137"/>
      <c r="L380" s="1137"/>
      <c r="M380" s="1137"/>
      <c r="N380" s="1137"/>
      <c r="O380" s="1137"/>
    </row>
    <row r="381" spans="1:15">
      <c r="A381" s="1137"/>
      <c r="B381" s="1137"/>
      <c r="C381" s="1137"/>
      <c r="D381" s="1137"/>
      <c r="E381" s="1137"/>
      <c r="F381" s="1137"/>
      <c r="G381" s="1137"/>
      <c r="H381" s="1137"/>
      <c r="I381" s="1137"/>
      <c r="J381" s="1137"/>
      <c r="K381" s="1137"/>
      <c r="L381" s="1137"/>
      <c r="M381" s="1137"/>
      <c r="N381" s="1137"/>
      <c r="O381" s="1137"/>
    </row>
    <row r="382" spans="1:15">
      <c r="A382" s="1137"/>
      <c r="B382" s="1137"/>
      <c r="C382" s="1137"/>
      <c r="D382" s="1137"/>
      <c r="E382" s="1137"/>
      <c r="F382" s="1137"/>
      <c r="G382" s="1137"/>
      <c r="H382" s="1137"/>
      <c r="I382" s="1137"/>
      <c r="J382" s="1137"/>
      <c r="K382" s="1137"/>
      <c r="L382" s="1137"/>
      <c r="M382" s="1137"/>
      <c r="N382" s="1137"/>
      <c r="O382" s="1137"/>
    </row>
    <row r="383" spans="1:15">
      <c r="A383" s="1137"/>
      <c r="B383" s="1137"/>
      <c r="C383" s="1137"/>
      <c r="D383" s="1137"/>
      <c r="E383" s="1137"/>
      <c r="F383" s="1137"/>
      <c r="G383" s="1137"/>
      <c r="H383" s="1137"/>
      <c r="I383" s="1137"/>
      <c r="J383" s="1137"/>
      <c r="K383" s="1137"/>
      <c r="L383" s="1137"/>
      <c r="M383" s="1137"/>
      <c r="N383" s="1137"/>
      <c r="O383" s="1137"/>
    </row>
    <row r="384" spans="1:15">
      <c r="A384" s="1137"/>
      <c r="B384" s="1137"/>
      <c r="C384" s="1137"/>
      <c r="D384" s="1137"/>
      <c r="E384" s="1137"/>
      <c r="F384" s="1137"/>
      <c r="G384" s="1137"/>
      <c r="H384" s="1137"/>
      <c r="I384" s="1137"/>
      <c r="J384" s="1137"/>
      <c r="K384" s="1137"/>
      <c r="L384" s="1137"/>
      <c r="M384" s="1137"/>
      <c r="N384" s="1137"/>
      <c r="O384" s="1137"/>
    </row>
    <row r="385" spans="1:15">
      <c r="A385" s="1137"/>
      <c r="B385" s="1137"/>
      <c r="C385" s="1137"/>
      <c r="D385" s="1137"/>
      <c r="E385" s="1137"/>
      <c r="F385" s="1137"/>
      <c r="G385" s="1137"/>
      <c r="H385" s="1137"/>
      <c r="I385" s="1137"/>
      <c r="J385" s="1137"/>
      <c r="K385" s="1137"/>
      <c r="L385" s="1137"/>
      <c r="M385" s="1137"/>
      <c r="N385" s="1137"/>
      <c r="O385" s="1137"/>
    </row>
    <row r="386" spans="1:15">
      <c r="A386" s="1137"/>
      <c r="B386" s="1137"/>
      <c r="C386" s="1137"/>
      <c r="D386" s="1137"/>
      <c r="E386" s="1137"/>
      <c r="F386" s="1137"/>
      <c r="G386" s="1137"/>
      <c r="H386" s="1137"/>
      <c r="I386" s="1137"/>
      <c r="J386" s="1137"/>
      <c r="K386" s="1137"/>
      <c r="L386" s="1137"/>
      <c r="M386" s="1137"/>
      <c r="N386" s="1137"/>
      <c r="O386" s="1137"/>
    </row>
    <row r="387" spans="1:15">
      <c r="A387" s="1137"/>
      <c r="B387" s="1137"/>
      <c r="C387" s="1137"/>
      <c r="D387" s="1137"/>
      <c r="E387" s="1137"/>
      <c r="F387" s="1137"/>
      <c r="G387" s="1137"/>
      <c r="H387" s="1137"/>
      <c r="I387" s="1137"/>
      <c r="J387" s="1137"/>
      <c r="K387" s="1137"/>
      <c r="L387" s="1137"/>
      <c r="M387" s="1137"/>
      <c r="N387" s="1137"/>
      <c r="O387" s="1137"/>
    </row>
    <row r="388" spans="1:15">
      <c r="A388" s="1137"/>
      <c r="B388" s="1137"/>
      <c r="C388" s="1137"/>
      <c r="D388" s="1137"/>
      <c r="E388" s="1137"/>
      <c r="F388" s="1137"/>
      <c r="G388" s="1137"/>
      <c r="H388" s="1137"/>
      <c r="I388" s="1137"/>
      <c r="J388" s="1137"/>
      <c r="K388" s="1137"/>
      <c r="L388" s="1137"/>
      <c r="M388" s="1137"/>
      <c r="N388" s="1137"/>
      <c r="O388" s="1137"/>
    </row>
  </sheetData>
  <phoneticPr fontId="43" type="noConversion"/>
  <pageMargins left="0.5" right="0.5" top="0.5" bottom="0.5" header="0.5" footer="0.5"/>
  <pageSetup scale="57" orientation="portrait" r:id="rId1"/>
  <headerFooter alignWithMargins="0"/>
  <rowBreaks count="4" manualBreakCount="4">
    <brk id="47" max="65535" man="1"/>
    <brk id="82" max="65535" man="1"/>
    <brk id="112" max="65535" man="1"/>
    <brk id="154" max="65535" man="1"/>
  </rowBreaks>
</worksheet>
</file>

<file path=xl/worksheets/sheet4.xml><?xml version="1.0" encoding="utf-8"?>
<worksheet xmlns="http://schemas.openxmlformats.org/spreadsheetml/2006/main" xmlns:r="http://schemas.openxmlformats.org/officeDocument/2006/relationships">
  <sheetPr transitionEvaluation="1">
    <tabColor rgb="FFFFFF00"/>
    <pageSetUpPr fitToPage="1"/>
  </sheetPr>
  <dimension ref="A1:G44"/>
  <sheetViews>
    <sheetView workbookViewId="0"/>
  </sheetViews>
  <sheetFormatPr defaultColWidth="11.44140625" defaultRowHeight="15"/>
  <sheetData>
    <row r="1" spans="1:7">
      <c r="A1" s="58"/>
      <c r="B1" s="59"/>
      <c r="C1" s="59"/>
      <c r="D1" s="59"/>
      <c r="E1" s="59"/>
      <c r="F1" s="59"/>
      <c r="G1" s="60"/>
    </row>
    <row r="2" spans="1:7">
      <c r="A2" s="61"/>
      <c r="B2" s="8"/>
      <c r="C2" s="8"/>
      <c r="D2" s="8"/>
      <c r="E2" s="8"/>
      <c r="F2" s="8"/>
      <c r="G2" s="62"/>
    </row>
    <row r="3" spans="1:7">
      <c r="A3" s="61"/>
      <c r="B3" s="8"/>
      <c r="C3" s="8"/>
      <c r="D3" s="8"/>
      <c r="E3" s="8"/>
      <c r="F3" s="8"/>
      <c r="G3" s="62"/>
    </row>
    <row r="4" spans="1:7">
      <c r="A4" s="61"/>
      <c r="B4" s="8"/>
      <c r="C4" s="8"/>
      <c r="D4" s="8"/>
      <c r="E4" s="8"/>
      <c r="F4" s="8"/>
      <c r="G4" s="62"/>
    </row>
    <row r="5" spans="1:7">
      <c r="A5" s="61"/>
      <c r="B5" s="8"/>
      <c r="C5" s="8"/>
      <c r="D5" s="8"/>
      <c r="E5" s="8"/>
      <c r="F5" s="8"/>
      <c r="G5" s="62"/>
    </row>
    <row r="6" spans="1:7">
      <c r="A6" s="61"/>
      <c r="B6" s="8"/>
      <c r="C6" s="8"/>
      <c r="D6" s="8"/>
      <c r="E6" s="8"/>
      <c r="F6" s="8"/>
      <c r="G6" s="62"/>
    </row>
    <row r="7" spans="1:7">
      <c r="A7" s="61"/>
      <c r="B7" s="8"/>
      <c r="C7" s="8"/>
      <c r="D7" s="8"/>
      <c r="E7" s="8"/>
      <c r="F7" s="8"/>
      <c r="G7" s="62"/>
    </row>
    <row r="8" spans="1:7">
      <c r="A8" s="61"/>
      <c r="B8" s="8"/>
      <c r="C8" s="8"/>
      <c r="D8" s="8"/>
      <c r="E8" s="8"/>
      <c r="F8" s="8"/>
      <c r="G8" s="62"/>
    </row>
    <row r="9" spans="1:7">
      <c r="A9" s="61"/>
      <c r="B9" s="8"/>
      <c r="C9" s="8"/>
      <c r="D9" s="8"/>
      <c r="E9" s="8"/>
      <c r="F9" s="8"/>
      <c r="G9" s="62"/>
    </row>
    <row r="10" spans="1:7">
      <c r="A10" s="61"/>
      <c r="B10" s="8"/>
      <c r="C10" s="8"/>
      <c r="D10" s="8"/>
      <c r="E10" s="8"/>
      <c r="F10" s="8"/>
      <c r="G10" s="62"/>
    </row>
    <row r="11" spans="1:7">
      <c r="A11" s="61"/>
      <c r="B11" s="8"/>
      <c r="C11" s="8"/>
      <c r="D11" s="8"/>
      <c r="E11" s="8"/>
      <c r="F11" s="8"/>
      <c r="G11" s="62"/>
    </row>
    <row r="12" spans="1:7">
      <c r="A12" s="61"/>
      <c r="B12" s="8"/>
      <c r="C12" s="8"/>
      <c r="D12" s="8"/>
      <c r="E12" s="8"/>
      <c r="F12" s="8"/>
      <c r="G12" s="62"/>
    </row>
    <row r="13" spans="1:7">
      <c r="A13" s="61"/>
      <c r="B13" s="8"/>
      <c r="C13" s="8"/>
      <c r="D13" s="8"/>
      <c r="E13" s="8"/>
      <c r="F13" s="8"/>
      <c r="G13" s="62"/>
    </row>
    <row r="14" spans="1:7">
      <c r="A14" s="61"/>
      <c r="B14" s="8"/>
      <c r="C14" s="8"/>
      <c r="D14" s="8"/>
      <c r="E14" s="8"/>
      <c r="F14" s="8"/>
      <c r="G14" s="62"/>
    </row>
    <row r="15" spans="1:7">
      <c r="A15" s="61"/>
      <c r="B15" s="8"/>
      <c r="C15" s="8"/>
      <c r="D15" s="8"/>
      <c r="E15" s="8"/>
      <c r="F15" s="8"/>
      <c r="G15" s="62"/>
    </row>
    <row r="16" spans="1:7">
      <c r="A16" s="61"/>
      <c r="B16" s="8"/>
      <c r="C16" s="8"/>
      <c r="D16" s="8"/>
      <c r="E16" s="8"/>
      <c r="F16" s="8"/>
      <c r="G16" s="62"/>
    </row>
    <row r="17" spans="1:7">
      <c r="A17" s="61"/>
      <c r="B17" s="8"/>
      <c r="C17" s="8"/>
      <c r="D17" s="8"/>
      <c r="E17" s="8"/>
      <c r="F17" s="8"/>
      <c r="G17" s="62"/>
    </row>
    <row r="18" spans="1:7">
      <c r="A18" s="61"/>
      <c r="B18" s="8"/>
      <c r="C18" s="8"/>
      <c r="D18" s="8"/>
      <c r="E18" s="8"/>
      <c r="F18" s="8"/>
      <c r="G18" s="62"/>
    </row>
    <row r="19" spans="1:7">
      <c r="A19" s="61"/>
      <c r="B19" s="8"/>
      <c r="C19" s="8"/>
      <c r="D19" s="8"/>
      <c r="E19" s="8"/>
      <c r="F19" s="8"/>
      <c r="G19" s="62"/>
    </row>
    <row r="20" spans="1:7">
      <c r="A20" s="61"/>
      <c r="B20" s="8"/>
      <c r="C20" s="8"/>
      <c r="D20" s="8"/>
      <c r="E20" s="8"/>
      <c r="F20" s="8"/>
      <c r="G20" s="62"/>
    </row>
    <row r="21" spans="1:7">
      <c r="A21" s="61"/>
      <c r="B21" s="8"/>
      <c r="C21" s="8"/>
      <c r="D21" s="8"/>
      <c r="E21" s="8"/>
      <c r="F21" s="8"/>
      <c r="G21" s="62"/>
    </row>
    <row r="22" spans="1:7">
      <c r="A22" s="61"/>
      <c r="B22" s="8"/>
      <c r="C22" s="8"/>
      <c r="D22" s="8"/>
      <c r="E22" s="8"/>
      <c r="F22" s="8"/>
      <c r="G22" s="62"/>
    </row>
    <row r="23" spans="1:7">
      <c r="A23" s="63" t="s">
        <v>1536</v>
      </c>
      <c r="B23" s="2"/>
      <c r="C23" s="2"/>
      <c r="D23" s="2"/>
      <c r="E23" s="2"/>
      <c r="F23" s="2"/>
      <c r="G23" s="64"/>
    </row>
    <row r="24" spans="1:7">
      <c r="A24" s="61"/>
      <c r="B24" s="8"/>
      <c r="C24" s="8"/>
      <c r="D24" s="8"/>
      <c r="E24" s="8"/>
      <c r="F24" s="8"/>
      <c r="G24" s="62"/>
    </row>
    <row r="25" spans="1:7">
      <c r="A25" s="61"/>
      <c r="B25" s="8"/>
      <c r="C25" s="8"/>
      <c r="D25" s="8"/>
      <c r="E25" s="8"/>
      <c r="F25" s="8"/>
      <c r="G25" s="62"/>
    </row>
    <row r="26" spans="1:7">
      <c r="A26" s="61"/>
      <c r="B26" s="8"/>
      <c r="C26" s="8"/>
      <c r="D26" s="8"/>
      <c r="E26" s="8"/>
      <c r="F26" s="8"/>
      <c r="G26" s="62"/>
    </row>
    <row r="27" spans="1:7">
      <c r="A27" s="61"/>
      <c r="B27" s="8"/>
      <c r="C27" s="8"/>
      <c r="D27" s="8"/>
      <c r="E27" s="8"/>
      <c r="F27" s="8"/>
      <c r="G27" s="62"/>
    </row>
    <row r="28" spans="1:7">
      <c r="A28" s="61"/>
      <c r="B28" s="8"/>
      <c r="C28" s="8"/>
      <c r="D28" s="8"/>
      <c r="E28" s="8"/>
      <c r="F28" s="8"/>
      <c r="G28" s="62"/>
    </row>
    <row r="29" spans="1:7">
      <c r="A29" s="61"/>
      <c r="B29" s="8"/>
      <c r="C29" s="8"/>
      <c r="D29" s="8"/>
      <c r="E29" s="8"/>
      <c r="F29" s="8"/>
      <c r="G29" s="62"/>
    </row>
    <row r="30" spans="1:7">
      <c r="A30" s="61"/>
      <c r="B30" s="8"/>
      <c r="C30" s="8"/>
      <c r="D30" s="8"/>
      <c r="E30" s="8"/>
      <c r="F30" s="8"/>
      <c r="G30" s="62"/>
    </row>
    <row r="31" spans="1:7">
      <c r="A31" s="61"/>
      <c r="B31" s="8"/>
      <c r="C31" s="8"/>
      <c r="D31" s="8"/>
      <c r="E31" s="8"/>
      <c r="F31" s="8"/>
      <c r="G31" s="62"/>
    </row>
    <row r="32" spans="1:7">
      <c r="A32" s="61"/>
      <c r="B32" s="8"/>
      <c r="C32" s="8"/>
      <c r="D32" s="8"/>
      <c r="E32" s="8"/>
      <c r="F32" s="8"/>
      <c r="G32" s="62"/>
    </row>
    <row r="33" spans="1:7">
      <c r="A33" s="61"/>
      <c r="B33" s="8"/>
      <c r="C33" s="8"/>
      <c r="D33" s="8"/>
      <c r="E33" s="8"/>
      <c r="F33" s="8"/>
      <c r="G33" s="62"/>
    </row>
    <row r="34" spans="1:7">
      <c r="A34" s="61"/>
      <c r="B34" s="8"/>
      <c r="C34" s="8"/>
      <c r="D34" s="8"/>
      <c r="E34" s="8"/>
      <c r="F34" s="8"/>
      <c r="G34" s="62"/>
    </row>
    <row r="35" spans="1:7">
      <c r="A35" s="61"/>
      <c r="B35" s="8"/>
      <c r="C35" s="8"/>
      <c r="D35" s="8"/>
      <c r="E35" s="8"/>
      <c r="F35" s="8"/>
      <c r="G35" s="62"/>
    </row>
    <row r="36" spans="1:7">
      <c r="A36" s="61"/>
      <c r="B36" s="8"/>
      <c r="C36" s="8"/>
      <c r="D36" s="8"/>
      <c r="E36" s="8"/>
      <c r="F36" s="8"/>
      <c r="G36" s="62"/>
    </row>
    <row r="37" spans="1:7">
      <c r="A37" s="61"/>
      <c r="B37" s="8"/>
      <c r="C37" s="8"/>
      <c r="D37" s="8"/>
      <c r="E37" s="8"/>
      <c r="F37" s="8"/>
      <c r="G37" s="62"/>
    </row>
    <row r="38" spans="1:7">
      <c r="A38" s="61"/>
      <c r="B38" s="8"/>
      <c r="C38" s="8"/>
      <c r="D38" s="8"/>
      <c r="E38" s="8"/>
      <c r="F38" s="8"/>
      <c r="G38" s="62"/>
    </row>
    <row r="39" spans="1:7">
      <c r="A39" s="61"/>
      <c r="B39" s="8"/>
      <c r="C39" s="8"/>
      <c r="D39" s="8"/>
      <c r="E39" s="8"/>
      <c r="F39" s="8"/>
      <c r="G39" s="62"/>
    </row>
    <row r="40" spans="1:7">
      <c r="A40" s="61"/>
      <c r="B40" s="8"/>
      <c r="C40" s="8"/>
      <c r="D40" s="8"/>
      <c r="E40" s="8"/>
      <c r="F40" s="8"/>
      <c r="G40" s="62"/>
    </row>
    <row r="41" spans="1:7">
      <c r="A41" s="61"/>
      <c r="B41" s="8"/>
      <c r="C41" s="8"/>
      <c r="D41" s="8"/>
      <c r="E41" s="8"/>
      <c r="F41" s="8"/>
      <c r="G41" s="62"/>
    </row>
    <row r="42" spans="1:7">
      <c r="A42" s="61"/>
      <c r="B42" s="8"/>
      <c r="C42" s="8"/>
      <c r="D42" s="8"/>
      <c r="E42" s="8"/>
      <c r="F42" s="8"/>
      <c r="G42" s="62"/>
    </row>
    <row r="43" spans="1:7">
      <c r="A43" s="61"/>
      <c r="B43" s="8"/>
      <c r="C43" s="8"/>
      <c r="D43" s="8"/>
      <c r="E43" s="8"/>
      <c r="F43" s="8"/>
      <c r="G43" s="62"/>
    </row>
    <row r="44" spans="1:7" ht="15.75" thickBot="1">
      <c r="A44" s="65"/>
      <c r="B44" s="66"/>
      <c r="C44" s="66"/>
      <c r="D44" s="66"/>
      <c r="E44" s="66"/>
      <c r="F44" s="66"/>
      <c r="G44" s="67"/>
    </row>
  </sheetData>
  <phoneticPr fontId="43" type="noConversion"/>
  <pageMargins left="0.5" right="0.5" top="0.5" bottom="0.5" header="0.5" footer="0.5"/>
  <pageSetup orientation="portrait" r:id="rId1"/>
  <headerFooter alignWithMargins="0"/>
</worksheet>
</file>

<file path=xl/worksheets/sheet40.xml><?xml version="1.0" encoding="utf-8"?>
<worksheet xmlns="http://schemas.openxmlformats.org/spreadsheetml/2006/main" xmlns:r="http://schemas.openxmlformats.org/officeDocument/2006/relationships">
  <sheetPr transitionEvaluation="1"/>
  <dimension ref="A1:D199"/>
  <sheetViews>
    <sheetView workbookViewId="0"/>
  </sheetViews>
  <sheetFormatPr defaultColWidth="11.44140625" defaultRowHeight="15"/>
  <cols>
    <col min="1" max="1" width="4.77734375" customWidth="1"/>
    <col min="2" max="2" width="37.77734375" customWidth="1"/>
    <col min="3" max="3" width="25.77734375" customWidth="1"/>
    <col min="4" max="4" width="11.77734375" style="1182" customWidth="1"/>
  </cols>
  <sheetData>
    <row r="1" spans="1:4">
      <c r="A1" s="97" t="s">
        <v>381</v>
      </c>
      <c r="B1" s="442" t="str">
        <f>'Read Me First'!D50</f>
        <v>Village of Fairport</v>
      </c>
      <c r="C1" s="442"/>
      <c r="D1" s="1176" t="s">
        <v>1396</v>
      </c>
    </row>
    <row r="2" spans="1:4">
      <c r="A2" s="97"/>
      <c r="B2" s="442" t="s">
        <v>1397</v>
      </c>
      <c r="C2" s="442"/>
      <c r="D2" s="1176"/>
    </row>
    <row r="3" spans="1:4">
      <c r="A3" s="97"/>
      <c r="B3" s="442" t="s">
        <v>770</v>
      </c>
      <c r="C3" s="442"/>
      <c r="D3" s="1176"/>
    </row>
    <row r="4" spans="1:4">
      <c r="A4" s="97"/>
      <c r="B4" s="441"/>
      <c r="C4" s="441"/>
      <c r="D4" s="1177"/>
    </row>
    <row r="5" spans="1:4">
      <c r="A5" s="97"/>
      <c r="B5" s="441"/>
      <c r="C5" s="441"/>
      <c r="D5" s="1177"/>
    </row>
    <row r="6" spans="1:4">
      <c r="A6" s="97"/>
      <c r="B6" s="441"/>
      <c r="C6" s="441"/>
      <c r="D6" s="1177"/>
    </row>
    <row r="7" spans="1:4">
      <c r="A7" s="97"/>
      <c r="B7" s="441"/>
      <c r="C7" s="441"/>
      <c r="D7" s="1178" t="s">
        <v>772</v>
      </c>
    </row>
    <row r="8" spans="1:4">
      <c r="A8" s="97"/>
      <c r="B8" s="441"/>
      <c r="C8" s="1167" t="s">
        <v>775</v>
      </c>
      <c r="D8" s="1179" t="s">
        <v>206</v>
      </c>
    </row>
    <row r="9" spans="1:4">
      <c r="A9" s="97"/>
      <c r="B9" s="1168" t="s">
        <v>777</v>
      </c>
      <c r="C9" s="441"/>
      <c r="D9" s="1177"/>
    </row>
    <row r="10" spans="1:4">
      <c r="A10" s="106">
        <v>1</v>
      </c>
      <c r="B10" s="441" t="s">
        <v>1327</v>
      </c>
      <c r="C10" s="441" t="s">
        <v>1398</v>
      </c>
      <c r="D10" s="1142">
        <f>'300'!D23</f>
        <v>15274969</v>
      </c>
    </row>
    <row r="11" spans="1:4">
      <c r="A11" s="106">
        <f>A10+1</f>
        <v>2</v>
      </c>
      <c r="B11" s="441" t="s">
        <v>1328</v>
      </c>
      <c r="C11" s="441" t="s">
        <v>1399</v>
      </c>
      <c r="D11" s="1142">
        <f>'300'!D24</f>
        <v>5967836</v>
      </c>
    </row>
    <row r="12" spans="1:4">
      <c r="A12" s="106">
        <v>3</v>
      </c>
      <c r="B12" s="441" t="s">
        <v>1329</v>
      </c>
      <c r="C12" s="441" t="s">
        <v>1400</v>
      </c>
      <c r="D12" s="1142">
        <f>'300'!D25</f>
        <v>3661186.4299999997</v>
      </c>
    </row>
    <row r="13" spans="1:4">
      <c r="A13" s="106">
        <v>4</v>
      </c>
      <c r="B13" s="441" t="s">
        <v>1401</v>
      </c>
      <c r="C13" s="441" t="s">
        <v>1402</v>
      </c>
      <c r="D13" s="1142">
        <f>'300'!D26</f>
        <v>148496</v>
      </c>
    </row>
    <row r="14" spans="1:4">
      <c r="A14" s="106">
        <v>5</v>
      </c>
      <c r="B14" s="441" t="s">
        <v>334</v>
      </c>
      <c r="C14" s="441" t="s">
        <v>1403</v>
      </c>
      <c r="D14" s="1142">
        <f>'300'!D27</f>
        <v>71148</v>
      </c>
    </row>
    <row r="15" spans="1:4">
      <c r="A15" s="106">
        <v>6</v>
      </c>
      <c r="B15" s="441" t="s">
        <v>1980</v>
      </c>
      <c r="C15" s="441" t="s">
        <v>1404</v>
      </c>
      <c r="D15" s="1142">
        <f>'300'!D28</f>
        <v>56928</v>
      </c>
    </row>
    <row r="16" spans="1:4">
      <c r="A16" s="106">
        <v>7</v>
      </c>
      <c r="B16" s="441" t="s">
        <v>1981</v>
      </c>
      <c r="C16" s="441" t="s">
        <v>1405</v>
      </c>
      <c r="D16" s="1142">
        <f>'300'!D29</f>
        <v>0</v>
      </c>
    </row>
    <row r="17" spans="1:4">
      <c r="A17" s="106">
        <v>8</v>
      </c>
      <c r="B17" s="441" t="s">
        <v>1983</v>
      </c>
      <c r="C17" s="441" t="s">
        <v>1406</v>
      </c>
      <c r="D17" s="1142">
        <f>'300'!D31</f>
        <v>0</v>
      </c>
    </row>
    <row r="18" spans="1:4">
      <c r="A18" s="106">
        <v>9</v>
      </c>
      <c r="B18" s="441" t="s">
        <v>1984</v>
      </c>
      <c r="C18" s="441" t="s">
        <v>1407</v>
      </c>
      <c r="D18" s="1142">
        <f>'300'!D32</f>
        <v>21238</v>
      </c>
    </row>
    <row r="19" spans="1:4">
      <c r="A19" s="106">
        <v>10</v>
      </c>
      <c r="B19" s="441" t="s">
        <v>1408</v>
      </c>
      <c r="C19" s="441" t="s">
        <v>1409</v>
      </c>
      <c r="D19" s="1142">
        <f>'300'!E33</f>
        <v>38414</v>
      </c>
    </row>
    <row r="20" spans="1:4">
      <c r="A20" s="106">
        <v>11</v>
      </c>
      <c r="B20" s="441" t="s">
        <v>1410</v>
      </c>
      <c r="C20" s="441"/>
      <c r="D20" s="1144">
        <f>SUM(D10:D19)</f>
        <v>25240215.43</v>
      </c>
    </row>
    <row r="21" spans="1:4">
      <c r="A21" s="106">
        <v>12</v>
      </c>
      <c r="B21" s="441"/>
      <c r="C21" s="441"/>
      <c r="D21" s="1142"/>
    </row>
    <row r="22" spans="1:4">
      <c r="A22" s="106">
        <v>13</v>
      </c>
      <c r="B22" s="1168" t="s">
        <v>1411</v>
      </c>
      <c r="C22" s="441"/>
      <c r="D22" s="1142"/>
    </row>
    <row r="23" spans="1:4">
      <c r="A23" s="106">
        <v>14</v>
      </c>
      <c r="B23" s="441" t="s">
        <v>222</v>
      </c>
      <c r="C23" s="441" t="s">
        <v>1412</v>
      </c>
      <c r="D23" s="1142">
        <f>'306307'!G15</f>
        <v>0</v>
      </c>
    </row>
    <row r="24" spans="1:4">
      <c r="A24" s="106">
        <v>15</v>
      </c>
      <c r="B24" s="441" t="s">
        <v>241</v>
      </c>
      <c r="C24" s="441" t="s">
        <v>1413</v>
      </c>
      <c r="D24" s="1142">
        <f>'306307'!G28</f>
        <v>0</v>
      </c>
    </row>
    <row r="25" spans="1:4">
      <c r="A25" s="106">
        <v>16</v>
      </c>
      <c r="B25" s="441" t="s">
        <v>222</v>
      </c>
      <c r="C25" s="441" t="s">
        <v>1414</v>
      </c>
      <c r="D25" s="1142">
        <f>'306307'!G38</f>
        <v>0</v>
      </c>
    </row>
    <row r="26" spans="1:4">
      <c r="A26" s="106">
        <v>17</v>
      </c>
      <c r="B26" s="441" t="s">
        <v>785</v>
      </c>
      <c r="C26" s="441" t="s">
        <v>1415</v>
      </c>
      <c r="D26" s="1142">
        <f>'305'!F39</f>
        <v>16801780</v>
      </c>
    </row>
    <row r="27" spans="1:4">
      <c r="A27" s="106">
        <v>18</v>
      </c>
      <c r="B27" s="1169" t="s">
        <v>1416</v>
      </c>
      <c r="C27" s="441"/>
      <c r="D27" s="1144">
        <f>SUM(D23:D26)</f>
        <v>16801780</v>
      </c>
    </row>
    <row r="28" spans="1:4">
      <c r="A28" s="106">
        <v>19</v>
      </c>
      <c r="B28" s="1169"/>
      <c r="C28" s="441"/>
      <c r="D28" s="1142"/>
    </row>
    <row r="29" spans="1:4">
      <c r="A29" s="106">
        <v>20</v>
      </c>
      <c r="B29" s="1170" t="s">
        <v>1417</v>
      </c>
      <c r="C29" s="441"/>
      <c r="D29" s="1142"/>
    </row>
    <row r="30" spans="1:4">
      <c r="A30" s="106">
        <v>21</v>
      </c>
      <c r="B30" s="441" t="s">
        <v>270</v>
      </c>
      <c r="C30" s="441" t="s">
        <v>1418</v>
      </c>
      <c r="D30" s="1142">
        <f>'306307'!G57</f>
        <v>16801780</v>
      </c>
    </row>
    <row r="31" spans="1:4">
      <c r="A31" s="106">
        <v>22</v>
      </c>
      <c r="B31" s="441" t="s">
        <v>234</v>
      </c>
      <c r="C31" s="441" t="s">
        <v>1419</v>
      </c>
      <c r="D31" s="1142">
        <f>'306307'!G21</f>
        <v>0</v>
      </c>
    </row>
    <row r="32" spans="1:4">
      <c r="A32" s="106">
        <v>23</v>
      </c>
      <c r="B32" s="441" t="s">
        <v>234</v>
      </c>
      <c r="C32" s="441" t="s">
        <v>1420</v>
      </c>
      <c r="D32" s="1142">
        <f>'306307'!G31</f>
        <v>0</v>
      </c>
    </row>
    <row r="33" spans="1:4">
      <c r="A33" s="106">
        <v>24</v>
      </c>
      <c r="B33" s="441" t="s">
        <v>234</v>
      </c>
      <c r="C33" s="441" t="s">
        <v>1421</v>
      </c>
      <c r="D33" s="1142">
        <f>'306307'!G43</f>
        <v>0</v>
      </c>
    </row>
    <row r="34" spans="1:4">
      <c r="A34" s="106">
        <v>25</v>
      </c>
      <c r="B34" s="1169" t="s">
        <v>1411</v>
      </c>
      <c r="C34" s="441" t="s">
        <v>391</v>
      </c>
      <c r="D34" s="1142">
        <f>D27</f>
        <v>16801780</v>
      </c>
    </row>
    <row r="35" spans="1:4" ht="15.75">
      <c r="A35" s="106">
        <v>26</v>
      </c>
      <c r="B35" s="828" t="s">
        <v>1422</v>
      </c>
      <c r="C35" s="441"/>
      <c r="D35" s="1142"/>
    </row>
    <row r="36" spans="1:4">
      <c r="A36" s="106">
        <v>27</v>
      </c>
      <c r="B36" s="441" t="s">
        <v>1423</v>
      </c>
      <c r="C36" s="441"/>
      <c r="D36" s="1142"/>
    </row>
    <row r="37" spans="1:4">
      <c r="A37" s="106">
        <v>28</v>
      </c>
      <c r="B37" s="441" t="s">
        <v>1241</v>
      </c>
      <c r="C37" s="441"/>
      <c r="D37" s="1142"/>
    </row>
    <row r="38" spans="1:4">
      <c r="A38" s="106">
        <v>29</v>
      </c>
      <c r="B38" s="441" t="s">
        <v>1424</v>
      </c>
      <c r="C38" s="441"/>
      <c r="D38" s="1142"/>
    </row>
    <row r="39" spans="1:4">
      <c r="A39" s="106">
        <v>30</v>
      </c>
      <c r="B39" s="441" t="s">
        <v>1829</v>
      </c>
      <c r="C39" s="441" t="s">
        <v>1425</v>
      </c>
      <c r="D39" s="1142">
        <f>'306307'!G32+'306307'!G22+'306307'!G45</f>
        <v>0</v>
      </c>
    </row>
    <row r="40" spans="1:4">
      <c r="A40" s="106">
        <v>31</v>
      </c>
      <c r="B40" s="1169"/>
      <c r="C40" s="441"/>
      <c r="D40" s="1142"/>
    </row>
    <row r="41" spans="1:4">
      <c r="A41" s="106">
        <v>32</v>
      </c>
      <c r="B41" s="1169" t="s">
        <v>1426</v>
      </c>
      <c r="C41" s="441" t="s">
        <v>392</v>
      </c>
      <c r="D41" s="1144">
        <f>D30-SUM(D31:D40)</f>
        <v>0</v>
      </c>
    </row>
    <row r="42" spans="1:4">
      <c r="A42" s="106">
        <v>33</v>
      </c>
      <c r="B42" s="1169"/>
      <c r="C42" s="441"/>
      <c r="D42" s="1142"/>
    </row>
    <row r="43" spans="1:4">
      <c r="A43" s="106">
        <v>34</v>
      </c>
      <c r="B43" s="1170" t="s">
        <v>1427</v>
      </c>
      <c r="C43" s="441"/>
      <c r="D43" s="1142"/>
    </row>
    <row r="44" spans="1:4">
      <c r="A44" s="106">
        <v>35</v>
      </c>
      <c r="B44" s="1169" t="s">
        <v>285</v>
      </c>
      <c r="C44" s="441" t="s">
        <v>1428</v>
      </c>
      <c r="D44" s="1142">
        <f>'306307'!G67</f>
        <v>403254</v>
      </c>
    </row>
    <row r="45" spans="1:4">
      <c r="A45" s="106">
        <v>36</v>
      </c>
      <c r="B45" s="1169" t="s">
        <v>282</v>
      </c>
      <c r="C45" s="441" t="s">
        <v>1429</v>
      </c>
      <c r="D45" s="1142">
        <f>'306307'!G64</f>
        <v>196461</v>
      </c>
    </row>
    <row r="46" spans="1:4" ht="15.75">
      <c r="A46" s="106">
        <v>37</v>
      </c>
      <c r="B46" s="828" t="s">
        <v>1422</v>
      </c>
      <c r="C46" s="441"/>
      <c r="D46" s="1142"/>
    </row>
    <row r="47" spans="1:4">
      <c r="A47" s="106">
        <v>38</v>
      </c>
      <c r="B47" s="441" t="s">
        <v>1423</v>
      </c>
      <c r="C47" s="441"/>
      <c r="D47" s="1142"/>
    </row>
    <row r="48" spans="1:4">
      <c r="A48" s="106">
        <v>39</v>
      </c>
      <c r="B48" s="441" t="s">
        <v>1241</v>
      </c>
      <c r="C48" s="441"/>
      <c r="D48" s="1142"/>
    </row>
    <row r="49" spans="1:4">
      <c r="A49" s="106">
        <v>40</v>
      </c>
      <c r="B49" s="441" t="s">
        <v>1424</v>
      </c>
      <c r="C49" s="441"/>
      <c r="D49" s="1142"/>
    </row>
    <row r="50" spans="1:4">
      <c r="A50" s="106">
        <v>41</v>
      </c>
      <c r="B50" s="441" t="s">
        <v>1829</v>
      </c>
      <c r="C50" s="441" t="s">
        <v>1430</v>
      </c>
      <c r="D50" s="1142">
        <f>'306307'!G65</f>
        <v>0</v>
      </c>
    </row>
    <row r="51" spans="1:4">
      <c r="A51" s="106">
        <v>42</v>
      </c>
      <c r="B51" s="441"/>
      <c r="C51" s="441"/>
      <c r="D51" s="1142"/>
    </row>
    <row r="52" spans="1:4">
      <c r="A52" s="106">
        <v>43</v>
      </c>
      <c r="B52" s="1169" t="s">
        <v>2081</v>
      </c>
      <c r="C52" s="441"/>
      <c r="D52" s="1144">
        <f>D44-SUM(D45:D51)</f>
        <v>206793</v>
      </c>
    </row>
    <row r="53" spans="1:4">
      <c r="A53" s="106">
        <v>44</v>
      </c>
      <c r="B53" s="1169"/>
      <c r="C53" s="441"/>
      <c r="D53" s="1142"/>
    </row>
    <row r="54" spans="1:4">
      <c r="A54" s="106">
        <v>45</v>
      </c>
      <c r="B54" s="1170" t="s">
        <v>791</v>
      </c>
      <c r="C54" s="441"/>
      <c r="D54" s="1142"/>
    </row>
    <row r="55" spans="1:4">
      <c r="A55" s="106">
        <v>46</v>
      </c>
      <c r="B55" s="1169" t="s">
        <v>2082</v>
      </c>
      <c r="C55" s="441" t="s">
        <v>2083</v>
      </c>
      <c r="D55" s="1142">
        <f>'306307'!G73</f>
        <v>283379</v>
      </c>
    </row>
    <row r="56" spans="1:4">
      <c r="A56" s="106">
        <v>47</v>
      </c>
      <c r="B56" s="1169" t="s">
        <v>2084</v>
      </c>
      <c r="C56" s="441" t="s">
        <v>2085</v>
      </c>
      <c r="D56" s="1142">
        <f>'306307'!G71</f>
        <v>269412</v>
      </c>
    </row>
    <row r="57" spans="1:4" ht="15.75">
      <c r="A57" s="106">
        <v>48</v>
      </c>
      <c r="B57" s="828" t="s">
        <v>1422</v>
      </c>
      <c r="C57" s="441"/>
      <c r="D57" s="1142"/>
    </row>
    <row r="58" spans="1:4">
      <c r="A58" s="106">
        <v>49</v>
      </c>
      <c r="B58" s="441" t="s">
        <v>1423</v>
      </c>
      <c r="C58" s="441"/>
      <c r="D58" s="1142"/>
    </row>
    <row r="59" spans="1:4">
      <c r="A59" s="106">
        <v>50</v>
      </c>
      <c r="B59" s="441" t="s">
        <v>1241</v>
      </c>
      <c r="C59" s="441"/>
      <c r="D59" s="1142"/>
    </row>
    <row r="60" spans="1:4">
      <c r="A60" s="106">
        <v>51</v>
      </c>
      <c r="B60" s="441" t="s">
        <v>1424</v>
      </c>
      <c r="C60" s="441"/>
      <c r="D60" s="1142"/>
    </row>
    <row r="61" spans="1:4">
      <c r="A61" s="106">
        <v>52</v>
      </c>
      <c r="B61" s="441"/>
      <c r="C61" s="441"/>
      <c r="D61" s="1142"/>
    </row>
    <row r="62" spans="1:4">
      <c r="A62" s="106">
        <v>53</v>
      </c>
      <c r="B62" s="441"/>
      <c r="C62" s="441"/>
      <c r="D62" s="1142"/>
    </row>
    <row r="63" spans="1:4">
      <c r="A63" s="106">
        <v>54</v>
      </c>
      <c r="B63" s="441" t="s">
        <v>482</v>
      </c>
      <c r="C63" s="441"/>
      <c r="D63" s="1144">
        <f>D55-SUM(D56:D62)</f>
        <v>13967</v>
      </c>
    </row>
    <row r="64" spans="1:4">
      <c r="A64" s="97"/>
      <c r="B64" s="441"/>
      <c r="C64" s="441"/>
      <c r="D64" s="1177" t="s">
        <v>483</v>
      </c>
    </row>
    <row r="65" spans="1:4">
      <c r="A65" s="97" t="s">
        <v>483</v>
      </c>
      <c r="B65" s="442" t="str">
        <f>B1</f>
        <v>Village of Fairport</v>
      </c>
      <c r="C65" s="442"/>
      <c r="D65" s="1176"/>
    </row>
    <row r="66" spans="1:4">
      <c r="A66" s="97"/>
      <c r="B66" s="442" t="s">
        <v>1397</v>
      </c>
      <c r="C66" s="442"/>
      <c r="D66" s="1176"/>
    </row>
    <row r="67" spans="1:4">
      <c r="A67" s="97"/>
      <c r="B67" s="442" t="s">
        <v>770</v>
      </c>
      <c r="C67" s="442"/>
      <c r="D67" s="1176"/>
    </row>
    <row r="68" spans="1:4">
      <c r="A68" s="97"/>
      <c r="B68" s="442"/>
      <c r="C68" s="442"/>
      <c r="D68" s="1176"/>
    </row>
    <row r="69" spans="1:4">
      <c r="A69" s="97"/>
      <c r="B69" s="442"/>
      <c r="C69" s="442"/>
      <c r="D69" s="1176"/>
    </row>
    <row r="70" spans="1:4">
      <c r="A70" s="97"/>
      <c r="B70" s="441"/>
      <c r="C70" s="441"/>
      <c r="D70" s="1177"/>
    </row>
    <row r="71" spans="1:4">
      <c r="A71" s="97"/>
      <c r="B71" s="441"/>
      <c r="C71" s="441"/>
      <c r="D71" s="1178" t="s">
        <v>772</v>
      </c>
    </row>
    <row r="72" spans="1:4">
      <c r="A72" s="97"/>
      <c r="B72" s="441"/>
      <c r="C72" s="1167" t="s">
        <v>775</v>
      </c>
      <c r="D72" s="1179" t="s">
        <v>206</v>
      </c>
    </row>
    <row r="73" spans="1:4">
      <c r="A73" s="106">
        <v>55</v>
      </c>
      <c r="B73" s="1168" t="s">
        <v>793</v>
      </c>
      <c r="C73" s="441"/>
      <c r="D73" s="1177"/>
    </row>
    <row r="74" spans="1:4">
      <c r="A74" s="106">
        <v>56</v>
      </c>
      <c r="B74" s="441" t="s">
        <v>682</v>
      </c>
      <c r="C74" s="441" t="s">
        <v>484</v>
      </c>
      <c r="D74" s="1142">
        <f>'306307'!G110</f>
        <v>4155521</v>
      </c>
    </row>
    <row r="75" spans="1:4">
      <c r="A75" s="106">
        <v>57</v>
      </c>
      <c r="B75" s="441" t="s">
        <v>679</v>
      </c>
      <c r="C75" s="441" t="s">
        <v>485</v>
      </c>
      <c r="D75" s="1142">
        <f>'306307'!G107</f>
        <v>953481</v>
      </c>
    </row>
    <row r="76" spans="1:4" ht="15.75">
      <c r="A76" s="106">
        <v>58</v>
      </c>
      <c r="B76" s="828" t="s">
        <v>1422</v>
      </c>
      <c r="C76" s="441"/>
      <c r="D76" s="1142"/>
    </row>
    <row r="77" spans="1:4">
      <c r="A77" s="106">
        <v>59</v>
      </c>
      <c r="B77" s="441" t="s">
        <v>1423</v>
      </c>
      <c r="C77" s="441"/>
      <c r="D77" s="1142"/>
    </row>
    <row r="78" spans="1:4">
      <c r="A78" s="106">
        <v>60</v>
      </c>
      <c r="B78" s="441" t="s">
        <v>1241</v>
      </c>
      <c r="C78" s="441"/>
      <c r="D78" s="1142"/>
    </row>
    <row r="79" spans="1:4">
      <c r="A79" s="106">
        <v>61</v>
      </c>
      <c r="B79" s="441" t="s">
        <v>1424</v>
      </c>
      <c r="C79" s="441"/>
      <c r="D79" s="1142"/>
    </row>
    <row r="80" spans="1:4">
      <c r="A80" s="106">
        <v>62</v>
      </c>
      <c r="B80" s="441" t="s">
        <v>1829</v>
      </c>
      <c r="C80" s="441" t="s">
        <v>486</v>
      </c>
      <c r="D80" s="1142">
        <f>'306307'!G108</f>
        <v>0</v>
      </c>
    </row>
    <row r="81" spans="1:4">
      <c r="A81" s="106">
        <v>63</v>
      </c>
      <c r="B81" s="441"/>
      <c r="C81" s="441"/>
      <c r="D81" s="1142"/>
    </row>
    <row r="82" spans="1:4">
      <c r="A82" s="106">
        <v>64</v>
      </c>
      <c r="B82" s="441" t="s">
        <v>487</v>
      </c>
      <c r="C82" s="441"/>
      <c r="D82" s="1144">
        <f>D74-SUM(D75:D81)</f>
        <v>3202040</v>
      </c>
    </row>
    <row r="83" spans="1:4">
      <c r="A83" s="106">
        <v>65</v>
      </c>
      <c r="B83" s="441"/>
      <c r="C83" s="441"/>
      <c r="D83" s="1142"/>
    </row>
    <row r="84" spans="1:4">
      <c r="A84" s="106">
        <v>66</v>
      </c>
      <c r="B84" s="1168" t="s">
        <v>795</v>
      </c>
      <c r="C84" s="441"/>
      <c r="D84" s="1142"/>
    </row>
    <row r="85" spans="1:4">
      <c r="A85" s="106">
        <v>67</v>
      </c>
      <c r="B85" s="441" t="s">
        <v>488</v>
      </c>
      <c r="C85" s="441" t="s">
        <v>489</v>
      </c>
      <c r="D85" s="1142">
        <f>'306307'!G119</f>
        <v>271165</v>
      </c>
    </row>
    <row r="86" spans="1:4">
      <c r="A86" s="106">
        <v>68</v>
      </c>
      <c r="B86" s="441" t="s">
        <v>490</v>
      </c>
      <c r="C86" s="441" t="s">
        <v>491</v>
      </c>
      <c r="D86" s="1142">
        <f>'306307'!G116</f>
        <v>45885</v>
      </c>
    </row>
    <row r="87" spans="1:4" ht="15.75">
      <c r="A87" s="106">
        <v>69</v>
      </c>
      <c r="B87" s="828" t="s">
        <v>1422</v>
      </c>
      <c r="C87" s="441"/>
      <c r="D87" s="1142"/>
    </row>
    <row r="88" spans="1:4">
      <c r="A88" s="106">
        <v>70</v>
      </c>
      <c r="B88" s="441" t="s">
        <v>1423</v>
      </c>
      <c r="C88" s="441"/>
      <c r="D88" s="1142"/>
    </row>
    <row r="89" spans="1:4">
      <c r="A89" s="106">
        <v>71</v>
      </c>
      <c r="B89" s="441" t="s">
        <v>1241</v>
      </c>
      <c r="C89" s="441"/>
      <c r="D89" s="1142"/>
    </row>
    <row r="90" spans="1:4">
      <c r="A90" s="106">
        <v>72</v>
      </c>
      <c r="B90" s="441" t="s">
        <v>1424</v>
      </c>
      <c r="C90" s="441"/>
      <c r="D90" s="1142"/>
    </row>
    <row r="91" spans="1:4">
      <c r="A91" s="106">
        <v>73</v>
      </c>
      <c r="B91" s="441" t="s">
        <v>1829</v>
      </c>
      <c r="C91" s="441" t="s">
        <v>492</v>
      </c>
      <c r="D91" s="1142">
        <f>'306307'!G117</f>
        <v>0</v>
      </c>
    </row>
    <row r="92" spans="1:4">
      <c r="A92" s="106">
        <v>74</v>
      </c>
      <c r="B92" s="1169"/>
      <c r="C92" s="441"/>
      <c r="D92" s="1142"/>
    </row>
    <row r="93" spans="1:4">
      <c r="A93" s="106">
        <v>75</v>
      </c>
      <c r="B93" s="441" t="s">
        <v>493</v>
      </c>
      <c r="C93" s="441"/>
      <c r="D93" s="1144">
        <f>D85-SUM(D86:D92)</f>
        <v>225280</v>
      </c>
    </row>
    <row r="94" spans="1:4">
      <c r="A94" s="106">
        <v>76</v>
      </c>
      <c r="B94" s="1169"/>
      <c r="C94" s="441"/>
      <c r="D94" s="1142"/>
    </row>
    <row r="95" spans="1:4">
      <c r="A95" s="106">
        <v>77</v>
      </c>
      <c r="B95" s="1170" t="s">
        <v>494</v>
      </c>
      <c r="C95" s="441"/>
      <c r="D95" s="1142"/>
    </row>
    <row r="96" spans="1:4">
      <c r="A96" s="106">
        <v>78</v>
      </c>
      <c r="B96" s="1169" t="s">
        <v>495</v>
      </c>
      <c r="C96" s="441" t="s">
        <v>496</v>
      </c>
      <c r="D96" s="1142">
        <f>'306307'!G125</f>
        <v>649900</v>
      </c>
    </row>
    <row r="97" spans="1:4" ht="15.75">
      <c r="A97" s="106">
        <v>79</v>
      </c>
      <c r="B97" s="828" t="s">
        <v>1422</v>
      </c>
      <c r="C97" s="441"/>
      <c r="D97" s="1142"/>
    </row>
    <row r="98" spans="1:4">
      <c r="A98" s="106">
        <v>80</v>
      </c>
      <c r="B98" s="441" t="s">
        <v>1423</v>
      </c>
      <c r="C98" s="441"/>
      <c r="D98" s="1142"/>
    </row>
    <row r="99" spans="1:4">
      <c r="A99" s="106">
        <v>81</v>
      </c>
      <c r="B99" s="441" t="s">
        <v>1241</v>
      </c>
      <c r="C99" s="441"/>
      <c r="D99" s="1142"/>
    </row>
    <row r="100" spans="1:4">
      <c r="A100" s="106">
        <v>82</v>
      </c>
      <c r="B100" s="441" t="s">
        <v>1424</v>
      </c>
      <c r="C100" s="441"/>
      <c r="D100" s="1142"/>
    </row>
    <row r="101" spans="1:4">
      <c r="A101" s="106">
        <v>83</v>
      </c>
      <c r="B101" s="441" t="s">
        <v>1829</v>
      </c>
      <c r="C101" s="441" t="s">
        <v>497</v>
      </c>
      <c r="D101" s="1142">
        <f>'306307'!G123</f>
        <v>8583</v>
      </c>
    </row>
    <row r="102" spans="1:4">
      <c r="A102" s="106">
        <v>84</v>
      </c>
      <c r="B102" s="1169"/>
      <c r="C102" s="441"/>
      <c r="D102" s="1142"/>
    </row>
    <row r="103" spans="1:4">
      <c r="A103" s="106">
        <v>85</v>
      </c>
      <c r="B103" s="1169" t="s">
        <v>494</v>
      </c>
      <c r="C103" s="441"/>
      <c r="D103" s="1180">
        <f>D96-SUM(D97:D102)</f>
        <v>641317</v>
      </c>
    </row>
    <row r="104" spans="1:4">
      <c r="A104" s="97"/>
      <c r="B104" s="1169"/>
      <c r="C104" s="441"/>
      <c r="D104" s="1177" t="s">
        <v>498</v>
      </c>
    </row>
    <row r="105" spans="1:4">
      <c r="A105" s="97"/>
      <c r="B105" s="442" t="str">
        <f>B1</f>
        <v>Village of Fairport</v>
      </c>
      <c r="C105" s="442"/>
      <c r="D105" s="1176"/>
    </row>
    <row r="106" spans="1:4">
      <c r="A106" s="97"/>
      <c r="B106" s="442" t="s">
        <v>1397</v>
      </c>
      <c r="C106" s="442"/>
      <c r="D106" s="1176"/>
    </row>
    <row r="107" spans="1:4">
      <c r="A107" s="97"/>
      <c r="B107" s="442" t="s">
        <v>770</v>
      </c>
      <c r="C107" s="442"/>
      <c r="D107" s="1176"/>
    </row>
    <row r="108" spans="1:4">
      <c r="A108" s="97"/>
      <c r="B108" s="1169"/>
      <c r="C108" s="441"/>
      <c r="D108" s="1177"/>
    </row>
    <row r="109" spans="1:4">
      <c r="A109" s="97"/>
      <c r="B109" s="1169"/>
      <c r="C109" s="441"/>
      <c r="D109" s="1177"/>
    </row>
    <row r="110" spans="1:4">
      <c r="A110" s="97"/>
      <c r="B110" s="1169"/>
      <c r="C110" s="441"/>
      <c r="D110" s="1177"/>
    </row>
    <row r="111" spans="1:4">
      <c r="A111" s="97"/>
      <c r="B111" s="1169"/>
      <c r="C111" s="441"/>
      <c r="D111" s="1178" t="s">
        <v>772</v>
      </c>
    </row>
    <row r="112" spans="1:4">
      <c r="A112" s="97"/>
      <c r="B112" s="1169"/>
      <c r="C112" s="1167" t="s">
        <v>775</v>
      </c>
      <c r="D112" s="1179" t="s">
        <v>206</v>
      </c>
    </row>
    <row r="113" spans="1:4">
      <c r="A113" s="106">
        <v>86</v>
      </c>
      <c r="B113" s="1170" t="s">
        <v>2173</v>
      </c>
      <c r="C113" s="441"/>
      <c r="D113" s="1177"/>
    </row>
    <row r="114" spans="1:4">
      <c r="A114" s="106">
        <v>87</v>
      </c>
      <c r="B114" s="1169" t="s">
        <v>499</v>
      </c>
      <c r="C114" s="441" t="s">
        <v>500</v>
      </c>
      <c r="D114" s="1142">
        <f>'306307'!G131</f>
        <v>10821</v>
      </c>
    </row>
    <row r="115" spans="1:4" ht="15.75">
      <c r="A115" s="106">
        <v>88</v>
      </c>
      <c r="B115" s="1171" t="s">
        <v>1422</v>
      </c>
      <c r="C115" s="441"/>
      <c r="D115" s="1142"/>
    </row>
    <row r="116" spans="1:4">
      <c r="A116" s="106">
        <v>89</v>
      </c>
      <c r="B116" s="1169" t="s">
        <v>1423</v>
      </c>
      <c r="C116" s="441"/>
      <c r="D116" s="1142"/>
    </row>
    <row r="117" spans="1:4">
      <c r="A117" s="106">
        <v>90</v>
      </c>
      <c r="B117" s="1169" t="s">
        <v>1241</v>
      </c>
      <c r="C117" s="441"/>
      <c r="D117" s="1142"/>
    </row>
    <row r="118" spans="1:4">
      <c r="A118" s="106">
        <v>91</v>
      </c>
      <c r="B118" s="1169" t="s">
        <v>1424</v>
      </c>
      <c r="C118" s="441"/>
      <c r="D118" s="1142"/>
    </row>
    <row r="119" spans="1:4">
      <c r="A119" s="106">
        <v>92</v>
      </c>
      <c r="B119" s="1169" t="s">
        <v>1829</v>
      </c>
      <c r="C119" s="441" t="s">
        <v>501</v>
      </c>
      <c r="D119" s="1142">
        <f>'306307'!G129</f>
        <v>0</v>
      </c>
    </row>
    <row r="120" spans="1:4">
      <c r="A120" s="106">
        <v>93</v>
      </c>
      <c r="B120" s="1169"/>
      <c r="C120" s="441"/>
      <c r="D120" s="1142"/>
    </row>
    <row r="121" spans="1:4">
      <c r="A121" s="106">
        <v>94</v>
      </c>
      <c r="B121" s="1169" t="s">
        <v>2173</v>
      </c>
      <c r="C121" s="441"/>
      <c r="D121" s="1144">
        <f>D114-SUM(D116:D120)</f>
        <v>10821</v>
      </c>
    </row>
    <row r="122" spans="1:4">
      <c r="A122" s="106">
        <v>95</v>
      </c>
      <c r="B122" s="1169"/>
      <c r="C122" s="441"/>
      <c r="D122" s="1142"/>
    </row>
    <row r="123" spans="1:4">
      <c r="A123" s="106">
        <v>96</v>
      </c>
      <c r="B123" s="1170" t="s">
        <v>2175</v>
      </c>
      <c r="C123" s="441"/>
      <c r="D123" s="1142"/>
    </row>
    <row r="124" spans="1:4">
      <c r="A124" s="106">
        <v>97</v>
      </c>
      <c r="B124" s="1169" t="s">
        <v>502</v>
      </c>
      <c r="C124" s="441" t="s">
        <v>503</v>
      </c>
      <c r="D124" s="1142">
        <f>'306307'!G151</f>
        <v>558137</v>
      </c>
    </row>
    <row r="125" spans="1:4">
      <c r="A125" s="106">
        <v>98</v>
      </c>
      <c r="B125" s="1169" t="s">
        <v>627</v>
      </c>
      <c r="C125" s="441" t="s">
        <v>504</v>
      </c>
      <c r="D125" s="1142">
        <f>'306307'!G141</f>
        <v>46779</v>
      </c>
    </row>
    <row r="126" spans="1:4">
      <c r="A126" s="106">
        <v>99</v>
      </c>
      <c r="B126" s="1169" t="s">
        <v>629</v>
      </c>
      <c r="C126" s="441" t="s">
        <v>505</v>
      </c>
      <c r="D126" s="1142">
        <f>'306307'!G143</f>
        <v>0</v>
      </c>
    </row>
    <row r="127" spans="1:4">
      <c r="A127" s="106">
        <v>100</v>
      </c>
      <c r="B127" s="1169" t="s">
        <v>631</v>
      </c>
      <c r="C127" s="441" t="s">
        <v>506</v>
      </c>
      <c r="D127" s="1142">
        <f>'306307'!G145</f>
        <v>0</v>
      </c>
    </row>
    <row r="128" spans="1:4" ht="15.75">
      <c r="A128" s="106">
        <v>101</v>
      </c>
      <c r="B128" s="1171" t="s">
        <v>1422</v>
      </c>
      <c r="C128" s="441"/>
      <c r="D128" s="1142"/>
    </row>
    <row r="129" spans="1:4">
      <c r="A129" s="106">
        <v>102</v>
      </c>
      <c r="B129" s="1169" t="s">
        <v>1423</v>
      </c>
      <c r="C129" s="441"/>
      <c r="D129" s="1142"/>
    </row>
    <row r="130" spans="1:4">
      <c r="A130" s="106">
        <v>103</v>
      </c>
      <c r="B130" s="1169" t="s">
        <v>1241</v>
      </c>
      <c r="C130" s="441"/>
      <c r="D130" s="1142"/>
    </row>
    <row r="131" spans="1:4">
      <c r="A131" s="106">
        <v>104</v>
      </c>
      <c r="B131" s="1169" t="s">
        <v>1424</v>
      </c>
      <c r="C131" s="441"/>
      <c r="D131" s="1142"/>
    </row>
    <row r="132" spans="1:4">
      <c r="A132" s="106">
        <v>105</v>
      </c>
      <c r="B132" s="1169" t="s">
        <v>1829</v>
      </c>
      <c r="C132" s="441" t="s">
        <v>507</v>
      </c>
      <c r="D132" s="1142">
        <f>'306307'!G139</f>
        <v>5722</v>
      </c>
    </row>
    <row r="133" spans="1:4">
      <c r="A133" s="106">
        <v>106</v>
      </c>
      <c r="B133" s="1169" t="s">
        <v>508</v>
      </c>
      <c r="C133" s="441" t="s">
        <v>509</v>
      </c>
      <c r="D133" s="1142" t="s">
        <v>381</v>
      </c>
    </row>
    <row r="134" spans="1:4">
      <c r="A134" s="106">
        <v>107</v>
      </c>
      <c r="B134" s="1169" t="s">
        <v>2108</v>
      </c>
      <c r="C134" s="441" t="s">
        <v>2109</v>
      </c>
      <c r="D134" s="1142" t="s">
        <v>381</v>
      </c>
    </row>
    <row r="135" spans="1:4">
      <c r="A135" s="106">
        <v>108</v>
      </c>
      <c r="B135" s="1169" t="s">
        <v>2110</v>
      </c>
      <c r="C135" s="441" t="s">
        <v>2109</v>
      </c>
      <c r="D135" s="1142"/>
    </row>
    <row r="136" spans="1:4">
      <c r="A136" s="106">
        <v>109</v>
      </c>
      <c r="B136" s="1169" t="s">
        <v>2111</v>
      </c>
      <c r="C136" s="441" t="s">
        <v>2112</v>
      </c>
      <c r="D136" s="1142">
        <f>'306307'!G137</f>
        <v>0</v>
      </c>
    </row>
    <row r="137" spans="1:4">
      <c r="A137" s="106">
        <v>110</v>
      </c>
      <c r="B137" s="1169"/>
      <c r="C137" s="441"/>
      <c r="D137" s="1142"/>
    </row>
    <row r="138" spans="1:4">
      <c r="A138" s="106">
        <v>111</v>
      </c>
      <c r="B138" s="1169" t="s">
        <v>2175</v>
      </c>
      <c r="C138" s="441"/>
      <c r="D138" s="1144">
        <f>D124-SUM(D125:D137)</f>
        <v>505636</v>
      </c>
    </row>
    <row r="139" spans="1:4">
      <c r="A139" s="97"/>
      <c r="B139" s="1169"/>
      <c r="C139" s="441"/>
      <c r="D139" s="1177" t="s">
        <v>2113</v>
      </c>
    </row>
    <row r="140" spans="1:4">
      <c r="A140" s="97"/>
      <c r="B140" s="442" t="str">
        <f>B1</f>
        <v>Village of Fairport</v>
      </c>
      <c r="C140" s="442"/>
      <c r="D140" s="1176"/>
    </row>
    <row r="141" spans="1:4">
      <c r="A141" s="97"/>
      <c r="B141" s="442" t="s">
        <v>2114</v>
      </c>
      <c r="C141" s="442"/>
      <c r="D141" s="1176"/>
    </row>
    <row r="142" spans="1:4">
      <c r="A142" s="97"/>
      <c r="B142" s="442" t="s">
        <v>770</v>
      </c>
      <c r="C142" s="442"/>
      <c r="D142" s="1176"/>
    </row>
    <row r="143" spans="1:4">
      <c r="A143" s="97"/>
      <c r="B143" s="442"/>
      <c r="C143" s="442"/>
      <c r="D143" s="1176"/>
    </row>
    <row r="144" spans="1:4">
      <c r="A144" s="97"/>
      <c r="B144" s="442"/>
      <c r="C144" s="442"/>
      <c r="D144" s="1176"/>
    </row>
    <row r="145" spans="1:4">
      <c r="A145" s="97"/>
      <c r="B145" s="442"/>
      <c r="C145" s="442"/>
      <c r="D145" s="1176"/>
    </row>
    <row r="146" spans="1:4">
      <c r="A146" s="97"/>
      <c r="B146" s="1169"/>
      <c r="C146" s="441"/>
      <c r="D146" s="1178" t="s">
        <v>772</v>
      </c>
    </row>
    <row r="147" spans="1:4">
      <c r="A147" s="97"/>
      <c r="B147" s="1169"/>
      <c r="C147" s="1167" t="s">
        <v>775</v>
      </c>
      <c r="D147" s="1179" t="s">
        <v>206</v>
      </c>
    </row>
    <row r="148" spans="1:4">
      <c r="A148" s="106">
        <v>112</v>
      </c>
      <c r="B148" s="1170" t="s">
        <v>2115</v>
      </c>
      <c r="C148" s="441"/>
      <c r="D148" s="1177"/>
    </row>
    <row r="149" spans="1:4">
      <c r="A149" s="106">
        <v>113</v>
      </c>
      <c r="B149" s="1169" t="s">
        <v>1417</v>
      </c>
      <c r="C149" s="441" t="s">
        <v>1618</v>
      </c>
      <c r="D149" s="1142">
        <f>SUM(D31:D33)</f>
        <v>0</v>
      </c>
    </row>
    <row r="150" spans="1:4">
      <c r="A150" s="106">
        <v>114</v>
      </c>
      <c r="B150" s="1169" t="s">
        <v>1427</v>
      </c>
      <c r="C150" s="441" t="s">
        <v>1619</v>
      </c>
      <c r="D150" s="1142">
        <f>D45</f>
        <v>196461</v>
      </c>
    </row>
    <row r="151" spans="1:4">
      <c r="A151" s="106">
        <v>115</v>
      </c>
      <c r="B151" s="1169" t="s">
        <v>2084</v>
      </c>
      <c r="C151" s="441" t="s">
        <v>1620</v>
      </c>
      <c r="D151" s="1142">
        <f>D56</f>
        <v>269412</v>
      </c>
    </row>
    <row r="152" spans="1:4">
      <c r="A152" s="106">
        <v>116</v>
      </c>
      <c r="B152" s="1169" t="s">
        <v>793</v>
      </c>
      <c r="C152" s="441" t="s">
        <v>1621</v>
      </c>
      <c r="D152" s="1142">
        <f>D75</f>
        <v>953481</v>
      </c>
    </row>
    <row r="153" spans="1:4">
      <c r="A153" s="106">
        <v>117</v>
      </c>
      <c r="B153" s="1169" t="s">
        <v>795</v>
      </c>
      <c r="C153" s="441" t="s">
        <v>1622</v>
      </c>
      <c r="D153" s="1142">
        <f>D86</f>
        <v>45885</v>
      </c>
    </row>
    <row r="154" spans="1:4">
      <c r="A154" s="106">
        <v>118</v>
      </c>
      <c r="B154" s="1169" t="s">
        <v>2175</v>
      </c>
      <c r="C154" s="441" t="s">
        <v>1623</v>
      </c>
      <c r="D154" s="1142">
        <f>SUM(D125:D127)</f>
        <v>46779</v>
      </c>
    </row>
    <row r="155" spans="1:4">
      <c r="A155" s="106">
        <v>119</v>
      </c>
      <c r="B155" s="1169" t="s">
        <v>1624</v>
      </c>
      <c r="C155" s="441" t="s">
        <v>1625</v>
      </c>
      <c r="D155" s="1144">
        <f>SUM(D149:D154)</f>
        <v>1512018</v>
      </c>
    </row>
    <row r="156" spans="1:4">
      <c r="A156" s="106">
        <v>120</v>
      </c>
      <c r="B156" s="1169"/>
      <c r="C156" s="441"/>
      <c r="D156" s="1142"/>
    </row>
    <row r="157" spans="1:4">
      <c r="A157" s="106">
        <v>121</v>
      </c>
      <c r="B157" s="1170" t="s">
        <v>1423</v>
      </c>
      <c r="C157" s="441"/>
      <c r="D157" s="1142"/>
    </row>
    <row r="158" spans="1:4">
      <c r="A158" s="106">
        <v>122</v>
      </c>
      <c r="B158" s="1169" t="s">
        <v>787</v>
      </c>
      <c r="C158" s="441" t="s">
        <v>1626</v>
      </c>
      <c r="D158" s="1142">
        <f>D36</f>
        <v>0</v>
      </c>
    </row>
    <row r="159" spans="1:4">
      <c r="A159" s="106">
        <v>123</v>
      </c>
      <c r="B159" s="1169" t="s">
        <v>789</v>
      </c>
      <c r="C159" s="441" t="s">
        <v>1627</v>
      </c>
      <c r="D159" s="1142">
        <f>D47</f>
        <v>0</v>
      </c>
    </row>
    <row r="160" spans="1:4">
      <c r="A160" s="106">
        <v>124</v>
      </c>
      <c r="B160" s="1169" t="s">
        <v>791</v>
      </c>
      <c r="C160" s="441" t="s">
        <v>1628</v>
      </c>
      <c r="D160" s="1142">
        <f>D58</f>
        <v>0</v>
      </c>
    </row>
    <row r="161" spans="1:4">
      <c r="A161" s="106">
        <v>125</v>
      </c>
      <c r="B161" s="1169" t="s">
        <v>793</v>
      </c>
      <c r="C161" s="441" t="s">
        <v>1629</v>
      </c>
      <c r="D161" s="1142">
        <f>D77</f>
        <v>0</v>
      </c>
    </row>
    <row r="162" spans="1:4">
      <c r="A162" s="106">
        <v>126</v>
      </c>
      <c r="B162" s="1169" t="s">
        <v>795</v>
      </c>
      <c r="C162" s="441" t="s">
        <v>1630</v>
      </c>
      <c r="D162" s="1142">
        <f>D88</f>
        <v>0</v>
      </c>
    </row>
    <row r="163" spans="1:4">
      <c r="A163" s="106">
        <v>127</v>
      </c>
      <c r="B163" s="1169" t="s">
        <v>2171</v>
      </c>
      <c r="C163" s="441" t="s">
        <v>1631</v>
      </c>
      <c r="D163" s="1142">
        <f>D98</f>
        <v>0</v>
      </c>
    </row>
    <row r="164" spans="1:4">
      <c r="A164" s="106">
        <v>128</v>
      </c>
      <c r="B164" s="1169" t="s">
        <v>2173</v>
      </c>
      <c r="C164" s="441" t="s">
        <v>1632</v>
      </c>
      <c r="D164" s="1142">
        <f>D116</f>
        <v>0</v>
      </c>
    </row>
    <row r="165" spans="1:4">
      <c r="A165" s="106">
        <v>129</v>
      </c>
      <c r="B165" s="1169" t="s">
        <v>2175</v>
      </c>
      <c r="C165" s="441" t="s">
        <v>1633</v>
      </c>
      <c r="D165" s="1142">
        <f>D129</f>
        <v>0</v>
      </c>
    </row>
    <row r="166" spans="1:4">
      <c r="A166" s="106">
        <v>130</v>
      </c>
      <c r="B166" s="1169" t="s">
        <v>1634</v>
      </c>
      <c r="C166" s="441"/>
      <c r="D166" s="1144">
        <f>SUM(D158:D165)</f>
        <v>0</v>
      </c>
    </row>
    <row r="167" spans="1:4">
      <c r="A167" s="106">
        <v>131</v>
      </c>
      <c r="B167" s="1169"/>
      <c r="C167" s="441"/>
      <c r="D167" s="1142"/>
    </row>
    <row r="168" spans="1:4">
      <c r="A168" s="106">
        <v>132</v>
      </c>
      <c r="B168" s="1170" t="s">
        <v>1241</v>
      </c>
      <c r="C168" s="441"/>
      <c r="D168" s="1142"/>
    </row>
    <row r="169" spans="1:4">
      <c r="A169" s="106">
        <v>133</v>
      </c>
      <c r="B169" s="1169" t="s">
        <v>787</v>
      </c>
      <c r="C169" s="441" t="s">
        <v>1635</v>
      </c>
      <c r="D169" s="1142">
        <f>D37</f>
        <v>0</v>
      </c>
    </row>
    <row r="170" spans="1:4">
      <c r="A170" s="106">
        <v>134</v>
      </c>
      <c r="B170" s="1169" t="s">
        <v>789</v>
      </c>
      <c r="C170" s="441" t="s">
        <v>1636</v>
      </c>
      <c r="D170" s="1142">
        <f>D48</f>
        <v>0</v>
      </c>
    </row>
    <row r="171" spans="1:4">
      <c r="A171" s="106">
        <v>135</v>
      </c>
      <c r="B171" s="1169" t="s">
        <v>791</v>
      </c>
      <c r="C171" s="441" t="s">
        <v>1637</v>
      </c>
      <c r="D171" s="1142">
        <f>D59</f>
        <v>0</v>
      </c>
    </row>
    <row r="172" spans="1:4">
      <c r="A172" s="106">
        <v>136</v>
      </c>
      <c r="B172" s="1169" t="s">
        <v>793</v>
      </c>
      <c r="C172" s="441" t="s">
        <v>1638</v>
      </c>
      <c r="D172" s="1142">
        <f>D78</f>
        <v>0</v>
      </c>
    </row>
    <row r="173" spans="1:4">
      <c r="A173" s="106">
        <v>137</v>
      </c>
      <c r="B173" s="1169" t="s">
        <v>795</v>
      </c>
      <c r="C173" s="441" t="s">
        <v>1639</v>
      </c>
      <c r="D173" s="1142">
        <f>D89</f>
        <v>0</v>
      </c>
    </row>
    <row r="174" spans="1:4">
      <c r="A174" s="106">
        <v>138</v>
      </c>
      <c r="B174" s="1169" t="s">
        <v>2171</v>
      </c>
      <c r="C174" s="441" t="s">
        <v>1640</v>
      </c>
      <c r="D174" s="1142">
        <f>D99</f>
        <v>0</v>
      </c>
    </row>
    <row r="175" spans="1:4">
      <c r="A175" s="106">
        <v>139</v>
      </c>
      <c r="B175" s="1169" t="s">
        <v>2173</v>
      </c>
      <c r="C175" s="441" t="s">
        <v>1641</v>
      </c>
      <c r="D175" s="1142">
        <f>D117</f>
        <v>0</v>
      </c>
    </row>
    <row r="176" spans="1:4">
      <c r="A176" s="106">
        <v>140</v>
      </c>
      <c r="B176" s="1169" t="s">
        <v>2175</v>
      </c>
      <c r="C176" s="441" t="s">
        <v>1642</v>
      </c>
      <c r="D176" s="1142">
        <f>D130</f>
        <v>0</v>
      </c>
    </row>
    <row r="177" spans="1:4">
      <c r="A177" s="106">
        <v>141</v>
      </c>
      <c r="B177" s="1169" t="s">
        <v>1643</v>
      </c>
      <c r="C177" s="441"/>
      <c r="D177" s="1144">
        <f>SUM(D169:D176)</f>
        <v>0</v>
      </c>
    </row>
    <row r="178" spans="1:4">
      <c r="A178" s="106">
        <v>142</v>
      </c>
      <c r="B178" s="1169"/>
      <c r="C178" s="441"/>
      <c r="D178" s="1142"/>
    </row>
    <row r="179" spans="1:4">
      <c r="A179" s="106">
        <v>143</v>
      </c>
      <c r="B179" s="1170" t="s">
        <v>1424</v>
      </c>
      <c r="C179" s="441"/>
      <c r="D179" s="1142"/>
    </row>
    <row r="180" spans="1:4">
      <c r="A180" s="106">
        <v>144</v>
      </c>
      <c r="B180" s="1169" t="s">
        <v>787</v>
      </c>
      <c r="C180" s="441" t="s">
        <v>1644</v>
      </c>
      <c r="D180" s="1142">
        <f>D38</f>
        <v>0</v>
      </c>
    </row>
    <row r="181" spans="1:4">
      <c r="A181" s="106">
        <v>145</v>
      </c>
      <c r="B181" s="1169" t="s">
        <v>789</v>
      </c>
      <c r="C181" s="441" t="s">
        <v>1645</v>
      </c>
      <c r="D181" s="1142">
        <f>D49</f>
        <v>0</v>
      </c>
    </row>
    <row r="182" spans="1:4">
      <c r="A182" s="106">
        <v>146</v>
      </c>
      <c r="B182" s="1169" t="s">
        <v>791</v>
      </c>
      <c r="C182" s="441" t="s">
        <v>1646</v>
      </c>
      <c r="D182" s="1142">
        <f>D60</f>
        <v>0</v>
      </c>
    </row>
    <row r="183" spans="1:4">
      <c r="A183" s="106">
        <v>147</v>
      </c>
      <c r="B183" s="1169" t="s">
        <v>793</v>
      </c>
      <c r="C183" s="441" t="s">
        <v>1647</v>
      </c>
      <c r="D183" s="1142">
        <f>D79</f>
        <v>0</v>
      </c>
    </row>
    <row r="184" spans="1:4">
      <c r="A184" s="106">
        <v>148</v>
      </c>
      <c r="B184" s="1169" t="s">
        <v>795</v>
      </c>
      <c r="C184" s="441" t="s">
        <v>1648</v>
      </c>
      <c r="D184" s="1142">
        <f>D90</f>
        <v>0</v>
      </c>
    </row>
    <row r="185" spans="1:4">
      <c r="A185" s="106">
        <v>149</v>
      </c>
      <c r="B185" s="1169" t="s">
        <v>2171</v>
      </c>
      <c r="C185" s="441" t="s">
        <v>1649</v>
      </c>
      <c r="D185" s="1142">
        <f>D100</f>
        <v>0</v>
      </c>
    </row>
    <row r="186" spans="1:4">
      <c r="A186" s="106">
        <v>150</v>
      </c>
      <c r="B186" s="1169" t="s">
        <v>2173</v>
      </c>
      <c r="C186" s="441" t="s">
        <v>1650</v>
      </c>
      <c r="D186" s="1142">
        <f>D118</f>
        <v>0</v>
      </c>
    </row>
    <row r="187" spans="1:4">
      <c r="A187" s="106">
        <v>151</v>
      </c>
      <c r="B187" s="1169" t="s">
        <v>2175</v>
      </c>
      <c r="C187" s="441" t="s">
        <v>1651</v>
      </c>
      <c r="D187" s="1142">
        <f>D131</f>
        <v>0</v>
      </c>
    </row>
    <row r="188" spans="1:4">
      <c r="A188" s="106">
        <v>152</v>
      </c>
      <c r="B188" s="1169" t="s">
        <v>338</v>
      </c>
      <c r="C188" s="441"/>
      <c r="D188" s="1144">
        <f>SUM(D180:D187)</f>
        <v>0</v>
      </c>
    </row>
    <row r="189" spans="1:4">
      <c r="A189" s="106">
        <v>153</v>
      </c>
      <c r="B189" s="441"/>
      <c r="C189" s="441"/>
      <c r="D189" s="1142"/>
    </row>
    <row r="190" spans="1:4">
      <c r="A190" s="106">
        <v>154</v>
      </c>
      <c r="B190" s="1168" t="s">
        <v>339</v>
      </c>
      <c r="C190" s="441"/>
      <c r="D190" s="1142"/>
    </row>
    <row r="191" spans="1:4">
      <c r="A191" s="106">
        <v>155</v>
      </c>
      <c r="B191" s="441" t="s">
        <v>236</v>
      </c>
      <c r="C191" s="97" t="s">
        <v>340</v>
      </c>
      <c r="D191" s="1142">
        <f>D39</f>
        <v>0</v>
      </c>
    </row>
    <row r="192" spans="1:4">
      <c r="A192" s="106">
        <v>156</v>
      </c>
      <c r="B192" s="441" t="s">
        <v>284</v>
      </c>
      <c r="C192" s="97" t="s">
        <v>341</v>
      </c>
      <c r="D192" s="1142">
        <f>D50</f>
        <v>0</v>
      </c>
    </row>
    <row r="193" spans="1:4">
      <c r="A193" s="106">
        <v>157</v>
      </c>
      <c r="B193" s="441" t="s">
        <v>681</v>
      </c>
      <c r="C193" s="97" t="s">
        <v>342</v>
      </c>
      <c r="D193" s="1142">
        <f>D80</f>
        <v>0</v>
      </c>
    </row>
    <row r="194" spans="1:4">
      <c r="A194" s="106">
        <v>158</v>
      </c>
      <c r="B194" s="441" t="s">
        <v>343</v>
      </c>
      <c r="C194" s="97" t="s">
        <v>344</v>
      </c>
      <c r="D194" s="1142">
        <f>D91</f>
        <v>0</v>
      </c>
    </row>
    <row r="195" spans="1:4">
      <c r="A195" s="106">
        <v>159</v>
      </c>
      <c r="B195" s="97" t="s">
        <v>1116</v>
      </c>
      <c r="C195" s="97" t="s">
        <v>1117</v>
      </c>
      <c r="D195" s="1142">
        <f>D101</f>
        <v>8583</v>
      </c>
    </row>
    <row r="196" spans="1:4">
      <c r="A196" s="106">
        <v>160</v>
      </c>
      <c r="B196" s="441" t="s">
        <v>1118</v>
      </c>
      <c r="C196" s="97" t="s">
        <v>1119</v>
      </c>
      <c r="D196" s="1142">
        <f>D119</f>
        <v>0</v>
      </c>
    </row>
    <row r="197" spans="1:4">
      <c r="A197" s="106">
        <v>161</v>
      </c>
      <c r="B197" s="441" t="s">
        <v>148</v>
      </c>
      <c r="C197" s="97" t="s">
        <v>1120</v>
      </c>
      <c r="D197" s="1142">
        <f>D132</f>
        <v>5722</v>
      </c>
    </row>
    <row r="198" spans="1:4">
      <c r="A198" s="106">
        <v>162</v>
      </c>
      <c r="B198" s="441" t="s">
        <v>1121</v>
      </c>
      <c r="C198" s="441" t="s">
        <v>1122</v>
      </c>
      <c r="D198" s="1144">
        <f>SUM(D191:D197)</f>
        <v>14305</v>
      </c>
    </row>
    <row r="199" spans="1:4">
      <c r="A199" s="97"/>
      <c r="B199" s="97"/>
      <c r="C199" s="97"/>
      <c r="D199" s="1181"/>
    </row>
  </sheetData>
  <phoneticPr fontId="43" type="noConversion"/>
  <pageMargins left="0.5" right="0.5" top="0.5" bottom="0.5" header="0.5" footer="0.5"/>
  <pageSetup scale="57" orientation="portrait" r:id="rId1"/>
  <headerFooter alignWithMargins="0"/>
  <rowBreaks count="3" manualBreakCount="3">
    <brk id="63" max="65535" man="1"/>
    <brk id="103" max="65535" man="1"/>
    <brk id="138" max="65535" man="1"/>
  </rowBreaks>
</worksheet>
</file>

<file path=xl/worksheets/sheet41.xml><?xml version="1.0" encoding="utf-8"?>
<worksheet xmlns="http://schemas.openxmlformats.org/spreadsheetml/2006/main" xmlns:r="http://schemas.openxmlformats.org/officeDocument/2006/relationships">
  <sheetPr transitionEvaluation="1"/>
  <dimension ref="A1:L49"/>
  <sheetViews>
    <sheetView workbookViewId="0"/>
  </sheetViews>
  <sheetFormatPr defaultColWidth="11.44140625" defaultRowHeight="15"/>
  <cols>
    <col min="1" max="1" width="4.77734375" customWidth="1"/>
    <col min="2" max="2" width="37.77734375" customWidth="1"/>
    <col min="3" max="3" width="25.77734375" customWidth="1"/>
    <col min="4" max="4" width="11.77734375" customWidth="1"/>
    <col min="5" max="5" width="2.77734375" customWidth="1"/>
    <col min="6" max="6" width="11.77734375" customWidth="1"/>
    <col min="7" max="7" width="2.77734375" customWidth="1"/>
    <col min="8" max="8" width="11.77734375" customWidth="1"/>
  </cols>
  <sheetData>
    <row r="1" spans="1:12">
      <c r="A1" s="1137"/>
      <c r="B1" s="1137"/>
      <c r="C1" s="1137"/>
      <c r="D1" s="1137"/>
      <c r="E1" s="1137"/>
      <c r="F1" s="1137"/>
      <c r="G1" s="1137"/>
      <c r="H1" s="1137" t="s">
        <v>1123</v>
      </c>
      <c r="I1" s="1137"/>
      <c r="J1" s="1137"/>
      <c r="K1" s="1137"/>
      <c r="L1" s="1137"/>
    </row>
    <row r="2" spans="1:12">
      <c r="A2" s="1137"/>
      <c r="B2" s="1138" t="str">
        <f>'Read Me First'!D50</f>
        <v>Village of Fairport</v>
      </c>
      <c r="C2" s="1138"/>
      <c r="D2" s="1138"/>
      <c r="E2" s="1138"/>
      <c r="F2" s="1138"/>
      <c r="G2" s="1138"/>
      <c r="H2" s="1138"/>
      <c r="I2" s="1143"/>
      <c r="J2" s="1137"/>
      <c r="K2" s="1137"/>
      <c r="L2" s="1137"/>
    </row>
    <row r="3" spans="1:12">
      <c r="A3" s="1137"/>
      <c r="B3" s="1138" t="s">
        <v>1124</v>
      </c>
      <c r="C3" s="1138"/>
      <c r="D3" s="1138"/>
      <c r="E3" s="1138"/>
      <c r="F3" s="1138"/>
      <c r="G3" s="1138"/>
      <c r="H3" s="1138"/>
      <c r="I3" s="1143"/>
      <c r="J3" s="1137"/>
      <c r="K3" s="1137"/>
      <c r="L3" s="1137"/>
    </row>
    <row r="4" spans="1:12">
      <c r="A4" s="1137"/>
      <c r="B4" s="1138" t="s">
        <v>770</v>
      </c>
      <c r="C4" s="1138"/>
      <c r="D4" s="1138"/>
      <c r="E4" s="1138"/>
      <c r="F4" s="1138"/>
      <c r="G4" s="1138"/>
      <c r="H4" s="1138"/>
      <c r="I4" s="1143"/>
      <c r="J4" s="1137"/>
      <c r="K4" s="1137"/>
      <c r="L4" s="1137"/>
    </row>
    <row r="5" spans="1:12">
      <c r="A5" s="1137"/>
      <c r="B5" s="1137"/>
      <c r="C5" s="1137"/>
      <c r="D5" s="1137"/>
      <c r="E5" s="1137"/>
      <c r="F5" s="1137"/>
      <c r="G5" s="1137"/>
      <c r="H5" s="1137"/>
      <c r="I5" s="1137"/>
      <c r="J5" s="1137"/>
      <c r="K5" s="1137"/>
      <c r="L5" s="1137"/>
    </row>
    <row r="6" spans="1:12">
      <c r="A6" s="1137"/>
      <c r="B6" s="1137"/>
      <c r="C6" s="1137"/>
      <c r="D6" s="1137"/>
      <c r="E6" s="1137"/>
      <c r="F6" s="1137"/>
      <c r="G6" s="1137"/>
      <c r="H6" s="1137"/>
      <c r="I6" s="1137"/>
      <c r="J6" s="1137"/>
      <c r="K6" s="1137"/>
      <c r="L6" s="1137"/>
    </row>
    <row r="7" spans="1:12">
      <c r="A7" s="1137"/>
      <c r="B7" s="1137"/>
      <c r="C7" s="1137"/>
      <c r="D7" s="1137"/>
      <c r="E7" s="1137"/>
      <c r="F7" s="1137"/>
      <c r="G7" s="1137"/>
      <c r="H7" s="1137"/>
      <c r="I7" s="1137"/>
      <c r="J7" s="1137"/>
      <c r="K7" s="1137"/>
      <c r="L7" s="1137"/>
    </row>
    <row r="8" spans="1:12">
      <c r="A8" s="1137"/>
      <c r="B8" s="1137"/>
      <c r="C8" s="1137"/>
      <c r="D8" s="1139" t="s">
        <v>1574</v>
      </c>
      <c r="E8" s="1137"/>
      <c r="F8" s="1139" t="s">
        <v>1575</v>
      </c>
      <c r="G8" s="1137"/>
      <c r="H8" s="1139" t="s">
        <v>1576</v>
      </c>
      <c r="I8" s="1137"/>
      <c r="J8" s="1137"/>
      <c r="K8" s="1137"/>
      <c r="L8" s="1137"/>
    </row>
    <row r="9" spans="1:12">
      <c r="A9" s="1137"/>
      <c r="B9" s="1137"/>
      <c r="C9" s="1137"/>
      <c r="D9" s="1139" t="s">
        <v>1186</v>
      </c>
      <c r="E9" s="1139"/>
      <c r="F9" s="1139" t="s">
        <v>1186</v>
      </c>
      <c r="G9" s="1139"/>
      <c r="H9" s="1139" t="s">
        <v>1125</v>
      </c>
      <c r="I9" s="1137"/>
      <c r="J9" s="1137"/>
      <c r="K9" s="1137"/>
      <c r="L9" s="1137"/>
    </row>
    <row r="10" spans="1:12">
      <c r="A10" s="1137"/>
      <c r="B10" s="1137"/>
      <c r="C10" s="1146" t="s">
        <v>775</v>
      </c>
      <c r="D10" s="1140" t="s">
        <v>1126</v>
      </c>
      <c r="E10" s="1140"/>
      <c r="F10" s="1140" t="s">
        <v>1191</v>
      </c>
      <c r="G10" s="1140"/>
      <c r="H10" s="1140" t="s">
        <v>608</v>
      </c>
      <c r="I10" s="1137"/>
      <c r="J10" s="1137"/>
      <c r="K10" s="1137"/>
      <c r="L10" s="1137"/>
    </row>
    <row r="11" spans="1:12">
      <c r="A11" s="1139">
        <v>1</v>
      </c>
      <c r="B11" s="1146" t="s">
        <v>1851</v>
      </c>
      <c r="C11" s="1137"/>
      <c r="D11" s="1142"/>
      <c r="E11" s="1142"/>
      <c r="F11" s="1142"/>
      <c r="G11" s="1142"/>
      <c r="H11" s="1142"/>
      <c r="I11" s="1137"/>
      <c r="J11" s="1137"/>
      <c r="K11" s="1137"/>
      <c r="L11" s="1137"/>
    </row>
    <row r="12" spans="1:12">
      <c r="A12" s="1139">
        <v>2</v>
      </c>
      <c r="B12" s="1137" t="s">
        <v>50</v>
      </c>
      <c r="C12" s="1137" t="s">
        <v>1127</v>
      </c>
      <c r="D12" s="1142">
        <f>'104105'!D9</f>
        <v>48024388</v>
      </c>
      <c r="E12" s="1142"/>
      <c r="F12" s="1142">
        <f>'104105'!E9</f>
        <v>49106271</v>
      </c>
      <c r="G12" s="1142"/>
      <c r="H12" s="1142">
        <f>ROUND((D12+F12)/2,0)</f>
        <v>48565330</v>
      </c>
      <c r="I12" s="1137"/>
      <c r="J12" s="1137"/>
      <c r="K12" s="1137"/>
      <c r="L12" s="1137"/>
    </row>
    <row r="13" spans="1:12">
      <c r="A13" s="1139">
        <v>3</v>
      </c>
      <c r="B13" s="1137" t="s">
        <v>1128</v>
      </c>
      <c r="C13" s="1137" t="s">
        <v>1129</v>
      </c>
      <c r="D13" s="1142" t="str">
        <f>'104105'!D10</f>
        <v xml:space="preserve"> </v>
      </c>
      <c r="E13" s="1142"/>
      <c r="F13" s="1142">
        <f>'104105'!E10</f>
        <v>0</v>
      </c>
      <c r="G13" s="1142"/>
      <c r="H13" s="1142">
        <f>ROUND((D13+F13)/2,0)</f>
        <v>0</v>
      </c>
      <c r="I13" s="1137"/>
      <c r="J13" s="1137"/>
      <c r="K13" s="1137"/>
      <c r="L13" s="1137"/>
    </row>
    <row r="14" spans="1:12">
      <c r="A14" s="1139">
        <v>4</v>
      </c>
      <c r="B14" s="1137" t="s">
        <v>967</v>
      </c>
      <c r="C14" s="1137" t="s">
        <v>1130</v>
      </c>
      <c r="D14" s="1142">
        <f>'104105'!D11</f>
        <v>0</v>
      </c>
      <c r="E14" s="1142"/>
      <c r="F14" s="1142">
        <f>'104105'!E11</f>
        <v>0</v>
      </c>
      <c r="G14" s="1142"/>
      <c r="H14" s="1142">
        <f>ROUND((D14+F14)/2,0)</f>
        <v>0</v>
      </c>
      <c r="I14" s="1137"/>
      <c r="J14" s="1137"/>
      <c r="K14" s="1137"/>
      <c r="L14" s="1137"/>
    </row>
    <row r="15" spans="1:12" ht="15.75" thickBot="1">
      <c r="A15" s="1139">
        <v>5</v>
      </c>
      <c r="B15" s="1137" t="s">
        <v>1131</v>
      </c>
      <c r="C15" s="1137"/>
      <c r="D15" s="1173">
        <f>SUM(D12:D14)</f>
        <v>48024388</v>
      </c>
      <c r="E15" s="1142"/>
      <c r="F15" s="1173">
        <f>SUM(F12:F14)</f>
        <v>49106271</v>
      </c>
      <c r="G15" s="1142"/>
      <c r="H15" s="1173">
        <f>SUM(H12:H14)</f>
        <v>48565330</v>
      </c>
      <c r="I15" s="1137"/>
      <c r="J15" s="1137"/>
      <c r="K15" s="1137"/>
      <c r="L15" s="1137"/>
    </row>
    <row r="16" spans="1:12" ht="15.75" thickTop="1">
      <c r="A16" s="1139">
        <v>6</v>
      </c>
      <c r="B16" s="1137"/>
      <c r="C16" s="1137"/>
      <c r="D16" s="1142"/>
      <c r="E16" s="1142"/>
      <c r="F16" s="1142"/>
      <c r="G16" s="1142"/>
      <c r="H16" s="1142"/>
      <c r="I16" s="1137"/>
      <c r="J16" s="1137"/>
      <c r="K16" s="1137"/>
      <c r="L16" s="1137"/>
    </row>
    <row r="17" spans="1:12">
      <c r="A17" s="1139">
        <v>7</v>
      </c>
      <c r="B17" s="1137"/>
      <c r="C17" s="1137"/>
      <c r="D17" s="1142"/>
      <c r="E17" s="1142"/>
      <c r="F17" s="1142"/>
      <c r="G17" s="1142"/>
      <c r="H17" s="1142"/>
      <c r="I17" s="1137"/>
      <c r="J17" s="1137"/>
      <c r="K17" s="1137"/>
      <c r="L17" s="1137"/>
    </row>
    <row r="18" spans="1:12" ht="15.75" thickBot="1">
      <c r="A18" s="1139">
        <v>8</v>
      </c>
      <c r="B18" s="1137" t="s">
        <v>55</v>
      </c>
      <c r="C18" s="1137" t="s">
        <v>1132</v>
      </c>
      <c r="D18" s="1163">
        <f>'104105'!D12</f>
        <v>33895</v>
      </c>
      <c r="E18" s="1142"/>
      <c r="F18" s="1163">
        <f>'104105'!E12</f>
        <v>102321</v>
      </c>
      <c r="G18" s="1142"/>
      <c r="H18" s="1163">
        <f>ROUND((D18+F18)/2,0)</f>
        <v>68108</v>
      </c>
      <c r="I18" s="1137"/>
      <c r="J18" s="1137"/>
      <c r="K18" s="1137"/>
      <c r="L18" s="1137"/>
    </row>
    <row r="19" spans="1:12" ht="15.75" thickTop="1">
      <c r="A19" s="1139">
        <v>9</v>
      </c>
      <c r="B19" s="1137"/>
      <c r="C19" s="1137"/>
      <c r="D19" s="1142"/>
      <c r="E19" s="1142"/>
      <c r="F19" s="1142"/>
      <c r="G19" s="1142"/>
      <c r="H19" s="1142"/>
      <c r="I19" s="1137"/>
      <c r="J19" s="1137"/>
      <c r="K19" s="1137"/>
      <c r="L19" s="1137"/>
    </row>
    <row r="20" spans="1:12">
      <c r="A20" s="1139">
        <v>10</v>
      </c>
      <c r="B20" s="1137"/>
      <c r="C20" s="1137"/>
      <c r="D20" s="1142"/>
      <c r="E20" s="1142"/>
      <c r="F20" s="1142"/>
      <c r="G20" s="1142"/>
      <c r="H20" s="1142"/>
      <c r="I20" s="1137"/>
      <c r="J20" s="1137"/>
      <c r="K20" s="1137"/>
      <c r="L20" s="1137"/>
    </row>
    <row r="21" spans="1:12">
      <c r="A21" s="1139">
        <v>11</v>
      </c>
      <c r="B21" s="1146" t="s">
        <v>1856</v>
      </c>
      <c r="C21" s="1137"/>
      <c r="D21" s="1142"/>
      <c r="E21" s="1142"/>
      <c r="F21" s="1142"/>
      <c r="G21" s="1142"/>
      <c r="H21" s="1142"/>
      <c r="I21" s="1137"/>
      <c r="J21" s="1137"/>
      <c r="K21" s="1137"/>
      <c r="L21" s="1137"/>
    </row>
    <row r="22" spans="1:12">
      <c r="A22" s="1139">
        <v>12</v>
      </c>
      <c r="B22" s="1137" t="s">
        <v>1133</v>
      </c>
      <c r="C22" s="1137" t="s">
        <v>1134</v>
      </c>
      <c r="D22" s="1142">
        <f>'104105'!J26</f>
        <v>19119953</v>
      </c>
      <c r="E22" s="1142"/>
      <c r="F22" s="1142">
        <f>'104105'!K26</f>
        <v>20061402</v>
      </c>
      <c r="G22" s="1142"/>
      <c r="H22" s="1142">
        <f>ROUND((D22+F22)/2,0)</f>
        <v>19590678</v>
      </c>
      <c r="I22" s="1137"/>
      <c r="J22" s="1137"/>
      <c r="K22" s="1137"/>
      <c r="L22" s="1137"/>
    </row>
    <row r="23" spans="1:12">
      <c r="A23" s="1139">
        <v>13</v>
      </c>
      <c r="B23" s="1137" t="s">
        <v>1135</v>
      </c>
      <c r="C23" s="1137" t="s">
        <v>1136</v>
      </c>
      <c r="D23" s="1142">
        <f>'104105'!J27</f>
        <v>0</v>
      </c>
      <c r="E23" s="1142"/>
      <c r="F23" s="1142">
        <f>'104105'!K27</f>
        <v>0</v>
      </c>
      <c r="G23" s="1142"/>
      <c r="H23" s="1142">
        <f>ROUND((D23+F23)/2,0)</f>
        <v>0</v>
      </c>
      <c r="I23" s="1137"/>
      <c r="J23" s="1137"/>
      <c r="K23" s="1137"/>
      <c r="L23" s="1137"/>
    </row>
    <row r="24" spans="1:12" ht="15.75" thickBot="1">
      <c r="A24" s="1139">
        <v>14</v>
      </c>
      <c r="B24" s="1137" t="s">
        <v>1137</v>
      </c>
      <c r="C24" s="1137"/>
      <c r="D24" s="1173">
        <f>SUM(D22:D23)</f>
        <v>19119953</v>
      </c>
      <c r="E24" s="1142"/>
      <c r="F24" s="1173">
        <f>SUM(F22:F23)</f>
        <v>20061402</v>
      </c>
      <c r="G24" s="1142"/>
      <c r="H24" s="1173">
        <f>SUM(H22:H23)</f>
        <v>19590678</v>
      </c>
      <c r="I24" s="1137"/>
      <c r="J24" s="1137"/>
      <c r="K24" s="1137"/>
      <c r="L24" s="1137"/>
    </row>
    <row r="25" spans="1:12" ht="15.75" thickTop="1">
      <c r="A25" s="1139">
        <v>15</v>
      </c>
      <c r="B25" s="1137"/>
      <c r="C25" s="1137"/>
      <c r="D25" s="1142"/>
      <c r="E25" s="1142"/>
      <c r="F25" s="1142"/>
      <c r="G25" s="1142"/>
      <c r="H25" s="1142"/>
      <c r="I25" s="1137"/>
      <c r="J25" s="1137"/>
      <c r="K25" s="1137"/>
      <c r="L25" s="1137"/>
    </row>
    <row r="26" spans="1:12">
      <c r="A26" s="1139">
        <v>16</v>
      </c>
      <c r="B26" s="1137"/>
      <c r="C26" s="1137"/>
      <c r="D26" s="1142"/>
      <c r="E26" s="1142"/>
      <c r="F26" s="1142"/>
      <c r="G26" s="1142"/>
      <c r="H26" s="1142"/>
      <c r="I26" s="1137"/>
      <c r="J26" s="1137"/>
      <c r="K26" s="1137"/>
      <c r="L26" s="1137"/>
    </row>
    <row r="27" spans="1:12" ht="15.75" thickBot="1">
      <c r="A27" s="1139">
        <v>17</v>
      </c>
      <c r="B27" s="1137" t="s">
        <v>1858</v>
      </c>
      <c r="C27" s="1137" t="s">
        <v>1138</v>
      </c>
      <c r="D27" s="1163">
        <f>'104105'!J28</f>
        <v>4009800</v>
      </c>
      <c r="E27" s="1142"/>
      <c r="F27" s="1163">
        <f>'104105'!K28</f>
        <v>4009800</v>
      </c>
      <c r="G27" s="1142"/>
      <c r="H27" s="1163">
        <f>ROUND((D27+F27)/2,0)</f>
        <v>4009800</v>
      </c>
      <c r="I27" s="1137"/>
      <c r="J27" s="1137"/>
      <c r="K27" s="1137"/>
      <c r="L27" s="1137"/>
    </row>
    <row r="28" spans="1:12" ht="15.75" thickTop="1">
      <c r="A28" s="1139">
        <v>18</v>
      </c>
      <c r="B28" s="1137"/>
      <c r="C28" s="1137"/>
      <c r="D28" s="1142"/>
      <c r="E28" s="1142"/>
      <c r="F28" s="1142"/>
      <c r="G28" s="1142"/>
      <c r="H28" s="1142"/>
      <c r="I28" s="1137"/>
      <c r="J28" s="1137"/>
      <c r="K28" s="1137"/>
      <c r="L28" s="1137"/>
    </row>
    <row r="29" spans="1:12">
      <c r="A29" s="1139">
        <v>19</v>
      </c>
      <c r="B29" s="74"/>
      <c r="C29" s="1137"/>
      <c r="D29" s="1142"/>
      <c r="E29" s="1142"/>
      <c r="F29" s="1142"/>
      <c r="G29" s="1142"/>
      <c r="H29" s="1142"/>
      <c r="I29" s="1137"/>
      <c r="J29" s="1137"/>
      <c r="K29" s="1137"/>
      <c r="L29" s="1137"/>
    </row>
    <row r="30" spans="1:12" ht="15.75" thickBot="1">
      <c r="A30" s="1139">
        <v>21</v>
      </c>
      <c r="B30" s="1137" t="s">
        <v>1241</v>
      </c>
      <c r="C30" s="1137" t="s">
        <v>1139</v>
      </c>
      <c r="D30" s="1163">
        <f>'104105'!D25</f>
        <v>1031811</v>
      </c>
      <c r="E30" s="1142"/>
      <c r="F30" s="1163">
        <f>'104105'!E25</f>
        <v>995360</v>
      </c>
      <c r="G30" s="1142"/>
      <c r="H30" s="1163">
        <f>ROUND((D30+F30)/2,0)</f>
        <v>1013586</v>
      </c>
      <c r="I30" s="1137"/>
      <c r="J30" s="1137"/>
      <c r="K30" s="1137"/>
      <c r="L30" s="1137"/>
    </row>
    <row r="31" spans="1:12" ht="15.75" thickTop="1">
      <c r="A31" s="1139">
        <v>22</v>
      </c>
      <c r="B31" s="1137"/>
      <c r="C31" s="1137"/>
      <c r="D31" s="1142"/>
      <c r="E31" s="1142"/>
      <c r="F31" s="1142"/>
      <c r="G31" s="1142"/>
      <c r="H31" s="1142"/>
      <c r="I31" s="1137"/>
      <c r="J31" s="1137"/>
      <c r="K31" s="1137"/>
      <c r="L31" s="1137"/>
    </row>
    <row r="32" spans="1:12">
      <c r="A32" s="1139">
        <v>23</v>
      </c>
      <c r="B32" s="1137"/>
      <c r="C32" s="1137"/>
      <c r="D32" s="1142"/>
      <c r="E32" s="1142"/>
      <c r="F32" s="1142"/>
      <c r="G32" s="1142"/>
      <c r="H32" s="1142"/>
      <c r="I32" s="1137"/>
      <c r="J32" s="1137"/>
      <c r="K32" s="1137"/>
      <c r="L32" s="1137"/>
    </row>
    <row r="33" spans="1:12" ht="15.75" thickBot="1">
      <c r="A33" s="1139">
        <v>24</v>
      </c>
      <c r="B33" s="1137" t="s">
        <v>1243</v>
      </c>
      <c r="C33" s="1137" t="s">
        <v>1140</v>
      </c>
      <c r="D33" s="1163">
        <f>'104105'!D30</f>
        <v>774518</v>
      </c>
      <c r="E33" s="1142"/>
      <c r="F33" s="1163">
        <f>'104105'!E30</f>
        <v>571147</v>
      </c>
      <c r="G33" s="1142"/>
      <c r="H33" s="1163">
        <f>ROUND((D33+F33)/2,0)</f>
        <v>672833</v>
      </c>
      <c r="I33" s="1137"/>
      <c r="J33" s="1137"/>
      <c r="K33" s="1137"/>
      <c r="L33" s="1137"/>
    </row>
    <row r="34" spans="1:12" ht="15.75" thickTop="1">
      <c r="A34" s="1137"/>
      <c r="B34" s="1137"/>
      <c r="C34" s="1137"/>
      <c r="D34" s="1142"/>
      <c r="E34" s="1142"/>
      <c r="F34" s="1142"/>
      <c r="G34" s="1142"/>
      <c r="H34" s="1142"/>
      <c r="I34" s="1137"/>
      <c r="J34" s="1137"/>
      <c r="K34" s="1137"/>
      <c r="L34" s="1137"/>
    </row>
    <row r="35" spans="1:12">
      <c r="A35" s="1137"/>
      <c r="B35" s="1137"/>
      <c r="C35" s="1137"/>
      <c r="D35" s="1142"/>
      <c r="E35" s="1142"/>
      <c r="F35" s="1142"/>
      <c r="G35" s="1142"/>
      <c r="H35" s="1142"/>
      <c r="I35" s="1137"/>
      <c r="J35" s="1137"/>
      <c r="K35" s="1137"/>
      <c r="L35" s="1137"/>
    </row>
    <row r="36" spans="1:12">
      <c r="A36" s="1137"/>
      <c r="B36" s="74"/>
      <c r="C36" s="74"/>
      <c r="D36" s="439"/>
      <c r="E36" s="439"/>
      <c r="F36" s="439"/>
      <c r="G36" s="439"/>
      <c r="H36" s="439"/>
      <c r="I36" s="1137"/>
      <c r="J36" s="1137"/>
      <c r="K36" s="1137"/>
      <c r="L36" s="1137"/>
    </row>
    <row r="37" spans="1:12">
      <c r="A37" s="1137"/>
      <c r="B37" s="74"/>
      <c r="C37" s="74"/>
      <c r="D37" s="74"/>
      <c r="E37" s="74"/>
      <c r="F37" s="74"/>
      <c r="G37" s="74"/>
      <c r="H37" s="74"/>
      <c r="I37" s="1137"/>
      <c r="J37" s="1137"/>
      <c r="K37" s="1137"/>
      <c r="L37" s="1137"/>
    </row>
    <row r="38" spans="1:12">
      <c r="A38" s="1137"/>
      <c r="B38" s="74"/>
      <c r="C38" s="74"/>
      <c r="D38" s="74"/>
      <c r="E38" s="74"/>
      <c r="F38" s="74"/>
      <c r="G38" s="74"/>
      <c r="H38" s="74"/>
      <c r="I38" s="1137"/>
      <c r="J38" s="1137"/>
      <c r="K38" s="1137"/>
      <c r="L38" s="1137"/>
    </row>
    <row r="39" spans="1:12">
      <c r="A39" s="1137"/>
      <c r="B39" s="74"/>
      <c r="C39" s="74"/>
      <c r="D39" s="74"/>
      <c r="E39" s="74"/>
      <c r="F39" s="74"/>
      <c r="G39" s="74"/>
      <c r="H39" s="74"/>
      <c r="I39" s="1137"/>
      <c r="J39" s="1137"/>
      <c r="K39" s="1137"/>
      <c r="L39" s="1137"/>
    </row>
    <row r="40" spans="1:12">
      <c r="A40" s="1137"/>
      <c r="B40" s="8"/>
      <c r="C40" s="74"/>
      <c r="D40" s="74"/>
      <c r="E40" s="74"/>
      <c r="F40" s="74"/>
      <c r="G40" s="74"/>
      <c r="H40" s="74"/>
      <c r="I40" s="1137"/>
      <c r="J40" s="1137"/>
      <c r="K40" s="1137"/>
      <c r="L40" s="1137"/>
    </row>
    <row r="41" spans="1:12">
      <c r="A41" s="1137"/>
      <c r="B41" s="8"/>
      <c r="C41" s="74"/>
      <c r="D41" s="74"/>
      <c r="E41" s="74"/>
      <c r="F41" s="74"/>
      <c r="G41" s="74"/>
      <c r="H41" s="74"/>
      <c r="I41" s="1137"/>
      <c r="J41" s="1137"/>
      <c r="K41" s="1137"/>
      <c r="L41" s="1137"/>
    </row>
    <row r="42" spans="1:12">
      <c r="A42" s="1137"/>
      <c r="B42" s="8"/>
      <c r="C42" s="74"/>
      <c r="D42" s="74"/>
      <c r="E42" s="74"/>
      <c r="F42" s="74"/>
      <c r="G42" s="74"/>
      <c r="H42" s="74"/>
      <c r="I42" s="1137"/>
      <c r="J42" s="1137"/>
      <c r="K42" s="1137"/>
      <c r="L42" s="1137"/>
    </row>
    <row r="43" spans="1:12">
      <c r="A43" s="1137"/>
      <c r="B43" s="8"/>
      <c r="C43" s="74"/>
      <c r="D43" s="74"/>
      <c r="E43" s="74"/>
      <c r="F43" s="74"/>
      <c r="G43" s="74"/>
      <c r="H43" s="74"/>
      <c r="I43" s="1137"/>
      <c r="J43" s="1137"/>
      <c r="K43" s="1137"/>
      <c r="L43" s="1137"/>
    </row>
    <row r="44" spans="1:12">
      <c r="A44" s="1137"/>
      <c r="B44" s="8"/>
      <c r="C44" s="74"/>
      <c r="D44" s="74"/>
      <c r="E44" s="74"/>
      <c r="F44" s="74"/>
      <c r="G44" s="74"/>
      <c r="H44" s="74"/>
      <c r="I44" s="1137"/>
      <c r="J44" s="1137"/>
      <c r="K44" s="1137"/>
      <c r="L44" s="1137"/>
    </row>
    <row r="45" spans="1:12">
      <c r="A45" s="1137"/>
      <c r="B45" s="8"/>
      <c r="C45" s="74"/>
      <c r="D45" s="74"/>
      <c r="E45" s="74"/>
      <c r="F45" s="74"/>
      <c r="G45" s="74"/>
      <c r="H45" s="74"/>
      <c r="I45" s="1137"/>
      <c r="J45" s="1137"/>
      <c r="K45" s="1137"/>
      <c r="L45" s="1137"/>
    </row>
    <row r="46" spans="1:12">
      <c r="A46" s="1137"/>
      <c r="B46" s="8"/>
      <c r="C46" s="74"/>
      <c r="D46" s="74"/>
      <c r="E46" s="74"/>
      <c r="F46" s="74"/>
      <c r="G46" s="74"/>
      <c r="H46" s="74"/>
      <c r="I46" s="1137"/>
      <c r="J46" s="1137"/>
      <c r="K46" s="1137"/>
      <c r="L46" s="1137"/>
    </row>
    <row r="47" spans="1:12">
      <c r="A47" s="1137"/>
      <c r="B47" s="8"/>
      <c r="C47" s="74"/>
      <c r="D47" s="74"/>
      <c r="E47" s="74"/>
      <c r="F47" s="74"/>
      <c r="G47" s="74"/>
      <c r="H47" s="74"/>
      <c r="I47" s="1137"/>
      <c r="J47" s="1137"/>
      <c r="K47" s="1137"/>
      <c r="L47" s="1137"/>
    </row>
    <row r="48" spans="1:12">
      <c r="A48" s="1137"/>
      <c r="B48" s="8"/>
      <c r="C48" s="74"/>
      <c r="D48" s="74"/>
      <c r="E48" s="74"/>
      <c r="F48" s="74"/>
      <c r="G48" s="74"/>
      <c r="H48" s="74"/>
      <c r="I48" s="1137"/>
      <c r="J48" s="1137"/>
      <c r="K48" s="1137"/>
      <c r="L48" s="1137"/>
    </row>
    <row r="49" spans="1:12">
      <c r="A49" s="1137"/>
      <c r="B49" s="1137"/>
      <c r="C49" s="1137"/>
      <c r="D49" s="1137"/>
      <c r="E49" s="1137"/>
      <c r="F49" s="1137"/>
      <c r="G49" s="1137"/>
      <c r="H49" s="1137"/>
      <c r="I49" s="1137"/>
      <c r="J49" s="1137"/>
      <c r="K49" s="1137"/>
      <c r="L49" s="1137"/>
    </row>
  </sheetData>
  <phoneticPr fontId="43" type="noConversion"/>
  <pageMargins left="0.5" right="0.5" top="0.5" bottom="0.5" header="0.5" footer="0.5"/>
  <pageSetup scale="57" orientation="portrait" r:id="rId1"/>
  <headerFooter alignWithMargins="0"/>
</worksheet>
</file>

<file path=xl/worksheets/sheet42.xml><?xml version="1.0" encoding="utf-8"?>
<worksheet xmlns="http://schemas.openxmlformats.org/spreadsheetml/2006/main" xmlns:r="http://schemas.openxmlformats.org/officeDocument/2006/relationships">
  <sheetPr transitionEvaluation="1"/>
  <dimension ref="A1:L50"/>
  <sheetViews>
    <sheetView workbookViewId="0"/>
  </sheetViews>
  <sheetFormatPr defaultColWidth="11.44140625" defaultRowHeight="15"/>
  <cols>
    <col min="1" max="1" width="4.77734375" customWidth="1"/>
    <col min="2" max="2" width="37.77734375" customWidth="1"/>
    <col min="3" max="3" width="25.77734375" customWidth="1"/>
    <col min="4" max="4" width="11.77734375" customWidth="1"/>
    <col min="5" max="5" width="2.77734375" customWidth="1"/>
    <col min="6" max="6" width="11.77734375" customWidth="1"/>
    <col min="7" max="7" width="2.77734375" customWidth="1"/>
    <col min="8" max="8" width="11.77734375" customWidth="1"/>
    <col min="9" max="9" width="2.77734375" customWidth="1"/>
    <col min="10" max="10" width="11.77734375" customWidth="1"/>
    <col min="11" max="11" width="2.77734375" customWidth="1"/>
    <col min="12" max="12" width="11.77734375" customWidth="1"/>
  </cols>
  <sheetData>
    <row r="1" spans="1:12">
      <c r="A1" s="1137"/>
      <c r="B1" s="1137"/>
      <c r="C1" s="1137"/>
      <c r="D1" s="1137"/>
      <c r="E1" s="1137"/>
      <c r="F1" s="1137"/>
      <c r="G1" s="1137"/>
      <c r="H1" s="1137"/>
      <c r="I1" s="1137"/>
      <c r="J1" s="1137" t="s">
        <v>1141</v>
      </c>
      <c r="K1" s="1137"/>
      <c r="L1" s="1137"/>
    </row>
    <row r="2" spans="1:12">
      <c r="A2" s="1137"/>
      <c r="B2" s="1138" t="str">
        <f>'Read Me First'!D50</f>
        <v>Village of Fairport</v>
      </c>
      <c r="C2" s="1138"/>
      <c r="D2" s="1138"/>
      <c r="E2" s="1138"/>
      <c r="F2" s="1138"/>
      <c r="G2" s="1138"/>
      <c r="H2" s="1138"/>
      <c r="I2" s="1137"/>
      <c r="J2" s="1137"/>
      <c r="K2" s="1137"/>
      <c r="L2" s="1137"/>
    </row>
    <row r="3" spans="1:12">
      <c r="A3" s="1137"/>
      <c r="B3" s="1138" t="s">
        <v>1142</v>
      </c>
      <c r="C3" s="1138"/>
      <c r="D3" s="1138"/>
      <c r="E3" s="1138"/>
      <c r="F3" s="1138"/>
      <c r="G3" s="1138"/>
      <c r="H3" s="1138"/>
      <c r="I3" s="1137"/>
      <c r="J3" s="1137"/>
      <c r="K3" s="1137"/>
      <c r="L3" s="1137"/>
    </row>
    <row r="4" spans="1:12">
      <c r="A4" s="1137"/>
      <c r="B4" s="1138" t="s">
        <v>770</v>
      </c>
      <c r="C4" s="1138"/>
      <c r="D4" s="1138"/>
      <c r="E4" s="1138"/>
      <c r="F4" s="1138"/>
      <c r="G4" s="1138"/>
      <c r="H4" s="1138"/>
      <c r="I4" s="1137"/>
      <c r="J4" s="1137"/>
      <c r="K4" s="1137"/>
      <c r="L4" s="1137"/>
    </row>
    <row r="5" spans="1:12">
      <c r="A5" s="1137"/>
      <c r="B5" s="1137"/>
      <c r="C5" s="1137"/>
      <c r="D5" s="1137"/>
      <c r="E5" s="1137"/>
      <c r="F5" s="1137"/>
      <c r="G5" s="1137"/>
      <c r="H5" s="1137"/>
      <c r="I5" s="1137"/>
      <c r="J5" s="1137"/>
      <c r="K5" s="1137"/>
      <c r="L5" s="1137"/>
    </row>
    <row r="6" spans="1:12">
      <c r="A6" s="1137"/>
      <c r="B6" s="1137"/>
      <c r="C6" s="1137"/>
      <c r="D6" s="1139" t="s">
        <v>1574</v>
      </c>
      <c r="E6" s="1137"/>
      <c r="F6" s="1139" t="s">
        <v>1575</v>
      </c>
      <c r="G6" s="1137"/>
      <c r="H6" s="1139" t="s">
        <v>1576</v>
      </c>
      <c r="I6" s="1137"/>
      <c r="J6" s="1139" t="s">
        <v>1577</v>
      </c>
      <c r="K6" s="1137"/>
      <c r="L6" s="1139" t="s">
        <v>1578</v>
      </c>
    </row>
    <row r="7" spans="1:12">
      <c r="A7" s="1137"/>
      <c r="B7" s="1137"/>
      <c r="C7" s="1137"/>
      <c r="D7" s="1139" t="s">
        <v>1186</v>
      </c>
      <c r="E7" s="1139"/>
      <c r="F7" s="1139" t="s">
        <v>1186</v>
      </c>
      <c r="G7" s="1139"/>
      <c r="H7" s="1139" t="s">
        <v>1125</v>
      </c>
      <c r="I7" s="1137"/>
      <c r="J7" s="1137"/>
      <c r="K7" s="1137"/>
      <c r="L7" s="1139" t="s">
        <v>300</v>
      </c>
    </row>
    <row r="8" spans="1:12" ht="15.75">
      <c r="A8" s="1137"/>
      <c r="B8" s="9" t="s">
        <v>1143</v>
      </c>
      <c r="C8" s="1140" t="s">
        <v>775</v>
      </c>
      <c r="D8" s="1140" t="s">
        <v>1126</v>
      </c>
      <c r="E8" s="1140"/>
      <c r="F8" s="1140" t="s">
        <v>1191</v>
      </c>
      <c r="G8" s="1140"/>
      <c r="H8" s="1140" t="s">
        <v>608</v>
      </c>
      <c r="I8" s="1137"/>
      <c r="J8" s="1140" t="s">
        <v>607</v>
      </c>
      <c r="K8" s="1146"/>
      <c r="L8" s="1140" t="s">
        <v>1268</v>
      </c>
    </row>
    <row r="9" spans="1:12">
      <c r="A9" s="1139">
        <v>1</v>
      </c>
      <c r="B9" s="1146" t="s">
        <v>1144</v>
      </c>
      <c r="C9" s="1137"/>
      <c r="D9" s="1137"/>
      <c r="E9" s="1137"/>
      <c r="F9" s="1137"/>
      <c r="G9" s="1137"/>
      <c r="H9" s="1137"/>
      <c r="I9" s="1137"/>
      <c r="J9" s="1137"/>
      <c r="K9" s="1137"/>
      <c r="L9" s="1137"/>
    </row>
    <row r="10" spans="1:12">
      <c r="A10" s="1139">
        <v>2</v>
      </c>
      <c r="B10" s="1137" t="s">
        <v>1145</v>
      </c>
      <c r="C10" s="1137" t="s">
        <v>1146</v>
      </c>
      <c r="D10" s="1142">
        <f>'104105'!J9</f>
        <v>5517250</v>
      </c>
      <c r="E10" s="1137"/>
      <c r="F10" s="1142">
        <f>'104105'!K9</f>
        <v>5074750</v>
      </c>
      <c r="G10" s="1137"/>
      <c r="H10" s="1142">
        <f t="shared" ref="H10:H18" si="0">(D10+F10)/2</f>
        <v>5296000</v>
      </c>
      <c r="I10" s="1137"/>
      <c r="J10" s="1145"/>
      <c r="K10" s="1137"/>
      <c r="L10" s="1172"/>
    </row>
    <row r="11" spans="1:12">
      <c r="A11" s="1139">
        <v>3</v>
      </c>
      <c r="B11" s="1137" t="s">
        <v>1147</v>
      </c>
      <c r="C11" s="1137" t="s">
        <v>1148</v>
      </c>
      <c r="D11" s="1142">
        <f>'104105'!J10</f>
        <v>0</v>
      </c>
      <c r="E11" s="1137"/>
      <c r="F11" s="1142">
        <f>'104105'!K10</f>
        <v>0</v>
      </c>
      <c r="G11" s="1137"/>
      <c r="H11" s="1142">
        <f t="shared" si="0"/>
        <v>0</v>
      </c>
      <c r="I11" s="1137"/>
      <c r="J11" s="1145"/>
      <c r="K11" s="1137"/>
      <c r="L11" s="1172"/>
    </row>
    <row r="12" spans="1:12">
      <c r="A12" s="1139">
        <v>4</v>
      </c>
      <c r="B12" s="1137" t="s">
        <v>1149</v>
      </c>
      <c r="C12" s="1137" t="s">
        <v>1150</v>
      </c>
      <c r="D12" s="1142">
        <f>'104105'!J11</f>
        <v>229103</v>
      </c>
      <c r="E12" s="1137"/>
      <c r="F12" s="1142">
        <f>'104105'!K11</f>
        <v>140853</v>
      </c>
      <c r="G12" s="1137"/>
      <c r="H12" s="1142">
        <f t="shared" si="0"/>
        <v>184978</v>
      </c>
      <c r="I12" s="1137"/>
      <c r="J12" s="1145"/>
      <c r="K12" s="1137"/>
      <c r="L12" s="1172"/>
    </row>
    <row r="13" spans="1:12">
      <c r="A13" s="1139">
        <v>5</v>
      </c>
      <c r="B13" s="1137" t="s">
        <v>72</v>
      </c>
      <c r="C13" s="1137" t="s">
        <v>1151</v>
      </c>
      <c r="D13" s="1142">
        <f>'104105'!J16</f>
        <v>0</v>
      </c>
      <c r="E13" s="1137"/>
      <c r="F13" s="1142">
        <f>'104105'!K16</f>
        <v>0</v>
      </c>
      <c r="G13" s="1137"/>
      <c r="H13" s="1142">
        <f t="shared" si="0"/>
        <v>0</v>
      </c>
      <c r="I13" s="1137"/>
      <c r="J13" s="1145"/>
      <c r="K13" s="1137"/>
      <c r="L13" s="1172"/>
    </row>
    <row r="14" spans="1:12">
      <c r="A14" s="1139">
        <v>6</v>
      </c>
      <c r="B14" s="1137" t="s">
        <v>1152</v>
      </c>
      <c r="C14" s="1137" t="s">
        <v>1153</v>
      </c>
      <c r="D14" s="1142">
        <f>'104105'!J19</f>
        <v>0</v>
      </c>
      <c r="E14" s="1137"/>
      <c r="F14" s="1142">
        <f>'104105'!K19</f>
        <v>0</v>
      </c>
      <c r="G14" s="1137"/>
      <c r="H14" s="1142">
        <f t="shared" si="0"/>
        <v>0</v>
      </c>
      <c r="I14" s="1137"/>
      <c r="J14" s="1145"/>
      <c r="K14" s="1137"/>
      <c r="L14" s="1172"/>
    </row>
    <row r="15" spans="1:12">
      <c r="A15" s="1139">
        <v>7</v>
      </c>
      <c r="B15" s="1137" t="s">
        <v>1154</v>
      </c>
      <c r="C15" s="1137" t="s">
        <v>1155</v>
      </c>
      <c r="D15" s="1142">
        <f>'104105'!J35</f>
        <v>44459</v>
      </c>
      <c r="E15" s="1137"/>
      <c r="F15" s="1142">
        <f>'104105'!K35</f>
        <v>39759</v>
      </c>
      <c r="G15" s="1137"/>
      <c r="H15" s="1142">
        <f t="shared" si="0"/>
        <v>42109</v>
      </c>
      <c r="I15" s="1137"/>
      <c r="J15" s="1145"/>
      <c r="K15" s="1137"/>
      <c r="L15" s="1172"/>
    </row>
    <row r="16" spans="1:12">
      <c r="A16" s="1139">
        <v>8</v>
      </c>
      <c r="B16" s="1137" t="s">
        <v>1156</v>
      </c>
      <c r="C16" s="1137" t="s">
        <v>1157</v>
      </c>
      <c r="D16" s="1142">
        <f>'104105'!D35</f>
        <v>0</v>
      </c>
      <c r="E16" s="1137"/>
      <c r="F16" s="1142">
        <f>'104105'!E35</f>
        <v>0</v>
      </c>
      <c r="G16" s="1137"/>
      <c r="H16" s="1142">
        <f t="shared" si="0"/>
        <v>0</v>
      </c>
      <c r="I16" s="1137"/>
      <c r="J16" s="1145"/>
      <c r="K16" s="1137"/>
      <c r="L16" s="1172"/>
    </row>
    <row r="17" spans="1:12">
      <c r="A17" s="1139">
        <v>9</v>
      </c>
      <c r="B17" s="1137"/>
      <c r="C17" s="1137"/>
      <c r="D17" s="1142"/>
      <c r="E17" s="1137"/>
      <c r="F17" s="1142"/>
      <c r="G17" s="1137"/>
      <c r="H17" s="1142">
        <f t="shared" si="0"/>
        <v>0</v>
      </c>
      <c r="I17" s="1137"/>
      <c r="J17" s="1145"/>
      <c r="K17" s="1137"/>
      <c r="L17" s="1172"/>
    </row>
    <row r="18" spans="1:12">
      <c r="A18" s="1139">
        <v>10</v>
      </c>
      <c r="B18" s="1137"/>
      <c r="C18" s="1137"/>
      <c r="D18" s="1142"/>
      <c r="E18" s="1137"/>
      <c r="F18" s="1142"/>
      <c r="G18" s="1137"/>
      <c r="H18" s="1142">
        <f t="shared" si="0"/>
        <v>0</v>
      </c>
      <c r="I18" s="1137"/>
      <c r="J18" s="1145"/>
      <c r="K18" s="1137"/>
      <c r="L18" s="1172"/>
    </row>
    <row r="19" spans="1:12" ht="15.75" thickBot="1">
      <c r="A19" s="1139">
        <v>11</v>
      </c>
      <c r="B19" s="1137" t="s">
        <v>1163</v>
      </c>
      <c r="C19" s="1137"/>
      <c r="D19" s="1173">
        <f>SUM(D10:D18)</f>
        <v>5790812</v>
      </c>
      <c r="E19" s="1137"/>
      <c r="F19" s="1173">
        <f>SUM(F10:F18)</f>
        <v>5255362</v>
      </c>
      <c r="G19" s="1137"/>
      <c r="H19" s="1173">
        <f>SUM(H10:H18)</f>
        <v>5523087</v>
      </c>
      <c r="I19" s="1137"/>
      <c r="J19" s="1174">
        <f>J46</f>
        <v>173624</v>
      </c>
      <c r="K19" s="1137"/>
      <c r="L19" s="1175">
        <f>IF(ISERR(J19/H19)," ",J19/H19)</f>
        <v>3.1436042923097172E-2</v>
      </c>
    </row>
    <row r="20" spans="1:12" ht="15.75" thickTop="1">
      <c r="A20" s="1139">
        <v>12</v>
      </c>
      <c r="B20" s="1137"/>
      <c r="C20" s="1137"/>
      <c r="D20" s="1137"/>
      <c r="E20" s="1137"/>
      <c r="F20" s="1137"/>
      <c r="G20" s="1137"/>
      <c r="H20" s="1137"/>
      <c r="I20" s="1137"/>
      <c r="J20" s="1137"/>
      <c r="K20" s="1137"/>
      <c r="L20" s="1137"/>
    </row>
    <row r="21" spans="1:12">
      <c r="A21" s="1139">
        <v>13</v>
      </c>
      <c r="B21" s="1137"/>
      <c r="C21" s="1137"/>
      <c r="D21" s="1137"/>
      <c r="E21" s="1137"/>
      <c r="F21" s="1137"/>
      <c r="G21" s="1137"/>
      <c r="H21" s="1137"/>
      <c r="I21" s="1137"/>
      <c r="J21" s="1137"/>
      <c r="K21" s="1137"/>
      <c r="L21" s="1137"/>
    </row>
    <row r="22" spans="1:12" ht="15.75" thickBot="1">
      <c r="A22" s="1139">
        <v>14</v>
      </c>
      <c r="B22" s="1137" t="s">
        <v>801</v>
      </c>
      <c r="C22" s="1137" t="s">
        <v>1164</v>
      </c>
      <c r="D22" s="1163">
        <f>'104105'!J17</f>
        <v>302872</v>
      </c>
      <c r="E22" s="1137"/>
      <c r="F22" s="1163">
        <f>'104105'!K17</f>
        <v>308786</v>
      </c>
      <c r="G22" s="1137"/>
      <c r="H22" s="1163">
        <f>(D22+F22)/2</f>
        <v>305829</v>
      </c>
      <c r="I22" s="1137"/>
      <c r="J22" s="1174">
        <f>J49</f>
        <v>8247</v>
      </c>
      <c r="K22" s="1137"/>
      <c r="L22" s="1175">
        <f>IF(ISERR(J22/H22)," ",J22/H22)</f>
        <v>2.6966049655199473E-2</v>
      </c>
    </row>
    <row r="23" spans="1:12" ht="15.75" thickTop="1">
      <c r="A23" s="1139">
        <v>15</v>
      </c>
      <c r="B23" s="1137"/>
      <c r="C23" s="1137"/>
      <c r="D23" s="1137"/>
      <c r="E23" s="1137"/>
      <c r="F23" s="1137"/>
      <c r="G23" s="1137"/>
      <c r="H23" s="1137"/>
      <c r="I23" s="1137"/>
      <c r="J23" s="1137"/>
      <c r="K23" s="1137"/>
      <c r="L23" s="1137"/>
    </row>
    <row r="24" spans="1:12">
      <c r="A24" s="1139">
        <v>16</v>
      </c>
      <c r="B24" s="1137"/>
      <c r="C24" s="1137"/>
      <c r="D24" s="1137"/>
      <c r="E24" s="1137"/>
      <c r="F24" s="1137"/>
      <c r="G24" s="1137"/>
      <c r="H24" s="1137"/>
      <c r="I24" s="1137"/>
      <c r="J24" s="1137"/>
      <c r="K24" s="1137"/>
      <c r="L24" s="1137"/>
    </row>
    <row r="25" spans="1:12">
      <c r="A25" s="1139">
        <v>17</v>
      </c>
      <c r="B25" s="1146" t="s">
        <v>1165</v>
      </c>
      <c r="C25" s="1137"/>
      <c r="D25" s="1137"/>
      <c r="E25" s="1137"/>
      <c r="F25" s="1137"/>
      <c r="G25" s="1137"/>
      <c r="H25" s="1137"/>
      <c r="I25" s="1137"/>
      <c r="J25" s="1137"/>
      <c r="K25" s="1137"/>
      <c r="L25" s="1137"/>
    </row>
    <row r="26" spans="1:12">
      <c r="A26" s="1139">
        <v>18</v>
      </c>
      <c r="B26" s="1137" t="s">
        <v>1166</v>
      </c>
      <c r="C26" s="1137" t="s">
        <v>1167</v>
      </c>
      <c r="D26" s="1142">
        <f>'104105'!J39</f>
        <v>-11225564</v>
      </c>
      <c r="E26" s="1137"/>
      <c r="F26" s="1142">
        <f>'104105'!K39</f>
        <v>-11530988</v>
      </c>
      <c r="G26" s="1137"/>
      <c r="H26" s="1142">
        <f>(D26+F26)/2</f>
        <v>-11378276</v>
      </c>
      <c r="I26" s="1137"/>
      <c r="J26" s="1137"/>
      <c r="K26" s="1137"/>
      <c r="L26" s="1137"/>
    </row>
    <row r="27" spans="1:12">
      <c r="A27" s="1139">
        <v>19</v>
      </c>
      <c r="B27" s="1137" t="s">
        <v>1165</v>
      </c>
      <c r="C27" s="1137" t="s">
        <v>1168</v>
      </c>
      <c r="D27" s="1142">
        <f>'104105'!J40</f>
        <v>32658155</v>
      </c>
      <c r="E27" s="1137"/>
      <c r="F27" s="1142">
        <f>'104105'!K40</f>
        <v>33361199.43</v>
      </c>
      <c r="G27" s="1137"/>
      <c r="H27" s="1142">
        <f>(D27+F27)/2</f>
        <v>33009677.215</v>
      </c>
      <c r="I27" s="1137"/>
      <c r="J27" s="1137"/>
      <c r="K27" s="1137"/>
      <c r="L27" s="1137"/>
    </row>
    <row r="28" spans="1:12">
      <c r="A28" s="1139">
        <v>20</v>
      </c>
      <c r="B28" s="1137" t="s">
        <v>1169</v>
      </c>
      <c r="C28" s="1137" t="s">
        <v>1170</v>
      </c>
      <c r="D28" s="1142">
        <f>-('104105'!D44)</f>
        <v>0</v>
      </c>
      <c r="E28" s="1137"/>
      <c r="F28" s="1142">
        <f>-('104105'!E44)</f>
        <v>0</v>
      </c>
      <c r="G28" s="1137"/>
      <c r="H28" s="1142">
        <f>-((D28+F28)/2)</f>
        <v>0</v>
      </c>
      <c r="I28" s="1137"/>
      <c r="J28" s="1137"/>
      <c r="K28" s="1137"/>
      <c r="L28" s="1137"/>
    </row>
    <row r="29" spans="1:12">
      <c r="A29" s="1139">
        <v>21</v>
      </c>
      <c r="B29" s="1137"/>
      <c r="C29" s="1137"/>
      <c r="D29" s="1142"/>
      <c r="E29" s="1137"/>
      <c r="F29" s="1142"/>
      <c r="G29" s="1137"/>
      <c r="H29" s="1142">
        <f>(D29+F29)/2</f>
        <v>0</v>
      </c>
      <c r="I29" s="1137"/>
      <c r="J29" s="1137"/>
      <c r="K29" s="1137"/>
      <c r="L29" s="1137"/>
    </row>
    <row r="30" spans="1:12">
      <c r="A30" s="1139">
        <v>22</v>
      </c>
      <c r="B30" s="1137"/>
      <c r="C30" s="1137"/>
      <c r="D30" s="1142"/>
      <c r="E30" s="1137"/>
      <c r="F30" s="1142"/>
      <c r="G30" s="1137"/>
      <c r="H30" s="1142">
        <f>(D30+F30)/2</f>
        <v>0</v>
      </c>
      <c r="I30" s="1137"/>
      <c r="J30" s="1137"/>
      <c r="K30" s="1137"/>
      <c r="L30" s="1137"/>
    </row>
    <row r="31" spans="1:12" ht="15.75" thickBot="1">
      <c r="A31" s="1139">
        <v>23</v>
      </c>
      <c r="B31" s="1137" t="s">
        <v>1171</v>
      </c>
      <c r="C31" s="1137"/>
      <c r="D31" s="1173">
        <f>SUM(D26:D30)</f>
        <v>21432591</v>
      </c>
      <c r="E31" s="1137"/>
      <c r="F31" s="1173">
        <f>SUM(F26:F30)</f>
        <v>21830211.43</v>
      </c>
      <c r="G31" s="1137"/>
      <c r="H31" s="1173">
        <f>SUM(H26:H30)</f>
        <v>21631401.215</v>
      </c>
      <c r="I31" s="1137"/>
      <c r="J31" s="49"/>
      <c r="K31" s="1137"/>
      <c r="L31" s="49"/>
    </row>
    <row r="32" spans="1:12" ht="15.75" thickTop="1">
      <c r="A32" s="1139">
        <v>24</v>
      </c>
      <c r="B32" s="1137"/>
      <c r="C32" s="1137"/>
      <c r="D32" s="1137"/>
      <c r="E32" s="1137"/>
      <c r="F32" s="1137"/>
      <c r="G32" s="1137"/>
      <c r="H32" s="1137"/>
      <c r="I32" s="1137"/>
      <c r="J32" s="1137"/>
      <c r="K32" s="1137"/>
      <c r="L32" s="1137"/>
    </row>
    <row r="33" spans="1:12">
      <c r="A33" s="1139">
        <v>25</v>
      </c>
      <c r="B33" s="1137"/>
      <c r="C33" s="1137"/>
      <c r="D33" s="1137"/>
      <c r="E33" s="1137"/>
      <c r="F33" s="1137"/>
      <c r="G33" s="1137"/>
      <c r="H33" s="1137"/>
      <c r="I33" s="1137"/>
      <c r="J33" s="1137"/>
      <c r="K33" s="1137"/>
      <c r="L33" s="1137"/>
    </row>
    <row r="34" spans="1:12" ht="15.75">
      <c r="A34" s="1139">
        <v>26</v>
      </c>
      <c r="B34" s="4" t="s">
        <v>1172</v>
      </c>
      <c r="C34" s="1137"/>
      <c r="D34" s="1137"/>
      <c r="E34" s="1137"/>
      <c r="F34" s="1137"/>
      <c r="G34" s="1137"/>
      <c r="H34" s="1137"/>
      <c r="I34" s="1137"/>
      <c r="J34" s="1137"/>
      <c r="K34" s="1137"/>
      <c r="L34" s="1137"/>
    </row>
    <row r="35" spans="1:12">
      <c r="A35" s="1139">
        <v>27</v>
      </c>
      <c r="B35" s="1146" t="s">
        <v>1173</v>
      </c>
      <c r="C35" s="1137"/>
      <c r="D35" s="1137"/>
      <c r="E35" s="1137"/>
      <c r="F35" s="1137"/>
      <c r="G35" s="1137"/>
      <c r="H35" s="1137"/>
      <c r="I35" s="1137"/>
      <c r="J35" s="1140"/>
      <c r="K35" s="1137"/>
      <c r="L35" s="1137"/>
    </row>
    <row r="36" spans="1:12">
      <c r="A36" s="1139">
        <v>28</v>
      </c>
      <c r="B36" s="1137" t="s">
        <v>1145</v>
      </c>
      <c r="C36" s="1137" t="s">
        <v>1174</v>
      </c>
      <c r="D36" s="49"/>
      <c r="E36" s="1137"/>
      <c r="F36" s="49"/>
      <c r="G36" s="1137"/>
      <c r="H36" s="49"/>
      <c r="I36" s="1137"/>
      <c r="J36" s="1142">
        <f>'251252'!M47</f>
        <v>169000</v>
      </c>
      <c r="K36" s="1137"/>
      <c r="L36" s="1137"/>
    </row>
    <row r="37" spans="1:12">
      <c r="A37" s="1139">
        <v>29</v>
      </c>
      <c r="B37" s="1137" t="s">
        <v>1147</v>
      </c>
      <c r="C37" s="1137" t="s">
        <v>1175</v>
      </c>
      <c r="D37" s="49"/>
      <c r="E37" s="1137"/>
      <c r="F37" s="49"/>
      <c r="G37" s="1137"/>
      <c r="H37" s="49"/>
      <c r="I37" s="1137"/>
      <c r="J37" s="1142">
        <f>'251252'!M54</f>
        <v>0</v>
      </c>
      <c r="K37" s="1137"/>
      <c r="L37" s="1137"/>
    </row>
    <row r="38" spans="1:12">
      <c r="A38" s="1139">
        <v>30</v>
      </c>
      <c r="B38" s="1137" t="s">
        <v>1149</v>
      </c>
      <c r="C38" s="1137" t="s">
        <v>1176</v>
      </c>
      <c r="D38" s="49"/>
      <c r="E38" s="1137"/>
      <c r="F38" s="49"/>
      <c r="G38" s="1137"/>
      <c r="H38" s="49"/>
      <c r="I38" s="1137"/>
      <c r="J38" s="1142">
        <f>'251252'!M61</f>
        <v>1350</v>
      </c>
      <c r="K38" s="1137"/>
      <c r="L38" s="1137"/>
    </row>
    <row r="39" spans="1:12">
      <c r="A39" s="1139">
        <v>31</v>
      </c>
      <c r="B39" s="1137" t="s">
        <v>72</v>
      </c>
      <c r="C39" s="1137" t="s">
        <v>1177</v>
      </c>
      <c r="D39" s="49"/>
      <c r="E39" s="1137"/>
      <c r="F39" s="49"/>
      <c r="G39" s="1137"/>
      <c r="H39" s="49"/>
      <c r="I39" s="1137"/>
      <c r="J39" s="1142">
        <f>'250'!H39</f>
        <v>7975</v>
      </c>
      <c r="K39" s="1137"/>
      <c r="L39" s="1137"/>
    </row>
    <row r="40" spans="1:12">
      <c r="A40" s="1139">
        <v>32</v>
      </c>
      <c r="B40" s="1137" t="s">
        <v>1152</v>
      </c>
      <c r="C40" s="1137" t="s">
        <v>1255</v>
      </c>
      <c r="D40" s="49"/>
      <c r="E40" s="1137"/>
      <c r="F40" s="49"/>
      <c r="G40" s="1137"/>
      <c r="H40" s="49"/>
      <c r="I40" s="1137"/>
      <c r="J40" s="1142"/>
      <c r="K40" s="1137"/>
      <c r="L40" s="1137"/>
    </row>
    <row r="41" spans="1:12">
      <c r="A41" s="1139">
        <v>33</v>
      </c>
      <c r="B41" s="1137" t="s">
        <v>1178</v>
      </c>
      <c r="C41" s="1137" t="s">
        <v>1179</v>
      </c>
      <c r="D41" s="49"/>
      <c r="E41" s="1137"/>
      <c r="F41" s="49"/>
      <c r="G41" s="1137"/>
      <c r="H41" s="49"/>
      <c r="I41" s="1137"/>
      <c r="J41" s="1142">
        <f>'106'!E43</f>
        <v>-4701</v>
      </c>
      <c r="K41" s="1137"/>
      <c r="L41" s="1137"/>
    </row>
    <row r="42" spans="1:12">
      <c r="A42" s="1139">
        <v>34</v>
      </c>
      <c r="B42" s="1137" t="s">
        <v>703</v>
      </c>
      <c r="C42" s="1137" t="s">
        <v>1180</v>
      </c>
      <c r="D42" s="49"/>
      <c r="E42" s="1137"/>
      <c r="F42" s="49"/>
      <c r="G42" s="1137"/>
      <c r="H42" s="49"/>
      <c r="I42" s="1137"/>
      <c r="J42" s="1142">
        <f>'106'!E42</f>
        <v>0</v>
      </c>
      <c r="K42" s="1137"/>
      <c r="L42" s="1137"/>
    </row>
    <row r="43" spans="1:12">
      <c r="A43" s="1139">
        <v>35</v>
      </c>
      <c r="B43" s="1137" t="s">
        <v>381</v>
      </c>
      <c r="C43" s="1137" t="s">
        <v>381</v>
      </c>
      <c r="D43" s="49"/>
      <c r="E43" s="1137"/>
      <c r="F43" s="49"/>
      <c r="G43" s="1137"/>
      <c r="H43" s="49"/>
      <c r="I43" s="1137"/>
      <c r="J43" s="1142" t="s">
        <v>381</v>
      </c>
      <c r="K43" s="1137"/>
      <c r="L43" s="1137"/>
    </row>
    <row r="44" spans="1:12">
      <c r="A44" s="1139">
        <v>36</v>
      </c>
      <c r="B44" s="1137"/>
      <c r="C44" s="1137"/>
      <c r="D44" s="49"/>
      <c r="E44" s="1137"/>
      <c r="F44" s="49"/>
      <c r="G44" s="1137"/>
      <c r="H44" s="49"/>
      <c r="I44" s="1137"/>
      <c r="J44" s="1142"/>
      <c r="K44" s="1137"/>
      <c r="L44" s="1137"/>
    </row>
    <row r="45" spans="1:12">
      <c r="A45" s="1139">
        <v>37</v>
      </c>
      <c r="B45" s="1137"/>
      <c r="C45" s="1137"/>
      <c r="D45" s="49"/>
      <c r="E45" s="1137"/>
      <c r="F45" s="49"/>
      <c r="G45" s="1137"/>
      <c r="H45" s="49"/>
      <c r="I45" s="1137"/>
      <c r="J45" s="1142"/>
      <c r="K45" s="1137"/>
      <c r="L45" s="1137"/>
    </row>
    <row r="46" spans="1:12" ht="15.75" thickBot="1">
      <c r="A46" s="1139">
        <v>38</v>
      </c>
      <c r="B46" s="1137" t="s">
        <v>1181</v>
      </c>
      <c r="C46" s="1137"/>
      <c r="D46" s="1137"/>
      <c r="E46" s="1137"/>
      <c r="F46" s="1137"/>
      <c r="G46" s="1137"/>
      <c r="H46" s="1137"/>
      <c r="I46" s="1137"/>
      <c r="J46" s="1173">
        <f>SUM(J36:J45)</f>
        <v>173624</v>
      </c>
      <c r="K46" s="1137"/>
      <c r="L46" s="1137"/>
    </row>
    <row r="47" spans="1:12" ht="15.75" thickTop="1">
      <c r="A47" s="1139">
        <v>39</v>
      </c>
      <c r="B47" s="1137"/>
      <c r="C47" s="1137"/>
      <c r="D47" s="1137"/>
      <c r="E47" s="1137"/>
      <c r="F47" s="1137"/>
      <c r="G47" s="1137"/>
      <c r="H47" s="1137"/>
      <c r="I47" s="1137"/>
      <c r="J47" s="1142"/>
      <c r="K47" s="1137"/>
      <c r="L47" s="1137"/>
    </row>
    <row r="48" spans="1:12">
      <c r="A48" s="1139">
        <v>40</v>
      </c>
      <c r="B48" s="1137"/>
      <c r="C48" s="1137"/>
      <c r="D48" s="1137"/>
      <c r="E48" s="1137"/>
      <c r="F48" s="1137"/>
      <c r="G48" s="1137"/>
      <c r="H48" s="1137"/>
      <c r="I48" s="1137"/>
      <c r="J48" s="1142"/>
      <c r="K48" s="1137"/>
      <c r="L48" s="1137"/>
    </row>
    <row r="49" spans="1:12" ht="15.75" thickBot="1">
      <c r="A49" s="1139">
        <v>41</v>
      </c>
      <c r="B49" s="1137" t="s">
        <v>1182</v>
      </c>
      <c r="C49" s="1137" t="s">
        <v>1183</v>
      </c>
      <c r="D49" s="1137"/>
      <c r="E49" s="1137"/>
      <c r="F49" s="1137"/>
      <c r="G49" s="1137"/>
      <c r="H49" s="1137"/>
      <c r="I49" s="1137"/>
      <c r="J49" s="1163">
        <f>'309'!H20</f>
        <v>8247</v>
      </c>
      <c r="K49" s="1137"/>
      <c r="L49" s="1137"/>
    </row>
    <row r="50" spans="1:12" ht="15.75" thickTop="1">
      <c r="A50" s="1137"/>
      <c r="B50" s="1137"/>
      <c r="C50" s="1137"/>
      <c r="D50" s="1137"/>
      <c r="E50" s="1137"/>
      <c r="F50" s="1137"/>
      <c r="G50" s="1137"/>
      <c r="H50" s="1137"/>
      <c r="I50" s="1137"/>
      <c r="J50" s="1137"/>
      <c r="K50" s="1137"/>
      <c r="L50" s="1137"/>
    </row>
  </sheetData>
  <phoneticPr fontId="43" type="noConversion"/>
  <pageMargins left="0.5" right="0.5" top="0.5" bottom="0.5" header="0.5" footer="0.5"/>
  <pageSetup scale="57" orientation="portrait" r:id="rId1"/>
  <headerFooter alignWithMargins="0"/>
</worksheet>
</file>

<file path=xl/worksheets/sheet4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ransitionEvaluation="1">
    <tabColor rgb="FFFFFF00"/>
  </sheetPr>
  <dimension ref="A1:D59"/>
  <sheetViews>
    <sheetView workbookViewId="0"/>
  </sheetViews>
  <sheetFormatPr defaultColWidth="11.44140625" defaultRowHeight="15"/>
  <cols>
    <col min="1" max="2" width="2.77734375" customWidth="1"/>
    <col min="3" max="3" width="73.77734375" customWidth="1"/>
    <col min="4" max="4" width="13.33203125" customWidth="1"/>
  </cols>
  <sheetData>
    <row r="1" spans="1:4" ht="15.75" thickBot="1">
      <c r="A1" s="68"/>
      <c r="B1" s="69" t="s">
        <v>381</v>
      </c>
      <c r="C1" s="68"/>
      <c r="D1" s="68"/>
    </row>
    <row r="2" spans="1:4">
      <c r="A2" s="70"/>
      <c r="B2" s="71"/>
      <c r="C2" s="71"/>
      <c r="D2" s="72"/>
    </row>
    <row r="3" spans="1:4">
      <c r="A3" s="73" t="s">
        <v>381</v>
      </c>
      <c r="B3" s="74" t="s">
        <v>381</v>
      </c>
      <c r="C3" s="74" t="s">
        <v>381</v>
      </c>
      <c r="D3" s="75"/>
    </row>
    <row r="4" spans="1:4" ht="23.25">
      <c r="A4" s="76" t="s">
        <v>1537</v>
      </c>
      <c r="B4" s="77"/>
      <c r="C4" s="78"/>
      <c r="D4" s="79"/>
    </row>
    <row r="5" spans="1:4">
      <c r="A5" s="73"/>
      <c r="B5" s="74"/>
      <c r="C5" s="74"/>
      <c r="D5" s="75"/>
    </row>
    <row r="6" spans="1:4">
      <c r="A6" s="73"/>
      <c r="B6" s="74"/>
      <c r="C6" s="74"/>
      <c r="D6" s="75"/>
    </row>
    <row r="7" spans="1:4">
      <c r="A7" s="73"/>
      <c r="B7" s="74"/>
      <c r="C7" s="74"/>
      <c r="D7" s="75"/>
    </row>
    <row r="8" spans="1:4">
      <c r="A8" s="73"/>
      <c r="B8" s="74" t="s">
        <v>1538</v>
      </c>
      <c r="C8" s="74" t="s">
        <v>1539</v>
      </c>
      <c r="D8" s="75"/>
    </row>
    <row r="9" spans="1:4">
      <c r="A9" s="73"/>
      <c r="B9" s="74"/>
      <c r="C9" s="74" t="s">
        <v>1540</v>
      </c>
      <c r="D9" s="75"/>
    </row>
    <row r="10" spans="1:4">
      <c r="A10" s="73"/>
      <c r="B10" s="74"/>
      <c r="C10" s="74" t="s">
        <v>1541</v>
      </c>
      <c r="D10" s="75"/>
    </row>
    <row r="11" spans="1:4">
      <c r="A11" s="73"/>
      <c r="B11" s="74"/>
      <c r="C11" s="74" t="s">
        <v>1161</v>
      </c>
      <c r="D11" s="75"/>
    </row>
    <row r="12" spans="1:4">
      <c r="A12" s="73"/>
      <c r="B12" s="74"/>
      <c r="C12" s="74"/>
      <c r="D12" s="75"/>
    </row>
    <row r="13" spans="1:4">
      <c r="A13" s="73"/>
      <c r="B13" s="77" t="s">
        <v>1162</v>
      </c>
      <c r="C13" s="80" t="s">
        <v>195</v>
      </c>
      <c r="D13" s="75"/>
    </row>
    <row r="14" spans="1:4">
      <c r="A14" s="73"/>
      <c r="B14" s="77"/>
      <c r="C14" s="80" t="s">
        <v>1546</v>
      </c>
      <c r="D14" s="75"/>
    </row>
    <row r="15" spans="1:4">
      <c r="A15" s="73"/>
      <c r="B15" s="77"/>
      <c r="C15" s="80" t="s">
        <v>1547</v>
      </c>
      <c r="D15" s="75"/>
    </row>
    <row r="16" spans="1:4">
      <c r="A16" s="73"/>
      <c r="B16" s="77"/>
      <c r="C16" s="77"/>
      <c r="D16" s="75"/>
    </row>
    <row r="17" spans="1:4">
      <c r="A17" s="73"/>
      <c r="B17" s="77" t="s">
        <v>1548</v>
      </c>
      <c r="C17" s="80" t="s">
        <v>1549</v>
      </c>
      <c r="D17" s="75"/>
    </row>
    <row r="18" spans="1:4">
      <c r="A18" s="73"/>
      <c r="B18" s="77"/>
      <c r="C18" s="80" t="s">
        <v>1550</v>
      </c>
      <c r="D18" s="75"/>
    </row>
    <row r="19" spans="1:4">
      <c r="A19" s="73"/>
      <c r="B19" s="77"/>
      <c r="C19" s="77"/>
      <c r="D19" s="75"/>
    </row>
    <row r="20" spans="1:4">
      <c r="A20" s="73"/>
      <c r="B20" s="77" t="s">
        <v>1551</v>
      </c>
      <c r="C20" s="80" t="s">
        <v>1552</v>
      </c>
      <c r="D20" s="75"/>
    </row>
    <row r="21" spans="1:4">
      <c r="A21" s="73"/>
      <c r="B21" s="77"/>
      <c r="C21" s="80" t="s">
        <v>1553</v>
      </c>
      <c r="D21" s="75"/>
    </row>
    <row r="22" spans="1:4">
      <c r="A22" s="73"/>
      <c r="B22" s="77"/>
      <c r="C22" s="80" t="s">
        <v>1554</v>
      </c>
      <c r="D22" s="75"/>
    </row>
    <row r="23" spans="1:4">
      <c r="A23" s="73"/>
      <c r="B23" s="77"/>
      <c r="C23" s="77"/>
      <c r="D23" s="75"/>
    </row>
    <row r="24" spans="1:4">
      <c r="A24" s="73"/>
      <c r="B24" s="81" t="s">
        <v>1555</v>
      </c>
      <c r="C24" s="80" t="s">
        <v>1556</v>
      </c>
      <c r="D24" s="75"/>
    </row>
    <row r="25" spans="1:4">
      <c r="A25" s="73"/>
      <c r="B25" s="77"/>
      <c r="C25" s="77"/>
      <c r="D25" s="75"/>
    </row>
    <row r="26" spans="1:4">
      <c r="A26" s="73"/>
      <c r="B26" s="81" t="s">
        <v>1557</v>
      </c>
      <c r="C26" s="80" t="s">
        <v>1558</v>
      </c>
      <c r="D26" s="75"/>
    </row>
    <row r="27" spans="1:4">
      <c r="A27" s="73"/>
      <c r="B27" s="77"/>
      <c r="C27" s="80" t="s">
        <v>1559</v>
      </c>
      <c r="D27" s="75"/>
    </row>
    <row r="28" spans="1:4">
      <c r="A28" s="73"/>
      <c r="B28" s="77"/>
      <c r="C28" s="77"/>
      <c r="D28" s="75"/>
    </row>
    <row r="29" spans="1:4">
      <c r="A29" s="82"/>
      <c r="B29" s="81">
        <v>7</v>
      </c>
      <c r="C29" s="83" t="s">
        <v>1560</v>
      </c>
      <c r="D29" s="75"/>
    </row>
    <row r="30" spans="1:4">
      <c r="A30" s="73"/>
      <c r="B30" s="77"/>
      <c r="C30" s="74"/>
      <c r="D30" s="75"/>
    </row>
    <row r="31" spans="1:4">
      <c r="A31" s="73"/>
      <c r="B31" s="84" t="s">
        <v>1561</v>
      </c>
      <c r="C31" s="80"/>
      <c r="D31" s="75"/>
    </row>
    <row r="32" spans="1:4">
      <c r="A32" s="73"/>
      <c r="B32" s="77"/>
      <c r="C32" s="83" t="s">
        <v>1562</v>
      </c>
      <c r="D32" s="75"/>
    </row>
    <row r="33" spans="1:4">
      <c r="A33" s="73"/>
      <c r="B33" s="77"/>
      <c r="C33" s="80" t="s">
        <v>1563</v>
      </c>
      <c r="D33" s="75"/>
    </row>
    <row r="34" spans="1:4">
      <c r="A34" s="73"/>
      <c r="B34" s="77"/>
      <c r="C34" s="77"/>
      <c r="D34" s="75"/>
    </row>
    <row r="35" spans="1:4">
      <c r="A35" s="73"/>
      <c r="B35" s="68"/>
      <c r="C35" s="68"/>
      <c r="D35" s="75"/>
    </row>
    <row r="36" spans="1:4">
      <c r="A36" s="73"/>
      <c r="B36" s="68"/>
      <c r="C36" s="68"/>
      <c r="D36" s="75"/>
    </row>
    <row r="37" spans="1:4">
      <c r="A37" s="73"/>
      <c r="B37" s="68"/>
      <c r="C37" s="68"/>
      <c r="D37" s="75"/>
    </row>
    <row r="38" spans="1:4">
      <c r="A38" s="73"/>
      <c r="B38" s="68"/>
      <c r="C38" s="8" t="s">
        <v>381</v>
      </c>
      <c r="D38" s="75"/>
    </row>
    <row r="39" spans="1:4">
      <c r="A39" s="73"/>
      <c r="B39" s="68"/>
      <c r="C39" s="8" t="s">
        <v>381</v>
      </c>
      <c r="D39" s="75"/>
    </row>
    <row r="40" spans="1:4">
      <c r="A40" s="73"/>
      <c r="B40" s="68"/>
      <c r="C40" s="8" t="s">
        <v>381</v>
      </c>
      <c r="D40" s="75"/>
    </row>
    <row r="41" spans="1:4">
      <c r="A41" s="73"/>
      <c r="B41" s="68"/>
      <c r="C41" s="8" t="s">
        <v>381</v>
      </c>
      <c r="D41" s="75"/>
    </row>
    <row r="42" spans="1:4">
      <c r="A42" s="73"/>
      <c r="B42" s="68"/>
      <c r="C42" s="8" t="s">
        <v>381</v>
      </c>
      <c r="D42" s="75"/>
    </row>
    <row r="43" spans="1:4">
      <c r="A43" s="73"/>
      <c r="B43" s="8"/>
      <c r="C43" s="8" t="s">
        <v>381</v>
      </c>
      <c r="D43" s="75"/>
    </row>
    <row r="44" spans="1:4">
      <c r="A44" s="73"/>
      <c r="B44" s="8"/>
      <c r="C44" s="8" t="s">
        <v>381</v>
      </c>
      <c r="D44" s="75"/>
    </row>
    <row r="45" spans="1:4">
      <c r="A45" s="73"/>
      <c r="B45" s="8"/>
      <c r="C45" s="8" t="s">
        <v>381</v>
      </c>
      <c r="D45" s="75"/>
    </row>
    <row r="46" spans="1:4">
      <c r="A46" s="73"/>
      <c r="B46" s="68"/>
      <c r="C46" s="8" t="s">
        <v>381</v>
      </c>
      <c r="D46" s="75"/>
    </row>
    <row r="47" spans="1:4">
      <c r="A47" s="73"/>
      <c r="B47" s="68"/>
      <c r="C47" s="68"/>
      <c r="D47" s="75"/>
    </row>
    <row r="48" spans="1:4">
      <c r="A48" s="73"/>
      <c r="B48" s="68"/>
      <c r="C48" s="68"/>
      <c r="D48" s="75"/>
    </row>
    <row r="49" spans="1:4">
      <c r="A49" s="73"/>
      <c r="B49" s="68"/>
      <c r="C49" s="68"/>
      <c r="D49" s="75"/>
    </row>
    <row r="50" spans="1:4">
      <c r="A50" s="73"/>
      <c r="B50" s="68"/>
      <c r="C50" s="68"/>
      <c r="D50" s="75"/>
    </row>
    <row r="51" spans="1:4">
      <c r="A51" s="73"/>
      <c r="B51" s="68"/>
      <c r="C51" s="68"/>
      <c r="D51" s="75"/>
    </row>
    <row r="52" spans="1:4">
      <c r="A52" s="73"/>
      <c r="B52" s="68"/>
      <c r="C52" s="68"/>
      <c r="D52" s="75"/>
    </row>
    <row r="53" spans="1:4">
      <c r="A53" s="73"/>
      <c r="B53" s="68"/>
      <c r="C53" s="68"/>
      <c r="D53" s="75"/>
    </row>
    <row r="54" spans="1:4">
      <c r="A54" s="73"/>
      <c r="B54" s="68"/>
      <c r="C54" s="68"/>
      <c r="D54" s="75"/>
    </row>
    <row r="55" spans="1:4">
      <c r="A55" s="73"/>
      <c r="B55" s="68"/>
      <c r="C55" s="68"/>
      <c r="D55" s="75"/>
    </row>
    <row r="56" spans="1:4">
      <c r="A56" s="73"/>
      <c r="B56" s="68"/>
      <c r="C56" s="68"/>
      <c r="D56" s="75"/>
    </row>
    <row r="57" spans="1:4">
      <c r="A57" s="73"/>
      <c r="B57" s="69"/>
      <c r="C57" s="69"/>
      <c r="D57" s="75"/>
    </row>
    <row r="58" spans="1:4" ht="15.75" thickBot="1">
      <c r="A58" s="85"/>
      <c r="B58" s="86"/>
      <c r="C58" s="86"/>
      <c r="D58" s="87"/>
    </row>
    <row r="59" spans="1:4">
      <c r="A59" s="69"/>
      <c r="B59" s="69"/>
      <c r="C59" s="69"/>
      <c r="D59" s="88" t="s">
        <v>1564</v>
      </c>
    </row>
  </sheetData>
  <phoneticPr fontId="43" type="noConversion"/>
  <printOptions horizontalCentered="1" verticalCentered="1"/>
  <pageMargins left="0.5" right="0.5" top="0.5" bottom="0.5" header="0.5" footer="0.5"/>
  <pageSetup scale="75" orientation="portrait" r:id="rId1"/>
  <headerFooter alignWithMargins="0"/>
</worksheet>
</file>

<file path=xl/worksheets/sheet6.xml><?xml version="1.0" encoding="utf-8"?>
<worksheet xmlns="http://schemas.openxmlformats.org/spreadsheetml/2006/main" xmlns:r="http://schemas.openxmlformats.org/officeDocument/2006/relationships">
  <sheetPr transitionEvaluation="1">
    <tabColor rgb="FFFFFF00"/>
  </sheetPr>
  <dimension ref="A1:H156"/>
  <sheetViews>
    <sheetView workbookViewId="0"/>
  </sheetViews>
  <sheetFormatPr defaultColWidth="11.44140625" defaultRowHeight="15"/>
  <cols>
    <col min="1" max="1" width="2.77734375" customWidth="1"/>
    <col min="2" max="2" width="34.77734375" customWidth="1"/>
    <col min="3" max="3" width="2.77734375" customWidth="1"/>
    <col min="4" max="4" width="5.21875" customWidth="1"/>
    <col min="5" max="5" width="11.77734375" customWidth="1"/>
    <col min="6" max="6" width="8.77734375" customWidth="1"/>
  </cols>
  <sheetData>
    <row r="1" spans="1:8" ht="15.75" thickBot="1">
      <c r="A1" t="s">
        <v>381</v>
      </c>
      <c r="B1" s="89" t="str">
        <f>'Read Me First'!D50</f>
        <v>Village of Fairport</v>
      </c>
      <c r="C1" s="89" t="s">
        <v>381</v>
      </c>
      <c r="D1" s="89" t="s">
        <v>381</v>
      </c>
      <c r="E1" s="89" t="s">
        <v>381</v>
      </c>
      <c r="F1" s="89" t="str">
        <f>'Read Me First'!C52</f>
        <v>Year Ended 5/31/2014</v>
      </c>
      <c r="G1" s="89"/>
      <c r="H1" s="89"/>
    </row>
    <row r="2" spans="1:8">
      <c r="A2" s="90"/>
      <c r="B2" s="91"/>
      <c r="C2" s="91"/>
      <c r="D2" s="91"/>
      <c r="E2" s="91"/>
      <c r="F2" s="91"/>
      <c r="G2" s="91"/>
      <c r="H2" s="92"/>
    </row>
    <row r="3" spans="1:8" ht="15.75">
      <c r="A3" s="93"/>
      <c r="B3" s="94" t="s">
        <v>1565</v>
      </c>
      <c r="C3" s="94"/>
      <c r="D3" s="94"/>
      <c r="E3" s="94"/>
      <c r="F3" s="94"/>
      <c r="G3" s="94"/>
      <c r="H3" s="95"/>
    </row>
    <row r="4" spans="1:8">
      <c r="A4" s="96"/>
      <c r="B4" s="97"/>
      <c r="C4" s="97"/>
      <c r="D4" s="97"/>
      <c r="E4" s="97"/>
      <c r="F4" s="97"/>
      <c r="G4" s="97"/>
      <c r="H4" s="98"/>
    </row>
    <row r="5" spans="1:8">
      <c r="A5" s="99"/>
      <c r="B5" s="100"/>
      <c r="C5" s="101"/>
      <c r="D5" s="102"/>
      <c r="E5" s="103" t="s">
        <v>1566</v>
      </c>
      <c r="F5" s="104" t="s">
        <v>1567</v>
      </c>
      <c r="G5" s="104" t="s">
        <v>1568</v>
      </c>
      <c r="H5" s="105"/>
    </row>
    <row r="6" spans="1:8">
      <c r="A6" s="96"/>
      <c r="B6" s="106" t="s">
        <v>1569</v>
      </c>
      <c r="C6" s="97"/>
      <c r="D6" s="107"/>
      <c r="E6" s="106" t="s">
        <v>1570</v>
      </c>
      <c r="F6" s="108" t="s">
        <v>1571</v>
      </c>
      <c r="G6" s="108" t="s">
        <v>1572</v>
      </c>
      <c r="H6" s="109" t="s">
        <v>1573</v>
      </c>
    </row>
    <row r="7" spans="1:8">
      <c r="A7" s="110"/>
      <c r="B7" s="111" t="s">
        <v>1574</v>
      </c>
      <c r="C7" s="112"/>
      <c r="D7" s="113"/>
      <c r="E7" s="111" t="s">
        <v>1575</v>
      </c>
      <c r="F7" s="114" t="s">
        <v>1576</v>
      </c>
      <c r="G7" s="114" t="s">
        <v>1577</v>
      </c>
      <c r="H7" s="115" t="s">
        <v>1578</v>
      </c>
    </row>
    <row r="8" spans="1:8" ht="15.75">
      <c r="A8" s="96"/>
      <c r="B8" s="94" t="s">
        <v>1220</v>
      </c>
      <c r="C8" s="94"/>
      <c r="D8" s="116"/>
      <c r="E8" s="117"/>
      <c r="F8" s="117"/>
      <c r="G8" s="117"/>
      <c r="H8" s="98"/>
    </row>
    <row r="9" spans="1:8" ht="15.75">
      <c r="A9" s="118"/>
      <c r="B9" s="94" t="s">
        <v>1221</v>
      </c>
      <c r="C9" s="94"/>
      <c r="D9" s="116"/>
      <c r="E9" s="117"/>
      <c r="F9" s="117"/>
      <c r="G9" s="117"/>
      <c r="H9" s="98"/>
    </row>
    <row r="10" spans="1:8" ht="15.75">
      <c r="A10" s="118"/>
      <c r="B10" s="97" t="s">
        <v>1998</v>
      </c>
      <c r="C10" s="119"/>
      <c r="D10" s="120"/>
      <c r="E10" s="117" t="s">
        <v>1222</v>
      </c>
      <c r="F10" s="117" t="s">
        <v>1223</v>
      </c>
      <c r="G10" s="117" t="s">
        <v>1224</v>
      </c>
      <c r="H10" s="98"/>
    </row>
    <row r="11" spans="1:8" ht="15.75">
      <c r="A11" s="118"/>
      <c r="B11" s="97" t="s">
        <v>1225</v>
      </c>
      <c r="C11" s="119"/>
      <c r="D11" s="120"/>
      <c r="E11" s="117" t="s">
        <v>1226</v>
      </c>
      <c r="F11" s="117">
        <v>1</v>
      </c>
      <c r="G11" s="117" t="s">
        <v>1227</v>
      </c>
      <c r="H11" s="98"/>
    </row>
    <row r="12" spans="1:8" ht="15.75">
      <c r="A12" s="118"/>
      <c r="B12" s="97" t="s">
        <v>1228</v>
      </c>
      <c r="C12" s="119"/>
      <c r="D12" s="120"/>
      <c r="E12" s="117" t="s">
        <v>1229</v>
      </c>
      <c r="F12" s="117">
        <v>32</v>
      </c>
      <c r="G12" s="121" t="s">
        <v>1230</v>
      </c>
      <c r="H12" s="98"/>
    </row>
    <row r="13" spans="1:8">
      <c r="A13" s="118"/>
      <c r="B13" s="97" t="s">
        <v>1231</v>
      </c>
      <c r="C13" s="97"/>
      <c r="D13" s="107"/>
      <c r="E13" s="117" t="s">
        <v>1232</v>
      </c>
      <c r="F13" s="117">
        <v>2</v>
      </c>
      <c r="G13" s="117" t="s">
        <v>1233</v>
      </c>
      <c r="H13" s="98"/>
    </row>
    <row r="14" spans="1:8">
      <c r="A14" s="118"/>
      <c r="B14" s="97" t="s">
        <v>1234</v>
      </c>
      <c r="C14" s="97"/>
      <c r="D14" s="107"/>
      <c r="E14" s="117" t="s">
        <v>1235</v>
      </c>
      <c r="F14" s="117">
        <v>11</v>
      </c>
      <c r="G14" s="117" t="s">
        <v>1236</v>
      </c>
      <c r="H14" s="98"/>
    </row>
    <row r="15" spans="1:8">
      <c r="A15" s="118"/>
      <c r="B15" s="122" t="s">
        <v>1237</v>
      </c>
      <c r="C15" s="97"/>
      <c r="D15" s="107"/>
      <c r="E15" s="117" t="s">
        <v>1235</v>
      </c>
      <c r="F15" s="117">
        <v>11</v>
      </c>
      <c r="G15" s="117" t="s">
        <v>1238</v>
      </c>
      <c r="H15" s="98"/>
    </row>
    <row r="16" spans="1:8">
      <c r="A16" s="118"/>
      <c r="B16" s="97" t="s">
        <v>45</v>
      </c>
      <c r="C16" s="97"/>
      <c r="D16" s="107"/>
      <c r="E16" s="117" t="s">
        <v>46</v>
      </c>
      <c r="F16" s="117" t="s">
        <v>47</v>
      </c>
      <c r="G16" s="117" t="s">
        <v>47</v>
      </c>
      <c r="H16" s="98"/>
    </row>
    <row r="17" spans="1:8" ht="15.75">
      <c r="A17" s="118"/>
      <c r="B17" s="97"/>
      <c r="C17" s="119"/>
      <c r="D17" s="120"/>
      <c r="E17" s="117"/>
      <c r="F17" s="117"/>
      <c r="G17" s="117"/>
      <c r="H17" s="98"/>
    </row>
    <row r="18" spans="1:8" ht="15.75">
      <c r="A18" s="118"/>
      <c r="B18" s="94" t="s">
        <v>48</v>
      </c>
      <c r="C18" s="94"/>
      <c r="D18" s="116"/>
      <c r="E18" s="117"/>
      <c r="F18" s="117"/>
      <c r="G18" s="117"/>
      <c r="H18" s="98"/>
    </row>
    <row r="19" spans="1:8" ht="15.75">
      <c r="A19" s="118"/>
      <c r="B19" s="94" t="s">
        <v>49</v>
      </c>
      <c r="C19" s="94"/>
      <c r="D19" s="116"/>
      <c r="E19" s="117"/>
      <c r="F19" s="117"/>
      <c r="G19" s="117"/>
      <c r="H19" s="98"/>
    </row>
    <row r="20" spans="1:8">
      <c r="A20" s="118"/>
      <c r="B20" s="97" t="s">
        <v>50</v>
      </c>
      <c r="C20" s="97"/>
      <c r="D20" s="107"/>
      <c r="E20" s="117" t="s">
        <v>51</v>
      </c>
      <c r="F20" s="117">
        <v>3</v>
      </c>
      <c r="G20" s="117" t="s">
        <v>52</v>
      </c>
      <c r="H20" s="98"/>
    </row>
    <row r="21" spans="1:8">
      <c r="A21" s="118"/>
      <c r="B21" s="97" t="s">
        <v>53</v>
      </c>
      <c r="C21" s="97"/>
      <c r="D21" s="107"/>
      <c r="E21" s="117" t="s">
        <v>51</v>
      </c>
      <c r="F21" s="117">
        <v>4</v>
      </c>
      <c r="G21" s="117" t="s">
        <v>47</v>
      </c>
      <c r="H21" s="98"/>
    </row>
    <row r="22" spans="1:8">
      <c r="A22" s="118"/>
      <c r="B22" s="97" t="s">
        <v>54</v>
      </c>
      <c r="C22" s="97"/>
      <c r="D22" s="107"/>
      <c r="E22" s="117" t="s">
        <v>51</v>
      </c>
      <c r="F22" s="117">
        <v>9</v>
      </c>
      <c r="G22" s="117" t="s">
        <v>52</v>
      </c>
      <c r="H22" s="98"/>
    </row>
    <row r="23" spans="1:8">
      <c r="A23" s="118"/>
      <c r="B23" s="97" t="s">
        <v>55</v>
      </c>
      <c r="C23" s="97"/>
      <c r="D23" s="107"/>
      <c r="E23" s="108" t="s">
        <v>56</v>
      </c>
      <c r="F23" s="117">
        <v>4</v>
      </c>
      <c r="G23" s="117" t="s">
        <v>47</v>
      </c>
      <c r="H23" s="98"/>
    </row>
    <row r="24" spans="1:8">
      <c r="A24" s="118"/>
      <c r="B24" s="97" t="s">
        <v>57</v>
      </c>
      <c r="C24" s="97"/>
      <c r="D24" s="107"/>
      <c r="E24" s="108">
        <v>202</v>
      </c>
      <c r="F24" s="117">
        <v>4</v>
      </c>
      <c r="G24" s="117" t="s">
        <v>47</v>
      </c>
      <c r="H24" s="98"/>
    </row>
    <row r="25" spans="1:8">
      <c r="A25" s="118"/>
      <c r="B25" s="97" t="s">
        <v>58</v>
      </c>
      <c r="C25" s="97"/>
      <c r="D25" s="107"/>
      <c r="E25" s="117" t="s">
        <v>59</v>
      </c>
      <c r="F25" s="117">
        <v>5</v>
      </c>
      <c r="G25" s="117" t="s">
        <v>60</v>
      </c>
      <c r="H25" s="98"/>
    </row>
    <row r="26" spans="1:8">
      <c r="A26" s="118"/>
      <c r="B26" s="97" t="s">
        <v>61</v>
      </c>
      <c r="C26" s="97"/>
      <c r="D26" s="107"/>
      <c r="E26" s="117" t="s">
        <v>62</v>
      </c>
      <c r="F26" s="117">
        <v>5</v>
      </c>
      <c r="G26" s="117" t="s">
        <v>63</v>
      </c>
      <c r="H26" s="98"/>
    </row>
    <row r="27" spans="1:8">
      <c r="A27" s="118"/>
      <c r="B27" s="97" t="s">
        <v>64</v>
      </c>
      <c r="C27" s="97"/>
      <c r="D27" s="107"/>
      <c r="E27" s="117" t="s">
        <v>62</v>
      </c>
      <c r="F27" s="117">
        <v>6</v>
      </c>
      <c r="G27" s="117" t="s">
        <v>47</v>
      </c>
      <c r="H27" s="98"/>
    </row>
    <row r="28" spans="1:8">
      <c r="A28" s="118"/>
      <c r="B28" s="97" t="s">
        <v>65</v>
      </c>
      <c r="C28" s="97"/>
      <c r="D28" s="107"/>
      <c r="E28" s="108" t="s">
        <v>66</v>
      </c>
      <c r="F28" s="117">
        <v>8</v>
      </c>
      <c r="G28" s="117" t="s">
        <v>67</v>
      </c>
      <c r="H28" s="98"/>
    </row>
    <row r="29" spans="1:8">
      <c r="A29" s="118"/>
      <c r="B29" s="97" t="s">
        <v>68</v>
      </c>
      <c r="C29" s="97"/>
      <c r="D29" s="107"/>
      <c r="E29" s="108" t="s">
        <v>66</v>
      </c>
      <c r="F29" s="117">
        <v>6</v>
      </c>
      <c r="G29" s="117" t="s">
        <v>47</v>
      </c>
      <c r="H29" s="98"/>
    </row>
    <row r="30" spans="1:8">
      <c r="A30" s="118"/>
      <c r="B30" s="97" t="s">
        <v>69</v>
      </c>
      <c r="C30" s="97"/>
      <c r="D30" s="107"/>
      <c r="E30" s="117" t="s">
        <v>66</v>
      </c>
      <c r="F30" s="117">
        <v>6</v>
      </c>
      <c r="G30" s="117" t="s">
        <v>47</v>
      </c>
      <c r="H30" s="98"/>
    </row>
    <row r="31" spans="1:8">
      <c r="A31" s="118"/>
      <c r="B31" s="97"/>
      <c r="C31" s="97"/>
      <c r="D31" s="107"/>
      <c r="E31" s="117"/>
      <c r="F31" s="117"/>
      <c r="G31" s="117"/>
      <c r="H31" s="98"/>
    </row>
    <row r="32" spans="1:8" ht="15.75">
      <c r="A32" s="118"/>
      <c r="B32" s="94" t="s">
        <v>70</v>
      </c>
      <c r="C32" s="94"/>
      <c r="D32" s="116"/>
      <c r="E32" s="117"/>
      <c r="F32" s="117"/>
      <c r="G32" s="117"/>
      <c r="H32" s="98"/>
    </row>
    <row r="33" spans="1:8" ht="15.75">
      <c r="A33" s="118"/>
      <c r="B33" s="94" t="s">
        <v>71</v>
      </c>
      <c r="C33" s="94"/>
      <c r="D33" s="116"/>
      <c r="E33" s="117"/>
      <c r="F33" s="117"/>
      <c r="G33" s="117"/>
      <c r="H33" s="98"/>
    </row>
    <row r="34" spans="1:8">
      <c r="A34" s="118"/>
      <c r="B34" s="97" t="s">
        <v>72</v>
      </c>
      <c r="C34" s="97"/>
      <c r="D34" s="107"/>
      <c r="E34" s="117">
        <v>250</v>
      </c>
      <c r="F34" s="117">
        <v>6</v>
      </c>
      <c r="G34" s="117" t="s">
        <v>73</v>
      </c>
      <c r="H34" s="98"/>
    </row>
    <row r="35" spans="1:8">
      <c r="A35" s="118"/>
      <c r="B35" s="97" t="s">
        <v>74</v>
      </c>
      <c r="C35" s="97"/>
      <c r="D35" s="107"/>
      <c r="E35" s="108">
        <v>250</v>
      </c>
      <c r="F35" s="108">
        <v>8</v>
      </c>
      <c r="G35" s="108" t="s">
        <v>67</v>
      </c>
      <c r="H35" s="98"/>
    </row>
    <row r="36" spans="1:8">
      <c r="A36" s="118"/>
      <c r="B36" s="97" t="s">
        <v>75</v>
      </c>
      <c r="C36" s="97"/>
      <c r="D36" s="107"/>
      <c r="E36" s="108">
        <v>250</v>
      </c>
      <c r="F36" s="108">
        <v>10</v>
      </c>
      <c r="G36" s="117" t="s">
        <v>47</v>
      </c>
      <c r="H36" s="98"/>
    </row>
    <row r="37" spans="1:8">
      <c r="A37" s="118"/>
      <c r="B37" s="97" t="s">
        <v>76</v>
      </c>
      <c r="C37" s="97"/>
      <c r="D37" s="107"/>
      <c r="E37" s="117" t="s">
        <v>77</v>
      </c>
      <c r="F37" s="117">
        <v>7</v>
      </c>
      <c r="G37" s="117" t="s">
        <v>78</v>
      </c>
      <c r="H37" s="98"/>
    </row>
    <row r="38" spans="1:8">
      <c r="A38" s="118"/>
      <c r="B38" s="97" t="s">
        <v>79</v>
      </c>
      <c r="C38" s="97"/>
      <c r="D38" s="107"/>
      <c r="E38" s="117" t="s">
        <v>80</v>
      </c>
      <c r="F38" s="117">
        <v>10</v>
      </c>
      <c r="G38" s="117" t="s">
        <v>81</v>
      </c>
      <c r="H38" s="98"/>
    </row>
    <row r="39" spans="1:8">
      <c r="A39" s="118"/>
      <c r="B39" s="97" t="s">
        <v>82</v>
      </c>
      <c r="C39" s="97"/>
      <c r="D39" s="107"/>
      <c r="E39" s="117" t="s">
        <v>80</v>
      </c>
      <c r="F39" s="117">
        <v>10</v>
      </c>
      <c r="G39" s="117" t="s">
        <v>83</v>
      </c>
      <c r="H39" s="98"/>
    </row>
    <row r="40" spans="1:8">
      <c r="A40" s="118"/>
      <c r="B40" s="122"/>
      <c r="D40" s="107"/>
      <c r="E40" s="117"/>
      <c r="F40" s="117"/>
      <c r="G40" s="117"/>
      <c r="H40" s="98"/>
    </row>
    <row r="41" spans="1:8" ht="15.75">
      <c r="A41" s="118"/>
      <c r="B41" s="94" t="s">
        <v>84</v>
      </c>
      <c r="C41" s="94"/>
      <c r="D41" s="116"/>
      <c r="E41" s="117"/>
      <c r="F41" s="117"/>
      <c r="G41" s="117"/>
      <c r="H41" s="98"/>
    </row>
    <row r="42" spans="1:8">
      <c r="A42" s="118"/>
      <c r="B42" s="97" t="s">
        <v>1370</v>
      </c>
      <c r="C42" s="97"/>
      <c r="D42" s="107"/>
      <c r="E42" s="117">
        <v>300</v>
      </c>
      <c r="F42" s="117">
        <v>12</v>
      </c>
      <c r="G42" s="117" t="s">
        <v>1371</v>
      </c>
      <c r="H42" s="98"/>
    </row>
    <row r="43" spans="1:8">
      <c r="A43" s="118"/>
      <c r="B43" s="97" t="s">
        <v>1372</v>
      </c>
      <c r="C43" s="97"/>
      <c r="D43" s="107"/>
      <c r="E43" s="117" t="s">
        <v>1373</v>
      </c>
      <c r="F43" s="117" t="s">
        <v>1374</v>
      </c>
      <c r="G43" s="117" t="s">
        <v>1375</v>
      </c>
      <c r="H43" s="98"/>
    </row>
    <row r="44" spans="1:8">
      <c r="A44" s="118"/>
      <c r="B44" s="97" t="s">
        <v>1376</v>
      </c>
      <c r="C44" s="97"/>
      <c r="D44" s="107"/>
      <c r="E44" s="117">
        <v>304</v>
      </c>
      <c r="F44" s="117">
        <v>27</v>
      </c>
      <c r="G44" s="117" t="s">
        <v>1377</v>
      </c>
      <c r="H44" s="98"/>
    </row>
    <row r="45" spans="1:8">
      <c r="A45" s="118"/>
      <c r="B45" s="97" t="s">
        <v>1378</v>
      </c>
      <c r="C45" s="97"/>
      <c r="D45" s="107"/>
      <c r="E45" s="117" t="s">
        <v>381</v>
      </c>
      <c r="F45" s="117"/>
      <c r="G45" s="117"/>
      <c r="H45" s="98"/>
    </row>
    <row r="46" spans="1:8">
      <c r="A46" s="118"/>
      <c r="B46" s="97" t="s">
        <v>1379</v>
      </c>
      <c r="C46" s="97"/>
      <c r="D46" s="107"/>
      <c r="E46" s="117">
        <v>305</v>
      </c>
      <c r="F46" s="117">
        <v>26</v>
      </c>
      <c r="G46" s="117" t="s">
        <v>47</v>
      </c>
      <c r="H46" s="98"/>
    </row>
    <row r="47" spans="1:8">
      <c r="A47" s="118"/>
      <c r="B47" s="97" t="s">
        <v>1380</v>
      </c>
      <c r="C47" s="97"/>
      <c r="D47" s="107"/>
      <c r="E47" s="117">
        <v>305</v>
      </c>
      <c r="F47" s="117">
        <v>26</v>
      </c>
      <c r="G47" s="117" t="s">
        <v>47</v>
      </c>
      <c r="H47" s="98"/>
    </row>
    <row r="48" spans="1:8">
      <c r="A48" s="118"/>
      <c r="B48" s="97" t="s">
        <v>1381</v>
      </c>
      <c r="C48" s="97"/>
      <c r="D48" s="107"/>
      <c r="E48" s="117" t="s">
        <v>1957</v>
      </c>
      <c r="F48" s="117" t="s">
        <v>1958</v>
      </c>
      <c r="G48" s="117" t="s">
        <v>1959</v>
      </c>
      <c r="H48" s="98"/>
    </row>
    <row r="49" spans="1:8">
      <c r="A49" s="118"/>
      <c r="B49" s="97" t="s">
        <v>1960</v>
      </c>
      <c r="C49" s="97"/>
      <c r="D49" s="107"/>
      <c r="E49" s="108">
        <v>308</v>
      </c>
      <c r="F49" s="117">
        <v>9</v>
      </c>
      <c r="G49" s="117" t="s">
        <v>63</v>
      </c>
      <c r="H49" s="98"/>
    </row>
    <row r="50" spans="1:8">
      <c r="A50" s="118"/>
      <c r="B50" s="97" t="s">
        <v>1961</v>
      </c>
      <c r="C50" s="97"/>
      <c r="D50" s="107"/>
      <c r="E50" s="117">
        <v>309</v>
      </c>
      <c r="F50" s="117">
        <v>18</v>
      </c>
      <c r="G50" s="117" t="s">
        <v>47</v>
      </c>
      <c r="H50" s="98"/>
    </row>
    <row r="51" spans="1:8" ht="15.75" thickBot="1">
      <c r="A51" s="123"/>
      <c r="B51" s="124" t="s">
        <v>1962</v>
      </c>
      <c r="C51" s="124"/>
      <c r="D51" s="125"/>
      <c r="E51" s="126">
        <v>309</v>
      </c>
      <c r="F51" s="126">
        <v>18</v>
      </c>
      <c r="G51" s="126" t="s">
        <v>47</v>
      </c>
      <c r="H51" s="127"/>
    </row>
    <row r="52" spans="1:8">
      <c r="A52" s="128"/>
      <c r="B52" s="97"/>
      <c r="C52" s="97"/>
      <c r="D52" s="97"/>
      <c r="E52" s="128"/>
      <c r="F52" s="128"/>
      <c r="G52" s="128"/>
      <c r="H52" s="97"/>
    </row>
    <row r="53" spans="1:8" ht="15.75" thickBot="1">
      <c r="A53" s="128"/>
      <c r="B53" s="97"/>
      <c r="C53" s="97"/>
      <c r="D53" s="97"/>
      <c r="E53" s="128"/>
      <c r="F53" s="128"/>
      <c r="G53" s="128"/>
      <c r="H53" s="97"/>
    </row>
    <row r="54" spans="1:8">
      <c r="A54" s="90"/>
      <c r="B54" s="91"/>
      <c r="C54" s="91"/>
      <c r="D54" s="91"/>
      <c r="E54" s="91"/>
      <c r="F54" s="91"/>
      <c r="G54" s="91"/>
      <c r="H54" s="92"/>
    </row>
    <row r="55" spans="1:8" ht="15.75">
      <c r="A55" s="93"/>
      <c r="B55" s="94" t="s">
        <v>1565</v>
      </c>
      <c r="C55" s="94"/>
      <c r="D55" s="94"/>
      <c r="E55" s="94"/>
      <c r="F55" s="94"/>
      <c r="G55" s="94"/>
      <c r="H55" s="95"/>
    </row>
    <row r="56" spans="1:8">
      <c r="A56" s="96"/>
      <c r="B56" s="97"/>
      <c r="C56" s="97"/>
      <c r="D56" s="97"/>
      <c r="E56" s="97"/>
      <c r="F56" s="97"/>
      <c r="G56" s="97"/>
      <c r="H56" s="98"/>
    </row>
    <row r="57" spans="1:8">
      <c r="A57" s="99"/>
      <c r="B57" s="100"/>
      <c r="C57" s="101"/>
      <c r="D57" s="102"/>
      <c r="E57" s="103" t="s">
        <v>1566</v>
      </c>
      <c r="F57" s="104" t="s">
        <v>1567</v>
      </c>
      <c r="G57" s="104" t="s">
        <v>1567</v>
      </c>
      <c r="H57" s="105"/>
    </row>
    <row r="58" spans="1:8">
      <c r="A58" s="96"/>
      <c r="B58" s="106" t="s">
        <v>1569</v>
      </c>
      <c r="C58" s="97"/>
      <c r="D58" s="107"/>
      <c r="E58" s="106" t="s">
        <v>1570</v>
      </c>
      <c r="F58" s="108" t="s">
        <v>1571</v>
      </c>
      <c r="G58" s="108" t="s">
        <v>1963</v>
      </c>
      <c r="H58" s="109" t="s">
        <v>1573</v>
      </c>
    </row>
    <row r="59" spans="1:8">
      <c r="A59" s="110"/>
      <c r="B59" s="111" t="s">
        <v>1574</v>
      </c>
      <c r="C59" s="112"/>
      <c r="D59" s="113"/>
      <c r="E59" s="111" t="s">
        <v>1575</v>
      </c>
      <c r="F59" s="114" t="s">
        <v>1576</v>
      </c>
      <c r="G59" s="114" t="s">
        <v>1577</v>
      </c>
      <c r="H59" s="115" t="s">
        <v>1578</v>
      </c>
    </row>
    <row r="60" spans="1:8" ht="15.75">
      <c r="A60" s="118"/>
      <c r="B60" s="94" t="s">
        <v>1964</v>
      </c>
      <c r="C60" s="94"/>
      <c r="D60" s="116"/>
      <c r="E60" s="108"/>
      <c r="F60" s="108"/>
      <c r="G60" s="108"/>
      <c r="H60" s="98"/>
    </row>
    <row r="61" spans="1:8">
      <c r="A61" s="129"/>
      <c r="B61" s="97" t="s">
        <v>1965</v>
      </c>
      <c r="C61" s="97"/>
      <c r="D61" s="107"/>
      <c r="E61" s="117"/>
      <c r="F61" s="117"/>
      <c r="G61" s="117"/>
      <c r="H61" s="98"/>
    </row>
    <row r="62" spans="1:8">
      <c r="A62" s="129"/>
      <c r="B62" s="97" t="s">
        <v>1966</v>
      </c>
      <c r="C62" s="97"/>
      <c r="D62" s="107"/>
      <c r="E62" s="117">
        <v>350</v>
      </c>
      <c r="F62" s="117" t="s">
        <v>47</v>
      </c>
      <c r="G62" s="117" t="s">
        <v>47</v>
      </c>
      <c r="H62" s="98"/>
    </row>
    <row r="63" spans="1:8">
      <c r="A63" s="129"/>
      <c r="B63" s="97" t="s">
        <v>1967</v>
      </c>
      <c r="C63" s="97"/>
      <c r="D63" s="107"/>
      <c r="E63" s="117">
        <v>350</v>
      </c>
      <c r="F63" s="117">
        <v>20</v>
      </c>
      <c r="G63" s="117" t="s">
        <v>47</v>
      </c>
      <c r="H63" s="98"/>
    </row>
    <row r="64" spans="1:8">
      <c r="A64" s="118"/>
      <c r="B64" s="97"/>
      <c r="C64" s="97"/>
      <c r="D64" s="107"/>
      <c r="E64" s="117"/>
      <c r="F64" s="117"/>
      <c r="G64" s="117"/>
      <c r="H64" s="98"/>
    </row>
    <row r="65" spans="1:8" ht="15.75">
      <c r="A65" s="118"/>
      <c r="B65" s="94" t="s">
        <v>1968</v>
      </c>
      <c r="C65" s="130"/>
      <c r="D65" s="131"/>
      <c r="E65" s="117"/>
      <c r="F65" s="117"/>
      <c r="G65" s="117"/>
      <c r="H65" s="98"/>
    </row>
    <row r="66" spans="1:8">
      <c r="A66" s="118"/>
      <c r="B66" s="97" t="s">
        <v>1969</v>
      </c>
      <c r="C66" s="97"/>
      <c r="D66" s="107"/>
      <c r="E66" s="117">
        <v>400</v>
      </c>
      <c r="F66" s="117">
        <v>26</v>
      </c>
      <c r="G66" s="117" t="s">
        <v>1970</v>
      </c>
      <c r="H66" s="98"/>
    </row>
    <row r="67" spans="1:8">
      <c r="A67" s="118"/>
      <c r="B67" s="97" t="s">
        <v>1971</v>
      </c>
      <c r="C67" s="97"/>
      <c r="D67" s="107"/>
      <c r="E67" s="117">
        <v>400</v>
      </c>
      <c r="F67" s="117">
        <v>26</v>
      </c>
      <c r="G67" s="117" t="s">
        <v>1970</v>
      </c>
      <c r="H67" s="98"/>
    </row>
    <row r="68" spans="1:8">
      <c r="A68" s="118"/>
      <c r="B68" s="97" t="s">
        <v>1972</v>
      </c>
      <c r="C68" s="97"/>
      <c r="D68" s="107"/>
      <c r="E68" s="117" t="s">
        <v>1973</v>
      </c>
      <c r="F68" s="117" t="s">
        <v>1974</v>
      </c>
      <c r="G68" s="117" t="s">
        <v>1970</v>
      </c>
      <c r="H68" s="98"/>
    </row>
    <row r="69" spans="1:8">
      <c r="A69" s="118"/>
      <c r="B69" s="97" t="s">
        <v>1975</v>
      </c>
      <c r="C69" s="97"/>
      <c r="D69" s="107"/>
      <c r="E69" s="117">
        <v>403</v>
      </c>
      <c r="F69" s="117">
        <v>22</v>
      </c>
      <c r="G69" s="117" t="s">
        <v>47</v>
      </c>
      <c r="H69" s="98"/>
    </row>
    <row r="70" spans="1:8">
      <c r="A70" s="118"/>
      <c r="B70" s="97" t="s">
        <v>1976</v>
      </c>
      <c r="C70" s="97"/>
      <c r="D70" s="107"/>
      <c r="E70" s="117">
        <v>403</v>
      </c>
      <c r="F70" s="117">
        <v>21</v>
      </c>
      <c r="G70" s="117" t="s">
        <v>1977</v>
      </c>
      <c r="H70" s="98"/>
    </row>
    <row r="71" spans="1:8">
      <c r="A71" s="118"/>
      <c r="B71" s="97" t="s">
        <v>1978</v>
      </c>
      <c r="C71" s="97"/>
      <c r="D71" s="107"/>
      <c r="E71" s="117">
        <v>404</v>
      </c>
      <c r="F71" s="117" t="s">
        <v>1979</v>
      </c>
      <c r="G71" s="117" t="s">
        <v>47</v>
      </c>
      <c r="H71" s="98"/>
    </row>
    <row r="72" spans="1:8">
      <c r="A72" s="118"/>
      <c r="B72" s="97" t="s">
        <v>687</v>
      </c>
      <c r="C72" s="97"/>
      <c r="D72" s="107"/>
      <c r="E72" s="117">
        <v>405</v>
      </c>
      <c r="F72" s="117">
        <v>25</v>
      </c>
      <c r="G72" s="117" t="s">
        <v>688</v>
      </c>
      <c r="H72" s="98"/>
    </row>
    <row r="73" spans="1:8">
      <c r="A73" s="118"/>
      <c r="B73" s="132" t="s">
        <v>689</v>
      </c>
      <c r="C73" s="97"/>
      <c r="D73" s="107"/>
      <c r="E73" s="117">
        <v>405</v>
      </c>
      <c r="F73" s="117">
        <v>25</v>
      </c>
      <c r="G73" s="117" t="s">
        <v>47</v>
      </c>
      <c r="H73" s="98"/>
    </row>
    <row r="74" spans="1:8">
      <c r="A74" s="118"/>
      <c r="B74" s="97"/>
      <c r="C74" s="97"/>
      <c r="D74" s="107"/>
      <c r="E74" s="117"/>
      <c r="F74" s="117"/>
      <c r="G74" s="117"/>
      <c r="H74" s="98"/>
    </row>
    <row r="75" spans="1:8" ht="15.75">
      <c r="A75" s="118"/>
      <c r="B75" s="94" t="s">
        <v>690</v>
      </c>
      <c r="C75" s="130"/>
      <c r="D75" s="131"/>
      <c r="E75" s="117"/>
      <c r="F75" s="117"/>
      <c r="G75" s="117"/>
      <c r="H75" s="98"/>
    </row>
    <row r="76" spans="1:8" ht="15.75">
      <c r="A76" s="118"/>
      <c r="B76" s="119"/>
      <c r="C76" s="97"/>
      <c r="D76" s="107"/>
      <c r="E76" s="117"/>
      <c r="F76" s="117"/>
      <c r="G76" s="117"/>
      <c r="H76" s="98"/>
    </row>
    <row r="77" spans="1:8" ht="15.75">
      <c r="A77" s="118"/>
      <c r="B77" s="119"/>
      <c r="C77" s="97"/>
      <c r="D77" s="107"/>
      <c r="E77" s="117"/>
      <c r="F77" s="117"/>
      <c r="G77" s="117"/>
      <c r="H77" s="98"/>
    </row>
    <row r="78" spans="1:8" ht="15.75">
      <c r="A78" s="118"/>
      <c r="B78" s="119"/>
      <c r="C78" s="97"/>
      <c r="D78" s="107"/>
      <c r="E78" s="117"/>
      <c r="F78" s="117"/>
      <c r="G78" s="117"/>
      <c r="H78" s="98"/>
    </row>
    <row r="79" spans="1:8" ht="15.75">
      <c r="A79" s="118"/>
      <c r="B79" s="94" t="s">
        <v>691</v>
      </c>
      <c r="C79" s="130"/>
      <c r="D79" s="131"/>
      <c r="E79" s="117"/>
      <c r="F79" s="117"/>
      <c r="G79" s="117"/>
      <c r="H79" s="98"/>
    </row>
    <row r="80" spans="1:8" ht="15.75">
      <c r="A80" s="118"/>
      <c r="B80" s="119"/>
      <c r="C80" s="97"/>
      <c r="D80" s="107"/>
      <c r="E80" s="117"/>
      <c r="F80" s="117"/>
      <c r="G80" s="117"/>
      <c r="H80" s="98"/>
    </row>
    <row r="81" spans="1:8" ht="15.75">
      <c r="A81" s="118"/>
      <c r="B81" s="119"/>
      <c r="C81" s="97"/>
      <c r="D81" s="107"/>
      <c r="E81" s="117"/>
      <c r="F81" s="117"/>
      <c r="G81" s="117"/>
      <c r="H81" s="98"/>
    </row>
    <row r="82" spans="1:8" ht="15.75">
      <c r="A82" s="118"/>
      <c r="B82" s="119"/>
      <c r="C82" s="97"/>
      <c r="D82" s="107"/>
      <c r="E82" s="117"/>
      <c r="F82" s="117"/>
      <c r="G82" s="117"/>
      <c r="H82" s="98"/>
    </row>
    <row r="83" spans="1:8">
      <c r="A83" s="118"/>
      <c r="B83" s="122" t="s">
        <v>1354</v>
      </c>
      <c r="C83" s="97"/>
      <c r="D83" s="107"/>
      <c r="E83" s="117"/>
      <c r="F83" s="117"/>
      <c r="G83" s="117"/>
      <c r="H83" s="98"/>
    </row>
    <row r="84" spans="1:8">
      <c r="A84" s="118"/>
      <c r="B84" s="122" t="s">
        <v>1355</v>
      </c>
      <c r="C84" s="97"/>
      <c r="D84" s="107"/>
      <c r="E84" s="117"/>
      <c r="F84" s="117"/>
      <c r="G84" s="117"/>
      <c r="H84" s="98"/>
    </row>
    <row r="85" spans="1:8">
      <c r="A85" s="118"/>
      <c r="B85" s="122" t="s">
        <v>381</v>
      </c>
      <c r="C85" s="97"/>
      <c r="D85" s="107"/>
      <c r="E85" s="117"/>
      <c r="F85" s="117"/>
      <c r="G85" s="117"/>
      <c r="H85" s="98"/>
    </row>
    <row r="86" spans="1:8" ht="15.75">
      <c r="A86" s="118"/>
      <c r="B86" s="119"/>
      <c r="C86" s="97"/>
      <c r="D86" s="107"/>
      <c r="E86" s="117"/>
      <c r="F86" s="117"/>
      <c r="G86" s="117"/>
      <c r="H86" s="98"/>
    </row>
    <row r="87" spans="1:8" ht="15.75">
      <c r="A87" s="118"/>
      <c r="B87" s="119"/>
      <c r="C87" s="97"/>
      <c r="D87" s="107"/>
      <c r="E87" s="117"/>
      <c r="F87" s="117"/>
      <c r="G87" s="117"/>
      <c r="H87" s="98"/>
    </row>
    <row r="88" spans="1:8" ht="15.75">
      <c r="A88" s="118"/>
      <c r="B88" s="119"/>
      <c r="C88" s="97"/>
      <c r="D88" s="107"/>
      <c r="E88" s="117"/>
      <c r="F88" s="117"/>
      <c r="G88" s="117"/>
      <c r="H88" s="98"/>
    </row>
    <row r="89" spans="1:8" ht="15.75">
      <c r="A89" s="118"/>
      <c r="B89" s="119"/>
      <c r="C89" s="97"/>
      <c r="D89" s="107"/>
      <c r="E89" s="117"/>
      <c r="F89" s="117"/>
      <c r="G89" s="117"/>
      <c r="H89" s="98"/>
    </row>
    <row r="90" spans="1:8" ht="15.75">
      <c r="A90" s="118"/>
      <c r="B90" s="119"/>
      <c r="C90" s="97"/>
      <c r="D90" s="107"/>
      <c r="E90" s="117"/>
      <c r="F90" s="117"/>
      <c r="G90" s="117"/>
      <c r="H90" s="98"/>
    </row>
    <row r="91" spans="1:8" ht="15.75">
      <c r="A91" s="118"/>
      <c r="B91" s="119"/>
      <c r="C91" s="97"/>
      <c r="D91" s="107"/>
      <c r="E91" s="117"/>
      <c r="F91" s="117"/>
      <c r="G91" s="117"/>
      <c r="H91" s="98"/>
    </row>
    <row r="92" spans="1:8" ht="15.75">
      <c r="A92" s="118"/>
      <c r="B92" s="119"/>
      <c r="C92" s="97"/>
      <c r="D92" s="107"/>
      <c r="E92" s="117"/>
      <c r="F92" s="117"/>
      <c r="G92" s="117"/>
      <c r="H92" s="98"/>
    </row>
    <row r="93" spans="1:8" ht="15.75">
      <c r="A93" s="118"/>
      <c r="B93" s="119"/>
      <c r="C93" s="97"/>
      <c r="D93" s="107"/>
      <c r="E93" s="117"/>
      <c r="F93" s="117"/>
      <c r="G93" s="117"/>
      <c r="H93" s="98"/>
    </row>
    <row r="94" spans="1:8" ht="15.75">
      <c r="A94" s="118"/>
      <c r="B94" s="119"/>
      <c r="C94" s="97"/>
      <c r="D94" s="107"/>
      <c r="E94" s="117"/>
      <c r="F94" s="117"/>
      <c r="G94" s="117"/>
      <c r="H94" s="98"/>
    </row>
    <row r="95" spans="1:8" ht="15.75">
      <c r="A95" s="118"/>
      <c r="B95" s="119"/>
      <c r="C95" s="97"/>
      <c r="D95" s="107"/>
      <c r="E95" s="117"/>
      <c r="F95" s="117"/>
      <c r="G95" s="117"/>
      <c r="H95" s="98"/>
    </row>
    <row r="96" spans="1:8" ht="15.75">
      <c r="A96" s="118"/>
      <c r="B96" s="119"/>
      <c r="C96" s="97"/>
      <c r="D96" s="107"/>
      <c r="E96" s="117"/>
      <c r="F96" s="117"/>
      <c r="G96" s="117"/>
      <c r="H96" s="98"/>
    </row>
    <row r="97" spans="1:8" ht="15.75">
      <c r="A97" s="118"/>
      <c r="B97" s="119"/>
      <c r="C97" s="97"/>
      <c r="D97" s="107"/>
      <c r="E97" s="117"/>
      <c r="F97" s="117"/>
      <c r="G97" s="117"/>
      <c r="H97" s="98"/>
    </row>
    <row r="98" spans="1:8" ht="15.75">
      <c r="A98" s="118"/>
      <c r="B98" s="119"/>
      <c r="C98" s="97"/>
      <c r="D98" s="107"/>
      <c r="E98" s="117"/>
      <c r="F98" s="117"/>
      <c r="G98" s="117"/>
      <c r="H98" s="98"/>
    </row>
    <row r="99" spans="1:8" ht="15.75">
      <c r="A99" s="118"/>
      <c r="B99" s="119"/>
      <c r="C99" s="97"/>
      <c r="D99" s="107"/>
      <c r="E99" s="117"/>
      <c r="F99" s="117"/>
      <c r="G99" s="117"/>
      <c r="H99" s="98"/>
    </row>
    <row r="100" spans="1:8" ht="15.75">
      <c r="A100" s="118"/>
      <c r="B100" s="119"/>
      <c r="C100" s="97"/>
      <c r="D100" s="107"/>
      <c r="E100" s="117"/>
      <c r="F100" s="117"/>
      <c r="G100" s="117"/>
      <c r="H100" s="98"/>
    </row>
    <row r="101" spans="1:8" ht="15.75">
      <c r="A101" s="118"/>
      <c r="B101" s="119"/>
      <c r="C101" s="97"/>
      <c r="D101" s="107"/>
      <c r="E101" s="117"/>
      <c r="F101" s="117"/>
      <c r="G101" s="117"/>
      <c r="H101" s="98"/>
    </row>
    <row r="102" spans="1:8" ht="15.75">
      <c r="A102" s="118"/>
      <c r="B102" s="119"/>
      <c r="C102" s="97"/>
      <c r="D102" s="107"/>
      <c r="E102" s="117"/>
      <c r="F102" s="117"/>
      <c r="G102" s="117"/>
      <c r="H102" s="98"/>
    </row>
    <row r="103" spans="1:8">
      <c r="A103" s="118"/>
      <c r="B103" s="122" t="s">
        <v>1356</v>
      </c>
      <c r="C103" s="97"/>
      <c r="D103" s="107"/>
      <c r="E103" s="117"/>
      <c r="F103" s="117"/>
      <c r="G103" s="117"/>
      <c r="H103" s="98"/>
    </row>
    <row r="104" spans="1:8">
      <c r="A104" s="118"/>
      <c r="B104" s="122" t="s">
        <v>1357</v>
      </c>
      <c r="C104" s="97"/>
      <c r="D104" s="107"/>
      <c r="E104" s="117"/>
      <c r="F104" s="117"/>
      <c r="G104" s="117"/>
      <c r="H104" s="98"/>
    </row>
    <row r="105" spans="1:8" ht="15.75">
      <c r="A105" s="118"/>
      <c r="B105" s="119"/>
      <c r="C105" s="97"/>
      <c r="D105" s="107"/>
      <c r="E105" s="117"/>
      <c r="F105" s="117"/>
      <c r="G105" s="117"/>
      <c r="H105" s="98"/>
    </row>
    <row r="106" spans="1:8">
      <c r="A106" s="118"/>
      <c r="C106" s="130"/>
      <c r="D106" s="131"/>
      <c r="E106" s="117"/>
      <c r="F106" s="117"/>
      <c r="G106" s="117"/>
      <c r="H106" s="98"/>
    </row>
    <row r="107" spans="1:8" ht="15.75" thickBot="1">
      <c r="A107" s="123"/>
      <c r="B107" s="124"/>
      <c r="C107" s="124"/>
      <c r="D107" s="125"/>
      <c r="E107" s="133"/>
      <c r="F107" s="133"/>
      <c r="G107" s="133"/>
      <c r="H107" s="127"/>
    </row>
    <row r="108" spans="1:8">
      <c r="A108" s="97"/>
      <c r="B108" s="97"/>
      <c r="C108" s="97"/>
      <c r="D108" s="97"/>
      <c r="E108" s="97"/>
      <c r="F108" s="97"/>
      <c r="G108" s="97"/>
      <c r="H108" s="97"/>
    </row>
    <row r="109" spans="1:8">
      <c r="A109" s="97"/>
      <c r="B109" s="97"/>
      <c r="C109" s="97"/>
      <c r="D109" s="97"/>
      <c r="E109" s="97"/>
      <c r="F109" s="97"/>
      <c r="G109" s="97"/>
      <c r="H109" s="97"/>
    </row>
    <row r="110" spans="1:8">
      <c r="A110" s="97"/>
      <c r="B110" s="97"/>
      <c r="C110" s="97"/>
      <c r="D110" s="97"/>
      <c r="E110" s="97"/>
      <c r="F110" s="97"/>
      <c r="G110" s="97"/>
      <c r="H110" s="97"/>
    </row>
    <row r="111" spans="1:8">
      <c r="A111" s="97"/>
      <c r="B111" s="97"/>
      <c r="C111" s="97"/>
      <c r="D111" s="97"/>
      <c r="E111" s="97"/>
      <c r="F111" s="97"/>
      <c r="G111" s="97"/>
      <c r="H111" s="97"/>
    </row>
    <row r="112" spans="1:8">
      <c r="A112" s="97"/>
      <c r="B112" s="97"/>
      <c r="C112" s="97"/>
      <c r="D112" s="97"/>
      <c r="E112" s="97"/>
      <c r="F112" s="97"/>
      <c r="G112" s="97"/>
      <c r="H112" s="97"/>
    </row>
    <row r="113" spans="1:8">
      <c r="A113" s="97"/>
      <c r="B113" s="97"/>
      <c r="C113" s="97"/>
      <c r="D113" s="97"/>
      <c r="E113" s="97"/>
      <c r="F113" s="97"/>
      <c r="G113" s="97"/>
      <c r="H113" s="97"/>
    </row>
    <row r="114" spans="1:8">
      <c r="A114" s="97"/>
      <c r="B114" s="97"/>
      <c r="C114" s="97"/>
      <c r="D114" s="97"/>
      <c r="E114" s="130"/>
      <c r="F114" s="130"/>
      <c r="G114" s="130"/>
      <c r="H114" s="130"/>
    </row>
    <row r="115" spans="1:8">
      <c r="A115" s="97"/>
      <c r="B115" s="97"/>
      <c r="C115" s="97"/>
      <c r="D115" s="97"/>
      <c r="E115" s="97"/>
      <c r="F115" s="97"/>
      <c r="G115" s="97"/>
      <c r="H115" s="97"/>
    </row>
    <row r="116" spans="1:8">
      <c r="A116" s="97"/>
      <c r="B116" s="97"/>
      <c r="C116" s="97"/>
      <c r="D116" s="97"/>
      <c r="E116" s="97"/>
      <c r="F116" s="97"/>
      <c r="G116" s="97"/>
      <c r="H116" s="97"/>
    </row>
    <row r="117" spans="1:8">
      <c r="A117" s="97"/>
      <c r="B117" s="97"/>
      <c r="C117" s="97"/>
      <c r="D117" s="97"/>
      <c r="E117" s="97"/>
      <c r="F117" s="97"/>
      <c r="G117" s="97"/>
      <c r="H117" s="97"/>
    </row>
    <row r="118" spans="1:8">
      <c r="A118" s="97"/>
      <c r="B118" s="97"/>
      <c r="C118" s="97"/>
      <c r="D118" s="97"/>
      <c r="E118" s="97"/>
      <c r="F118" s="97"/>
      <c r="G118" s="97"/>
      <c r="H118" s="97"/>
    </row>
    <row r="119" spans="1:8">
      <c r="A119" s="97"/>
      <c r="B119" s="97"/>
      <c r="C119" s="97"/>
      <c r="D119" s="97"/>
      <c r="E119" s="97"/>
      <c r="F119" s="97"/>
      <c r="G119" s="97"/>
      <c r="H119" s="97"/>
    </row>
    <row r="120" spans="1:8">
      <c r="A120" s="97"/>
      <c r="B120" s="97"/>
      <c r="C120" s="97"/>
      <c r="D120" s="97"/>
      <c r="E120" s="97"/>
      <c r="F120" s="97"/>
      <c r="G120" s="97"/>
      <c r="H120" s="97"/>
    </row>
    <row r="121" spans="1:8">
      <c r="A121" s="97"/>
      <c r="B121" s="97"/>
      <c r="C121" s="97"/>
      <c r="D121" s="97"/>
      <c r="E121" s="97"/>
      <c r="F121" s="97"/>
      <c r="G121" s="97"/>
      <c r="H121" s="97"/>
    </row>
    <row r="122" spans="1:8">
      <c r="A122" s="97"/>
      <c r="B122" s="97"/>
      <c r="C122" s="97"/>
      <c r="D122" s="97"/>
      <c r="E122" s="97"/>
      <c r="F122" s="97"/>
      <c r="G122" s="97"/>
      <c r="H122" s="97"/>
    </row>
    <row r="123" spans="1:8">
      <c r="A123" s="97"/>
      <c r="B123" s="97"/>
      <c r="C123" s="97"/>
      <c r="D123" s="97"/>
      <c r="E123" s="97"/>
      <c r="F123" s="97"/>
      <c r="G123" s="97"/>
      <c r="H123" s="97"/>
    </row>
    <row r="124" spans="1:8">
      <c r="A124" s="97"/>
      <c r="B124" s="97"/>
      <c r="C124" s="97"/>
      <c r="D124" s="97"/>
      <c r="E124" s="97"/>
      <c r="F124" s="97"/>
      <c r="G124" s="97"/>
      <c r="H124" s="97"/>
    </row>
    <row r="125" spans="1:8">
      <c r="A125" s="97"/>
      <c r="B125" s="97"/>
      <c r="C125" s="97"/>
      <c r="D125" s="97"/>
      <c r="E125" s="97"/>
      <c r="F125" s="97"/>
      <c r="G125" s="97"/>
      <c r="H125" s="97"/>
    </row>
    <row r="126" spans="1:8">
      <c r="A126" s="97"/>
      <c r="B126" s="97"/>
      <c r="C126" s="97"/>
      <c r="D126" s="97"/>
      <c r="E126" s="97"/>
      <c r="F126" s="97"/>
      <c r="G126" s="97"/>
      <c r="H126" s="97"/>
    </row>
    <row r="127" spans="1:8">
      <c r="A127" s="97"/>
      <c r="B127" s="97"/>
      <c r="C127" s="97"/>
      <c r="D127" s="97"/>
      <c r="E127" s="97"/>
      <c r="F127" s="97"/>
      <c r="G127" s="97"/>
      <c r="H127" s="97"/>
    </row>
    <row r="128" spans="1:8">
      <c r="A128" s="97"/>
      <c r="B128" s="97"/>
      <c r="C128" s="97"/>
      <c r="D128" s="97"/>
      <c r="E128" s="97"/>
      <c r="F128" s="97"/>
      <c r="G128" s="97"/>
      <c r="H128" s="97"/>
    </row>
    <row r="129" spans="1:8">
      <c r="A129" s="97"/>
      <c r="B129" s="97"/>
      <c r="C129" s="97"/>
      <c r="D129" s="97"/>
      <c r="E129" s="97"/>
      <c r="F129" s="97"/>
      <c r="G129" s="97"/>
      <c r="H129" s="97"/>
    </row>
    <row r="130" spans="1:8">
      <c r="A130" s="97"/>
      <c r="B130" s="97"/>
      <c r="C130" s="97"/>
      <c r="D130" s="97"/>
      <c r="E130" s="97"/>
      <c r="F130" s="97"/>
      <c r="G130" s="97"/>
      <c r="H130" s="97"/>
    </row>
    <row r="131" spans="1:8">
      <c r="A131" s="97"/>
      <c r="B131" s="97"/>
      <c r="C131" s="97"/>
      <c r="D131" s="97"/>
      <c r="E131" s="97"/>
      <c r="F131" s="97"/>
      <c r="G131" s="97"/>
      <c r="H131" s="97"/>
    </row>
    <row r="132" spans="1:8">
      <c r="A132" s="97"/>
      <c r="B132" s="97"/>
      <c r="C132" s="97"/>
      <c r="D132" s="97"/>
      <c r="E132" s="97"/>
      <c r="F132" s="97"/>
      <c r="G132" s="97"/>
      <c r="H132" s="97"/>
    </row>
    <row r="133" spans="1:8">
      <c r="A133" s="97"/>
      <c r="B133" s="97"/>
      <c r="C133" s="97"/>
      <c r="D133" s="97"/>
      <c r="E133" s="97"/>
      <c r="F133" s="97"/>
      <c r="G133" s="97"/>
      <c r="H133" s="97"/>
    </row>
    <row r="134" spans="1:8">
      <c r="A134" s="97"/>
      <c r="B134" s="97"/>
      <c r="C134" s="97"/>
      <c r="D134" s="97"/>
      <c r="E134" s="97"/>
      <c r="F134" s="97"/>
      <c r="G134" s="97"/>
      <c r="H134" s="97"/>
    </row>
    <row r="135" spans="1:8">
      <c r="A135" s="97"/>
      <c r="B135" s="97"/>
      <c r="C135" s="97"/>
      <c r="D135" s="97"/>
      <c r="E135" s="97"/>
      <c r="F135" s="97"/>
      <c r="G135" s="97"/>
      <c r="H135" s="97"/>
    </row>
    <row r="136" spans="1:8">
      <c r="A136" s="97"/>
      <c r="B136" s="97"/>
      <c r="C136" s="97"/>
      <c r="D136" s="97"/>
      <c r="E136" s="97"/>
      <c r="F136" s="97"/>
      <c r="G136" s="97"/>
      <c r="H136" s="97"/>
    </row>
    <row r="137" spans="1:8">
      <c r="A137" s="97"/>
      <c r="B137" s="97"/>
      <c r="C137" s="97"/>
      <c r="D137" s="97"/>
      <c r="E137" s="97"/>
      <c r="F137" s="97"/>
      <c r="G137" s="97"/>
      <c r="H137" s="97"/>
    </row>
    <row r="138" spans="1:8">
      <c r="A138" s="97"/>
      <c r="B138" s="97"/>
      <c r="C138" s="97"/>
      <c r="D138" s="97"/>
      <c r="E138" s="97"/>
      <c r="F138" s="97"/>
      <c r="G138" s="97"/>
      <c r="H138" s="97"/>
    </row>
    <row r="139" spans="1:8">
      <c r="A139" s="97"/>
      <c r="B139" s="97"/>
      <c r="C139" s="97"/>
      <c r="D139" s="97"/>
      <c r="E139" s="97"/>
      <c r="F139" s="97"/>
      <c r="G139" s="97"/>
      <c r="H139" s="97"/>
    </row>
    <row r="140" spans="1:8">
      <c r="A140" s="97"/>
      <c r="B140" s="97"/>
      <c r="C140" s="97"/>
      <c r="D140" s="97"/>
      <c r="E140" s="97"/>
      <c r="F140" s="97"/>
      <c r="G140" s="97"/>
      <c r="H140" s="97"/>
    </row>
    <row r="141" spans="1:8">
      <c r="A141" s="97"/>
      <c r="B141" s="97"/>
      <c r="C141" s="97"/>
      <c r="D141" s="97"/>
      <c r="E141" s="97"/>
      <c r="F141" s="97"/>
      <c r="G141" s="97"/>
      <c r="H141" s="97"/>
    </row>
    <row r="142" spans="1:8">
      <c r="A142" s="97"/>
      <c r="B142" s="97"/>
      <c r="C142" s="97"/>
      <c r="D142" s="97"/>
      <c r="E142" s="97"/>
      <c r="F142" s="97"/>
      <c r="G142" s="97"/>
      <c r="H142" s="97"/>
    </row>
    <row r="143" spans="1:8">
      <c r="A143" s="97"/>
      <c r="B143" s="97"/>
      <c r="C143" s="97"/>
      <c r="D143" s="97"/>
      <c r="E143" s="97"/>
      <c r="F143" s="97"/>
      <c r="G143" s="97"/>
      <c r="H143" s="97"/>
    </row>
    <row r="144" spans="1:8">
      <c r="A144" s="97"/>
      <c r="B144" s="97"/>
      <c r="C144" s="97"/>
      <c r="D144" s="97"/>
      <c r="E144" s="97"/>
      <c r="F144" s="97"/>
      <c r="G144" s="97"/>
      <c r="H144" s="97"/>
    </row>
    <row r="145" spans="1:8">
      <c r="A145" s="97"/>
      <c r="B145" s="97"/>
      <c r="C145" s="97"/>
      <c r="D145" s="97"/>
      <c r="E145" s="97"/>
      <c r="F145" s="97"/>
      <c r="G145" s="97"/>
      <c r="H145" s="97"/>
    </row>
    <row r="146" spans="1:8">
      <c r="A146" s="97"/>
      <c r="B146" s="97"/>
      <c r="C146" s="97"/>
      <c r="D146" s="97"/>
      <c r="E146" s="97"/>
      <c r="F146" s="97"/>
      <c r="G146" s="97"/>
      <c r="H146" s="97"/>
    </row>
    <row r="147" spans="1:8">
      <c r="A147" s="97"/>
      <c r="B147" s="97"/>
      <c r="C147" s="97"/>
      <c r="D147" s="97"/>
      <c r="E147" s="97"/>
      <c r="F147" s="97"/>
      <c r="G147" s="97"/>
      <c r="H147" s="97"/>
    </row>
    <row r="148" spans="1:8">
      <c r="A148" s="97"/>
      <c r="B148" s="97"/>
      <c r="C148" s="97"/>
      <c r="D148" s="97"/>
      <c r="E148" s="97"/>
      <c r="F148" s="97"/>
      <c r="G148" s="97"/>
      <c r="H148" s="97"/>
    </row>
    <row r="149" spans="1:8">
      <c r="A149" s="97"/>
      <c r="B149" s="97"/>
      <c r="C149" s="97"/>
      <c r="D149" s="97"/>
      <c r="E149" s="97"/>
      <c r="F149" s="97"/>
      <c r="G149" s="97"/>
      <c r="H149" s="97"/>
    </row>
    <row r="150" spans="1:8">
      <c r="A150" s="97"/>
      <c r="B150" s="97"/>
      <c r="C150" s="97"/>
      <c r="D150" s="97"/>
      <c r="E150" s="97"/>
      <c r="F150" s="97"/>
      <c r="G150" s="97"/>
      <c r="H150" s="97"/>
    </row>
    <row r="151" spans="1:8">
      <c r="A151" s="97"/>
      <c r="B151" s="97"/>
      <c r="C151" s="97"/>
      <c r="D151" s="97"/>
      <c r="E151" s="97"/>
      <c r="F151" s="97"/>
      <c r="G151" s="97"/>
      <c r="H151" s="97"/>
    </row>
    <row r="152" spans="1:8">
      <c r="A152" s="97"/>
      <c r="B152" s="97"/>
      <c r="C152" s="97"/>
      <c r="D152" s="97"/>
      <c r="E152" s="97"/>
      <c r="F152" s="97"/>
      <c r="G152" s="97"/>
      <c r="H152" s="97"/>
    </row>
    <row r="153" spans="1:8">
      <c r="A153" s="97"/>
      <c r="B153" s="97"/>
      <c r="C153" s="97"/>
      <c r="D153" s="97"/>
      <c r="E153" s="97"/>
      <c r="F153" s="97"/>
      <c r="G153" s="97"/>
      <c r="H153" s="97"/>
    </row>
    <row r="154" spans="1:8">
      <c r="A154" s="97"/>
      <c r="B154" s="97"/>
      <c r="C154" s="97"/>
      <c r="D154" s="97"/>
      <c r="E154" s="97"/>
      <c r="F154" s="97"/>
      <c r="G154" s="97"/>
      <c r="H154" s="97"/>
    </row>
    <row r="155" spans="1:8">
      <c r="A155" s="97"/>
      <c r="B155" s="97"/>
      <c r="C155" s="97"/>
      <c r="D155" s="97"/>
      <c r="E155" s="97"/>
      <c r="F155" s="97"/>
      <c r="G155" s="97"/>
      <c r="H155" s="97"/>
    </row>
    <row r="156" spans="1:8">
      <c r="A156" s="97"/>
      <c r="B156" s="97"/>
      <c r="C156" s="97"/>
      <c r="D156" s="97"/>
      <c r="E156" s="97"/>
      <c r="F156" s="97"/>
      <c r="G156" s="97"/>
      <c r="H156" s="97"/>
    </row>
  </sheetData>
  <phoneticPr fontId="43" type="noConversion"/>
  <printOptions horizontalCentered="1" verticalCentered="1"/>
  <pageMargins left="0.5" right="0.5" top="0.5" bottom="0.5" header="0.5" footer="0.5"/>
  <pageSetup scale="81" orientation="portrait" r:id="rId1"/>
  <headerFooter alignWithMargins="0"/>
  <rowBreaks count="1" manualBreakCount="1">
    <brk id="52" max="65535" man="1"/>
  </rowBreaks>
</worksheet>
</file>

<file path=xl/worksheets/sheet7.xml><?xml version="1.0" encoding="utf-8"?>
<worksheet xmlns="http://schemas.openxmlformats.org/spreadsheetml/2006/main" xmlns:r="http://schemas.openxmlformats.org/officeDocument/2006/relationships">
  <sheetPr transitionEvaluation="1">
    <tabColor rgb="FFFFFF00"/>
    <pageSetUpPr fitToPage="1"/>
  </sheetPr>
  <dimension ref="A1:H58"/>
  <sheetViews>
    <sheetView workbookViewId="0"/>
  </sheetViews>
  <sheetFormatPr defaultColWidth="11.44140625" defaultRowHeight="15"/>
  <cols>
    <col min="1" max="1" width="2.77734375" customWidth="1"/>
    <col min="2" max="2" width="33.77734375" customWidth="1"/>
    <col min="3" max="3" width="3.77734375" customWidth="1"/>
    <col min="4" max="4" width="2.77734375" customWidth="1"/>
    <col min="5" max="5" width="1.77734375" customWidth="1"/>
    <col min="6" max="6" width="13.77734375" customWidth="1"/>
    <col min="7" max="8" width="15.77734375" customWidth="1"/>
  </cols>
  <sheetData>
    <row r="1" spans="1:8" ht="15.75" thickBot="1">
      <c r="A1" t="s">
        <v>381</v>
      </c>
      <c r="B1" s="97" t="str">
        <f>'Read Me First'!D50</f>
        <v>Village of Fairport</v>
      </c>
      <c r="C1" s="89" t="s">
        <v>381</v>
      </c>
      <c r="D1" s="89" t="s">
        <v>381</v>
      </c>
      <c r="E1" s="89" t="s">
        <v>381</v>
      </c>
      <c r="F1" s="89" t="s">
        <v>381</v>
      </c>
      <c r="G1" s="130" t="str">
        <f>'Read Me First'!C52</f>
        <v>Year Ended 5/31/2014</v>
      </c>
      <c r="H1" s="134"/>
    </row>
    <row r="2" spans="1:8">
      <c r="A2" s="90"/>
      <c r="B2" s="91"/>
      <c r="C2" s="91"/>
      <c r="D2" s="91"/>
      <c r="E2" s="91"/>
      <c r="F2" s="91"/>
      <c r="G2" s="91"/>
      <c r="H2" s="92"/>
    </row>
    <row r="3" spans="1:8" ht="15.75">
      <c r="A3" s="135" t="s">
        <v>1358</v>
      </c>
      <c r="B3" s="136"/>
      <c r="C3" s="136"/>
      <c r="D3" s="136"/>
      <c r="E3" s="136"/>
      <c r="F3" s="136"/>
      <c r="G3" s="136"/>
      <c r="H3" s="137"/>
    </row>
    <row r="4" spans="1:8">
      <c r="A4" s="138"/>
      <c r="B4" s="139"/>
      <c r="C4" s="139"/>
      <c r="D4" s="139"/>
      <c r="E4" s="139"/>
      <c r="F4" s="139"/>
      <c r="G4" s="139"/>
      <c r="H4" s="140"/>
    </row>
    <row r="5" spans="1:8">
      <c r="A5" s="93"/>
      <c r="B5" s="141" t="s">
        <v>1359</v>
      </c>
      <c r="C5" s="136"/>
      <c r="D5" s="136"/>
      <c r="E5" s="136"/>
      <c r="F5" s="136"/>
      <c r="G5" s="136"/>
      <c r="H5" s="137"/>
    </row>
    <row r="6" spans="1:8">
      <c r="A6" s="93"/>
      <c r="B6" s="136"/>
      <c r="C6" s="136"/>
      <c r="D6" s="136"/>
      <c r="E6" s="136"/>
      <c r="F6" s="136"/>
      <c r="G6" s="136"/>
      <c r="H6" s="137"/>
    </row>
    <row r="7" spans="1:8">
      <c r="A7" s="93"/>
      <c r="B7" s="136" t="s">
        <v>1860</v>
      </c>
      <c r="C7" s="136"/>
      <c r="D7" s="136"/>
      <c r="E7" s="136"/>
      <c r="F7" s="136"/>
      <c r="G7" s="136"/>
      <c r="H7" s="137"/>
    </row>
    <row r="8" spans="1:8">
      <c r="A8" s="142"/>
      <c r="B8" s="139"/>
      <c r="C8" s="139"/>
      <c r="D8" s="139"/>
      <c r="E8" s="139"/>
      <c r="F8" s="139"/>
      <c r="G8" s="139"/>
      <c r="H8" s="140"/>
    </row>
    <row r="9" spans="1:8">
      <c r="A9" s="93"/>
      <c r="B9" s="141" t="s">
        <v>1360</v>
      </c>
      <c r="C9" s="136"/>
      <c r="D9" s="136"/>
      <c r="E9" s="136"/>
      <c r="F9" s="136"/>
      <c r="G9" s="136"/>
      <c r="H9" s="137"/>
    </row>
    <row r="10" spans="1:8">
      <c r="A10" s="93"/>
      <c r="C10" s="136"/>
      <c r="D10" s="136"/>
      <c r="E10" s="136"/>
      <c r="F10" s="136"/>
      <c r="G10" s="136"/>
      <c r="H10" s="137"/>
    </row>
    <row r="11" spans="1:8">
      <c r="A11" s="93"/>
      <c r="B11" s="141" t="s">
        <v>1361</v>
      </c>
      <c r="C11" s="136" t="s">
        <v>1861</v>
      </c>
      <c r="D11" s="136"/>
      <c r="E11" s="136"/>
      <c r="F11" s="136"/>
      <c r="G11" s="136"/>
      <c r="H11" s="137"/>
    </row>
    <row r="12" spans="1:8">
      <c r="A12" s="93"/>
      <c r="B12" s="141" t="s">
        <v>1362</v>
      </c>
      <c r="C12" s="136" t="s">
        <v>1861</v>
      </c>
      <c r="D12" s="136"/>
      <c r="E12" s="136"/>
      <c r="F12" s="136"/>
      <c r="G12" s="136"/>
      <c r="H12" s="137"/>
    </row>
    <row r="13" spans="1:8">
      <c r="A13" s="93"/>
      <c r="B13" s="136"/>
      <c r="C13" s="136"/>
      <c r="D13" s="136"/>
      <c r="E13" s="136"/>
      <c r="F13" s="136"/>
      <c r="G13" s="136"/>
      <c r="H13" s="137"/>
    </row>
    <row r="14" spans="1:8">
      <c r="A14" s="93"/>
      <c r="B14" s="136"/>
      <c r="C14" s="136"/>
      <c r="D14" s="136"/>
      <c r="E14" s="136"/>
      <c r="F14" s="136"/>
      <c r="G14" s="136"/>
      <c r="H14" s="137"/>
    </row>
    <row r="15" spans="1:8">
      <c r="A15" s="142"/>
      <c r="B15" s="139"/>
      <c r="C15" s="139"/>
      <c r="D15" s="139"/>
      <c r="E15" s="139"/>
      <c r="F15" s="139"/>
      <c r="G15" s="139"/>
      <c r="H15" s="140"/>
    </row>
    <row r="16" spans="1:8">
      <c r="A16" s="93"/>
      <c r="B16" s="141" t="s">
        <v>1363</v>
      </c>
      <c r="C16" s="136"/>
      <c r="D16" s="136"/>
      <c r="E16" s="136"/>
      <c r="F16" s="136"/>
      <c r="G16" s="136"/>
      <c r="H16" s="137"/>
    </row>
    <row r="17" spans="1:8">
      <c r="A17" s="93"/>
      <c r="B17" s="141" t="s">
        <v>1364</v>
      </c>
      <c r="C17" s="136"/>
      <c r="D17" s="136"/>
      <c r="E17" s="136"/>
      <c r="F17" s="136"/>
      <c r="G17" s="136"/>
      <c r="H17" s="137"/>
    </row>
    <row r="18" spans="1:8">
      <c r="A18" s="93"/>
      <c r="B18" s="136"/>
      <c r="C18" s="136"/>
      <c r="D18" s="136"/>
      <c r="E18" s="136"/>
      <c r="F18" s="136"/>
      <c r="G18" s="136"/>
      <c r="H18" s="137"/>
    </row>
    <row r="19" spans="1:8">
      <c r="A19" s="93"/>
      <c r="B19" s="136" t="s">
        <v>1862</v>
      </c>
      <c r="C19" s="136"/>
      <c r="D19" s="136"/>
      <c r="E19" s="136"/>
      <c r="F19" s="136"/>
      <c r="G19" s="136"/>
      <c r="H19" s="137"/>
    </row>
    <row r="20" spans="1:8">
      <c r="A20" s="142"/>
      <c r="B20" s="139"/>
      <c r="C20" s="139"/>
      <c r="D20" s="139"/>
      <c r="E20" s="139"/>
      <c r="F20" s="139"/>
      <c r="G20" s="139"/>
      <c r="H20" s="140"/>
    </row>
    <row r="21" spans="1:8">
      <c r="A21" s="93"/>
      <c r="B21" s="141" t="s">
        <v>1431</v>
      </c>
      <c r="C21" s="136"/>
      <c r="D21" s="136"/>
      <c r="E21" s="136"/>
      <c r="F21" s="136"/>
      <c r="G21" s="136"/>
      <c r="H21" s="137"/>
    </row>
    <row r="22" spans="1:8">
      <c r="A22" s="93"/>
      <c r="C22" s="136"/>
      <c r="D22" s="136"/>
      <c r="E22" s="136"/>
      <c r="F22" s="136"/>
      <c r="G22" s="136"/>
      <c r="H22" s="137"/>
    </row>
    <row r="23" spans="1:8">
      <c r="A23" s="93"/>
      <c r="B23" s="141" t="s">
        <v>1361</v>
      </c>
      <c r="C23" s="1216">
        <v>398</v>
      </c>
      <c r="D23" s="136"/>
      <c r="E23" s="136"/>
      <c r="F23" s="136"/>
      <c r="G23" s="136"/>
      <c r="H23" s="137"/>
    </row>
    <row r="24" spans="1:8">
      <c r="A24" s="93"/>
      <c r="B24" s="141" t="s">
        <v>1362</v>
      </c>
      <c r="C24" s="1216">
        <v>398</v>
      </c>
      <c r="D24" s="136"/>
      <c r="E24" s="136"/>
      <c r="F24" s="136"/>
      <c r="G24" s="136"/>
      <c r="H24" s="137"/>
    </row>
    <row r="25" spans="1:8">
      <c r="A25" s="93"/>
      <c r="B25" s="136"/>
      <c r="C25" s="136"/>
      <c r="D25" s="136"/>
      <c r="E25" s="136"/>
      <c r="F25" s="136"/>
      <c r="G25" s="136"/>
      <c r="H25" s="137"/>
    </row>
    <row r="26" spans="1:8">
      <c r="A26" s="142"/>
      <c r="B26" s="139"/>
      <c r="C26" s="139"/>
      <c r="D26" s="139"/>
      <c r="E26" s="139"/>
      <c r="F26" s="139"/>
      <c r="G26" s="139"/>
      <c r="H26" s="140"/>
    </row>
    <row r="27" spans="1:8">
      <c r="A27" s="93"/>
      <c r="B27" s="141" t="s">
        <v>150</v>
      </c>
      <c r="C27" s="136"/>
      <c r="D27" s="136"/>
      <c r="E27" s="136"/>
      <c r="F27" s="136"/>
      <c r="G27" s="136"/>
      <c r="H27" s="137"/>
    </row>
    <row r="28" spans="1:8">
      <c r="A28" s="93"/>
      <c r="B28" s="141" t="s">
        <v>151</v>
      </c>
      <c r="C28" s="136"/>
      <c r="D28" s="136"/>
      <c r="E28" s="136"/>
      <c r="F28" s="136"/>
      <c r="G28" s="136"/>
      <c r="H28" s="137"/>
    </row>
    <row r="29" spans="1:8">
      <c r="A29" s="93"/>
      <c r="B29" s="141" t="s">
        <v>152</v>
      </c>
      <c r="C29" s="136"/>
      <c r="D29" s="136"/>
      <c r="E29" s="136"/>
      <c r="F29" s="136"/>
      <c r="G29" s="136"/>
      <c r="H29" s="137"/>
    </row>
    <row r="30" spans="1:8">
      <c r="A30" s="93"/>
      <c r="B30" s="136"/>
      <c r="C30" s="136"/>
      <c r="D30" s="136"/>
      <c r="E30" s="136"/>
      <c r="F30" s="136"/>
      <c r="G30" s="136"/>
      <c r="H30" s="137"/>
    </row>
    <row r="31" spans="1:8">
      <c r="A31" s="93"/>
      <c r="B31" s="136" t="s">
        <v>1863</v>
      </c>
      <c r="C31" s="136"/>
      <c r="D31" s="136"/>
      <c r="E31" s="136"/>
      <c r="F31" s="136"/>
      <c r="G31" s="136"/>
      <c r="H31" s="137"/>
    </row>
    <row r="32" spans="1:8">
      <c r="A32" s="93"/>
      <c r="B32" s="136" t="s">
        <v>1864</v>
      </c>
      <c r="C32" s="136"/>
      <c r="D32" s="136"/>
      <c r="E32" s="136"/>
      <c r="F32" s="136"/>
      <c r="G32" s="136"/>
      <c r="H32" s="137"/>
    </row>
    <row r="33" spans="1:8">
      <c r="A33" s="142"/>
      <c r="B33" s="139"/>
      <c r="C33" s="139"/>
      <c r="D33" s="139"/>
      <c r="E33" s="139"/>
      <c r="F33" s="139"/>
      <c r="G33" s="139"/>
      <c r="H33" s="140"/>
    </row>
    <row r="34" spans="1:8">
      <c r="A34" s="93"/>
      <c r="B34" s="141" t="s">
        <v>153</v>
      </c>
      <c r="C34" s="136"/>
      <c r="D34" s="136"/>
      <c r="E34" s="136"/>
      <c r="F34" s="136"/>
      <c r="G34" s="136"/>
      <c r="H34" s="137"/>
    </row>
    <row r="35" spans="1:8">
      <c r="A35" s="93"/>
      <c r="B35" s="141" t="s">
        <v>154</v>
      </c>
      <c r="C35" s="136"/>
      <c r="D35" s="136"/>
      <c r="E35" s="136"/>
      <c r="F35" s="136"/>
      <c r="G35" s="136"/>
      <c r="H35" s="137"/>
    </row>
    <row r="36" spans="1:8">
      <c r="A36" s="93"/>
      <c r="B36" s="136"/>
      <c r="C36" s="136"/>
      <c r="D36" s="136"/>
      <c r="E36" s="136"/>
      <c r="F36" s="136"/>
      <c r="G36" s="136"/>
      <c r="H36" s="137"/>
    </row>
    <row r="37" spans="1:8">
      <c r="A37" s="93"/>
      <c r="B37" s="136" t="s">
        <v>1865</v>
      </c>
      <c r="C37" s="136"/>
      <c r="D37" s="136"/>
      <c r="E37" s="136"/>
      <c r="F37" s="136"/>
      <c r="G37" s="136"/>
      <c r="H37" s="137"/>
    </row>
    <row r="38" spans="1:8">
      <c r="A38" s="142"/>
      <c r="B38" s="139"/>
      <c r="C38" s="139"/>
      <c r="D38" s="139"/>
      <c r="E38" s="139"/>
      <c r="F38" s="139"/>
      <c r="G38" s="139"/>
      <c r="H38" s="140"/>
    </row>
    <row r="39" spans="1:8">
      <c r="A39" s="93"/>
      <c r="B39" s="136" t="s">
        <v>155</v>
      </c>
      <c r="C39" s="136"/>
      <c r="D39" s="136"/>
      <c r="E39" s="136"/>
      <c r="F39" s="136"/>
      <c r="G39" s="136"/>
      <c r="H39" s="137"/>
    </row>
    <row r="40" spans="1:8">
      <c r="A40" s="93"/>
      <c r="B40" s="136"/>
      <c r="C40" s="136"/>
      <c r="D40" s="136"/>
      <c r="E40" s="136"/>
      <c r="F40" s="136"/>
      <c r="G40" s="136"/>
      <c r="H40" s="137"/>
    </row>
    <row r="41" spans="1:8">
      <c r="A41" s="93"/>
      <c r="B41" s="136" t="s">
        <v>1866</v>
      </c>
      <c r="C41" s="136"/>
      <c r="D41" s="136"/>
      <c r="E41" s="136"/>
      <c r="F41" s="136"/>
      <c r="G41" s="136"/>
      <c r="H41" s="137"/>
    </row>
    <row r="42" spans="1:8">
      <c r="A42" s="142"/>
      <c r="B42" s="139"/>
      <c r="C42" s="139"/>
      <c r="D42" s="139"/>
      <c r="E42" s="139"/>
      <c r="F42" s="139"/>
      <c r="G42" s="139"/>
      <c r="H42" s="140"/>
    </row>
    <row r="43" spans="1:8">
      <c r="A43" s="93"/>
      <c r="B43" s="141" t="s">
        <v>156</v>
      </c>
      <c r="C43" s="136"/>
      <c r="D43" s="136"/>
      <c r="E43" s="136"/>
      <c r="F43" s="136"/>
      <c r="G43" s="136"/>
      <c r="H43" s="137"/>
    </row>
    <row r="44" spans="1:8">
      <c r="A44" s="93"/>
      <c r="B44" s="141"/>
      <c r="C44" s="136"/>
      <c r="D44" s="136"/>
      <c r="E44" s="136"/>
      <c r="F44" s="136"/>
      <c r="G44" s="136"/>
      <c r="H44" s="137"/>
    </row>
    <row r="45" spans="1:8">
      <c r="A45" s="93"/>
      <c r="B45" s="136" t="s">
        <v>1783</v>
      </c>
      <c r="C45" s="136"/>
      <c r="D45" s="136"/>
      <c r="E45" s="136"/>
      <c r="F45" s="136"/>
      <c r="G45" s="136"/>
      <c r="H45" s="137"/>
    </row>
    <row r="46" spans="1:8">
      <c r="A46" s="142"/>
      <c r="B46" s="143"/>
      <c r="C46" s="139"/>
      <c r="D46" s="139"/>
      <c r="E46" s="139"/>
      <c r="F46" s="139"/>
      <c r="G46" s="139"/>
      <c r="H46" s="140"/>
    </row>
    <row r="47" spans="1:8">
      <c r="A47" s="93"/>
      <c r="B47" s="141" t="s">
        <v>157</v>
      </c>
      <c r="C47" s="136"/>
      <c r="D47" s="136"/>
      <c r="E47" s="136"/>
      <c r="F47" s="136"/>
      <c r="G47" s="136"/>
      <c r="H47" s="137"/>
    </row>
    <row r="48" spans="1:8">
      <c r="A48" s="93"/>
      <c r="B48" s="136"/>
      <c r="C48" s="136"/>
      <c r="D48" s="136"/>
      <c r="E48" s="136"/>
      <c r="F48" s="136"/>
      <c r="G48" s="136"/>
      <c r="H48" s="137"/>
    </row>
    <row r="49" spans="1:8">
      <c r="A49" s="93"/>
      <c r="B49" s="136" t="s">
        <v>1867</v>
      </c>
      <c r="C49" s="136"/>
      <c r="D49" s="136"/>
      <c r="E49" s="136"/>
      <c r="F49" s="136"/>
      <c r="G49" s="136"/>
      <c r="H49" s="137"/>
    </row>
    <row r="50" spans="1:8">
      <c r="A50" s="93"/>
      <c r="B50" s="136"/>
      <c r="C50" s="136"/>
      <c r="D50" s="136"/>
      <c r="E50" s="136"/>
      <c r="F50" s="136"/>
      <c r="G50" s="136"/>
      <c r="H50" s="137"/>
    </row>
    <row r="51" spans="1:8">
      <c r="A51" s="93"/>
      <c r="B51" s="136"/>
      <c r="C51" s="136"/>
      <c r="D51" s="136"/>
      <c r="E51" s="136"/>
      <c r="F51" s="136"/>
      <c r="G51" s="136"/>
      <c r="H51" s="137"/>
    </row>
    <row r="52" spans="1:8">
      <c r="A52" s="93"/>
      <c r="B52" s="136"/>
      <c r="C52" s="136"/>
      <c r="D52" s="136"/>
      <c r="E52" s="136"/>
      <c r="F52" s="136"/>
      <c r="G52" s="136"/>
      <c r="H52" s="137"/>
    </row>
    <row r="53" spans="1:8">
      <c r="A53" s="93"/>
      <c r="B53" s="144"/>
      <c r="C53" s="136"/>
      <c r="D53" s="136"/>
      <c r="E53" s="136"/>
      <c r="F53" s="136"/>
      <c r="G53" s="136"/>
      <c r="H53" s="137"/>
    </row>
    <row r="54" spans="1:8">
      <c r="A54" s="93"/>
      <c r="B54" s="144"/>
      <c r="C54" s="136"/>
      <c r="D54" s="136"/>
      <c r="E54" s="136"/>
      <c r="F54" s="136"/>
      <c r="G54" s="136"/>
      <c r="H54" s="137"/>
    </row>
    <row r="55" spans="1:8">
      <c r="A55" s="93"/>
      <c r="B55" s="144"/>
      <c r="C55" s="136"/>
      <c r="D55" s="136"/>
      <c r="E55" s="136"/>
      <c r="F55" s="136"/>
      <c r="G55" s="136"/>
      <c r="H55" s="137"/>
    </row>
    <row r="56" spans="1:8" ht="15.75" thickBot="1">
      <c r="A56" s="145"/>
      <c r="B56" s="146"/>
      <c r="C56" s="147"/>
      <c r="D56" s="147"/>
      <c r="E56" s="147"/>
      <c r="F56" s="147"/>
      <c r="G56" s="147"/>
      <c r="H56" s="148"/>
    </row>
    <row r="57" spans="1:8">
      <c r="A57" s="149"/>
      <c r="C57" s="149"/>
      <c r="D57" s="149"/>
      <c r="E57" s="149"/>
      <c r="F57" s="149"/>
      <c r="G57" s="149"/>
      <c r="H57" s="149" t="s">
        <v>1564</v>
      </c>
    </row>
    <row r="58" spans="1:8">
      <c r="A58" s="149" t="s">
        <v>158</v>
      </c>
      <c r="B58" s="149"/>
      <c r="C58" s="149"/>
      <c r="D58" s="149"/>
      <c r="E58" s="149"/>
      <c r="F58" s="149"/>
      <c r="G58" s="149"/>
      <c r="H58" s="149"/>
    </row>
  </sheetData>
  <phoneticPr fontId="43" type="noConversion"/>
  <pageMargins left="0.5" right="0.5" top="0.5" bottom="0.5" header="0.5" footer="0.5"/>
  <pageSetup scale="83" orientation="portrait" r:id="rId1"/>
  <headerFooter alignWithMargins="0"/>
</worksheet>
</file>

<file path=xl/worksheets/sheet8.xml><?xml version="1.0" encoding="utf-8"?>
<worksheet xmlns="http://schemas.openxmlformats.org/spreadsheetml/2006/main" xmlns:r="http://schemas.openxmlformats.org/officeDocument/2006/relationships">
  <sheetPr transitionEvaluation="1">
    <tabColor rgb="FFFFFF00"/>
    <pageSetUpPr fitToPage="1"/>
  </sheetPr>
  <dimension ref="A1:F60"/>
  <sheetViews>
    <sheetView workbookViewId="0"/>
  </sheetViews>
  <sheetFormatPr defaultColWidth="11.44140625" defaultRowHeight="15"/>
  <cols>
    <col min="1" max="1" width="4.77734375" customWidth="1"/>
    <col min="2" max="2" width="40.77734375" customWidth="1"/>
    <col min="3" max="3" width="24.77734375" customWidth="1"/>
    <col min="4" max="4" width="11.77734375" customWidth="1"/>
    <col min="5" max="5" width="12.77734375" customWidth="1"/>
    <col min="6" max="6" width="18.21875" customWidth="1"/>
  </cols>
  <sheetData>
    <row r="1" spans="1:6" ht="15.75" thickBot="1">
      <c r="A1" s="97" t="s">
        <v>381</v>
      </c>
      <c r="B1" s="97" t="str">
        <f>'Read Me First'!D50</f>
        <v>Village of Fairport</v>
      </c>
      <c r="C1" s="97" t="s">
        <v>381</v>
      </c>
      <c r="D1" s="150" t="str">
        <f>'Read Me First'!C52</f>
        <v>Year Ended 5/31/2014</v>
      </c>
      <c r="E1" s="130"/>
      <c r="F1" s="130"/>
    </row>
    <row r="2" spans="1:6">
      <c r="A2" s="151"/>
      <c r="B2" s="152"/>
      <c r="C2" s="152"/>
      <c r="D2" s="152"/>
      <c r="E2" s="152"/>
      <c r="F2" s="153"/>
    </row>
    <row r="3" spans="1:6" ht="15.75">
      <c r="A3" s="135" t="s">
        <v>159</v>
      </c>
      <c r="B3" s="130"/>
      <c r="C3" s="130"/>
      <c r="D3" s="130"/>
      <c r="E3" s="130"/>
      <c r="F3" s="154"/>
    </row>
    <row r="4" spans="1:6">
      <c r="A4" s="96"/>
      <c r="B4" s="130"/>
      <c r="C4" s="130"/>
      <c r="D4" s="130"/>
      <c r="E4" s="130"/>
      <c r="F4" s="98"/>
    </row>
    <row r="5" spans="1:6">
      <c r="A5" s="155" t="s">
        <v>1538</v>
      </c>
      <c r="B5" s="156" t="s">
        <v>1269</v>
      </c>
      <c r="C5" s="156"/>
      <c r="D5" s="156"/>
      <c r="E5" s="156"/>
      <c r="F5" s="157"/>
    </row>
    <row r="6" spans="1:6">
      <c r="A6" s="155"/>
      <c r="B6" s="156" t="s">
        <v>1609</v>
      </c>
      <c r="C6" s="156"/>
      <c r="D6" s="156"/>
      <c r="E6" s="156"/>
      <c r="F6" s="157"/>
    </row>
    <row r="7" spans="1:6">
      <c r="A7" s="96"/>
      <c r="B7" s="130"/>
      <c r="C7" s="130"/>
      <c r="D7" s="130"/>
      <c r="E7" s="130"/>
      <c r="F7" s="98"/>
    </row>
    <row r="8" spans="1:6">
      <c r="A8" s="129" t="s">
        <v>1162</v>
      </c>
      <c r="B8" s="156" t="s">
        <v>1610</v>
      </c>
      <c r="C8" s="156"/>
      <c r="D8" s="156"/>
      <c r="E8" s="156"/>
      <c r="F8" s="98"/>
    </row>
    <row r="9" spans="1:6">
      <c r="A9" s="96"/>
      <c r="B9" s="156" t="s">
        <v>1611</v>
      </c>
      <c r="C9" s="156"/>
      <c r="D9" s="156"/>
      <c r="E9" s="156"/>
      <c r="F9" s="157"/>
    </row>
    <row r="10" spans="1:6">
      <c r="A10" s="96"/>
      <c r="B10" s="156"/>
      <c r="C10" s="156"/>
      <c r="D10" s="156"/>
      <c r="E10" s="156"/>
      <c r="F10" s="157"/>
    </row>
    <row r="11" spans="1:6">
      <c r="A11" s="129" t="s">
        <v>1548</v>
      </c>
      <c r="B11" s="156" t="s">
        <v>1612</v>
      </c>
      <c r="C11" s="156"/>
      <c r="D11" s="156"/>
      <c r="E11" s="156"/>
      <c r="F11" s="157"/>
    </row>
    <row r="12" spans="1:6">
      <c r="A12" s="96"/>
      <c r="B12" s="156" t="s">
        <v>1463</v>
      </c>
      <c r="C12" s="156"/>
      <c r="D12" s="156"/>
      <c r="E12" s="156"/>
      <c r="F12" s="157"/>
    </row>
    <row r="13" spans="1:6">
      <c r="A13" s="96"/>
      <c r="B13" s="156"/>
      <c r="C13" s="156"/>
      <c r="D13" s="156"/>
      <c r="E13" s="156"/>
      <c r="F13" s="157"/>
    </row>
    <row r="14" spans="1:6">
      <c r="A14" s="158">
        <v>4</v>
      </c>
      <c r="B14" s="156" t="s">
        <v>1464</v>
      </c>
      <c r="C14" s="156"/>
      <c r="D14" s="156"/>
      <c r="E14" s="156"/>
      <c r="F14" s="157"/>
    </row>
    <row r="15" spans="1:6">
      <c r="A15" s="96"/>
      <c r="B15" s="156" t="s">
        <v>1465</v>
      </c>
      <c r="C15" s="156"/>
      <c r="D15" s="156"/>
      <c r="E15" s="156"/>
      <c r="F15" s="157"/>
    </row>
    <row r="16" spans="1:6">
      <c r="A16" s="110"/>
      <c r="B16" s="159"/>
      <c r="C16" s="159"/>
      <c r="D16" s="159"/>
      <c r="E16" s="159"/>
      <c r="F16" s="160"/>
    </row>
    <row r="17" spans="1:6">
      <c r="A17" s="96"/>
      <c r="B17" s="161"/>
      <c r="C17" s="130"/>
      <c r="D17" s="162" t="s">
        <v>1466</v>
      </c>
      <c r="E17" s="162" t="s">
        <v>1467</v>
      </c>
      <c r="F17" s="154"/>
    </row>
    <row r="18" spans="1:6">
      <c r="A18" s="129" t="s">
        <v>1468</v>
      </c>
      <c r="B18" s="161"/>
      <c r="C18" s="130"/>
      <c r="D18" s="162" t="s">
        <v>1469</v>
      </c>
      <c r="E18" s="163"/>
      <c r="F18" s="164" t="s">
        <v>1470</v>
      </c>
    </row>
    <row r="19" spans="1:6">
      <c r="A19" s="129" t="s">
        <v>1471</v>
      </c>
      <c r="B19" s="108" t="s">
        <v>1472</v>
      </c>
      <c r="C19" s="130" t="s">
        <v>1473</v>
      </c>
      <c r="D19" s="162" t="s">
        <v>1474</v>
      </c>
      <c r="E19" s="108" t="s">
        <v>1475</v>
      </c>
      <c r="F19" s="109" t="s">
        <v>1476</v>
      </c>
    </row>
    <row r="20" spans="1:6">
      <c r="A20" s="96"/>
      <c r="B20" s="161"/>
      <c r="C20" s="130"/>
      <c r="D20" s="162" t="s">
        <v>1477</v>
      </c>
      <c r="E20" s="161"/>
      <c r="F20" s="109" t="s">
        <v>1478</v>
      </c>
    </row>
    <row r="21" spans="1:6">
      <c r="A21" s="96"/>
      <c r="B21" s="1381" t="s">
        <v>1574</v>
      </c>
      <c r="C21" s="106" t="s">
        <v>1575</v>
      </c>
      <c r="D21" s="162" t="s">
        <v>1576</v>
      </c>
      <c r="E21" s="114" t="s">
        <v>1577</v>
      </c>
      <c r="F21" s="109" t="s">
        <v>1578</v>
      </c>
    </row>
    <row r="22" spans="1:6">
      <c r="A22" s="165" t="s">
        <v>1479</v>
      </c>
      <c r="B22" s="1237" t="s">
        <v>596</v>
      </c>
      <c r="C22" s="534" t="s">
        <v>2213</v>
      </c>
      <c r="D22" s="1245">
        <v>43100</v>
      </c>
      <c r="E22" s="1239">
        <v>3897</v>
      </c>
      <c r="F22" s="1243">
        <f>E22</f>
        <v>3897</v>
      </c>
    </row>
    <row r="23" spans="1:6">
      <c r="A23" s="129" t="s">
        <v>1480</v>
      </c>
      <c r="B23" s="1341" t="s">
        <v>2207</v>
      </c>
      <c r="C23" s="149" t="s">
        <v>510</v>
      </c>
      <c r="D23" s="1246">
        <v>42369</v>
      </c>
      <c r="E23" s="1240">
        <v>3183</v>
      </c>
      <c r="F23" s="1244">
        <f t="shared" ref="F23:F44" si="0">E23</f>
        <v>3183</v>
      </c>
    </row>
    <row r="24" spans="1:6">
      <c r="A24" s="129" t="s">
        <v>1481</v>
      </c>
      <c r="B24" s="1341" t="s">
        <v>597</v>
      </c>
      <c r="C24" s="130" t="s">
        <v>510</v>
      </c>
      <c r="D24" s="1246">
        <v>43465</v>
      </c>
      <c r="E24" s="1240">
        <v>3183</v>
      </c>
      <c r="F24" s="1244">
        <f t="shared" si="0"/>
        <v>3183</v>
      </c>
    </row>
    <row r="25" spans="1:6">
      <c r="A25" s="129" t="s">
        <v>1482</v>
      </c>
      <c r="B25" s="1341" t="s">
        <v>595</v>
      </c>
      <c r="C25" s="130" t="s">
        <v>510</v>
      </c>
      <c r="D25" s="1246">
        <v>42004</v>
      </c>
      <c r="E25" s="1240">
        <v>3183</v>
      </c>
      <c r="F25" s="1244">
        <f t="shared" si="0"/>
        <v>3183</v>
      </c>
    </row>
    <row r="26" spans="1:6">
      <c r="A26" s="129" t="s">
        <v>1483</v>
      </c>
      <c r="B26" s="1237" t="s">
        <v>1306</v>
      </c>
      <c r="C26" s="130" t="s">
        <v>510</v>
      </c>
      <c r="D26" s="1246">
        <v>42735</v>
      </c>
      <c r="E26" s="1240">
        <v>3183</v>
      </c>
      <c r="F26" s="1244">
        <f t="shared" si="0"/>
        <v>3183</v>
      </c>
    </row>
    <row r="27" spans="1:6">
      <c r="A27" s="129" t="s">
        <v>1484</v>
      </c>
      <c r="B27" s="1237" t="s">
        <v>598</v>
      </c>
      <c r="C27" s="130" t="s">
        <v>511</v>
      </c>
      <c r="D27" s="496" t="s">
        <v>520</v>
      </c>
      <c r="E27" s="1240">
        <v>112532</v>
      </c>
      <c r="F27" s="1244">
        <f t="shared" si="0"/>
        <v>112532</v>
      </c>
    </row>
    <row r="28" spans="1:6">
      <c r="A28" s="129" t="s">
        <v>1485</v>
      </c>
      <c r="B28" s="1341" t="s">
        <v>2211</v>
      </c>
      <c r="C28" s="130" t="s">
        <v>512</v>
      </c>
      <c r="D28" s="496" t="s">
        <v>520</v>
      </c>
      <c r="E28" s="1240">
        <v>72871</v>
      </c>
      <c r="F28" s="1244">
        <f t="shared" si="0"/>
        <v>72871</v>
      </c>
    </row>
    <row r="29" spans="1:6">
      <c r="A29" s="129" t="s">
        <v>1486</v>
      </c>
      <c r="B29" s="1237" t="s">
        <v>926</v>
      </c>
      <c r="C29" s="130" t="s">
        <v>513</v>
      </c>
      <c r="D29" s="496" t="s">
        <v>520</v>
      </c>
      <c r="E29" s="1240">
        <v>78808</v>
      </c>
      <c r="F29" s="1325">
        <v>64175</v>
      </c>
    </row>
    <row r="30" spans="1:6">
      <c r="A30" s="129" t="s">
        <v>1487</v>
      </c>
      <c r="B30" s="1341" t="s">
        <v>2242</v>
      </c>
      <c r="C30" s="1382" t="s">
        <v>2241</v>
      </c>
      <c r="D30" s="496" t="s">
        <v>520</v>
      </c>
      <c r="E30" s="1240">
        <v>80803</v>
      </c>
      <c r="F30" s="1325">
        <v>40611</v>
      </c>
    </row>
    <row r="31" spans="1:6">
      <c r="A31" s="129" t="s">
        <v>1488</v>
      </c>
      <c r="B31" s="1237" t="s">
        <v>927</v>
      </c>
      <c r="C31" s="130" t="s">
        <v>514</v>
      </c>
      <c r="D31" s="496" t="s">
        <v>520</v>
      </c>
      <c r="E31" s="1240">
        <v>88852</v>
      </c>
      <c r="F31" s="1325">
        <v>66986</v>
      </c>
    </row>
    <row r="32" spans="1:6">
      <c r="A32" s="129" t="s">
        <v>1489</v>
      </c>
      <c r="B32" s="1237" t="s">
        <v>928</v>
      </c>
      <c r="C32" s="130" t="s">
        <v>515</v>
      </c>
      <c r="D32" s="496" t="s">
        <v>520</v>
      </c>
      <c r="E32" s="1240">
        <v>111763</v>
      </c>
      <c r="F32" s="1244">
        <f t="shared" si="0"/>
        <v>111763</v>
      </c>
    </row>
    <row r="33" spans="1:6">
      <c r="A33" s="129" t="s">
        <v>1490</v>
      </c>
      <c r="B33" s="1237" t="s">
        <v>929</v>
      </c>
      <c r="C33" s="130" t="s">
        <v>516</v>
      </c>
      <c r="D33" s="496" t="s">
        <v>520</v>
      </c>
      <c r="E33" s="1240">
        <v>104036</v>
      </c>
      <c r="F33" s="1244">
        <f t="shared" si="0"/>
        <v>104036</v>
      </c>
    </row>
    <row r="34" spans="1:6">
      <c r="A34" s="129" t="s">
        <v>1491</v>
      </c>
      <c r="B34" s="1237" t="s">
        <v>930</v>
      </c>
      <c r="C34" s="130" t="s">
        <v>517</v>
      </c>
      <c r="D34" s="496" t="s">
        <v>520</v>
      </c>
      <c r="E34" s="1240">
        <v>59880</v>
      </c>
      <c r="F34" s="1244">
        <f t="shared" si="0"/>
        <v>59880</v>
      </c>
    </row>
    <row r="35" spans="1:6">
      <c r="A35" s="129" t="s">
        <v>1492</v>
      </c>
      <c r="B35" s="1237" t="s">
        <v>931</v>
      </c>
      <c r="C35" s="130" t="s">
        <v>518</v>
      </c>
      <c r="D35" s="496" t="s">
        <v>520</v>
      </c>
      <c r="E35" s="1240">
        <v>60449</v>
      </c>
      <c r="F35" s="1244">
        <f t="shared" si="0"/>
        <v>60449</v>
      </c>
    </row>
    <row r="36" spans="1:6">
      <c r="A36" s="129" t="s">
        <v>1493</v>
      </c>
      <c r="B36" s="1237" t="s">
        <v>932</v>
      </c>
      <c r="C36" s="149" t="s">
        <v>2212</v>
      </c>
      <c r="D36" s="496" t="s">
        <v>520</v>
      </c>
      <c r="E36" s="1240">
        <v>1258548</v>
      </c>
      <c r="F36" s="1244">
        <f t="shared" si="0"/>
        <v>1258548</v>
      </c>
    </row>
    <row r="37" spans="1:6">
      <c r="A37" s="129" t="s">
        <v>1494</v>
      </c>
      <c r="B37" s="1237" t="s">
        <v>932</v>
      </c>
      <c r="C37" s="149" t="s">
        <v>2214</v>
      </c>
      <c r="D37" s="496" t="s">
        <v>520</v>
      </c>
      <c r="E37" s="1240">
        <v>166731</v>
      </c>
      <c r="F37" s="1244">
        <f t="shared" si="0"/>
        <v>166731</v>
      </c>
    </row>
    <row r="38" spans="1:6">
      <c r="A38" s="129" t="s">
        <v>1495</v>
      </c>
      <c r="B38" s="1237" t="s">
        <v>932</v>
      </c>
      <c r="C38" s="149" t="s">
        <v>2216</v>
      </c>
      <c r="D38" s="496" t="s">
        <v>520</v>
      </c>
      <c r="E38" s="1240">
        <v>41701</v>
      </c>
      <c r="F38" s="1244">
        <f t="shared" si="0"/>
        <v>41701</v>
      </c>
    </row>
    <row r="39" spans="1:6">
      <c r="A39" s="129" t="s">
        <v>1496</v>
      </c>
      <c r="B39" s="1237" t="s">
        <v>932</v>
      </c>
      <c r="C39" s="149" t="s">
        <v>519</v>
      </c>
      <c r="D39" s="496" t="s">
        <v>520</v>
      </c>
      <c r="E39" s="1240">
        <v>27712</v>
      </c>
      <c r="F39" s="1244">
        <f t="shared" si="0"/>
        <v>27712</v>
      </c>
    </row>
    <row r="40" spans="1:6">
      <c r="A40" s="129" t="s">
        <v>1497</v>
      </c>
      <c r="B40" s="1237" t="s">
        <v>932</v>
      </c>
      <c r="C40" s="149" t="s">
        <v>2189</v>
      </c>
      <c r="D40" s="496" t="s">
        <v>520</v>
      </c>
      <c r="E40" s="1240">
        <v>132797</v>
      </c>
      <c r="F40" s="1244">
        <f t="shared" si="0"/>
        <v>132797</v>
      </c>
    </row>
    <row r="41" spans="1:6">
      <c r="A41" s="129" t="s">
        <v>1498</v>
      </c>
      <c r="B41" s="1237" t="s">
        <v>932</v>
      </c>
      <c r="C41" s="149" t="s">
        <v>2217</v>
      </c>
      <c r="D41" s="496" t="s">
        <v>520</v>
      </c>
      <c r="E41" s="1240">
        <v>221059</v>
      </c>
      <c r="F41" s="1244">
        <f t="shared" si="0"/>
        <v>221059</v>
      </c>
    </row>
    <row r="42" spans="1:6">
      <c r="A42" s="129" t="s">
        <v>1499</v>
      </c>
      <c r="B42" s="1237" t="s">
        <v>932</v>
      </c>
      <c r="C42" s="149" t="s">
        <v>2215</v>
      </c>
      <c r="D42" s="496" t="s">
        <v>520</v>
      </c>
      <c r="E42" s="1240">
        <v>109281</v>
      </c>
      <c r="F42" s="1244">
        <f t="shared" si="0"/>
        <v>109281</v>
      </c>
    </row>
    <row r="43" spans="1:6">
      <c r="A43" s="129" t="s">
        <v>1500</v>
      </c>
      <c r="B43" s="1237" t="s">
        <v>1800</v>
      </c>
      <c r="C43" s="149" t="s">
        <v>2190</v>
      </c>
      <c r="D43" s="496" t="s">
        <v>520</v>
      </c>
      <c r="E43" s="1240">
        <v>55159</v>
      </c>
      <c r="F43" s="1327">
        <v>42659</v>
      </c>
    </row>
    <row r="44" spans="1:6">
      <c r="A44" s="129" t="s">
        <v>1501</v>
      </c>
      <c r="B44" s="1341"/>
      <c r="C44" s="130"/>
      <c r="D44" s="168"/>
      <c r="E44" s="1326"/>
      <c r="F44" s="1327">
        <f t="shared" si="0"/>
        <v>0</v>
      </c>
    </row>
    <row r="45" spans="1:6">
      <c r="A45" s="129" t="s">
        <v>1502</v>
      </c>
      <c r="B45" s="167"/>
      <c r="C45" s="97"/>
      <c r="D45" s="168"/>
      <c r="E45" s="169"/>
      <c r="F45" s="170"/>
    </row>
    <row r="46" spans="1:6">
      <c r="A46" s="171" t="s">
        <v>1503</v>
      </c>
      <c r="B46" s="1238" t="s">
        <v>1475</v>
      </c>
      <c r="C46" s="173"/>
      <c r="D46" s="174"/>
      <c r="E46" s="1241">
        <f>SUM(E22:E45)</f>
        <v>2799611</v>
      </c>
      <c r="F46" s="1242">
        <f>SUM(F22:F45)</f>
        <v>2710420</v>
      </c>
    </row>
    <row r="47" spans="1:6">
      <c r="A47" s="96" t="s">
        <v>1504</v>
      </c>
      <c r="B47" s="97"/>
      <c r="C47" s="97"/>
      <c r="D47" s="97"/>
      <c r="E47" s="97"/>
      <c r="F47" s="98"/>
    </row>
    <row r="48" spans="1:6">
      <c r="A48" s="96" t="s">
        <v>1505</v>
      </c>
      <c r="B48" s="97"/>
      <c r="C48" s="97"/>
      <c r="D48" s="97"/>
      <c r="E48" s="97"/>
      <c r="F48" s="98"/>
    </row>
    <row r="49" spans="1:6" ht="15.75">
      <c r="A49" s="96"/>
      <c r="B49" s="177"/>
      <c r="C49" s="97"/>
      <c r="D49" s="97"/>
      <c r="E49" s="97"/>
      <c r="F49" s="98"/>
    </row>
    <row r="50" spans="1:6" ht="15.75">
      <c r="A50" s="96"/>
      <c r="B50" s="1380" t="s">
        <v>2239</v>
      </c>
      <c r="C50" s="97"/>
      <c r="D50" s="97"/>
      <c r="E50" s="97"/>
      <c r="F50" s="98"/>
    </row>
    <row r="51" spans="1:6" ht="15.75">
      <c r="A51" s="96"/>
      <c r="B51" s="1380" t="s">
        <v>2240</v>
      </c>
      <c r="C51" s="97"/>
      <c r="D51" s="97"/>
      <c r="E51" s="97"/>
      <c r="F51" s="98"/>
    </row>
    <row r="52" spans="1:6" ht="15.75">
      <c r="A52" s="96"/>
      <c r="B52" s="1380" t="s">
        <v>1105</v>
      </c>
      <c r="C52" s="97"/>
      <c r="D52" s="97"/>
      <c r="E52" s="97"/>
      <c r="F52" s="98"/>
    </row>
    <row r="53" spans="1:6">
      <c r="A53" s="96"/>
      <c r="B53" s="97"/>
      <c r="C53" s="97"/>
      <c r="D53" s="97"/>
      <c r="E53" s="97"/>
      <c r="F53" s="98"/>
    </row>
    <row r="54" spans="1:6">
      <c r="A54" s="96"/>
      <c r="B54" s="97"/>
      <c r="C54" s="97"/>
      <c r="D54" s="97"/>
      <c r="E54" s="97"/>
      <c r="F54" s="98"/>
    </row>
    <row r="55" spans="1:6">
      <c r="A55" s="96"/>
      <c r="B55" s="97"/>
      <c r="C55" s="97"/>
      <c r="D55" s="97"/>
      <c r="E55" s="97"/>
      <c r="F55" s="98"/>
    </row>
    <row r="56" spans="1:6">
      <c r="A56" s="96"/>
      <c r="B56" s="97"/>
      <c r="C56" s="97"/>
      <c r="D56" s="97"/>
      <c r="E56" s="97"/>
      <c r="F56" s="98"/>
    </row>
    <row r="57" spans="1:6">
      <c r="A57" s="96"/>
      <c r="B57" s="97"/>
      <c r="C57" s="97"/>
      <c r="D57" s="97"/>
      <c r="E57" s="97"/>
      <c r="F57" s="98"/>
    </row>
    <row r="58" spans="1:6" ht="15.75" thickBot="1">
      <c r="A58" s="178"/>
      <c r="B58" s="124"/>
      <c r="C58" s="124"/>
      <c r="D58" s="124"/>
      <c r="E58" s="124"/>
      <c r="F58" s="127"/>
    </row>
    <row r="59" spans="1:6">
      <c r="A59" s="97" t="s">
        <v>1506</v>
      </c>
      <c r="B59" s="97"/>
      <c r="C59" s="97"/>
      <c r="D59" s="97"/>
      <c r="E59" s="97"/>
      <c r="F59" s="97"/>
    </row>
    <row r="60" spans="1:6">
      <c r="A60" s="130" t="s">
        <v>1507</v>
      </c>
      <c r="B60" s="130"/>
      <c r="C60" s="130"/>
      <c r="D60" s="130"/>
      <c r="E60" s="130"/>
      <c r="F60" s="130"/>
    </row>
  </sheetData>
  <phoneticPr fontId="43" type="noConversion"/>
  <pageMargins left="0.5" right="0.5" top="0.5" bottom="0.5" header="0.5" footer="0.5"/>
  <pageSetup scale="71" orientation="portrait" r:id="rId1"/>
  <headerFooter alignWithMargins="0"/>
</worksheet>
</file>

<file path=xl/worksheets/sheet9.xml><?xml version="1.0" encoding="utf-8"?>
<worksheet xmlns="http://schemas.openxmlformats.org/spreadsheetml/2006/main" xmlns:r="http://schemas.openxmlformats.org/officeDocument/2006/relationships">
  <sheetPr transitionEvaluation="1">
    <tabColor rgb="FFFFFF00"/>
    <pageSetUpPr fitToPage="1"/>
  </sheetPr>
  <dimension ref="A1:H69"/>
  <sheetViews>
    <sheetView workbookViewId="0"/>
  </sheetViews>
  <sheetFormatPr defaultColWidth="11.44140625" defaultRowHeight="15"/>
  <cols>
    <col min="1" max="1" width="2.77734375" customWidth="1"/>
    <col min="2" max="2" width="36.77734375" customWidth="1"/>
    <col min="3" max="3" width="5.77734375" customWidth="1"/>
    <col min="4" max="5" width="2.77734375" customWidth="1"/>
    <col min="6" max="6" width="13.77734375" customWidth="1"/>
    <col min="7" max="7" width="12.77734375" customWidth="1"/>
    <col min="8" max="8" width="15.77734375" customWidth="1"/>
  </cols>
  <sheetData>
    <row r="1" spans="1:8" ht="15.75" thickBot="1">
      <c r="B1" t="str">
        <f>'Read Me First'!D50</f>
        <v>Village of Fairport</v>
      </c>
      <c r="F1" s="149" t="str">
        <f>'Read Me First'!C52</f>
        <v>Year Ended 5/31/2014</v>
      </c>
      <c r="G1" s="149"/>
      <c r="H1" s="149"/>
    </row>
    <row r="2" spans="1:8">
      <c r="A2" s="179"/>
      <c r="B2" s="180"/>
      <c r="C2" s="180"/>
      <c r="D2" s="180"/>
      <c r="E2" s="180"/>
      <c r="F2" s="180"/>
      <c r="G2" s="180"/>
      <c r="H2" s="181"/>
    </row>
    <row r="3" spans="1:8" ht="15.75">
      <c r="A3" s="182" t="s">
        <v>1508</v>
      </c>
      <c r="B3" s="183"/>
      <c r="C3" s="183"/>
      <c r="D3" s="183"/>
      <c r="E3" s="183"/>
      <c r="F3" s="183"/>
      <c r="G3" s="183"/>
      <c r="H3" s="184"/>
    </row>
    <row r="4" spans="1:8">
      <c r="A4" s="185"/>
      <c r="B4" s="186"/>
      <c r="C4" s="186"/>
      <c r="D4" s="186"/>
      <c r="E4" s="186"/>
      <c r="F4" s="186"/>
      <c r="G4" s="186"/>
      <c r="H4" s="187"/>
    </row>
    <row r="5" spans="1:8">
      <c r="A5" s="188"/>
      <c r="B5" s="189" t="s">
        <v>1509</v>
      </c>
      <c r="C5" s="190"/>
      <c r="D5" s="190" t="s">
        <v>1510</v>
      </c>
      <c r="E5" s="189" t="s">
        <v>1511</v>
      </c>
      <c r="H5" s="191"/>
    </row>
    <row r="6" spans="1:8">
      <c r="A6" s="188"/>
      <c r="B6" s="189" t="s">
        <v>1512</v>
      </c>
      <c r="C6" s="190"/>
      <c r="D6" s="190"/>
      <c r="E6" s="189" t="s">
        <v>1513</v>
      </c>
      <c r="H6" s="191"/>
    </row>
    <row r="7" spans="1:8">
      <c r="A7" s="188"/>
      <c r="B7" s="189" t="s">
        <v>1114</v>
      </c>
      <c r="C7" s="190"/>
      <c r="D7" s="190"/>
      <c r="E7" s="189" t="s">
        <v>1115</v>
      </c>
      <c r="H7" s="191"/>
    </row>
    <row r="8" spans="1:8">
      <c r="A8" s="188"/>
      <c r="B8" s="189" t="s">
        <v>1432</v>
      </c>
      <c r="C8" s="190"/>
      <c r="D8" s="190"/>
      <c r="E8" s="189" t="s">
        <v>1433</v>
      </c>
      <c r="H8" s="191"/>
    </row>
    <row r="9" spans="1:8">
      <c r="A9" s="188"/>
      <c r="B9" s="189" t="s">
        <v>1434</v>
      </c>
      <c r="C9" s="190"/>
      <c r="D9" s="190"/>
      <c r="E9" s="189" t="s">
        <v>1435</v>
      </c>
      <c r="H9" s="191"/>
    </row>
    <row r="10" spans="1:8">
      <c r="A10" s="188"/>
      <c r="B10" s="189" t="s">
        <v>1436</v>
      </c>
      <c r="C10" s="190"/>
      <c r="D10" s="190"/>
      <c r="E10" s="189" t="s">
        <v>1437</v>
      </c>
      <c r="H10" s="191"/>
    </row>
    <row r="11" spans="1:8">
      <c r="A11" s="188"/>
      <c r="B11" s="189" t="s">
        <v>1438</v>
      </c>
      <c r="C11" s="190"/>
      <c r="D11" s="190"/>
      <c r="H11" s="191"/>
    </row>
    <row r="12" spans="1:8">
      <c r="A12" s="188"/>
      <c r="B12" s="189" t="s">
        <v>1439</v>
      </c>
      <c r="C12" s="190"/>
      <c r="D12" s="190"/>
      <c r="E12" s="189" t="s">
        <v>1440</v>
      </c>
      <c r="H12" s="191"/>
    </row>
    <row r="13" spans="1:8">
      <c r="A13" s="188"/>
      <c r="B13" s="192" t="s">
        <v>1441</v>
      </c>
      <c r="C13" s="190"/>
      <c r="D13" s="190"/>
      <c r="E13" s="189" t="s">
        <v>1442</v>
      </c>
      <c r="G13" s="190"/>
      <c r="H13" s="193"/>
    </row>
    <row r="14" spans="1:8">
      <c r="A14" s="188"/>
      <c r="B14" s="189" t="s">
        <v>1443</v>
      </c>
      <c r="C14" s="190"/>
      <c r="D14" s="190"/>
      <c r="G14" s="190"/>
      <c r="H14" s="193"/>
    </row>
    <row r="15" spans="1:8">
      <c r="A15" s="188"/>
      <c r="B15" s="189" t="s">
        <v>1444</v>
      </c>
      <c r="C15" s="190"/>
      <c r="D15" s="190"/>
      <c r="E15" s="189" t="s">
        <v>1445</v>
      </c>
      <c r="G15" s="190"/>
      <c r="H15" s="193"/>
    </row>
    <row r="16" spans="1:8">
      <c r="A16" s="188"/>
      <c r="C16" s="190"/>
      <c r="D16" s="190"/>
      <c r="E16" s="189" t="s">
        <v>1446</v>
      </c>
      <c r="F16" s="190"/>
      <c r="G16" s="190"/>
      <c r="H16" s="194"/>
    </row>
    <row r="17" spans="1:8">
      <c r="A17" s="188"/>
      <c r="B17" s="189" t="s">
        <v>1447</v>
      </c>
      <c r="C17" s="190"/>
      <c r="D17" s="190"/>
      <c r="E17" s="189" t="s">
        <v>1448</v>
      </c>
      <c r="F17" s="190"/>
      <c r="G17" s="190"/>
      <c r="H17" s="193"/>
    </row>
    <row r="18" spans="1:8">
      <c r="A18" s="188"/>
      <c r="B18" s="189" t="s">
        <v>1449</v>
      </c>
      <c r="C18" s="190"/>
      <c r="D18" s="190"/>
      <c r="F18" s="192"/>
      <c r="G18" s="190"/>
      <c r="H18" s="193"/>
    </row>
    <row r="19" spans="1:8">
      <c r="A19" s="188"/>
      <c r="B19" s="189" t="s">
        <v>1450</v>
      </c>
      <c r="C19" s="190"/>
      <c r="D19" s="190"/>
      <c r="E19" s="189" t="s">
        <v>1451</v>
      </c>
      <c r="G19" s="195"/>
      <c r="H19" s="196"/>
    </row>
    <row r="20" spans="1:8">
      <c r="A20" s="188"/>
      <c r="B20" s="189" t="s">
        <v>1452</v>
      </c>
      <c r="C20" s="190"/>
      <c r="D20" s="190"/>
      <c r="E20" s="189" t="s">
        <v>1453</v>
      </c>
      <c r="F20" s="192"/>
      <c r="G20" s="195"/>
      <c r="H20" s="196"/>
    </row>
    <row r="21" spans="1:8">
      <c r="A21" s="188"/>
      <c r="B21" s="189" t="s">
        <v>1454</v>
      </c>
      <c r="C21" s="190"/>
      <c r="D21" s="190"/>
      <c r="E21" s="189" t="s">
        <v>1455</v>
      </c>
      <c r="F21" s="192"/>
      <c r="G21" s="195"/>
      <c r="H21" s="196"/>
    </row>
    <row r="22" spans="1:8">
      <c r="A22" s="188"/>
      <c r="C22" s="190"/>
      <c r="D22" s="190"/>
      <c r="F22" s="192"/>
      <c r="G22" s="195"/>
      <c r="H22" s="196"/>
    </row>
    <row r="23" spans="1:8">
      <c r="A23" s="188"/>
      <c r="B23" s="189" t="s">
        <v>1456</v>
      </c>
      <c r="C23" s="190"/>
      <c r="D23" s="190"/>
      <c r="G23" s="197"/>
      <c r="H23" s="198"/>
    </row>
    <row r="24" spans="1:8">
      <c r="A24" s="188"/>
      <c r="B24" s="189" t="s">
        <v>1457</v>
      </c>
      <c r="C24" s="190"/>
      <c r="D24" s="190"/>
      <c r="G24" s="197"/>
      <c r="H24" s="198"/>
    </row>
    <row r="25" spans="1:8">
      <c r="A25" s="188"/>
      <c r="B25" s="189" t="s">
        <v>1458</v>
      </c>
      <c r="C25" s="190"/>
      <c r="D25" s="190"/>
      <c r="E25" s="190"/>
      <c r="F25" s="192"/>
      <c r="G25" s="197"/>
      <c r="H25" s="198"/>
    </row>
    <row r="26" spans="1:8">
      <c r="A26" s="199"/>
      <c r="B26" s="200" t="s">
        <v>1459</v>
      </c>
      <c r="C26" s="201"/>
      <c r="D26" s="201"/>
      <c r="E26" s="201"/>
      <c r="F26" s="202"/>
      <c r="G26" s="203"/>
      <c r="H26" s="204"/>
    </row>
    <row r="27" spans="1:8">
      <c r="A27" s="188"/>
      <c r="B27" s="190"/>
      <c r="C27" s="190"/>
      <c r="D27" s="190"/>
      <c r="E27" s="190"/>
      <c r="F27" s="192"/>
      <c r="G27" s="197"/>
      <c r="H27" s="198"/>
    </row>
    <row r="28" spans="1:8">
      <c r="A28" s="188"/>
      <c r="C28" s="190"/>
      <c r="D28" s="190"/>
      <c r="E28" s="190"/>
      <c r="F28" s="192"/>
      <c r="G28" s="197"/>
      <c r="H28" s="198"/>
    </row>
    <row r="29" spans="1:8">
      <c r="A29" s="188"/>
      <c r="C29" s="190"/>
      <c r="D29" s="190"/>
      <c r="E29" s="190"/>
      <c r="F29" s="192"/>
      <c r="G29" s="197"/>
      <c r="H29" s="198"/>
    </row>
    <row r="30" spans="1:8">
      <c r="A30" s="188"/>
      <c r="B30" s="1250" t="s">
        <v>1892</v>
      </c>
      <c r="C30" s="190"/>
      <c r="D30" s="190"/>
      <c r="E30" s="190"/>
      <c r="F30" s="192"/>
      <c r="G30" s="197"/>
      <c r="H30" s="198"/>
    </row>
    <row r="31" spans="1:8">
      <c r="A31" s="188"/>
      <c r="C31" s="190"/>
      <c r="D31" s="190"/>
      <c r="F31" s="192"/>
      <c r="G31" s="197"/>
      <c r="H31" s="198"/>
    </row>
    <row r="32" spans="1:8">
      <c r="A32" s="188"/>
      <c r="C32" s="190"/>
      <c r="D32" s="190"/>
      <c r="F32" s="192"/>
      <c r="G32" s="197"/>
      <c r="H32" s="198"/>
    </row>
    <row r="33" spans="1:8">
      <c r="A33" s="188"/>
      <c r="B33" t="s">
        <v>1893</v>
      </c>
      <c r="C33" s="190"/>
      <c r="D33" s="190"/>
      <c r="F33" s="192"/>
      <c r="G33" s="197"/>
      <c r="H33" s="198"/>
    </row>
    <row r="34" spans="1:8">
      <c r="A34" s="188"/>
      <c r="C34" s="190"/>
      <c r="D34" s="190"/>
      <c r="F34" s="192"/>
      <c r="G34" s="197"/>
      <c r="H34" s="198"/>
    </row>
    <row r="35" spans="1:8">
      <c r="A35" s="188"/>
      <c r="C35" s="190"/>
      <c r="D35" s="190"/>
      <c r="F35" s="192"/>
      <c r="G35" s="197"/>
      <c r="H35" s="198"/>
    </row>
    <row r="36" spans="1:8">
      <c r="A36" s="188"/>
      <c r="B36" s="1383" t="s">
        <v>2249</v>
      </c>
      <c r="C36" s="190"/>
      <c r="D36" s="190"/>
      <c r="E36" s="190"/>
      <c r="F36" s="192"/>
      <c r="G36" s="197"/>
      <c r="H36" s="198"/>
    </row>
    <row r="37" spans="1:8">
      <c r="A37" s="188"/>
      <c r="B37" s="1384" t="s">
        <v>2250</v>
      </c>
      <c r="C37" s="190"/>
      <c r="D37" s="190"/>
      <c r="E37" s="190"/>
      <c r="F37" s="192"/>
      <c r="G37" s="197"/>
      <c r="H37" s="198"/>
    </row>
    <row r="38" spans="1:8">
      <c r="A38" s="188"/>
      <c r="B38" s="1351"/>
      <c r="C38" s="183"/>
      <c r="D38" s="183"/>
      <c r="E38" s="183"/>
      <c r="F38" s="205"/>
      <c r="G38" s="206"/>
      <c r="H38" s="207"/>
    </row>
    <row r="39" spans="1:8">
      <c r="A39" s="188"/>
      <c r="B39" t="s">
        <v>1894</v>
      </c>
      <c r="C39" s="183"/>
      <c r="D39" s="183"/>
      <c r="E39" s="183"/>
      <c r="F39" s="205"/>
      <c r="G39" s="206"/>
      <c r="H39" s="207"/>
    </row>
    <row r="40" spans="1:8">
      <c r="A40" s="188"/>
      <c r="B40" s="183"/>
      <c r="H40" s="207"/>
    </row>
    <row r="41" spans="1:8">
      <c r="A41" s="188"/>
      <c r="H41" s="207"/>
    </row>
    <row r="42" spans="1:8">
      <c r="A42" s="188"/>
      <c r="B42" t="s">
        <v>1895</v>
      </c>
      <c r="C42" s="183"/>
      <c r="D42" s="183"/>
      <c r="E42" s="183"/>
      <c r="F42" s="205"/>
      <c r="G42" s="206"/>
      <c r="H42" s="207"/>
    </row>
    <row r="43" spans="1:8">
      <c r="A43" s="188"/>
      <c r="B43" s="183"/>
      <c r="C43" s="183"/>
      <c r="D43" s="183"/>
      <c r="E43" s="183"/>
      <c r="F43" s="205"/>
      <c r="G43" s="206"/>
      <c r="H43" s="207"/>
    </row>
    <row r="44" spans="1:8">
      <c r="A44" s="188"/>
      <c r="B44" s="183"/>
      <c r="C44" s="183"/>
      <c r="D44" s="183"/>
      <c r="E44" s="183"/>
      <c r="F44" s="205"/>
      <c r="G44" s="206"/>
      <c r="H44" s="207"/>
    </row>
    <row r="45" spans="1:8">
      <c r="A45" s="188"/>
      <c r="B45" t="s">
        <v>1896</v>
      </c>
      <c r="C45" s="183"/>
      <c r="D45" s="183"/>
      <c r="E45" s="183"/>
      <c r="F45" s="205"/>
      <c r="G45" s="206"/>
      <c r="H45" s="207"/>
    </row>
    <row r="46" spans="1:8">
      <c r="A46" s="188"/>
      <c r="B46" s="183"/>
      <c r="C46" s="183"/>
      <c r="D46" s="183"/>
      <c r="E46" s="183"/>
      <c r="F46" s="205"/>
      <c r="G46" s="206"/>
      <c r="H46" s="207"/>
    </row>
    <row r="47" spans="1:8">
      <c r="A47" s="188"/>
      <c r="B47" s="205"/>
      <c r="C47" s="183"/>
      <c r="D47" s="183"/>
      <c r="E47" s="183"/>
      <c r="F47" s="205"/>
      <c r="G47" s="206"/>
      <c r="H47" s="207"/>
    </row>
    <row r="48" spans="1:8">
      <c r="A48" s="188"/>
      <c r="B48" s="246" t="s">
        <v>2251</v>
      </c>
      <c r="C48" s="183"/>
      <c r="D48" s="183"/>
      <c r="E48" s="183"/>
      <c r="F48" s="205"/>
      <c r="G48" s="206"/>
      <c r="H48" s="207"/>
    </row>
    <row r="49" spans="1:8">
      <c r="A49" s="188"/>
      <c r="B49" t="s">
        <v>2252</v>
      </c>
      <c r="C49" s="183"/>
      <c r="D49" s="183"/>
      <c r="E49" s="183"/>
      <c r="F49" s="205"/>
      <c r="G49" s="206"/>
      <c r="H49" s="207"/>
    </row>
    <row r="50" spans="1:8">
      <c r="A50" s="188"/>
      <c r="C50" s="183"/>
      <c r="D50" s="183"/>
      <c r="E50" s="183"/>
      <c r="F50" s="205"/>
      <c r="G50" s="206"/>
      <c r="H50" s="207"/>
    </row>
    <row r="51" spans="1:8">
      <c r="A51" s="188"/>
      <c r="C51" s="183"/>
      <c r="D51" s="183"/>
      <c r="E51" s="183"/>
      <c r="F51" s="205"/>
      <c r="G51" s="206"/>
      <c r="H51" s="207"/>
    </row>
    <row r="52" spans="1:8">
      <c r="A52" s="188"/>
      <c r="C52" s="183"/>
      <c r="D52" s="183"/>
      <c r="E52" s="183"/>
      <c r="F52" s="205"/>
      <c r="G52" s="206"/>
      <c r="H52" s="207"/>
    </row>
    <row r="53" spans="1:8">
      <c r="A53" s="188"/>
      <c r="C53" s="183"/>
      <c r="D53" s="183"/>
      <c r="E53" s="183"/>
      <c r="F53" s="205"/>
      <c r="G53" s="206"/>
      <c r="H53" s="207"/>
    </row>
    <row r="54" spans="1:8">
      <c r="A54" s="188"/>
      <c r="B54" s="205"/>
      <c r="C54" s="183"/>
      <c r="D54" s="183"/>
      <c r="E54" s="183"/>
      <c r="F54" s="205"/>
      <c r="G54" s="206"/>
      <c r="H54" s="207"/>
    </row>
    <row r="55" spans="1:8" ht="15.75" thickBot="1">
      <c r="A55" s="208"/>
      <c r="B55" s="209"/>
      <c r="C55" s="210"/>
      <c r="D55" s="210"/>
      <c r="E55" s="210"/>
      <c r="F55" s="209"/>
      <c r="G55" s="211"/>
      <c r="H55" s="212"/>
    </row>
    <row r="56" spans="1:8">
      <c r="B56" s="205"/>
      <c r="C56" s="183"/>
      <c r="D56" s="183"/>
      <c r="E56" s="183"/>
      <c r="F56" s="205"/>
      <c r="G56" s="206"/>
      <c r="H56" s="213" t="s">
        <v>1564</v>
      </c>
    </row>
    <row r="57" spans="1:8">
      <c r="A57" s="183" t="s">
        <v>1460</v>
      </c>
      <c r="B57" s="183"/>
      <c r="C57" s="183"/>
      <c r="D57" s="149"/>
      <c r="E57" s="183"/>
      <c r="F57" s="214"/>
      <c r="G57" s="149"/>
      <c r="H57" s="214"/>
    </row>
    <row r="58" spans="1:8">
      <c r="A58" s="130"/>
      <c r="B58" s="130"/>
      <c r="C58" s="130"/>
      <c r="D58" s="149"/>
      <c r="E58" s="130"/>
      <c r="F58" s="130"/>
      <c r="G58" s="149"/>
      <c r="H58" s="149"/>
    </row>
    <row r="59" spans="1:8">
      <c r="A59" s="205"/>
      <c r="B59" s="205"/>
      <c r="C59" s="183"/>
      <c r="D59" s="183"/>
      <c r="E59" s="183"/>
      <c r="F59" s="205"/>
      <c r="G59" s="206"/>
      <c r="H59" s="206"/>
    </row>
    <row r="60" spans="1:8">
      <c r="H60" s="206"/>
    </row>
    <row r="61" spans="1:8">
      <c r="A61" s="205"/>
      <c r="B61" s="205"/>
      <c r="C61" s="205"/>
      <c r="D61" s="205"/>
      <c r="E61" s="205"/>
      <c r="F61" s="205"/>
      <c r="G61" s="206"/>
      <c r="H61" s="206"/>
    </row>
    <row r="62" spans="1:8">
      <c r="A62" s="205"/>
      <c r="B62" s="205"/>
      <c r="C62" s="205"/>
      <c r="D62" s="205"/>
      <c r="E62" s="205"/>
      <c r="F62" s="205"/>
      <c r="G62" s="206"/>
      <c r="H62" s="206"/>
    </row>
    <row r="63" spans="1:8">
      <c r="A63" s="205"/>
      <c r="B63" s="205"/>
      <c r="C63" s="205"/>
      <c r="D63" s="205"/>
      <c r="E63" s="205"/>
      <c r="F63" s="205"/>
      <c r="G63" s="206"/>
      <c r="H63" s="206"/>
    </row>
    <row r="64" spans="1:8">
      <c r="A64" s="205"/>
      <c r="B64" s="205"/>
      <c r="C64" s="205"/>
      <c r="D64" s="205"/>
      <c r="E64" s="205"/>
      <c r="F64" s="205"/>
      <c r="G64" s="206"/>
      <c r="H64" s="206"/>
    </row>
    <row r="65" spans="1:8">
      <c r="A65" s="205"/>
      <c r="B65" s="205"/>
      <c r="C65" s="205"/>
      <c r="D65" s="205"/>
      <c r="E65" s="205"/>
      <c r="F65" s="205"/>
      <c r="G65" s="206"/>
      <c r="H65" s="206"/>
    </row>
    <row r="66" spans="1:8">
      <c r="A66" s="205"/>
      <c r="B66" s="205"/>
      <c r="C66" s="205"/>
      <c r="D66" s="205"/>
      <c r="E66" s="205"/>
      <c r="F66" s="205"/>
      <c r="G66" s="206"/>
      <c r="H66" s="206"/>
    </row>
    <row r="67" spans="1:8">
      <c r="A67" s="205"/>
      <c r="B67" s="205"/>
      <c r="C67" s="205"/>
      <c r="D67" s="205"/>
      <c r="E67" s="205"/>
      <c r="F67" s="205"/>
      <c r="G67" s="206"/>
      <c r="H67" s="206"/>
    </row>
    <row r="68" spans="1:8">
      <c r="A68" s="205"/>
      <c r="B68" s="205"/>
      <c r="C68" s="205"/>
      <c r="D68" s="205"/>
      <c r="E68" s="205"/>
      <c r="F68" s="205"/>
      <c r="G68" s="206"/>
      <c r="H68" s="206"/>
    </row>
    <row r="69" spans="1:8">
      <c r="A69" s="205"/>
      <c r="B69" s="205"/>
      <c r="C69" s="205"/>
      <c r="D69" s="205"/>
      <c r="E69" s="205"/>
      <c r="F69" s="205"/>
      <c r="G69" s="206"/>
      <c r="H69" s="206"/>
    </row>
  </sheetData>
  <phoneticPr fontId="43" type="noConversion"/>
  <pageMargins left="0.5" right="0.5" top="0.5" bottom="0.5" header="0.5" footer="0.5"/>
  <pageSetup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89</vt:i4>
      </vt:variant>
    </vt:vector>
  </HeadingPairs>
  <TitlesOfParts>
    <vt:vector size="132" baseType="lpstr">
      <vt:lpstr>Read Me First</vt:lpstr>
      <vt:lpstr>Sheet1</vt:lpstr>
      <vt:lpstr>001cover</vt:lpstr>
      <vt:lpstr>Blank</vt:lpstr>
      <vt:lpstr>002GInst</vt:lpstr>
      <vt:lpstr>004table</vt:lpstr>
      <vt:lpstr>101</vt:lpstr>
      <vt:lpstr>102</vt:lpstr>
      <vt:lpstr>103</vt:lpstr>
      <vt:lpstr>Blank Page</vt:lpstr>
      <vt:lpstr>104105</vt:lpstr>
      <vt:lpstr>106</vt:lpstr>
      <vt:lpstr>107</vt:lpstr>
      <vt:lpstr>200201</vt:lpstr>
      <vt:lpstr>202</vt:lpstr>
      <vt:lpstr>203</vt:lpstr>
      <vt:lpstr>204</vt:lpstr>
      <vt:lpstr>205</vt:lpstr>
      <vt:lpstr>BlankPg</vt:lpstr>
      <vt:lpstr>250</vt:lpstr>
      <vt:lpstr>251252</vt:lpstr>
      <vt:lpstr>253</vt:lpstr>
      <vt:lpstr>300</vt:lpstr>
      <vt:lpstr>301303</vt:lpstr>
      <vt:lpstr>304</vt:lpstr>
      <vt:lpstr>305</vt:lpstr>
      <vt:lpstr>Blank Pg</vt:lpstr>
      <vt:lpstr>306307</vt:lpstr>
      <vt:lpstr>308</vt:lpstr>
      <vt:lpstr>309</vt:lpstr>
      <vt:lpstr>350</vt:lpstr>
      <vt:lpstr>400</vt:lpstr>
      <vt:lpstr>401402</vt:lpstr>
      <vt:lpstr>403</vt:lpstr>
      <vt:lpstr>404</vt:lpstr>
      <vt:lpstr>405</vt:lpstr>
      <vt:lpstr>Verification</vt:lpstr>
      <vt:lpstr>Index</vt:lpstr>
      <vt:lpstr>ROR</vt:lpstr>
      <vt:lpstr>Income</vt:lpstr>
      <vt:lpstr>RB</vt:lpstr>
      <vt:lpstr>Capital</vt:lpstr>
      <vt:lpstr>Sheet2</vt:lpstr>
      <vt:lpstr>_000READMEFIRST</vt:lpstr>
      <vt:lpstr>_001COVER</vt:lpstr>
      <vt:lpstr>_002GINST</vt:lpstr>
      <vt:lpstr>_004TABLE</vt:lpstr>
      <vt:lpstr>_101</vt:lpstr>
      <vt:lpstr>_102</vt:lpstr>
      <vt:lpstr>_103</vt:lpstr>
      <vt:lpstr>_104105</vt:lpstr>
      <vt:lpstr>_106</vt:lpstr>
      <vt:lpstr>_107</vt:lpstr>
      <vt:lpstr>_200201</vt:lpstr>
      <vt:lpstr>_202</vt:lpstr>
      <vt:lpstr>_203</vt:lpstr>
      <vt:lpstr>_204</vt:lpstr>
      <vt:lpstr>_205</vt:lpstr>
      <vt:lpstr>_250</vt:lpstr>
      <vt:lpstr>_251252</vt:lpstr>
      <vt:lpstr>_253</vt:lpstr>
      <vt:lpstr>_300</vt:lpstr>
      <vt:lpstr>_301303</vt:lpstr>
      <vt:lpstr>_304</vt:lpstr>
      <vt:lpstr>_305</vt:lpstr>
      <vt:lpstr>_306307</vt:lpstr>
      <vt:lpstr>_308</vt:lpstr>
      <vt:lpstr>_309</vt:lpstr>
      <vt:lpstr>_350</vt:lpstr>
      <vt:lpstr>_352</vt:lpstr>
      <vt:lpstr>_400</vt:lpstr>
      <vt:lpstr>_401402</vt:lpstr>
      <vt:lpstr>_403</vt:lpstr>
      <vt:lpstr>_404</vt:lpstr>
      <vt:lpstr>_405</vt:lpstr>
      <vt:lpstr>BLANK</vt:lpstr>
      <vt:lpstr>CAPITAL</vt:lpstr>
      <vt:lpstr>INCOME</vt:lpstr>
      <vt:lpstr>PM</vt:lpstr>
      <vt:lpstr>'001cover'!Print_Area</vt:lpstr>
      <vt:lpstr>'002GInst'!Print_Area</vt:lpstr>
      <vt:lpstr>'004table'!Print_Area</vt:lpstr>
      <vt:lpstr>'103'!Print_Area</vt:lpstr>
      <vt:lpstr>'104105'!Print_Area</vt:lpstr>
      <vt:lpstr>'301303'!Print_Area</vt:lpstr>
      <vt:lpstr>'308'!Print_Area</vt:lpstr>
      <vt:lpstr>'309'!Print_Area</vt:lpstr>
      <vt:lpstr>'401402'!Print_Area</vt:lpstr>
      <vt:lpstr>Capital!Print_Area</vt:lpstr>
      <vt:lpstr>Income!Print_Area</vt:lpstr>
      <vt:lpstr>Index!Print_Area</vt:lpstr>
      <vt:lpstr>'Read Me First'!Print_Area</vt:lpstr>
      <vt:lpstr>ROR!Print_Area</vt:lpstr>
      <vt:lpstr>Verification!Print_Area</vt:lpstr>
      <vt:lpstr>RB</vt:lpstr>
      <vt:lpstr>ROR</vt:lpstr>
      <vt:lpstr>VERIFICATION</vt:lpstr>
      <vt:lpstr>Z002PM</vt:lpstr>
      <vt:lpstr>Z004PM</vt:lpstr>
      <vt:lpstr>Z101PM</vt:lpstr>
      <vt:lpstr>Z102PM</vt:lpstr>
      <vt:lpstr>Z103PM</vt:lpstr>
      <vt:lpstr>Z104PM</vt:lpstr>
      <vt:lpstr>Z106PM</vt:lpstr>
      <vt:lpstr>Z107PM</vt:lpstr>
      <vt:lpstr>Z200PM</vt:lpstr>
      <vt:lpstr>Z202PM</vt:lpstr>
      <vt:lpstr>Z203PM</vt:lpstr>
      <vt:lpstr>Z204PM</vt:lpstr>
      <vt:lpstr>Z205PM</vt:lpstr>
      <vt:lpstr>Z250PM</vt:lpstr>
      <vt:lpstr>Z251PM</vt:lpstr>
      <vt:lpstr>Z253PM</vt:lpstr>
      <vt:lpstr>Z300PM</vt:lpstr>
      <vt:lpstr>Z304PM</vt:lpstr>
      <vt:lpstr>Z305PM</vt:lpstr>
      <vt:lpstr>Z306PM</vt:lpstr>
      <vt:lpstr>Z308PM</vt:lpstr>
      <vt:lpstr>Z309PM</vt:lpstr>
      <vt:lpstr>Z350PM</vt:lpstr>
      <vt:lpstr>Z400PM</vt:lpstr>
      <vt:lpstr>Z401PM</vt:lpstr>
      <vt:lpstr>Z403PM</vt:lpstr>
      <vt:lpstr>Z404PM</vt:lpstr>
      <vt:lpstr>Z405PM</vt:lpstr>
      <vt:lpstr>ZBLANKPAGEPM</vt:lpstr>
      <vt:lpstr>ZBLANKPGPM</vt:lpstr>
      <vt:lpstr>ZBLANKPM</vt:lpstr>
      <vt:lpstr>ZCOVER</vt:lpstr>
      <vt:lpstr>ZINDEX</vt:lpstr>
      <vt:lpstr>ZPAGEPM</vt:lpstr>
      <vt:lpstr>ZV</vt:lpstr>
    </vt:vector>
  </TitlesOfParts>
  <Company>Dept. of Public Service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n025us</cp:lastModifiedBy>
  <cp:lastPrinted>2014-09-09T15:21:23Z</cp:lastPrinted>
  <dcterms:created xsi:type="dcterms:W3CDTF">1999-02-05T14:37:13Z</dcterms:created>
  <dcterms:modified xsi:type="dcterms:W3CDTF">2014-09-09T16:14:02Z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i4>30</vt:i4>
  </property>
  <property fmtid="{D5CDD505-2E9C-101B-9397-08002B2CF9AE}" pid="3" name="Refresh">
    <vt:bool>true</vt:bool>
  </property>
  <property fmtid="{D5CDD505-2E9C-101B-9397-08002B2CF9AE}" pid="4" name="Refresh97">
    <vt:bool>false</vt:bool>
  </property>
  <property fmtid="{D5CDD505-2E9C-101B-9397-08002B2CF9AE}" pid="5" name="PathAndName">
    <vt:lpwstr>C:\Pfx Engagement\WM\WorkPapers\{BA0308E3-CCFE-4B04-BF9E-3016A1FD4A61}\{F9D1DDEE-C004-418A-98ED-FC699E820993}\{470D1D20-69EA-4DC7-ABAB-C962755ADC03}.xls</vt:lpwstr>
  </property>
  <property fmtid="{D5CDD505-2E9C-101B-9397-08002B2CF9AE}" pid="6" name="tabName">
    <vt:lpwstr>PSC fieldwork procedures</vt:lpwstr>
  </property>
  <property fmtid="{D5CDD505-2E9C-101B-9397-08002B2CF9AE}" pid="7" name="tabIndex">
    <vt:lpwstr>1500</vt:lpwstr>
  </property>
  <property fmtid="{D5CDD505-2E9C-101B-9397-08002B2CF9AE}" pid="8" name="workpaperIndex">
    <vt:lpwstr>1501</vt:lpwstr>
  </property>
  <property fmtid="{D5CDD505-2E9C-101B-9397-08002B2CF9AE}" pid="9" name="_MarkAsFinal">
    <vt:bool>true</vt:bool>
  </property>
</Properties>
</file>