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x350tr\Documents\"/>
    </mc:Choice>
  </mc:AlternateContent>
  <bookViews>
    <workbookView xWindow="0" yWindow="0" windowWidth="18270" windowHeight="10785"/>
  </bookViews>
  <sheets>
    <sheet name="Readme" sheetId="2" r:id="rId1"/>
    <sheet name="5&amp;11" sheetId="1" r:id="rId2"/>
    <sheet name="17" sheetId="3" r:id="rId3"/>
    <sheet name="25" sheetId="4" r:id="rId4"/>
    <sheet name="26" sheetId="5" r:id="rId5"/>
    <sheet name="34-37" sheetId="6" r:id="rId6"/>
    <sheet name="38-39" sheetId="7" r:id="rId7"/>
    <sheet name="47-48" sheetId="8" r:id="rId8"/>
    <sheet name="53-54" sheetId="9" r:id="rId9"/>
    <sheet name="58-61" sheetId="10" r:id="rId10"/>
    <sheet name="62-63" sheetId="11" r:id="rId11"/>
    <sheet name="67-70" sheetId="12" r:id="rId12"/>
    <sheet name="71-72" sheetId="13" r:id="rId13"/>
    <sheet name="77-78" sheetId="14" r:id="rId14"/>
    <sheet name="83" sheetId="15" r:id="rId15"/>
    <sheet name="84" sheetId="16" r:id="rId16"/>
    <sheet name="87-88" sheetId="17" r:id="rId17"/>
    <sheet name="89-90" sheetId="18" r:id="rId18"/>
    <sheet name="91" sheetId="19" r:id="rId19"/>
    <sheet name="96" sheetId="20" r:id="rId20"/>
    <sheet name="97" sheetId="21" r:id="rId21"/>
    <sheet name="98" sheetId="22" r:id="rId2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5" l="1"/>
  <c r="C20" i="12" l="1"/>
  <c r="C28" i="12" s="1"/>
  <c r="C35" i="12" s="1"/>
  <c r="C19" i="12"/>
  <c r="C27" i="12" s="1"/>
  <c r="C34" i="12" s="1"/>
  <c r="C18" i="12"/>
  <c r="C26" i="12" s="1"/>
  <c r="C33" i="12" s="1"/>
  <c r="C17" i="12"/>
  <c r="C25" i="12" s="1"/>
  <c r="C32" i="12" s="1"/>
  <c r="C16" i="12"/>
  <c r="C24" i="12" s="1"/>
  <c r="C31" i="12" s="1"/>
  <c r="C15" i="12"/>
  <c r="C23" i="12" s="1"/>
  <c r="C30" i="12" s="1"/>
  <c r="C20" i="10" l="1"/>
  <c r="C28" i="10" s="1"/>
  <c r="C35" i="10" s="1"/>
  <c r="C19" i="10"/>
  <c r="C27" i="10" s="1"/>
  <c r="C34" i="10" s="1"/>
  <c r="C18" i="10"/>
  <c r="C26" i="10" s="1"/>
  <c r="C33" i="10" s="1"/>
  <c r="C17" i="10"/>
  <c r="C25" i="10" s="1"/>
  <c r="C32" i="10" s="1"/>
  <c r="C16" i="10"/>
  <c r="C24" i="10" s="1"/>
  <c r="C31" i="10" s="1"/>
  <c r="C15" i="10"/>
  <c r="C23" i="10" s="1"/>
  <c r="C30" i="10" s="1"/>
  <c r="B40" i="6"/>
  <c r="B39" i="6"/>
  <c r="B38" i="6"/>
  <c r="B37" i="6"/>
  <c r="B36" i="6"/>
  <c r="B35" i="6"/>
  <c r="B34" i="6"/>
  <c r="B31" i="6"/>
  <c r="B30" i="6"/>
  <c r="B29" i="6"/>
  <c r="B28" i="6"/>
  <c r="B27" i="6"/>
  <c r="B26" i="6"/>
  <c r="B25" i="6"/>
  <c r="B22" i="6"/>
  <c r="B17" i="6"/>
  <c r="B18" i="6"/>
  <c r="B19" i="6"/>
  <c r="B20" i="6"/>
  <c r="B21" i="6"/>
  <c r="B16" i="6"/>
  <c r="G14" i="1"/>
  <c r="I11" i="1"/>
  <c r="I12" i="1"/>
  <c r="I13" i="1"/>
  <c r="I14" i="1"/>
  <c r="E14" i="1"/>
  <c r="I10" i="1"/>
  <c r="G10" i="3" l="1"/>
  <c r="H10" i="3"/>
  <c r="I10" i="3"/>
  <c r="J10" i="3"/>
  <c r="K10" i="3"/>
  <c r="L10" i="3"/>
  <c r="F10" i="3"/>
</calcChain>
</file>

<file path=xl/sharedStrings.xml><?xml version="1.0" encoding="utf-8"?>
<sst xmlns="http://schemas.openxmlformats.org/spreadsheetml/2006/main" count="406" uniqueCount="118">
  <si>
    <t>Impact on electricity bills in 2023</t>
  </si>
  <si>
    <t>%</t>
  </si>
  <si>
    <t>Impact on typical monthly residential electricity bills in 2023</t>
  </si>
  <si>
    <t>real 2015$</t>
  </si>
  <si>
    <t>Tons of avoided carbon</t>
  </si>
  <si>
    <t>Value of avoided carbon</t>
  </si>
  <si>
    <t>Nominal $K</t>
  </si>
  <si>
    <t>Millions of short t</t>
  </si>
  <si>
    <t>All NPV figures are shown as the lifetime program cost or benefit NPV, in real 2015$, based on a discount rate of 5.5% (real).</t>
  </si>
  <si>
    <t>Lifetime NPV numbers to 2023 for Tier 1 reflect the lifetime cost and benefit for installations under the CES deployed until 2023; for Tiers 2 and 3 they reflect the cost or benefit to 2023 only.</t>
  </si>
  <si>
    <t>Lifetime NPV cost NY Sun and Main Tier installations (from 2015)</t>
  </si>
  <si>
    <t>NY Sun</t>
  </si>
  <si>
    <t>Main Tier</t>
  </si>
  <si>
    <t>CES Tier 1</t>
  </si>
  <si>
    <t>Tier 1 target</t>
  </si>
  <si>
    <t>gross program cost</t>
  </si>
  <si>
    <t>carbon value</t>
  </si>
  <si>
    <t>net program cost/benefit</t>
  </si>
  <si>
    <t>Tier 1</t>
  </si>
  <si>
    <t>Tier 2A</t>
  </si>
  <si>
    <t>Tier 2B</t>
  </si>
  <si>
    <t>Tier 3</t>
  </si>
  <si>
    <t>Total CES</t>
  </si>
  <si>
    <t>Lifetime NPV 2023</t>
  </si>
  <si>
    <t>(benefit)</t>
  </si>
  <si>
    <t>(cost)</t>
  </si>
  <si>
    <t>real 2015 $K</t>
  </si>
  <si>
    <t>2015 $M</t>
  </si>
  <si>
    <t>Tier 1 - cumulative annual generation by program</t>
  </si>
  <si>
    <t>GWh</t>
  </si>
  <si>
    <t>Total carbon savings CES</t>
  </si>
  <si>
    <t>Pecuniary value of CO2</t>
  </si>
  <si>
    <t>Carbon value less pecuniary value</t>
  </si>
  <si>
    <t>Total</t>
  </si>
  <si>
    <t>MW</t>
  </si>
  <si>
    <t>Land-based Wind</t>
  </si>
  <si>
    <t>Utility-Scale Solar</t>
  </si>
  <si>
    <t>Hydro</t>
  </si>
  <si>
    <t>Bioenergy/Other</t>
  </si>
  <si>
    <t xml:space="preserve">Offshore Wind </t>
  </si>
  <si>
    <t>Imports</t>
  </si>
  <si>
    <t>Incremental MW</t>
  </si>
  <si>
    <t>Cumulative MW</t>
  </si>
  <si>
    <t>Incremental GWh</t>
  </si>
  <si>
    <t>Deployment to 2023</t>
  </si>
  <si>
    <t>Cumulative GWh</t>
  </si>
  <si>
    <t>Procurement structures</t>
  </si>
  <si>
    <t>100% PPA</t>
  </si>
  <si>
    <t>Base case</t>
  </si>
  <si>
    <t>100% REC</t>
  </si>
  <si>
    <t>Net program cost/benefit</t>
  </si>
  <si>
    <t>(Positive amounts indicate a cost; negative amounts indicated a benefit)</t>
  </si>
  <si>
    <t>NPV</t>
  </si>
  <si>
    <t>Bill impact in 2023</t>
  </si>
  <si>
    <t>Real $K</t>
  </si>
  <si>
    <t>Energy prices</t>
  </si>
  <si>
    <t>Higher energy prices</t>
  </si>
  <si>
    <t>Lower energy prices</t>
  </si>
  <si>
    <t>Gross program cost/benefit</t>
  </si>
  <si>
    <t>Interest rates</t>
  </si>
  <si>
    <t>Higher interest rates</t>
  </si>
  <si>
    <t>Higher LBW cost</t>
  </si>
  <si>
    <t>Technology cost</t>
  </si>
  <si>
    <t>Higher LBW costs</t>
  </si>
  <si>
    <t>Higher load</t>
  </si>
  <si>
    <t>System load</t>
  </si>
  <si>
    <t>Carbon</t>
  </si>
  <si>
    <t>Total cost/benefit</t>
  </si>
  <si>
    <t>NY Sun and Main Tier</t>
  </si>
  <si>
    <t>Tier 1 indicative targets</t>
  </si>
  <si>
    <t>Base case capacity and generation</t>
  </si>
  <si>
    <t>Federal tax credits</t>
  </si>
  <si>
    <t>Continued tax credits</t>
  </si>
  <si>
    <t>No tax credits</t>
  </si>
  <si>
    <t>Higher energy prices and lower nuclear cost</t>
  </si>
  <si>
    <t>Lower energy prices and higher nuclear cost</t>
  </si>
  <si>
    <t>100% spot</t>
  </si>
  <si>
    <t>To 2023</t>
  </si>
  <si>
    <t>Low case</t>
  </si>
  <si>
    <t>High case</t>
  </si>
  <si>
    <t>Procurement</t>
  </si>
  <si>
    <t>higher</t>
  </si>
  <si>
    <t>lower</t>
  </si>
  <si>
    <t>higher LBW cost</t>
  </si>
  <si>
    <t>Tax credits</t>
  </si>
  <si>
    <t>no tax credits</t>
  </si>
  <si>
    <t>continued tax credits</t>
  </si>
  <si>
    <t>Bill impact 2023</t>
  </si>
  <si>
    <t>Bill impacts</t>
  </si>
  <si>
    <t>All tiers</t>
  </si>
  <si>
    <t>Spend Excl CES - Low Energy Prices</t>
  </si>
  <si>
    <t>Spend Excl CES - Base Energy Prices</t>
  </si>
  <si>
    <t>Spend Excl CES - High Energy Prices</t>
  </si>
  <si>
    <t>Spend Incl CES - Low Energy Prices</t>
  </si>
  <si>
    <t>Spend Incl CES - Base Energy Prices</t>
  </si>
  <si>
    <t>Spend Incl CES - High Energy Prices</t>
  </si>
  <si>
    <t>Historic Spend (Actuals)</t>
  </si>
  <si>
    <t>Comparison with forecast wholesale prices</t>
  </si>
  <si>
    <t>real $B</t>
  </si>
  <si>
    <t>Bill impacts in 2023</t>
  </si>
  <si>
    <t>Residential</t>
  </si>
  <si>
    <t>Con Edison</t>
  </si>
  <si>
    <t>$0.48/month (0.5% of bill)</t>
  </si>
  <si>
    <t>Upstate</t>
  </si>
  <si>
    <t>$0.96/month (1.0% of bill)</t>
  </si>
  <si>
    <t>Large C&amp;I</t>
  </si>
  <si>
    <t>$1,154/month (0.8% of bill)</t>
  </si>
  <si>
    <t>$1,154/month (1.4% of bill)</t>
  </si>
  <si>
    <t>Bill impacts - residential and commercial &amp; industrial</t>
  </si>
  <si>
    <t>per year</t>
  </si>
  <si>
    <t>in 2017</t>
  </si>
  <si>
    <t>All data included in this workbook was originally published on April 8, 2016 as part of the New York State Clean Energy Standard White Paper – Cost Study (Study).</t>
  </si>
  <si>
    <t>The Study is issued by the New York State Department of Public Service (DPS).</t>
  </si>
  <si>
    <t>The supporting analysis in this Study was led by the New York State Energy Research and Development Authority (NYSERDA) working in collaboration with DPS. NYSERDA and DPS acknowledge the contributions of Sustainable Energy Advantage, LLC (SEA) and SEA’s subcontracting consultants AWS Truepower, Antares Group, and DaymarkEnergy Advisors for their primary analytical role in the development of the analysis for Tier 1 and Tier 2 in this Study.</t>
  </si>
  <si>
    <t>Clean Energy Standard White Paper - Cost Study</t>
  </si>
  <si>
    <t>Supporting data sheet for Sections 1-9</t>
  </si>
  <si>
    <t>Tab numbers refer to the page numbers of the Study</t>
  </si>
  <si>
    <t>See the Study for further explanation of the data and underlying methodology.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</si>
</sst>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
    <numFmt numFmtId="165" formatCode="&quot;$&quot;#,##0.0000"/>
    <numFmt numFmtId="166" formatCode="&quot;$&quot;#,##0"/>
    <numFmt numFmtId="167" formatCode="0.000"/>
    <numFmt numFmtId="168" formatCode="&quot;$&quot;#,##0.0"/>
    <numFmt numFmtId="169" formatCode="#,##0.0"/>
    <numFmt numFmtId="170" formatCode="&quot;$&quot;#,##0.000"/>
  </numFmts>
  <fonts count="4" x14ac:knownFonts="1">
    <font>
      <sz val="11"/>
      <color theme="1"/>
      <name val="Calibri"/>
      <family val="2"/>
      <scheme val="minor"/>
    </font>
    <font>
      <sz val="11"/>
      <color rgb="FF3F3F76"/>
      <name val="Calibri"/>
      <family val="2"/>
      <scheme val="minor"/>
    </font>
    <font>
      <b/>
      <sz val="11"/>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rgb="FFFFCC99"/>
      </patternFill>
    </fill>
    <fill>
      <patternFill patternType="solid">
        <fgColor theme="4"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1" fillId="2" borderId="1" applyNumberFormat="0" applyAlignment="0" applyProtection="0"/>
  </cellStyleXfs>
  <cellXfs count="28">
    <xf numFmtId="0" fontId="0" fillId="0" borderId="0" xfId="0"/>
    <xf numFmtId="164" fontId="1" fillId="2" borderId="1" xfId="1" applyNumberFormat="1"/>
    <xf numFmtId="165" fontId="1" fillId="2" borderId="1" xfId="1" applyNumberFormat="1"/>
    <xf numFmtId="166" fontId="1" fillId="2" borderId="1" xfId="1" applyNumberFormat="1"/>
    <xf numFmtId="166" fontId="0" fillId="0" borderId="0" xfId="0" applyNumberFormat="1"/>
    <xf numFmtId="167" fontId="1" fillId="2" borderId="1" xfId="1" applyNumberFormat="1"/>
    <xf numFmtId="3" fontId="1" fillId="2" borderId="1" xfId="1" applyNumberFormat="1"/>
    <xf numFmtId="168" fontId="1" fillId="2" borderId="1" xfId="1" applyNumberFormat="1"/>
    <xf numFmtId="0" fontId="0" fillId="0" borderId="0" xfId="0" applyAlignment="1">
      <alignment wrapText="1"/>
    </xf>
    <xf numFmtId="0" fontId="2" fillId="0" borderId="0" xfId="0" applyFont="1"/>
    <xf numFmtId="0" fontId="0" fillId="0" borderId="0" xfId="0" applyFont="1"/>
    <xf numFmtId="0" fontId="3" fillId="0" borderId="0" xfId="0" applyFont="1"/>
    <xf numFmtId="0" fontId="2" fillId="0" borderId="0" xfId="0" applyFont="1" applyAlignment="1">
      <alignment wrapText="1"/>
    </xf>
    <xf numFmtId="0" fontId="2" fillId="0" borderId="0" xfId="0" applyFont="1" applyAlignment="1">
      <alignment horizontal="center"/>
    </xf>
    <xf numFmtId="169" fontId="0" fillId="0" borderId="0" xfId="0" applyNumberFormat="1"/>
    <xf numFmtId="0" fontId="0" fillId="3" borderId="0" xfId="0" applyFill="1"/>
    <xf numFmtId="0" fontId="2" fillId="3" borderId="0" xfId="0" applyFont="1" applyFill="1" applyAlignment="1">
      <alignment horizontal="center"/>
    </xf>
    <xf numFmtId="0" fontId="0" fillId="4" borderId="0" xfId="0" applyFill="1"/>
    <xf numFmtId="0" fontId="0" fillId="5" borderId="0" xfId="0" applyFill="1"/>
    <xf numFmtId="0" fontId="2" fillId="4" borderId="0" xfId="0" applyFont="1" applyFill="1"/>
    <xf numFmtId="0" fontId="2" fillId="5" borderId="0" xfId="0" applyFont="1" applyFill="1" applyAlignment="1">
      <alignment wrapText="1"/>
    </xf>
    <xf numFmtId="0" fontId="2" fillId="6" borderId="0" xfId="0" applyFont="1" applyFill="1" applyAlignment="1">
      <alignment horizontal="center"/>
    </xf>
    <xf numFmtId="10" fontId="1" fillId="2" borderId="1" xfId="1" applyNumberFormat="1"/>
    <xf numFmtId="0" fontId="2" fillId="6" borderId="0" xfId="0" applyFont="1" applyFill="1" applyAlignment="1">
      <alignment horizontal="center"/>
    </xf>
    <xf numFmtId="170" fontId="1" fillId="2" borderId="1" xfId="1" applyNumberFormat="1"/>
    <xf numFmtId="15" fontId="0" fillId="0" borderId="0" xfId="0" applyNumberFormat="1" applyAlignment="1">
      <alignment horizontal="left" wrapText="1"/>
    </xf>
    <xf numFmtId="0" fontId="2" fillId="6" borderId="0" xfId="0" applyFont="1" applyFill="1" applyAlignment="1">
      <alignment horizontal="center" wrapText="1"/>
    </xf>
    <xf numFmtId="0" fontId="2" fillId="6" borderId="0" xfId="0" applyFont="1" applyFill="1" applyAlignment="1">
      <alignment horizontal="center"/>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16"/>
  <sheetViews>
    <sheetView tabSelected="1" workbookViewId="0">
      <selection activeCell="A17" sqref="A17"/>
    </sheetView>
  </sheetViews>
  <sheetFormatPr defaultRowHeight="15" x14ac:dyDescent="0.25"/>
  <cols>
    <col min="1" max="1" width="238.42578125" customWidth="1"/>
  </cols>
  <sheetData>
    <row r="1" spans="1:1" x14ac:dyDescent="0.25">
      <c r="A1" s="12" t="s">
        <v>114</v>
      </c>
    </row>
    <row r="2" spans="1:1" x14ac:dyDescent="0.25">
      <c r="A2" s="12" t="s">
        <v>115</v>
      </c>
    </row>
    <row r="3" spans="1:1" x14ac:dyDescent="0.25">
      <c r="A3" s="8"/>
    </row>
    <row r="4" spans="1:1" x14ac:dyDescent="0.25">
      <c r="A4" s="25">
        <v>42471</v>
      </c>
    </row>
    <row r="5" spans="1:1" x14ac:dyDescent="0.25">
      <c r="A5" s="8"/>
    </row>
    <row r="6" spans="1:1" x14ac:dyDescent="0.25">
      <c r="A6" s="8" t="s">
        <v>111</v>
      </c>
    </row>
    <row r="7" spans="1:1" x14ac:dyDescent="0.25">
      <c r="A7" s="8"/>
    </row>
    <row r="8" spans="1:1" x14ac:dyDescent="0.25">
      <c r="A8" s="8" t="s">
        <v>112</v>
      </c>
    </row>
    <row r="9" spans="1:1" ht="30" x14ac:dyDescent="0.25">
      <c r="A9" s="8" t="s">
        <v>113</v>
      </c>
    </row>
    <row r="10" spans="1:1" x14ac:dyDescent="0.25">
      <c r="A10" s="8"/>
    </row>
    <row r="11" spans="1:1" x14ac:dyDescent="0.25">
      <c r="A11" s="8" t="s">
        <v>116</v>
      </c>
    </row>
    <row r="12" spans="1:1" x14ac:dyDescent="0.25">
      <c r="A12" s="8"/>
    </row>
    <row r="13" spans="1:1" x14ac:dyDescent="0.25">
      <c r="A13" s="8" t="s">
        <v>8</v>
      </c>
    </row>
    <row r="14" spans="1:1" x14ac:dyDescent="0.25">
      <c r="A14" s="8" t="s">
        <v>9</v>
      </c>
    </row>
    <row r="16" spans="1:1" x14ac:dyDescent="0.25">
      <c r="A16" s="8" t="s">
        <v>117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pane xSplit="5" ySplit="5" topLeftCell="F6" activePane="bottomRight" state="frozen"/>
      <selection pane="topRight" activeCell="F1" sqref="F1"/>
      <selection pane="bottomLeft" activeCell="A6" sqref="A6"/>
      <selection pane="bottomRight" sqref="A1:A2"/>
    </sheetView>
  </sheetViews>
  <sheetFormatPr defaultRowHeight="15" x14ac:dyDescent="0.25"/>
  <cols>
    <col min="2" max="2" width="8.85546875" customWidth="1"/>
    <col min="3" max="3" width="16.7109375" bestFit="1" customWidth="1"/>
    <col min="4" max="4" width="2.85546875" customWidth="1"/>
    <col min="5" max="5" width="6.5703125" customWidth="1"/>
  </cols>
  <sheetData>
    <row r="1" spans="1:14" x14ac:dyDescent="0.25">
      <c r="A1" s="9" t="s">
        <v>18</v>
      </c>
    </row>
    <row r="2" spans="1:14" x14ac:dyDescent="0.25">
      <c r="A2" s="9" t="s">
        <v>62</v>
      </c>
    </row>
    <row r="5" spans="1:14" x14ac:dyDescent="0.25">
      <c r="A5" t="s">
        <v>44</v>
      </c>
      <c r="F5" s="21">
        <v>2020</v>
      </c>
      <c r="G5" s="21">
        <v>2021</v>
      </c>
      <c r="H5" s="21">
        <v>2022</v>
      </c>
      <c r="I5" s="21">
        <v>2023</v>
      </c>
      <c r="K5" s="21">
        <v>2020</v>
      </c>
      <c r="L5" s="21">
        <v>2021</v>
      </c>
      <c r="M5" s="21">
        <v>2022</v>
      </c>
      <c r="N5" s="21">
        <v>2023</v>
      </c>
    </row>
    <row r="6" spans="1:14" x14ac:dyDescent="0.25">
      <c r="F6" s="9" t="s">
        <v>48</v>
      </c>
      <c r="K6" s="9" t="s">
        <v>61</v>
      </c>
      <c r="L6" s="14"/>
      <c r="M6" s="14"/>
      <c r="N6" s="14"/>
    </row>
    <row r="7" spans="1:14" x14ac:dyDescent="0.25">
      <c r="B7" s="10" t="s">
        <v>41</v>
      </c>
      <c r="F7" s="13"/>
      <c r="G7" s="13"/>
      <c r="H7" s="13"/>
      <c r="I7" s="13"/>
      <c r="K7" s="14"/>
      <c r="L7" s="14"/>
      <c r="M7" s="14"/>
      <c r="N7" s="14"/>
    </row>
    <row r="8" spans="1:14" x14ac:dyDescent="0.25">
      <c r="C8" t="s">
        <v>35</v>
      </c>
      <c r="E8" s="11" t="s">
        <v>34</v>
      </c>
      <c r="F8" s="6">
        <v>383.36891714616979</v>
      </c>
      <c r="G8" s="6">
        <v>418.38567124190104</v>
      </c>
      <c r="H8" s="6">
        <v>438.02397287950942</v>
      </c>
      <c r="I8" s="6">
        <v>377.43269329642828</v>
      </c>
      <c r="K8" s="6">
        <v>398.24302424037973</v>
      </c>
      <c r="L8" s="6">
        <v>386.22768764651983</v>
      </c>
      <c r="M8" s="6">
        <v>376.57117228743442</v>
      </c>
      <c r="N8" s="6">
        <v>302.79711666399453</v>
      </c>
    </row>
    <row r="9" spans="1:14" x14ac:dyDescent="0.25">
      <c r="C9" t="s">
        <v>36</v>
      </c>
      <c r="E9" s="11" t="s">
        <v>34</v>
      </c>
      <c r="F9" s="6">
        <v>0</v>
      </c>
      <c r="G9" s="6">
        <v>86.02906967001077</v>
      </c>
      <c r="H9" s="6">
        <v>37.543334865846688</v>
      </c>
      <c r="I9" s="6">
        <v>0</v>
      </c>
      <c r="K9" s="6">
        <v>0</v>
      </c>
      <c r="L9" s="6">
        <v>123.89068663778072</v>
      </c>
      <c r="M9" s="6">
        <v>400.25270383516749</v>
      </c>
      <c r="N9" s="6">
        <v>94.396078281444531</v>
      </c>
    </row>
    <row r="10" spans="1:14" x14ac:dyDescent="0.25">
      <c r="C10" t="s">
        <v>37</v>
      </c>
      <c r="E10" s="11" t="s">
        <v>34</v>
      </c>
      <c r="F10" s="6">
        <v>30.651164258432111</v>
      </c>
      <c r="G10" s="6">
        <v>20.763858408226646</v>
      </c>
      <c r="H10" s="6">
        <v>21.797609166083724</v>
      </c>
      <c r="I10" s="6">
        <v>38.628450082797286</v>
      </c>
      <c r="K10" s="6">
        <v>34.349983508591762</v>
      </c>
      <c r="L10" s="6">
        <v>15.339413335842554</v>
      </c>
      <c r="M10" s="6">
        <v>21.797609166083724</v>
      </c>
      <c r="N10" s="6">
        <v>40.393855224467103</v>
      </c>
    </row>
    <row r="11" spans="1:14" x14ac:dyDescent="0.25">
      <c r="C11" t="s">
        <v>38</v>
      </c>
      <c r="E11" s="11" t="s">
        <v>34</v>
      </c>
      <c r="F11" s="6">
        <v>19.69629529547489</v>
      </c>
      <c r="G11" s="6">
        <v>5.7289778049471742</v>
      </c>
      <c r="H11" s="6">
        <v>30.852021374579778</v>
      </c>
      <c r="I11" s="6">
        <v>4.5056946962215871</v>
      </c>
      <c r="K11" s="6">
        <v>17.755016103878788</v>
      </c>
      <c r="L11" s="6">
        <v>34.258514761801202</v>
      </c>
      <c r="M11" s="6">
        <v>5.5092510038998572</v>
      </c>
      <c r="N11" s="6">
        <v>99.12074780247481</v>
      </c>
    </row>
    <row r="12" spans="1:14" x14ac:dyDescent="0.25">
      <c r="C12" t="s">
        <v>39</v>
      </c>
      <c r="E12" s="11" t="s">
        <v>34</v>
      </c>
      <c r="F12" s="6">
        <v>0</v>
      </c>
      <c r="G12" s="6">
        <v>0</v>
      </c>
      <c r="H12" s="6">
        <v>0</v>
      </c>
      <c r="I12" s="6">
        <v>0</v>
      </c>
      <c r="K12" s="6">
        <v>0</v>
      </c>
      <c r="L12" s="6">
        <v>0</v>
      </c>
      <c r="M12" s="6">
        <v>0</v>
      </c>
      <c r="N12" s="6">
        <v>0</v>
      </c>
    </row>
    <row r="13" spans="1:14" x14ac:dyDescent="0.25">
      <c r="C13" t="s">
        <v>40</v>
      </c>
      <c r="E13" s="11" t="s">
        <v>34</v>
      </c>
      <c r="F13" s="6">
        <v>0</v>
      </c>
      <c r="G13" s="6">
        <v>3.903957227900372</v>
      </c>
      <c r="H13" s="6">
        <v>3.8711387744948453</v>
      </c>
      <c r="I13" s="6">
        <v>151.69127436506955</v>
      </c>
      <c r="K13" s="6">
        <v>0</v>
      </c>
      <c r="L13" s="6">
        <v>0</v>
      </c>
      <c r="M13" s="6">
        <v>10.448733387631586</v>
      </c>
      <c r="N13" s="6">
        <v>10.796135635750172</v>
      </c>
    </row>
    <row r="14" spans="1:14" x14ac:dyDescent="0.25">
      <c r="B14" s="10" t="s">
        <v>42</v>
      </c>
      <c r="F14" s="14"/>
      <c r="G14" s="14"/>
      <c r="H14" s="14"/>
      <c r="I14" s="14"/>
      <c r="K14" s="14"/>
      <c r="L14" s="14"/>
      <c r="M14" s="14"/>
      <c r="N14" s="14"/>
    </row>
    <row r="15" spans="1:14" x14ac:dyDescent="0.25">
      <c r="C15" t="str">
        <f t="shared" ref="C15:C20" si="0">C8</f>
        <v>Land-based Wind</v>
      </c>
      <c r="E15" s="11" t="s">
        <v>34</v>
      </c>
      <c r="F15" s="6">
        <v>383.36891714616979</v>
      </c>
      <c r="G15" s="6">
        <v>801.75458838807083</v>
      </c>
      <c r="H15" s="6">
        <v>1239.7785612675802</v>
      </c>
      <c r="I15" s="6">
        <v>1617.2112545640084</v>
      </c>
      <c r="K15" s="6">
        <v>398.24302424037973</v>
      </c>
      <c r="L15" s="6">
        <v>784.47071188689961</v>
      </c>
      <c r="M15" s="6">
        <v>1161.041884174334</v>
      </c>
      <c r="N15" s="6">
        <v>1463.8390008383285</v>
      </c>
    </row>
    <row r="16" spans="1:14" x14ac:dyDescent="0.25">
      <c r="C16" t="str">
        <f t="shared" si="0"/>
        <v>Utility-Scale Solar</v>
      </c>
      <c r="E16" s="11" t="s">
        <v>34</v>
      </c>
      <c r="F16" s="6">
        <v>0</v>
      </c>
      <c r="G16" s="6">
        <v>86.02906967001077</v>
      </c>
      <c r="H16" s="6">
        <v>123.57240453585746</v>
      </c>
      <c r="I16" s="6">
        <v>123.57240453585746</v>
      </c>
      <c r="K16" s="6">
        <v>0</v>
      </c>
      <c r="L16" s="6">
        <v>123.89068663778072</v>
      </c>
      <c r="M16" s="6">
        <v>524.14339047294823</v>
      </c>
      <c r="N16" s="6">
        <v>618.53946875439271</v>
      </c>
    </row>
    <row r="17" spans="2:14" x14ac:dyDescent="0.25">
      <c r="C17" t="str">
        <f t="shared" si="0"/>
        <v>Hydro</v>
      </c>
      <c r="E17" s="11" t="s">
        <v>34</v>
      </c>
      <c r="F17" s="6">
        <v>30.651164258432111</v>
      </c>
      <c r="G17" s="6">
        <v>51.415022666658757</v>
      </c>
      <c r="H17" s="6">
        <v>73.212631832742488</v>
      </c>
      <c r="I17" s="6">
        <v>111.84108191553977</v>
      </c>
      <c r="K17" s="6">
        <v>34.349983508591762</v>
      </c>
      <c r="L17" s="6">
        <v>49.689396844434313</v>
      </c>
      <c r="M17" s="6">
        <v>71.48700601051803</v>
      </c>
      <c r="N17" s="6">
        <v>111.88086123498513</v>
      </c>
    </row>
    <row r="18" spans="2:14" x14ac:dyDescent="0.25">
      <c r="C18" t="str">
        <f t="shared" si="0"/>
        <v>Bioenergy/Other</v>
      </c>
      <c r="E18" s="11" t="s">
        <v>34</v>
      </c>
      <c r="F18" s="6">
        <v>19.69629529547489</v>
      </c>
      <c r="G18" s="6">
        <v>25.425273100422064</v>
      </c>
      <c r="H18" s="6">
        <v>56.277294475001838</v>
      </c>
      <c r="I18" s="6">
        <v>60.782989171223427</v>
      </c>
      <c r="K18" s="6">
        <v>17.755016103878788</v>
      </c>
      <c r="L18" s="6">
        <v>52.013530865679989</v>
      </c>
      <c r="M18" s="6">
        <v>57.522781869579845</v>
      </c>
      <c r="N18" s="6">
        <v>156.64352967205465</v>
      </c>
    </row>
    <row r="19" spans="2:14" x14ac:dyDescent="0.25">
      <c r="C19" t="str">
        <f t="shared" si="0"/>
        <v xml:space="preserve">Offshore Wind </v>
      </c>
      <c r="E19" s="11" t="s">
        <v>34</v>
      </c>
      <c r="F19" s="6">
        <v>0</v>
      </c>
      <c r="G19" s="6">
        <v>0</v>
      </c>
      <c r="H19" s="6">
        <v>0</v>
      </c>
      <c r="I19" s="6">
        <v>0</v>
      </c>
      <c r="K19" s="6">
        <v>0</v>
      </c>
      <c r="L19" s="6">
        <v>0</v>
      </c>
      <c r="M19" s="6">
        <v>0</v>
      </c>
      <c r="N19" s="6">
        <v>0</v>
      </c>
    </row>
    <row r="20" spans="2:14" x14ac:dyDescent="0.25">
      <c r="C20" t="str">
        <f t="shared" si="0"/>
        <v>Imports</v>
      </c>
      <c r="E20" s="11" t="s">
        <v>34</v>
      </c>
      <c r="F20" s="6">
        <v>0</v>
      </c>
      <c r="G20" s="6">
        <v>3.903957227900372</v>
      </c>
      <c r="H20" s="6">
        <v>7.7750960023952178</v>
      </c>
      <c r="I20" s="6">
        <v>159.46637036746478</v>
      </c>
      <c r="K20" s="6">
        <v>0</v>
      </c>
      <c r="L20" s="6">
        <v>0</v>
      </c>
      <c r="M20" s="6">
        <v>10.448733387631586</v>
      </c>
      <c r="N20" s="6">
        <v>21.24486902338176</v>
      </c>
    </row>
    <row r="21" spans="2:14" x14ac:dyDescent="0.25">
      <c r="F21" s="14"/>
      <c r="G21" s="14"/>
      <c r="H21" s="14"/>
      <c r="I21" s="14"/>
    </row>
    <row r="22" spans="2:14" x14ac:dyDescent="0.25">
      <c r="B22" s="10" t="s">
        <v>43</v>
      </c>
      <c r="F22" s="14"/>
      <c r="G22" s="14"/>
      <c r="H22" s="14"/>
      <c r="I22" s="14"/>
      <c r="K22" s="14"/>
      <c r="L22" s="14"/>
      <c r="M22" s="14"/>
      <c r="N22" s="14"/>
    </row>
    <row r="23" spans="2:14" x14ac:dyDescent="0.25">
      <c r="C23" t="str">
        <f t="shared" ref="C23:C28" si="1">C15</f>
        <v>Land-based Wind</v>
      </c>
      <c r="E23" s="11" t="s">
        <v>29</v>
      </c>
      <c r="F23" s="6">
        <v>1332.5338152038291</v>
      </c>
      <c r="G23" s="6">
        <v>1486.9490533098192</v>
      </c>
      <c r="H23" s="6">
        <v>1510.3047675757002</v>
      </c>
      <c r="I23" s="6">
        <v>1271.5785046524229</v>
      </c>
      <c r="K23" s="6">
        <v>1333.0956990930824</v>
      </c>
      <c r="L23" s="6">
        <v>1279.045714282503</v>
      </c>
      <c r="M23" s="6">
        <v>1218.7973913146218</v>
      </c>
      <c r="N23" s="6">
        <v>992.99689677597803</v>
      </c>
    </row>
    <row r="24" spans="2:14" x14ac:dyDescent="0.25">
      <c r="C24" t="str">
        <f t="shared" si="1"/>
        <v>Utility-Scale Solar</v>
      </c>
      <c r="E24" s="11" t="s">
        <v>29</v>
      </c>
      <c r="F24" s="6">
        <v>0</v>
      </c>
      <c r="G24" s="6">
        <v>104.71960524770147</v>
      </c>
      <c r="H24" s="6">
        <v>45.699938659272036</v>
      </c>
      <c r="I24" s="6">
        <v>0</v>
      </c>
      <c r="K24" s="6">
        <v>0</v>
      </c>
      <c r="L24" s="6">
        <v>150.80697546003643</v>
      </c>
      <c r="M24" s="6">
        <v>483.14585099360221</v>
      </c>
      <c r="N24" s="6">
        <v>114.90441652433552</v>
      </c>
    </row>
    <row r="25" spans="2:14" x14ac:dyDescent="0.25">
      <c r="C25" t="str">
        <f t="shared" si="1"/>
        <v>Hydro</v>
      </c>
      <c r="E25" s="11" t="s">
        <v>29</v>
      </c>
      <c r="F25" s="6">
        <v>138.22146385667185</v>
      </c>
      <c r="G25" s="6">
        <v>93.192223422857097</v>
      </c>
      <c r="H25" s="6">
        <v>100.14522378894651</v>
      </c>
      <c r="I25" s="6">
        <v>180.08305098122119</v>
      </c>
      <c r="K25" s="6">
        <v>149.56363234916324</v>
      </c>
      <c r="L25" s="6">
        <v>76.558544989776209</v>
      </c>
      <c r="M25" s="6">
        <v>100.14522378894651</v>
      </c>
      <c r="N25" s="6">
        <v>185.49654140075586</v>
      </c>
    </row>
    <row r="26" spans="2:14" x14ac:dyDescent="0.25">
      <c r="C26" t="str">
        <f t="shared" si="1"/>
        <v>Bioenergy/Other</v>
      </c>
      <c r="E26" s="11" t="s">
        <v>29</v>
      </c>
      <c r="F26" s="6">
        <v>120.77768275185203</v>
      </c>
      <c r="G26" s="6">
        <v>35.130091899936069</v>
      </c>
      <c r="H26" s="6">
        <v>214.02212693668824</v>
      </c>
      <c r="I26" s="6">
        <v>27.628919877230771</v>
      </c>
      <c r="K26" s="6">
        <v>108.87375874898471</v>
      </c>
      <c r="L26" s="6">
        <v>235.12131017404548</v>
      </c>
      <c r="M26" s="6">
        <v>33.782727155913925</v>
      </c>
      <c r="N26" s="6">
        <v>689.96919779290135</v>
      </c>
    </row>
    <row r="27" spans="2:14" x14ac:dyDescent="0.25">
      <c r="C27" t="str">
        <f t="shared" si="1"/>
        <v xml:space="preserve">Offshore Wind </v>
      </c>
      <c r="E27" s="11" t="s">
        <v>29</v>
      </c>
      <c r="F27" s="6">
        <v>0</v>
      </c>
      <c r="G27" s="6">
        <v>0</v>
      </c>
      <c r="H27" s="6">
        <v>0</v>
      </c>
      <c r="I27" s="6">
        <v>0</v>
      </c>
      <c r="K27" s="6">
        <v>0</v>
      </c>
      <c r="L27" s="6">
        <v>0</v>
      </c>
      <c r="M27" s="6">
        <v>0</v>
      </c>
      <c r="N27" s="6">
        <v>0</v>
      </c>
    </row>
    <row r="28" spans="2:14" x14ac:dyDescent="0.25">
      <c r="C28" t="str">
        <f t="shared" si="1"/>
        <v>Imports</v>
      </c>
      <c r="E28" s="11" t="s">
        <v>29</v>
      </c>
      <c r="F28" s="6">
        <v>0</v>
      </c>
      <c r="G28" s="6">
        <v>21.541564235331894</v>
      </c>
      <c r="H28" s="6">
        <v>21.36047597517193</v>
      </c>
      <c r="I28" s="6">
        <v>562.24206931996343</v>
      </c>
      <c r="K28" s="6">
        <v>0</v>
      </c>
      <c r="L28" s="6">
        <v>0</v>
      </c>
      <c r="M28" s="6">
        <v>55.66134309418544</v>
      </c>
      <c r="N28" s="6">
        <v>58.165484046339721</v>
      </c>
    </row>
    <row r="29" spans="2:14" x14ac:dyDescent="0.25">
      <c r="B29" s="10" t="s">
        <v>45</v>
      </c>
      <c r="F29" s="14"/>
      <c r="G29" s="14"/>
      <c r="H29" s="14"/>
      <c r="I29" s="14"/>
      <c r="K29" s="14"/>
      <c r="L29" s="14"/>
      <c r="M29" s="14"/>
      <c r="N29" s="14"/>
    </row>
    <row r="30" spans="2:14" x14ac:dyDescent="0.25">
      <c r="C30" t="str">
        <f t="shared" ref="C30:C35" si="2">C23</f>
        <v>Land-based Wind</v>
      </c>
      <c r="E30" s="11" t="s">
        <v>29</v>
      </c>
      <c r="F30" s="6">
        <v>1332.5338152038291</v>
      </c>
      <c r="G30" s="6">
        <v>2819.4828685136481</v>
      </c>
      <c r="H30" s="6">
        <v>4329.7876360893479</v>
      </c>
      <c r="I30" s="6">
        <v>5601.3661407417712</v>
      </c>
      <c r="K30" s="6">
        <v>1333.0956990930824</v>
      </c>
      <c r="L30" s="6">
        <v>2612.1414133755852</v>
      </c>
      <c r="M30" s="6">
        <v>3830.9388046902068</v>
      </c>
      <c r="N30" s="6">
        <v>4823.9357014661846</v>
      </c>
    </row>
    <row r="31" spans="2:14" x14ac:dyDescent="0.25">
      <c r="C31" t="str">
        <f t="shared" si="2"/>
        <v>Utility-Scale Solar</v>
      </c>
      <c r="E31" s="11" t="s">
        <v>29</v>
      </c>
      <c r="F31" s="6">
        <v>0</v>
      </c>
      <c r="G31" s="6">
        <v>104.71960524770147</v>
      </c>
      <c r="H31" s="6">
        <v>150.4195439069735</v>
      </c>
      <c r="I31" s="6">
        <v>150.4195439069735</v>
      </c>
      <c r="K31" s="6">
        <v>0</v>
      </c>
      <c r="L31" s="6">
        <v>150.80697546003643</v>
      </c>
      <c r="M31" s="6">
        <v>633.95282645363864</v>
      </c>
      <c r="N31" s="6">
        <v>748.85724297797412</v>
      </c>
    </row>
    <row r="32" spans="2:14" x14ac:dyDescent="0.25">
      <c r="C32" t="str">
        <f t="shared" si="2"/>
        <v>Hydro</v>
      </c>
      <c r="E32" s="11" t="s">
        <v>29</v>
      </c>
      <c r="F32" s="6">
        <v>138.22146385667185</v>
      </c>
      <c r="G32" s="6">
        <v>231.41368727952894</v>
      </c>
      <c r="H32" s="6">
        <v>331.55891106847548</v>
      </c>
      <c r="I32" s="6">
        <v>511.64196204969664</v>
      </c>
      <c r="K32" s="6">
        <v>149.56363234916324</v>
      </c>
      <c r="L32" s="6">
        <v>226.12217733893945</v>
      </c>
      <c r="M32" s="6">
        <v>326.26740112788593</v>
      </c>
      <c r="N32" s="6">
        <v>511.76394252864179</v>
      </c>
    </row>
    <row r="33" spans="3:14" x14ac:dyDescent="0.25">
      <c r="C33" t="str">
        <f t="shared" si="2"/>
        <v>Bioenergy/Other</v>
      </c>
      <c r="E33" s="11" t="s">
        <v>29</v>
      </c>
      <c r="F33" s="6">
        <v>120.77768275185203</v>
      </c>
      <c r="G33" s="6">
        <v>155.90777465178809</v>
      </c>
      <c r="H33" s="6">
        <v>369.92990158847635</v>
      </c>
      <c r="I33" s="6">
        <v>397.55882146570713</v>
      </c>
      <c r="K33" s="6">
        <v>108.87375874898471</v>
      </c>
      <c r="L33" s="6">
        <v>343.9950689230302</v>
      </c>
      <c r="M33" s="6">
        <v>377.77779607894411</v>
      </c>
      <c r="N33" s="6">
        <v>1067.7469938718455</v>
      </c>
    </row>
    <row r="34" spans="3:14" x14ac:dyDescent="0.25">
      <c r="C34" t="str">
        <f t="shared" si="2"/>
        <v xml:space="preserve">Offshore Wind </v>
      </c>
      <c r="E34" s="11" t="s">
        <v>29</v>
      </c>
      <c r="F34" s="6">
        <v>0</v>
      </c>
      <c r="G34" s="6">
        <v>0</v>
      </c>
      <c r="H34" s="6">
        <v>0</v>
      </c>
      <c r="I34" s="6">
        <v>0</v>
      </c>
      <c r="K34" s="6">
        <v>0</v>
      </c>
      <c r="L34" s="6">
        <v>0</v>
      </c>
      <c r="M34" s="6">
        <v>0</v>
      </c>
      <c r="N34" s="6">
        <v>0</v>
      </c>
    </row>
    <row r="35" spans="3:14" x14ac:dyDescent="0.25">
      <c r="C35" t="str">
        <f t="shared" si="2"/>
        <v>Imports</v>
      </c>
      <c r="E35" s="11" t="s">
        <v>29</v>
      </c>
      <c r="F35" s="6">
        <v>0</v>
      </c>
      <c r="G35" s="6">
        <v>21.541564235331894</v>
      </c>
      <c r="H35" s="6">
        <v>42.902040210503827</v>
      </c>
      <c r="I35" s="6">
        <v>605.14410953046729</v>
      </c>
      <c r="K35" s="6">
        <v>0</v>
      </c>
      <c r="L35" s="6">
        <v>0</v>
      </c>
      <c r="M35" s="6">
        <v>55.66134309418544</v>
      </c>
      <c r="N35" s="6">
        <v>113.82682714052515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workbookViewId="0">
      <pane xSplit="5" ySplit="5" topLeftCell="F6" activePane="bottomRight" state="frozen"/>
      <selection pane="topRight" activeCell="F1" sqref="F1"/>
      <selection pane="bottomLeft" activeCell="A6" sqref="A6"/>
      <selection pane="bottomRight" activeCell="F6" sqref="F6"/>
    </sheetView>
  </sheetViews>
  <sheetFormatPr defaultRowHeight="15" x14ac:dyDescent="0.25"/>
  <cols>
    <col min="2" max="2" width="19.42578125" bestFit="1" customWidth="1"/>
    <col min="3" max="4" width="12.5703125" customWidth="1"/>
    <col min="5" max="5" width="4.5703125" customWidth="1"/>
  </cols>
  <sheetData>
    <row r="1" spans="1:28" x14ac:dyDescent="0.25">
      <c r="A1" s="9" t="s">
        <v>18</v>
      </c>
    </row>
    <row r="2" spans="1:28" x14ac:dyDescent="0.25">
      <c r="A2" s="9" t="s">
        <v>62</v>
      </c>
    </row>
    <row r="3" spans="1:28" x14ac:dyDescent="0.25">
      <c r="C3" s="11" t="s">
        <v>51</v>
      </c>
    </row>
    <row r="4" spans="1:28" x14ac:dyDescent="0.25">
      <c r="C4" s="17" t="s">
        <v>54</v>
      </c>
      <c r="D4" s="18" t="s">
        <v>1</v>
      </c>
      <c r="F4" s="15" t="s">
        <v>6</v>
      </c>
      <c r="G4" s="15"/>
      <c r="H4" s="15"/>
      <c r="I4" s="15"/>
      <c r="J4" s="15"/>
      <c r="K4" s="15"/>
      <c r="L4" s="15"/>
      <c r="M4" s="15"/>
      <c r="N4" s="15"/>
      <c r="O4" s="15"/>
      <c r="P4" s="15"/>
      <c r="Q4" s="15"/>
      <c r="R4" s="15"/>
      <c r="S4" s="15"/>
      <c r="T4" s="15"/>
      <c r="U4" s="15"/>
      <c r="V4" s="15"/>
      <c r="W4" s="15"/>
      <c r="X4" s="15"/>
      <c r="Y4" s="15"/>
      <c r="Z4" s="15"/>
      <c r="AA4" s="15"/>
      <c r="AB4" s="15"/>
    </row>
    <row r="5" spans="1:28" ht="30" x14ac:dyDescent="0.25">
      <c r="A5" t="s">
        <v>44</v>
      </c>
      <c r="C5" s="19" t="s">
        <v>52</v>
      </c>
      <c r="D5" s="20" t="s">
        <v>53</v>
      </c>
      <c r="F5" s="16">
        <v>2020</v>
      </c>
      <c r="G5" s="16">
        <v>2021</v>
      </c>
      <c r="H5" s="16">
        <v>2022</v>
      </c>
      <c r="I5" s="16">
        <v>2023</v>
      </c>
      <c r="J5" s="16">
        <v>2024</v>
      </c>
      <c r="K5" s="16">
        <v>2025</v>
      </c>
      <c r="L5" s="16">
        <v>2026</v>
      </c>
      <c r="M5" s="16">
        <v>2027</v>
      </c>
      <c r="N5" s="16">
        <v>2028</v>
      </c>
      <c r="O5" s="16">
        <v>2029</v>
      </c>
      <c r="P5" s="16">
        <v>2030</v>
      </c>
      <c r="Q5" s="16">
        <v>2031</v>
      </c>
      <c r="R5" s="16">
        <v>2032</v>
      </c>
      <c r="S5" s="16">
        <v>2033</v>
      </c>
      <c r="T5" s="16">
        <v>2034</v>
      </c>
      <c r="U5" s="16">
        <v>2035</v>
      </c>
      <c r="V5" s="16">
        <v>2036</v>
      </c>
      <c r="W5" s="16">
        <v>2037</v>
      </c>
      <c r="X5" s="16">
        <v>2038</v>
      </c>
      <c r="Y5" s="16">
        <v>2039</v>
      </c>
      <c r="Z5" s="16">
        <v>2040</v>
      </c>
      <c r="AA5" s="16">
        <v>2041</v>
      </c>
      <c r="AB5" s="16">
        <v>2042</v>
      </c>
    </row>
    <row r="6" spans="1:28" x14ac:dyDescent="0.25">
      <c r="A6" s="9" t="s">
        <v>58</v>
      </c>
      <c r="F6" s="13"/>
      <c r="G6" s="13"/>
      <c r="H6" s="13"/>
      <c r="I6" s="13"/>
      <c r="J6" s="13"/>
      <c r="K6" s="13"/>
      <c r="L6" s="13"/>
      <c r="M6" s="13"/>
      <c r="N6" s="13"/>
      <c r="O6" s="13"/>
      <c r="P6" s="13"/>
      <c r="Q6" s="13"/>
      <c r="R6" s="13"/>
      <c r="S6" s="13"/>
      <c r="T6" s="13"/>
      <c r="U6" s="13"/>
      <c r="V6" s="13"/>
      <c r="W6" s="13"/>
      <c r="X6" s="13"/>
      <c r="Y6" s="13"/>
      <c r="Z6" s="13"/>
      <c r="AA6" s="13"/>
      <c r="AB6" s="13"/>
    </row>
    <row r="8" spans="1:28" x14ac:dyDescent="0.25">
      <c r="B8" t="s">
        <v>48</v>
      </c>
      <c r="C8" s="3">
        <v>453439.55312985781</v>
      </c>
      <c r="D8" s="22">
        <v>4.5043691884155794E-3</v>
      </c>
      <c r="F8" s="3">
        <v>17227.929577188719</v>
      </c>
      <c r="G8" s="3">
        <v>41302.527054637707</v>
      </c>
      <c r="H8" s="3">
        <v>76524.310108226957</v>
      </c>
      <c r="I8" s="3">
        <v>125468.21623310359</v>
      </c>
      <c r="J8" s="3">
        <v>115529.16646898458</v>
      </c>
      <c r="K8" s="3">
        <v>97680.615156992557</v>
      </c>
      <c r="L8" s="3">
        <v>79349.020714847196</v>
      </c>
      <c r="M8" s="3">
        <v>71437.060288278211</v>
      </c>
      <c r="N8" s="3">
        <v>71716.561132870454</v>
      </c>
      <c r="O8" s="3">
        <v>69994.9186659517</v>
      </c>
      <c r="P8" s="3">
        <v>68022.705277161847</v>
      </c>
      <c r="Q8" s="3">
        <v>61449.089139637625</v>
      </c>
      <c r="R8" s="3">
        <v>52543.801908089503</v>
      </c>
      <c r="S8" s="3">
        <v>42750.522736493818</v>
      </c>
      <c r="T8" s="3">
        <v>33799.952912444613</v>
      </c>
      <c r="U8" s="3">
        <v>21003.80055848632</v>
      </c>
      <c r="V8" s="3">
        <v>10422.968198128248</v>
      </c>
      <c r="W8" s="3">
        <v>-5664.8510478380776</v>
      </c>
      <c r="X8" s="3">
        <v>-24597.334928874086</v>
      </c>
      <c r="Y8" s="3">
        <v>-46116.614202523022</v>
      </c>
      <c r="Z8" s="3">
        <v>-30773.634694041073</v>
      </c>
      <c r="AA8" s="3">
        <v>-10378.03643130303</v>
      </c>
      <c r="AB8" s="3">
        <v>2341.5297136220179</v>
      </c>
    </row>
    <row r="9" spans="1:28" x14ac:dyDescent="0.25">
      <c r="B9" t="s">
        <v>63</v>
      </c>
      <c r="C9" s="3">
        <v>683976.35375507048</v>
      </c>
      <c r="D9" s="22">
        <v>5.7745414405058941E-3</v>
      </c>
      <c r="F9" s="3">
        <v>23901.741472575781</v>
      </c>
      <c r="G9" s="3">
        <v>55753.748565226982</v>
      </c>
      <c r="H9" s="3">
        <v>102451.45027471631</v>
      </c>
      <c r="I9" s="3">
        <v>160848.58585032256</v>
      </c>
      <c r="J9" s="3">
        <v>150781.2200090964</v>
      </c>
      <c r="K9" s="3">
        <v>132325.79011010806</v>
      </c>
      <c r="L9" s="3">
        <v>113368.86413581649</v>
      </c>
      <c r="M9" s="3">
        <v>105111.97736984275</v>
      </c>
      <c r="N9" s="3">
        <v>105298.18824269142</v>
      </c>
      <c r="O9" s="3">
        <v>103448.19216599093</v>
      </c>
      <c r="P9" s="3">
        <v>101338.36171286674</v>
      </c>
      <c r="Q9" s="3">
        <v>94544.934440213037</v>
      </c>
      <c r="R9" s="3">
        <v>85374.329928996827</v>
      </c>
      <c r="S9" s="3">
        <v>75298.50051940688</v>
      </c>
      <c r="T9" s="3">
        <v>66078.97912170901</v>
      </c>
      <c r="U9" s="3">
        <v>52948.193231771227</v>
      </c>
      <c r="V9" s="3">
        <v>42077.04997096656</v>
      </c>
      <c r="W9" s="3">
        <v>25606.443372666065</v>
      </c>
      <c r="X9" s="3">
        <v>6238.4144645988999</v>
      </c>
      <c r="Y9" s="3">
        <v>-15768.197598046216</v>
      </c>
      <c r="Z9" s="3">
        <v>-8026.527362163426</v>
      </c>
      <c r="AA9" s="3">
        <v>5293.7321828034692</v>
      </c>
      <c r="AB9" s="3">
        <v>7150.0504904005538</v>
      </c>
    </row>
    <row r="10" spans="1:28" x14ac:dyDescent="0.25">
      <c r="C10" s="4"/>
      <c r="F10" s="4"/>
      <c r="G10" s="4"/>
      <c r="H10" s="4"/>
      <c r="I10" s="4"/>
      <c r="J10" s="4"/>
      <c r="K10" s="4"/>
      <c r="L10" s="4"/>
      <c r="M10" s="4"/>
      <c r="N10" s="4"/>
      <c r="O10" s="4"/>
      <c r="P10" s="4"/>
      <c r="Q10" s="4"/>
      <c r="R10" s="4"/>
      <c r="S10" s="4"/>
      <c r="T10" s="4"/>
      <c r="U10" s="4"/>
      <c r="V10" s="4"/>
      <c r="W10" s="4"/>
      <c r="X10" s="4"/>
      <c r="Y10" s="4"/>
      <c r="Z10" s="4"/>
      <c r="AA10" s="4"/>
      <c r="AB10" s="4"/>
    </row>
    <row r="11" spans="1:28" x14ac:dyDescent="0.25">
      <c r="A11" s="9" t="s">
        <v>50</v>
      </c>
      <c r="C11" s="4"/>
      <c r="F11" s="4"/>
      <c r="G11" s="4"/>
      <c r="H11" s="4"/>
      <c r="I11" s="4"/>
      <c r="J11" s="4"/>
      <c r="K11" s="4"/>
      <c r="L11" s="4"/>
      <c r="M11" s="4"/>
      <c r="N11" s="4"/>
      <c r="O11" s="4"/>
      <c r="P11" s="4"/>
      <c r="Q11" s="4"/>
      <c r="R11" s="4"/>
      <c r="S11" s="4"/>
      <c r="T11" s="4"/>
      <c r="U11" s="4"/>
      <c r="V11" s="4"/>
      <c r="W11" s="4"/>
      <c r="X11" s="4"/>
      <c r="Y11" s="4"/>
      <c r="Z11" s="4"/>
      <c r="AA11" s="4"/>
      <c r="AB11" s="4"/>
    </row>
    <row r="13" spans="1:28" x14ac:dyDescent="0.25">
      <c r="B13" t="s">
        <v>48</v>
      </c>
      <c r="C13" s="3">
        <v>-786875.6105711651</v>
      </c>
      <c r="F13" s="3">
        <v>-10648.079240327688</v>
      </c>
      <c r="G13" s="3">
        <v>-16810.824063958913</v>
      </c>
      <c r="H13" s="3">
        <v>-17844.019869713244</v>
      </c>
      <c r="I13" s="3">
        <v>-10110.282002147804</v>
      </c>
      <c r="J13" s="3">
        <v>-24725.328720852849</v>
      </c>
      <c r="K13" s="3">
        <v>-49673.862783206525</v>
      </c>
      <c r="L13" s="3">
        <v>-75309.755263079918</v>
      </c>
      <c r="M13" s="3">
        <v>-90757.412716701248</v>
      </c>
      <c r="N13" s="3">
        <v>-98258.472282191215</v>
      </c>
      <c r="O13" s="3">
        <v>-102914.21359125842</v>
      </c>
      <c r="P13" s="3">
        <v>-113150.32733900518</v>
      </c>
      <c r="Q13" s="3">
        <v>-128388.73820225924</v>
      </c>
      <c r="R13" s="3">
        <v>-146214.98034784687</v>
      </c>
      <c r="S13" s="3">
        <v>-165212.03715218883</v>
      </c>
      <c r="T13" s="3">
        <v>-183567.93500140926</v>
      </c>
      <c r="U13" s="3">
        <v>-206080.67708945923</v>
      </c>
      <c r="V13" s="3">
        <v>-226728.16303564358</v>
      </c>
      <c r="W13" s="3">
        <v>-253220.68497023711</v>
      </c>
      <c r="X13" s="3">
        <v>-283019.31847626023</v>
      </c>
      <c r="Y13" s="3">
        <v>-315995.16414794599</v>
      </c>
      <c r="Z13" s="3">
        <v>-250839.85683784631</v>
      </c>
      <c r="AA13" s="3">
        <v>-169382.50764746609</v>
      </c>
      <c r="AB13" s="3">
        <v>-81840.276847389541</v>
      </c>
    </row>
    <row r="14" spans="1:28" x14ac:dyDescent="0.25">
      <c r="B14" t="s">
        <v>63</v>
      </c>
      <c r="C14" s="3">
        <v>-556338.83336461079</v>
      </c>
      <c r="F14" s="3">
        <v>-3974.2695935215834</v>
      </c>
      <c r="G14" s="3">
        <v>-2359.6049101064018</v>
      </c>
      <c r="H14" s="3">
        <v>8083.1177936810782</v>
      </c>
      <c r="I14" s="3">
        <v>25270.085183983836</v>
      </c>
      <c r="J14" s="3">
        <v>10526.722304325347</v>
      </c>
      <c r="K14" s="3">
        <v>-15028.690472335977</v>
      </c>
      <c r="L14" s="3">
        <v>-41289.914615330519</v>
      </c>
      <c r="M14" s="3">
        <v>-57082.498543480804</v>
      </c>
      <c r="N14" s="3">
        <v>-64676.848220229265</v>
      </c>
      <c r="O14" s="3">
        <v>-69460.943191690167</v>
      </c>
      <c r="P14" s="3">
        <v>-79834.674151953048</v>
      </c>
      <c r="Q14" s="3">
        <v>-95292.89630570689</v>
      </c>
      <c r="R14" s="3">
        <v>-113384.45589092618</v>
      </c>
      <c r="S14" s="3">
        <v>-132664.06309829731</v>
      </c>
      <c r="T14" s="3">
        <v>-151288.91268981536</v>
      </c>
      <c r="U14" s="3">
        <v>-174136.28848807511</v>
      </c>
      <c r="V14" s="3">
        <v>-195074.08551521343</v>
      </c>
      <c r="W14" s="3">
        <v>-221949.39498871006</v>
      </c>
      <c r="X14" s="3">
        <v>-252183.57371660759</v>
      </c>
      <c r="Y14" s="3">
        <v>-285646.75238271971</v>
      </c>
      <c r="Z14" s="3">
        <v>-228092.74958010536</v>
      </c>
      <c r="AA14" s="3">
        <v>-153710.73883611176</v>
      </c>
      <c r="AB14" s="3">
        <v>-77031.755728754302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pane xSplit="5" ySplit="5" topLeftCell="F6" activePane="bottomRight" state="frozen"/>
      <selection pane="topRight" activeCell="F1" sqref="F1"/>
      <selection pane="bottomLeft" activeCell="A6" sqref="A6"/>
      <selection pane="bottomRight" activeCell="F6" sqref="F6"/>
    </sheetView>
  </sheetViews>
  <sheetFormatPr defaultRowHeight="15" x14ac:dyDescent="0.25"/>
  <cols>
    <col min="2" max="2" width="8.85546875" customWidth="1"/>
    <col min="3" max="3" width="16.7109375" bestFit="1" customWidth="1"/>
    <col min="4" max="4" width="2.85546875" customWidth="1"/>
    <col min="5" max="5" width="6.5703125" customWidth="1"/>
  </cols>
  <sheetData>
    <row r="1" spans="1:14" x14ac:dyDescent="0.25">
      <c r="A1" s="9" t="s">
        <v>18</v>
      </c>
    </row>
    <row r="2" spans="1:14" x14ac:dyDescent="0.25">
      <c r="A2" s="9" t="s">
        <v>65</v>
      </c>
    </row>
    <row r="5" spans="1:14" x14ac:dyDescent="0.25">
      <c r="A5" t="s">
        <v>44</v>
      </c>
      <c r="F5" s="23">
        <v>2020</v>
      </c>
      <c r="G5" s="23">
        <v>2021</v>
      </c>
      <c r="H5" s="23">
        <v>2022</v>
      </c>
      <c r="I5" s="23">
        <v>2023</v>
      </c>
      <c r="K5" s="23">
        <v>2020</v>
      </c>
      <c r="L5" s="23">
        <v>2021</v>
      </c>
      <c r="M5" s="23">
        <v>2022</v>
      </c>
      <c r="N5" s="23">
        <v>2023</v>
      </c>
    </row>
    <row r="6" spans="1:14" x14ac:dyDescent="0.25">
      <c r="F6" s="9" t="s">
        <v>48</v>
      </c>
      <c r="K6" s="9" t="s">
        <v>64</v>
      </c>
      <c r="L6" s="14"/>
      <c r="M6" s="14"/>
      <c r="N6" s="14"/>
    </row>
    <row r="7" spans="1:14" x14ac:dyDescent="0.25">
      <c r="B7" s="10" t="s">
        <v>41</v>
      </c>
      <c r="F7" s="13"/>
      <c r="G7" s="13"/>
      <c r="H7" s="13"/>
      <c r="I7" s="13"/>
      <c r="K7" s="14"/>
      <c r="L7" s="14"/>
      <c r="M7" s="14"/>
      <c r="N7" s="14"/>
    </row>
    <row r="8" spans="1:14" x14ac:dyDescent="0.25">
      <c r="C8" t="s">
        <v>35</v>
      </c>
      <c r="E8" s="11" t="s">
        <v>34</v>
      </c>
      <c r="F8" s="6">
        <v>383.36891714616979</v>
      </c>
      <c r="G8" s="6">
        <v>418.38567124190104</v>
      </c>
      <c r="H8" s="6">
        <v>438.02397287950942</v>
      </c>
      <c r="I8" s="6">
        <v>377.43269329642828</v>
      </c>
      <c r="K8" s="6">
        <v>663.58557319781926</v>
      </c>
      <c r="L8" s="6">
        <v>663.28554087249449</v>
      </c>
      <c r="M8" s="6">
        <v>562.34323876970006</v>
      </c>
      <c r="N8" s="6">
        <v>250.14135996285955</v>
      </c>
    </row>
    <row r="9" spans="1:14" x14ac:dyDescent="0.25">
      <c r="C9" t="s">
        <v>36</v>
      </c>
      <c r="E9" s="11" t="s">
        <v>34</v>
      </c>
      <c r="F9" s="6">
        <v>0</v>
      </c>
      <c r="G9" s="6">
        <v>86.02906967001077</v>
      </c>
      <c r="H9" s="6">
        <v>37.543334865846688</v>
      </c>
      <c r="I9" s="6">
        <v>0</v>
      </c>
      <c r="K9" s="6">
        <v>0</v>
      </c>
      <c r="L9" s="6">
        <v>125.61650309304501</v>
      </c>
      <c r="M9" s="6">
        <v>506.6572534853766</v>
      </c>
      <c r="N9" s="6">
        <v>0</v>
      </c>
    </row>
    <row r="10" spans="1:14" x14ac:dyDescent="0.25">
      <c r="C10" t="s">
        <v>37</v>
      </c>
      <c r="E10" s="11" t="s">
        <v>34</v>
      </c>
      <c r="F10" s="6">
        <v>30.651164258432111</v>
      </c>
      <c r="G10" s="6">
        <v>20.763858408226646</v>
      </c>
      <c r="H10" s="6">
        <v>21.797609166083724</v>
      </c>
      <c r="I10" s="6">
        <v>38.628450082797286</v>
      </c>
      <c r="K10" s="6">
        <v>36.521840761884164</v>
      </c>
      <c r="L10" s="6">
        <v>18.920855231874452</v>
      </c>
      <c r="M10" s="6">
        <v>18.802273537082115</v>
      </c>
      <c r="N10" s="6">
        <v>41.106860764810833</v>
      </c>
    </row>
    <row r="11" spans="1:14" x14ac:dyDescent="0.25">
      <c r="C11" t="s">
        <v>38</v>
      </c>
      <c r="E11" s="11" t="s">
        <v>34</v>
      </c>
      <c r="F11" s="6">
        <v>19.69629529547489</v>
      </c>
      <c r="G11" s="6">
        <v>5.7289778049471742</v>
      </c>
      <c r="H11" s="6">
        <v>30.852021374579778</v>
      </c>
      <c r="I11" s="6">
        <v>4.5056946962215871</v>
      </c>
      <c r="K11" s="6">
        <v>21.547888802124245</v>
      </c>
      <c r="L11" s="6">
        <v>34.735741179003092</v>
      </c>
      <c r="M11" s="6">
        <v>5.5980452037350581</v>
      </c>
      <c r="N11" s="6">
        <v>83.133537083689177</v>
      </c>
    </row>
    <row r="12" spans="1:14" x14ac:dyDescent="0.25">
      <c r="C12" t="s">
        <v>39</v>
      </c>
      <c r="E12" s="11" t="s">
        <v>34</v>
      </c>
      <c r="F12" s="6">
        <v>0</v>
      </c>
      <c r="G12" s="6">
        <v>0</v>
      </c>
      <c r="H12" s="6">
        <v>0</v>
      </c>
      <c r="I12" s="6">
        <v>0</v>
      </c>
      <c r="K12" s="6">
        <v>0</v>
      </c>
      <c r="L12" s="6">
        <v>0</v>
      </c>
      <c r="M12" s="6">
        <v>0</v>
      </c>
      <c r="N12" s="6">
        <v>0</v>
      </c>
    </row>
    <row r="13" spans="1:14" x14ac:dyDescent="0.25">
      <c r="C13" t="s">
        <v>40</v>
      </c>
      <c r="E13" s="11" t="s">
        <v>34</v>
      </c>
      <c r="F13" s="6">
        <v>0</v>
      </c>
      <c r="G13" s="6">
        <v>3.903957227900372</v>
      </c>
      <c r="H13" s="6">
        <v>3.8711387744948453</v>
      </c>
      <c r="I13" s="6">
        <v>151.69127436506955</v>
      </c>
      <c r="K13" s="6">
        <v>3.9863728719562466</v>
      </c>
      <c r="L13" s="6">
        <v>0</v>
      </c>
      <c r="M13" s="6">
        <v>77.082648079888003</v>
      </c>
      <c r="N13" s="6">
        <v>381.77294814895066</v>
      </c>
    </row>
    <row r="14" spans="1:14" x14ac:dyDescent="0.25">
      <c r="B14" s="10" t="s">
        <v>42</v>
      </c>
      <c r="F14" s="14"/>
      <c r="G14" s="14"/>
      <c r="H14" s="14"/>
      <c r="I14" s="14"/>
      <c r="K14" s="14"/>
      <c r="L14" s="14"/>
      <c r="M14" s="14"/>
      <c r="N14" s="14"/>
    </row>
    <row r="15" spans="1:14" x14ac:dyDescent="0.25">
      <c r="C15" t="str">
        <f t="shared" ref="C15:C20" si="0">C8</f>
        <v>Land-based Wind</v>
      </c>
      <c r="E15" s="11" t="s">
        <v>34</v>
      </c>
      <c r="F15" s="6">
        <v>383.36891714616979</v>
      </c>
      <c r="G15" s="6">
        <v>801.75458838807083</v>
      </c>
      <c r="H15" s="6">
        <v>1239.7785612675802</v>
      </c>
      <c r="I15" s="6">
        <v>1617.2112545640084</v>
      </c>
      <c r="K15" s="6">
        <v>663.58557319781926</v>
      </c>
      <c r="L15" s="6">
        <v>1326.8711140703138</v>
      </c>
      <c r="M15" s="6">
        <v>1889.2143528400138</v>
      </c>
      <c r="N15" s="6">
        <v>2139.3557128028733</v>
      </c>
    </row>
    <row r="16" spans="1:14" x14ac:dyDescent="0.25">
      <c r="C16" t="str">
        <f t="shared" si="0"/>
        <v>Utility-Scale Solar</v>
      </c>
      <c r="E16" s="11" t="s">
        <v>34</v>
      </c>
      <c r="F16" s="6">
        <v>0</v>
      </c>
      <c r="G16" s="6">
        <v>86.02906967001077</v>
      </c>
      <c r="H16" s="6">
        <v>123.57240453585746</v>
      </c>
      <c r="I16" s="6">
        <v>123.57240453585746</v>
      </c>
      <c r="K16" s="6">
        <v>0</v>
      </c>
      <c r="L16" s="6">
        <v>125.61650309304501</v>
      </c>
      <c r="M16" s="6">
        <v>632.27375657842163</v>
      </c>
      <c r="N16" s="6">
        <v>632.27375657842163</v>
      </c>
    </row>
    <row r="17" spans="2:14" x14ac:dyDescent="0.25">
      <c r="C17" t="str">
        <f t="shared" si="0"/>
        <v>Hydro</v>
      </c>
      <c r="E17" s="11" t="s">
        <v>34</v>
      </c>
      <c r="F17" s="6">
        <v>30.651164258432111</v>
      </c>
      <c r="G17" s="6">
        <v>51.415022666658757</v>
      </c>
      <c r="H17" s="6">
        <v>73.212631832742488</v>
      </c>
      <c r="I17" s="6">
        <v>111.84108191553977</v>
      </c>
      <c r="K17" s="6">
        <v>36.521840761884164</v>
      </c>
      <c r="L17" s="6">
        <v>55.442695993758619</v>
      </c>
      <c r="M17" s="6">
        <v>74.244969530840734</v>
      </c>
      <c r="N17" s="6">
        <v>115.35183029565157</v>
      </c>
    </row>
    <row r="18" spans="2:14" x14ac:dyDescent="0.25">
      <c r="C18" t="str">
        <f t="shared" si="0"/>
        <v>Bioenergy/Other</v>
      </c>
      <c r="E18" s="11" t="s">
        <v>34</v>
      </c>
      <c r="F18" s="6">
        <v>19.69629529547489</v>
      </c>
      <c r="G18" s="6">
        <v>25.425273100422064</v>
      </c>
      <c r="H18" s="6">
        <v>56.277294475001838</v>
      </c>
      <c r="I18" s="6">
        <v>60.782989171223427</v>
      </c>
      <c r="K18" s="6">
        <v>21.547888802124245</v>
      </c>
      <c r="L18" s="6">
        <v>56.283629981127334</v>
      </c>
      <c r="M18" s="6">
        <v>61.881675184862388</v>
      </c>
      <c r="N18" s="6">
        <v>145.01521226855158</v>
      </c>
    </row>
    <row r="19" spans="2:14" x14ac:dyDescent="0.25">
      <c r="C19" t="str">
        <f t="shared" si="0"/>
        <v xml:space="preserve">Offshore Wind </v>
      </c>
      <c r="E19" s="11" t="s">
        <v>34</v>
      </c>
      <c r="F19" s="6">
        <v>0</v>
      </c>
      <c r="G19" s="6">
        <v>0</v>
      </c>
      <c r="H19" s="6">
        <v>0</v>
      </c>
      <c r="I19" s="6">
        <v>0</v>
      </c>
      <c r="K19" s="6">
        <v>0</v>
      </c>
      <c r="L19" s="6">
        <v>0</v>
      </c>
      <c r="M19" s="6">
        <v>0</v>
      </c>
      <c r="N19" s="6">
        <v>0</v>
      </c>
    </row>
    <row r="20" spans="2:14" x14ac:dyDescent="0.25">
      <c r="C20" t="str">
        <f t="shared" si="0"/>
        <v>Imports</v>
      </c>
      <c r="E20" s="11" t="s">
        <v>34</v>
      </c>
      <c r="F20" s="6">
        <v>0</v>
      </c>
      <c r="G20" s="6">
        <v>3.903957227900372</v>
      </c>
      <c r="H20" s="6">
        <v>7.7750960023952178</v>
      </c>
      <c r="I20" s="6">
        <v>159.46637036746478</v>
      </c>
      <c r="K20" s="6">
        <v>3.9863728719562466</v>
      </c>
      <c r="L20" s="6">
        <v>3.9863728719562466</v>
      </c>
      <c r="M20" s="6">
        <v>81.069020951844251</v>
      </c>
      <c r="N20" s="6">
        <v>462.84196910079493</v>
      </c>
    </row>
    <row r="21" spans="2:14" x14ac:dyDescent="0.25">
      <c r="F21" s="14"/>
      <c r="G21" s="14"/>
      <c r="H21" s="14"/>
      <c r="I21" s="14"/>
    </row>
    <row r="22" spans="2:14" x14ac:dyDescent="0.25">
      <c r="B22" s="10" t="s">
        <v>43</v>
      </c>
      <c r="F22" s="14"/>
      <c r="G22" s="14"/>
      <c r="H22" s="14"/>
      <c r="I22" s="14"/>
      <c r="K22" s="14"/>
      <c r="L22" s="14"/>
      <c r="M22" s="14"/>
      <c r="N22" s="14"/>
    </row>
    <row r="23" spans="2:14" x14ac:dyDescent="0.25">
      <c r="C23" t="str">
        <f t="shared" ref="C23:C28" si="1">C15</f>
        <v>Land-based Wind</v>
      </c>
      <c r="E23" s="11" t="s">
        <v>29</v>
      </c>
      <c r="F23" s="6">
        <v>1332.5338152038291</v>
      </c>
      <c r="G23" s="6">
        <v>1486.9490533098192</v>
      </c>
      <c r="H23" s="6">
        <v>1510.3047675757002</v>
      </c>
      <c r="I23" s="6">
        <v>1271.5785046524229</v>
      </c>
      <c r="K23" s="6">
        <v>2298.4301628815583</v>
      </c>
      <c r="L23" s="6">
        <v>2280.0034500114793</v>
      </c>
      <c r="M23" s="6">
        <v>1878.4564831970379</v>
      </c>
      <c r="N23" s="6">
        <v>835.90750635318625</v>
      </c>
    </row>
    <row r="24" spans="2:14" x14ac:dyDescent="0.25">
      <c r="C24" t="str">
        <f t="shared" si="1"/>
        <v>Utility-Scale Solar</v>
      </c>
      <c r="E24" s="11" t="s">
        <v>29</v>
      </c>
      <c r="F24" s="6">
        <v>0</v>
      </c>
      <c r="G24" s="6">
        <v>104.71960524770147</v>
      </c>
      <c r="H24" s="6">
        <v>45.699938659272036</v>
      </c>
      <c r="I24" s="6">
        <v>0</v>
      </c>
      <c r="K24" s="6">
        <v>0</v>
      </c>
      <c r="L24" s="6">
        <v>152.90773998786983</v>
      </c>
      <c r="M24" s="6">
        <v>612.6021613662773</v>
      </c>
      <c r="N24" s="6">
        <v>0</v>
      </c>
    </row>
    <row r="25" spans="2:14" x14ac:dyDescent="0.25">
      <c r="C25" t="str">
        <f t="shared" si="1"/>
        <v>Hydro</v>
      </c>
      <c r="E25" s="11" t="s">
        <v>29</v>
      </c>
      <c r="F25" s="6">
        <v>138.22146385667185</v>
      </c>
      <c r="G25" s="6">
        <v>93.192223422857097</v>
      </c>
      <c r="H25" s="6">
        <v>100.14522378894651</v>
      </c>
      <c r="I25" s="6">
        <v>180.08305098122119</v>
      </c>
      <c r="K25" s="6">
        <v>156.7021710631692</v>
      </c>
      <c r="L25" s="6">
        <v>87.952020595020599</v>
      </c>
      <c r="M25" s="6">
        <v>91.497014794711419</v>
      </c>
      <c r="N25" s="6">
        <v>188.7708033150588</v>
      </c>
    </row>
    <row r="26" spans="2:14" x14ac:dyDescent="0.25">
      <c r="C26" t="str">
        <f t="shared" si="1"/>
        <v>Bioenergy/Other</v>
      </c>
      <c r="E26" s="11" t="s">
        <v>29</v>
      </c>
      <c r="F26" s="6">
        <v>120.77768275185203</v>
      </c>
      <c r="G26" s="6">
        <v>35.130091899936069</v>
      </c>
      <c r="H26" s="6">
        <v>214.02212693668824</v>
      </c>
      <c r="I26" s="6">
        <v>27.628919877230771</v>
      </c>
      <c r="K26" s="6">
        <v>132.13165413462588</v>
      </c>
      <c r="L26" s="6">
        <v>238.39658644455352</v>
      </c>
      <c r="M26" s="6">
        <v>34.327213189303372</v>
      </c>
      <c r="N26" s="6">
        <v>579.70162658384993</v>
      </c>
    </row>
    <row r="27" spans="2:14" x14ac:dyDescent="0.25">
      <c r="C27" t="str">
        <f t="shared" si="1"/>
        <v xml:space="preserve">Offshore Wind </v>
      </c>
      <c r="E27" s="11" t="s">
        <v>29</v>
      </c>
      <c r="F27" s="6">
        <v>0</v>
      </c>
      <c r="G27" s="6">
        <v>0</v>
      </c>
      <c r="H27" s="6">
        <v>0</v>
      </c>
      <c r="I27" s="6">
        <v>0</v>
      </c>
      <c r="K27" s="6">
        <v>0</v>
      </c>
      <c r="L27" s="6">
        <v>0</v>
      </c>
      <c r="M27" s="6">
        <v>0</v>
      </c>
      <c r="N27" s="6">
        <v>0</v>
      </c>
    </row>
    <row r="28" spans="2:14" x14ac:dyDescent="0.25">
      <c r="C28" t="str">
        <f t="shared" si="1"/>
        <v>Imports</v>
      </c>
      <c r="E28" s="11" t="s">
        <v>29</v>
      </c>
      <c r="F28" s="6">
        <v>0</v>
      </c>
      <c r="G28" s="6">
        <v>21.541564235331894</v>
      </c>
      <c r="H28" s="6">
        <v>21.36047597517193</v>
      </c>
      <c r="I28" s="6">
        <v>562.24206931996343</v>
      </c>
      <c r="K28" s="6">
        <v>21.996323800251794</v>
      </c>
      <c r="L28" s="6">
        <v>0</v>
      </c>
      <c r="M28" s="6">
        <v>292.37694318915283</v>
      </c>
      <c r="N28" s="6">
        <v>1454.8798977546205</v>
      </c>
    </row>
    <row r="29" spans="2:14" x14ac:dyDescent="0.25">
      <c r="B29" s="10" t="s">
        <v>45</v>
      </c>
      <c r="F29" s="14"/>
      <c r="G29" s="14"/>
      <c r="H29" s="14"/>
      <c r="I29" s="14"/>
      <c r="K29" s="14"/>
      <c r="L29" s="14"/>
      <c r="M29" s="14"/>
      <c r="N29" s="14"/>
    </row>
    <row r="30" spans="2:14" x14ac:dyDescent="0.25">
      <c r="C30" t="str">
        <f t="shared" ref="C30:C35" si="2">C23</f>
        <v>Land-based Wind</v>
      </c>
      <c r="E30" s="11" t="s">
        <v>29</v>
      </c>
      <c r="F30" s="6">
        <v>1332.5338152038291</v>
      </c>
      <c r="G30" s="6">
        <v>2819.4828685136481</v>
      </c>
      <c r="H30" s="6">
        <v>4329.7876360893479</v>
      </c>
      <c r="I30" s="6">
        <v>5601.3661407417712</v>
      </c>
      <c r="K30" s="6">
        <v>2298.4301628815583</v>
      </c>
      <c r="L30" s="6">
        <v>4578.4336128930372</v>
      </c>
      <c r="M30" s="6">
        <v>6456.8900960900755</v>
      </c>
      <c r="N30" s="6">
        <v>7292.7976024432619</v>
      </c>
    </row>
    <row r="31" spans="2:14" x14ac:dyDescent="0.25">
      <c r="C31" t="str">
        <f t="shared" si="2"/>
        <v>Utility-Scale Solar</v>
      </c>
      <c r="E31" s="11" t="s">
        <v>29</v>
      </c>
      <c r="F31" s="6">
        <v>0</v>
      </c>
      <c r="G31" s="6">
        <v>104.71960524770147</v>
      </c>
      <c r="H31" s="6">
        <v>150.4195439069735</v>
      </c>
      <c r="I31" s="6">
        <v>150.4195439069735</v>
      </c>
      <c r="K31" s="6">
        <v>0</v>
      </c>
      <c r="L31" s="6">
        <v>152.90773998786983</v>
      </c>
      <c r="M31" s="6">
        <v>765.50990135414713</v>
      </c>
      <c r="N31" s="6">
        <v>765.50990135414713</v>
      </c>
    </row>
    <row r="32" spans="2:14" x14ac:dyDescent="0.25">
      <c r="C32" t="str">
        <f t="shared" si="2"/>
        <v>Hydro</v>
      </c>
      <c r="E32" s="11" t="s">
        <v>29</v>
      </c>
      <c r="F32" s="6">
        <v>138.22146385667185</v>
      </c>
      <c r="G32" s="6">
        <v>231.41368727952894</v>
      </c>
      <c r="H32" s="6">
        <v>331.55891106847548</v>
      </c>
      <c r="I32" s="6">
        <v>511.64196204969664</v>
      </c>
      <c r="K32" s="6">
        <v>156.7021710631692</v>
      </c>
      <c r="L32" s="6">
        <v>244.6541916581898</v>
      </c>
      <c r="M32" s="6">
        <v>336.15120645290119</v>
      </c>
      <c r="N32" s="6">
        <v>524.92200976795993</v>
      </c>
    </row>
    <row r="33" spans="3:14" x14ac:dyDescent="0.25">
      <c r="C33" t="str">
        <f t="shared" si="2"/>
        <v>Bioenergy/Other</v>
      </c>
      <c r="E33" s="11" t="s">
        <v>29</v>
      </c>
      <c r="F33" s="6">
        <v>120.77768275185203</v>
      </c>
      <c r="G33" s="6">
        <v>155.90777465178809</v>
      </c>
      <c r="H33" s="6">
        <v>369.92990158847635</v>
      </c>
      <c r="I33" s="6">
        <v>397.55882146570713</v>
      </c>
      <c r="K33" s="6">
        <v>132.13165413462588</v>
      </c>
      <c r="L33" s="6">
        <v>370.5282405791794</v>
      </c>
      <c r="M33" s="6">
        <v>404.85545376848279</v>
      </c>
      <c r="N33" s="6">
        <v>984.55708035233272</v>
      </c>
    </row>
    <row r="34" spans="3:14" x14ac:dyDescent="0.25">
      <c r="C34" t="str">
        <f t="shared" si="2"/>
        <v xml:space="preserve">Offshore Wind </v>
      </c>
      <c r="E34" s="11" t="s">
        <v>29</v>
      </c>
      <c r="F34" s="6">
        <v>0</v>
      </c>
      <c r="G34" s="6">
        <v>0</v>
      </c>
      <c r="H34" s="6">
        <v>0</v>
      </c>
      <c r="I34" s="6">
        <v>0</v>
      </c>
      <c r="K34" s="6">
        <v>0</v>
      </c>
      <c r="L34" s="6">
        <v>0</v>
      </c>
      <c r="M34" s="6">
        <v>0</v>
      </c>
      <c r="N34" s="6">
        <v>0</v>
      </c>
    </row>
    <row r="35" spans="3:14" x14ac:dyDescent="0.25">
      <c r="C35" t="str">
        <f t="shared" si="2"/>
        <v>Imports</v>
      </c>
      <c r="E35" s="11" t="s">
        <v>29</v>
      </c>
      <c r="F35" s="6">
        <v>0</v>
      </c>
      <c r="G35" s="6">
        <v>21.541564235331894</v>
      </c>
      <c r="H35" s="6">
        <v>42.902040210503827</v>
      </c>
      <c r="I35" s="6">
        <v>605.14410953046729</v>
      </c>
      <c r="K35" s="6">
        <v>21.996323800251794</v>
      </c>
      <c r="L35" s="6">
        <v>21.996323800251794</v>
      </c>
      <c r="M35" s="6">
        <v>314.37326698940461</v>
      </c>
      <c r="N35" s="6">
        <v>1769.2531647440251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workbookViewId="0">
      <pane xSplit="5" ySplit="5" topLeftCell="F6" activePane="bottomRight" state="frozen"/>
      <selection pane="topRight" activeCell="F1" sqref="F1"/>
      <selection pane="bottomLeft" activeCell="A6" sqref="A6"/>
      <selection pane="bottomRight" activeCell="F6" sqref="F6"/>
    </sheetView>
  </sheetViews>
  <sheetFormatPr defaultRowHeight="15" x14ac:dyDescent="0.25"/>
  <cols>
    <col min="2" max="2" width="19.42578125" bestFit="1" customWidth="1"/>
    <col min="3" max="4" width="12.5703125" customWidth="1"/>
    <col min="5" max="5" width="4.5703125" customWidth="1"/>
  </cols>
  <sheetData>
    <row r="1" spans="1:28" x14ac:dyDescent="0.25">
      <c r="A1" s="9" t="s">
        <v>18</v>
      </c>
    </row>
    <row r="2" spans="1:28" x14ac:dyDescent="0.25">
      <c r="A2" s="9" t="s">
        <v>65</v>
      </c>
    </row>
    <row r="3" spans="1:28" x14ac:dyDescent="0.25">
      <c r="C3" s="11" t="s">
        <v>51</v>
      </c>
    </row>
    <row r="4" spans="1:28" x14ac:dyDescent="0.25">
      <c r="C4" s="17" t="s">
        <v>54</v>
      </c>
      <c r="D4" s="18" t="s">
        <v>1</v>
      </c>
      <c r="F4" s="15" t="s">
        <v>6</v>
      </c>
      <c r="G4" s="15"/>
      <c r="H4" s="15"/>
      <c r="I4" s="15"/>
      <c r="J4" s="15"/>
      <c r="K4" s="15"/>
      <c r="L4" s="15"/>
      <c r="M4" s="15"/>
      <c r="N4" s="15"/>
      <c r="O4" s="15"/>
      <c r="P4" s="15"/>
      <c r="Q4" s="15"/>
      <c r="R4" s="15"/>
      <c r="S4" s="15"/>
      <c r="T4" s="15"/>
      <c r="U4" s="15"/>
      <c r="V4" s="15"/>
      <c r="W4" s="15"/>
      <c r="X4" s="15"/>
      <c r="Y4" s="15"/>
      <c r="Z4" s="15"/>
      <c r="AA4" s="15"/>
      <c r="AB4" s="15"/>
    </row>
    <row r="5" spans="1:28" ht="30" x14ac:dyDescent="0.25">
      <c r="A5" t="s">
        <v>44</v>
      </c>
      <c r="C5" s="19" t="s">
        <v>52</v>
      </c>
      <c r="D5" s="20" t="s">
        <v>53</v>
      </c>
      <c r="F5" s="16">
        <v>2020</v>
      </c>
      <c r="G5" s="16">
        <v>2021</v>
      </c>
      <c r="H5" s="16">
        <v>2022</v>
      </c>
      <c r="I5" s="16">
        <v>2023</v>
      </c>
      <c r="J5" s="16">
        <v>2024</v>
      </c>
      <c r="K5" s="16">
        <v>2025</v>
      </c>
      <c r="L5" s="16">
        <v>2026</v>
      </c>
      <c r="M5" s="16">
        <v>2027</v>
      </c>
      <c r="N5" s="16">
        <v>2028</v>
      </c>
      <c r="O5" s="16">
        <v>2029</v>
      </c>
      <c r="P5" s="16">
        <v>2030</v>
      </c>
      <c r="Q5" s="16">
        <v>2031</v>
      </c>
      <c r="R5" s="16">
        <v>2032</v>
      </c>
      <c r="S5" s="16">
        <v>2033</v>
      </c>
      <c r="T5" s="16">
        <v>2034</v>
      </c>
      <c r="U5" s="16">
        <v>2035</v>
      </c>
      <c r="V5" s="16">
        <v>2036</v>
      </c>
      <c r="W5" s="16">
        <v>2037</v>
      </c>
      <c r="X5" s="16">
        <v>2038</v>
      </c>
      <c r="Y5" s="16">
        <v>2039</v>
      </c>
      <c r="Z5" s="16">
        <v>2040</v>
      </c>
      <c r="AA5" s="16">
        <v>2041</v>
      </c>
      <c r="AB5" s="16">
        <v>2042</v>
      </c>
    </row>
    <row r="6" spans="1:28" x14ac:dyDescent="0.25">
      <c r="A6" s="9" t="s">
        <v>58</v>
      </c>
      <c r="F6" s="13"/>
      <c r="G6" s="13"/>
      <c r="H6" s="13"/>
      <c r="I6" s="13"/>
      <c r="J6" s="13"/>
      <c r="K6" s="13"/>
      <c r="L6" s="13"/>
      <c r="M6" s="13"/>
      <c r="N6" s="13"/>
      <c r="O6" s="13"/>
      <c r="P6" s="13"/>
      <c r="Q6" s="13"/>
      <c r="R6" s="13"/>
      <c r="S6" s="13"/>
      <c r="T6" s="13"/>
      <c r="U6" s="13"/>
      <c r="V6" s="13"/>
      <c r="W6" s="13"/>
      <c r="X6" s="13"/>
      <c r="Y6" s="13"/>
      <c r="Z6" s="13"/>
      <c r="AA6" s="13"/>
      <c r="AB6" s="13"/>
    </row>
    <row r="8" spans="1:28" x14ac:dyDescent="0.25">
      <c r="B8" t="s">
        <v>48</v>
      </c>
      <c r="C8" s="3">
        <v>453439.55312985781</v>
      </c>
      <c r="D8" s="22">
        <v>4.5043691884155794E-3</v>
      </c>
      <c r="F8" s="3">
        <v>17227.929577188719</v>
      </c>
      <c r="G8" s="3">
        <v>41302.527054637707</v>
      </c>
      <c r="H8" s="3">
        <v>76524.310108226957</v>
      </c>
      <c r="I8" s="3">
        <v>125468.21623310359</v>
      </c>
      <c r="J8" s="3">
        <v>115529.16646898458</v>
      </c>
      <c r="K8" s="3">
        <v>97680.615156992557</v>
      </c>
      <c r="L8" s="3">
        <v>79349.020714847196</v>
      </c>
      <c r="M8" s="3">
        <v>71437.060288278211</v>
      </c>
      <c r="N8" s="3">
        <v>71716.561132870454</v>
      </c>
      <c r="O8" s="3">
        <v>69994.9186659517</v>
      </c>
      <c r="P8" s="3">
        <v>68022.705277161847</v>
      </c>
      <c r="Q8" s="3">
        <v>61449.089139637625</v>
      </c>
      <c r="R8" s="3">
        <v>52543.801908089503</v>
      </c>
      <c r="S8" s="3">
        <v>42750.522736493818</v>
      </c>
      <c r="T8" s="3">
        <v>33799.952912444613</v>
      </c>
      <c r="U8" s="3">
        <v>21003.80055848632</v>
      </c>
      <c r="V8" s="3">
        <v>10422.968198128248</v>
      </c>
      <c r="W8" s="3">
        <v>-5664.8510478380776</v>
      </c>
      <c r="X8" s="3">
        <v>-24597.334928874086</v>
      </c>
      <c r="Y8" s="3">
        <v>-46116.614202523022</v>
      </c>
      <c r="Z8" s="3">
        <v>-30773.634694041073</v>
      </c>
      <c r="AA8" s="3">
        <v>-10378.03643130303</v>
      </c>
      <c r="AB8" s="3">
        <v>2341.5297136220179</v>
      </c>
    </row>
    <row r="9" spans="1:28" x14ac:dyDescent="0.25">
      <c r="B9" t="s">
        <v>64</v>
      </c>
      <c r="C9" s="3">
        <v>1065803.609333179</v>
      </c>
      <c r="D9" s="22">
        <v>8.7040763759192348E-3</v>
      </c>
      <c r="F9" s="3">
        <v>34154.597038562628</v>
      </c>
      <c r="G9" s="3">
        <v>89047.964017256163</v>
      </c>
      <c r="H9" s="3">
        <v>158936.80835437216</v>
      </c>
      <c r="I9" s="3">
        <v>242450.13922302984</v>
      </c>
      <c r="J9" s="3">
        <v>227300.07231941671</v>
      </c>
      <c r="K9" s="3">
        <v>201108.91736204358</v>
      </c>
      <c r="L9" s="3">
        <v>174216.89884180378</v>
      </c>
      <c r="M9" s="3">
        <v>162621.84800815795</v>
      </c>
      <c r="N9" s="3">
        <v>162979.46347941199</v>
      </c>
      <c r="O9" s="3">
        <v>160347.54076882004</v>
      </c>
      <c r="P9" s="3">
        <v>157339.1870560825</v>
      </c>
      <c r="Q9" s="3">
        <v>147457.21362728355</v>
      </c>
      <c r="R9" s="3">
        <v>134096.98556824034</v>
      </c>
      <c r="S9" s="3">
        <v>119409.47713600955</v>
      </c>
      <c r="T9" s="3">
        <v>105979.87497042195</v>
      </c>
      <c r="U9" s="3">
        <v>86806.512033559207</v>
      </c>
      <c r="V9" s="3">
        <v>70928.929939709502</v>
      </c>
      <c r="W9" s="3">
        <v>46826.406014839988</v>
      </c>
      <c r="X9" s="3">
        <v>18473.216481433454</v>
      </c>
      <c r="Y9" s="3">
        <v>-13746.635406044283</v>
      </c>
      <c r="Z9" s="3">
        <v>4771.8343677840312</v>
      </c>
      <c r="AA9" s="3">
        <v>21774.711450574367</v>
      </c>
      <c r="AB9" s="3">
        <v>17139.951643476721</v>
      </c>
    </row>
    <row r="10" spans="1:28" x14ac:dyDescent="0.25">
      <c r="C10" s="4"/>
      <c r="F10" s="4"/>
      <c r="G10" s="4"/>
      <c r="H10" s="4"/>
      <c r="I10" s="4"/>
      <c r="J10" s="4"/>
      <c r="K10" s="4"/>
      <c r="L10" s="4"/>
      <c r="M10" s="4"/>
      <c r="N10" s="4"/>
      <c r="O10" s="4"/>
      <c r="P10" s="4"/>
      <c r="Q10" s="4"/>
      <c r="R10" s="4"/>
      <c r="S10" s="4"/>
      <c r="T10" s="4"/>
      <c r="U10" s="4"/>
      <c r="V10" s="4"/>
      <c r="W10" s="4"/>
      <c r="X10" s="4"/>
      <c r="Y10" s="4"/>
      <c r="Z10" s="4"/>
      <c r="AA10" s="4"/>
      <c r="AB10" s="4"/>
    </row>
    <row r="11" spans="1:28" x14ac:dyDescent="0.25">
      <c r="A11" s="9" t="s">
        <v>50</v>
      </c>
      <c r="C11" s="4"/>
      <c r="F11" s="4"/>
      <c r="G11" s="4"/>
      <c r="H11" s="4"/>
      <c r="I11" s="4"/>
      <c r="J11" s="4"/>
      <c r="K11" s="4"/>
      <c r="L11" s="4"/>
      <c r="M11" s="4"/>
      <c r="N11" s="4"/>
      <c r="O11" s="4"/>
      <c r="P11" s="4"/>
      <c r="Q11" s="4"/>
      <c r="R11" s="4"/>
      <c r="S11" s="4"/>
      <c r="T11" s="4"/>
      <c r="U11" s="4"/>
      <c r="V11" s="4"/>
      <c r="W11" s="4"/>
      <c r="X11" s="4"/>
      <c r="Y11" s="4"/>
      <c r="Z11" s="4"/>
      <c r="AA11" s="4"/>
      <c r="AB11" s="4"/>
    </row>
    <row r="13" spans="1:28" x14ac:dyDescent="0.25">
      <c r="B13" t="s">
        <v>48</v>
      </c>
      <c r="C13" s="3">
        <v>-786875.6105711651</v>
      </c>
      <c r="F13" s="3">
        <v>-10648.079240327688</v>
      </c>
      <c r="G13" s="3">
        <v>-16810.824063958913</v>
      </c>
      <c r="H13" s="3">
        <v>-17844.019869713244</v>
      </c>
      <c r="I13" s="3">
        <v>-10110.282002147804</v>
      </c>
      <c r="J13" s="3">
        <v>-24725.328720852849</v>
      </c>
      <c r="K13" s="3">
        <v>-49673.862783206525</v>
      </c>
      <c r="L13" s="3">
        <v>-75309.755263079918</v>
      </c>
      <c r="M13" s="3">
        <v>-90757.412716701248</v>
      </c>
      <c r="N13" s="3">
        <v>-98258.472282191215</v>
      </c>
      <c r="O13" s="3">
        <v>-102914.21359125842</v>
      </c>
      <c r="P13" s="3">
        <v>-113150.32733900518</v>
      </c>
      <c r="Q13" s="3">
        <v>-128388.73820225924</v>
      </c>
      <c r="R13" s="3">
        <v>-146214.98034784687</v>
      </c>
      <c r="S13" s="3">
        <v>-165212.03715218883</v>
      </c>
      <c r="T13" s="3">
        <v>-183567.93500140926</v>
      </c>
      <c r="U13" s="3">
        <v>-206080.67708945923</v>
      </c>
      <c r="V13" s="3">
        <v>-226728.16303564358</v>
      </c>
      <c r="W13" s="3">
        <v>-253220.68497023711</v>
      </c>
      <c r="X13" s="3">
        <v>-283019.31847626023</v>
      </c>
      <c r="Y13" s="3">
        <v>-315995.16414794599</v>
      </c>
      <c r="Z13" s="3">
        <v>-250839.85683784631</v>
      </c>
      <c r="AA13" s="3">
        <v>-169382.50764746609</v>
      </c>
      <c r="AB13" s="3">
        <v>-81840.276847389541</v>
      </c>
    </row>
    <row r="14" spans="1:28" x14ac:dyDescent="0.25">
      <c r="B14" t="s">
        <v>64</v>
      </c>
      <c r="C14" s="3">
        <v>-871610.87532172631</v>
      </c>
      <c r="F14" s="3">
        <v>-11547.103904108302</v>
      </c>
      <c r="G14" s="3">
        <v>-4554.3651549633832</v>
      </c>
      <c r="H14" s="3">
        <v>9420.9484736776067</v>
      </c>
      <c r="I14" s="3">
        <v>30912.676679882235</v>
      </c>
      <c r="J14" s="3">
        <v>8466.8472216767695</v>
      </c>
      <c r="K14" s="3">
        <v>-28802.11398566344</v>
      </c>
      <c r="L14" s="3">
        <v>-67090.723356753486</v>
      </c>
      <c r="M14" s="3">
        <v>-90443.407209984725</v>
      </c>
      <c r="N14" s="3">
        <v>-102225.47485763193</v>
      </c>
      <c r="O14" s="3">
        <v>-109435.34932309508</v>
      </c>
      <c r="P14" s="3">
        <v>-125337.52126953116</v>
      </c>
      <c r="Q14" s="3">
        <v>-148738.81165194986</v>
      </c>
      <c r="R14" s="3">
        <v>-176018.03269691093</v>
      </c>
      <c r="S14" s="3">
        <v>-205065.81057883168</v>
      </c>
      <c r="T14" s="3">
        <v>-233170.1528450097</v>
      </c>
      <c r="U14" s="3">
        <v>-267503.90451369074</v>
      </c>
      <c r="V14" s="3">
        <v>-299088.06533178309</v>
      </c>
      <c r="W14" s="3">
        <v>-339424.61186286993</v>
      </c>
      <c r="X14" s="3">
        <v>-384731.80036516523</v>
      </c>
      <c r="Y14" s="3">
        <v>-434826.85382843146</v>
      </c>
      <c r="Z14" s="3">
        <v>-333699.64512214466</v>
      </c>
      <c r="AA14" s="3">
        <v>-219518.34932674584</v>
      </c>
      <c r="AB14" s="3">
        <v>-109007.44689704714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workbookViewId="0">
      <pane xSplit="5" ySplit="5" topLeftCell="N6" activePane="bottomRight" state="frozen"/>
      <selection pane="topRight" activeCell="F1" sqref="F1"/>
      <selection pane="bottomLeft" activeCell="A6" sqref="A6"/>
      <selection pane="bottomRight" activeCell="P7" sqref="P7:P9"/>
    </sheetView>
  </sheetViews>
  <sheetFormatPr defaultRowHeight="15" x14ac:dyDescent="0.25"/>
  <cols>
    <col min="2" max="2" width="20.140625" bestFit="1" customWidth="1"/>
    <col min="3" max="4" width="12.28515625" customWidth="1"/>
    <col min="5" max="5" width="4.5703125" customWidth="1"/>
  </cols>
  <sheetData>
    <row r="1" spans="1:28" x14ac:dyDescent="0.25">
      <c r="A1" s="9" t="s">
        <v>18</v>
      </c>
    </row>
    <row r="2" spans="1:28" x14ac:dyDescent="0.25">
      <c r="A2" s="9" t="s">
        <v>71</v>
      </c>
    </row>
    <row r="3" spans="1:28" x14ac:dyDescent="0.25">
      <c r="C3" s="11" t="s">
        <v>51</v>
      </c>
    </row>
    <row r="4" spans="1:28" x14ac:dyDescent="0.25">
      <c r="C4" s="17" t="s">
        <v>54</v>
      </c>
      <c r="D4" s="18" t="s">
        <v>1</v>
      </c>
      <c r="F4" s="15" t="s">
        <v>6</v>
      </c>
      <c r="G4" s="15"/>
      <c r="H4" s="15"/>
      <c r="I4" s="15"/>
      <c r="J4" s="15"/>
      <c r="K4" s="15"/>
      <c r="L4" s="15"/>
      <c r="M4" s="15"/>
      <c r="N4" s="15"/>
      <c r="O4" s="15"/>
      <c r="P4" s="15"/>
      <c r="Q4" s="15"/>
      <c r="R4" s="15"/>
      <c r="S4" s="15"/>
      <c r="T4" s="15"/>
      <c r="U4" s="15"/>
      <c r="V4" s="15"/>
      <c r="W4" s="15"/>
      <c r="X4" s="15"/>
      <c r="Y4" s="15"/>
      <c r="Z4" s="15"/>
      <c r="AA4" s="15"/>
      <c r="AB4" s="15"/>
    </row>
    <row r="5" spans="1:28" ht="30" x14ac:dyDescent="0.25">
      <c r="A5" t="s">
        <v>44</v>
      </c>
      <c r="C5" s="19" t="s">
        <v>52</v>
      </c>
      <c r="D5" s="20" t="s">
        <v>53</v>
      </c>
      <c r="F5" s="16">
        <v>2020</v>
      </c>
      <c r="G5" s="16">
        <v>2021</v>
      </c>
      <c r="H5" s="16">
        <v>2022</v>
      </c>
      <c r="I5" s="16">
        <v>2023</v>
      </c>
      <c r="J5" s="16">
        <v>2024</v>
      </c>
      <c r="K5" s="16">
        <v>2025</v>
      </c>
      <c r="L5" s="16">
        <v>2026</v>
      </c>
      <c r="M5" s="16">
        <v>2027</v>
      </c>
      <c r="N5" s="16">
        <v>2028</v>
      </c>
      <c r="O5" s="16">
        <v>2029</v>
      </c>
      <c r="P5" s="16">
        <v>2030</v>
      </c>
      <c r="Q5" s="16">
        <v>2031</v>
      </c>
      <c r="R5" s="16">
        <v>2032</v>
      </c>
      <c r="S5" s="16">
        <v>2033</v>
      </c>
      <c r="T5" s="16">
        <v>2034</v>
      </c>
      <c r="U5" s="16">
        <v>2035</v>
      </c>
      <c r="V5" s="16">
        <v>2036</v>
      </c>
      <c r="W5" s="16">
        <v>2037</v>
      </c>
      <c r="X5" s="16">
        <v>2038</v>
      </c>
      <c r="Y5" s="16">
        <v>2039</v>
      </c>
      <c r="Z5" s="16">
        <v>2040</v>
      </c>
      <c r="AA5" s="16">
        <v>2041</v>
      </c>
      <c r="AB5" s="16">
        <v>2042</v>
      </c>
    </row>
    <row r="6" spans="1:28" x14ac:dyDescent="0.25">
      <c r="A6" s="9" t="s">
        <v>58</v>
      </c>
      <c r="F6" s="13"/>
      <c r="G6" s="13"/>
      <c r="H6" s="13"/>
      <c r="I6" s="13"/>
      <c r="J6" s="13"/>
      <c r="K6" s="13"/>
      <c r="L6" s="13"/>
      <c r="M6" s="13"/>
      <c r="N6" s="13"/>
      <c r="O6" s="13"/>
      <c r="P6" s="13"/>
      <c r="Q6" s="13"/>
      <c r="R6" s="13"/>
      <c r="S6" s="13"/>
      <c r="T6" s="13"/>
      <c r="U6" s="13"/>
      <c r="V6" s="13"/>
      <c r="W6" s="13"/>
      <c r="X6" s="13"/>
      <c r="Y6" s="13"/>
      <c r="Z6" s="13"/>
      <c r="AA6" s="13"/>
      <c r="AB6" s="13"/>
    </row>
    <row r="7" spans="1:28" x14ac:dyDescent="0.25">
      <c r="B7" t="s">
        <v>72</v>
      </c>
      <c r="C7" s="3">
        <v>87370.622689125768</v>
      </c>
      <c r="D7" s="22">
        <v>2.5276153581000505E-3</v>
      </c>
      <c r="F7" s="3">
        <v>11630.985267946915</v>
      </c>
      <c r="G7" s="3">
        <v>27544.467696760665</v>
      </c>
      <c r="H7" s="3">
        <v>48668.442219151446</v>
      </c>
      <c r="I7" s="3">
        <v>70406.171661023123</v>
      </c>
      <c r="J7" s="3">
        <v>60461.45608850701</v>
      </c>
      <c r="K7" s="3">
        <v>42736.794038363369</v>
      </c>
      <c r="L7" s="3">
        <v>24533.699811575942</v>
      </c>
      <c r="M7" s="3">
        <v>16671.73936991857</v>
      </c>
      <c r="N7" s="3">
        <v>16930.644081897786</v>
      </c>
      <c r="O7" s="3">
        <v>15196.888114926274</v>
      </c>
      <c r="P7" s="3">
        <v>13212.828542165618</v>
      </c>
      <c r="Q7" s="3">
        <v>6646.7912238666904</v>
      </c>
      <c r="R7" s="3">
        <v>-2241.6978382986126</v>
      </c>
      <c r="S7" s="3">
        <v>-12014.726580856426</v>
      </c>
      <c r="T7" s="3">
        <v>-20948.959528944863</v>
      </c>
      <c r="U7" s="3">
        <v>-33712.142768991776</v>
      </c>
      <c r="V7" s="3">
        <v>-44268.840252383714</v>
      </c>
      <c r="W7" s="3">
        <v>-60308.430415253766</v>
      </c>
      <c r="X7" s="3">
        <v>-79181.015987442486</v>
      </c>
      <c r="Y7" s="3">
        <v>-100630.3426462296</v>
      </c>
      <c r="Z7" s="3">
        <v>-79520.902698989201</v>
      </c>
      <c r="AA7" s="3">
        <v>-51174.746528184463</v>
      </c>
      <c r="AB7" s="3">
        <v>-24700.054880379812</v>
      </c>
    </row>
    <row r="8" spans="1:28" x14ac:dyDescent="0.25">
      <c r="B8" t="s">
        <v>48</v>
      </c>
      <c r="C8" s="3">
        <v>453439.55312985781</v>
      </c>
      <c r="D8" s="22">
        <v>4.5043691884155794E-3</v>
      </c>
      <c r="F8" s="3">
        <v>17227.929577188719</v>
      </c>
      <c r="G8" s="3">
        <v>41302.527054637707</v>
      </c>
      <c r="H8" s="3">
        <v>76524.310108226957</v>
      </c>
      <c r="I8" s="3">
        <v>125468.21623310359</v>
      </c>
      <c r="J8" s="3">
        <v>115529.16646898458</v>
      </c>
      <c r="K8" s="3">
        <v>97680.615156992557</v>
      </c>
      <c r="L8" s="3">
        <v>79349.020714847196</v>
      </c>
      <c r="M8" s="3">
        <v>71437.060288278211</v>
      </c>
      <c r="N8" s="3">
        <v>71716.561132870454</v>
      </c>
      <c r="O8" s="3">
        <v>69994.9186659517</v>
      </c>
      <c r="P8" s="3">
        <v>68022.705277161847</v>
      </c>
      <c r="Q8" s="3">
        <v>61449.089139637625</v>
      </c>
      <c r="R8" s="3">
        <v>52543.801908089503</v>
      </c>
      <c r="S8" s="3">
        <v>42750.522736493818</v>
      </c>
      <c r="T8" s="3">
        <v>33799.952912444613</v>
      </c>
      <c r="U8" s="3">
        <v>21003.80055848632</v>
      </c>
      <c r="V8" s="3">
        <v>10422.968198128248</v>
      </c>
      <c r="W8" s="3">
        <v>-5664.8510478380776</v>
      </c>
      <c r="X8" s="3">
        <v>-24597.334928874086</v>
      </c>
      <c r="Y8" s="3">
        <v>-46116.614202523022</v>
      </c>
      <c r="Z8" s="3">
        <v>-30773.634694041073</v>
      </c>
      <c r="AA8" s="3">
        <v>-10378.03643130303</v>
      </c>
      <c r="AB8" s="3">
        <v>2341.5297136220179</v>
      </c>
    </row>
    <row r="9" spans="1:28" x14ac:dyDescent="0.25">
      <c r="B9" t="s">
        <v>73</v>
      </c>
      <c r="C9" s="3">
        <v>703727.76315783709</v>
      </c>
      <c r="D9" s="22">
        <v>5.7799399424126388E-3</v>
      </c>
      <c r="F9" s="3">
        <v>31838.299896984681</v>
      </c>
      <c r="G9" s="3">
        <v>67819.745267451275</v>
      </c>
      <c r="H9" s="3">
        <v>112820.32782915237</v>
      </c>
      <c r="I9" s="3">
        <v>160998.95993740053</v>
      </c>
      <c r="J9" s="3">
        <v>150959.34882881504</v>
      </c>
      <c r="K9" s="3">
        <v>132621.21618657676</v>
      </c>
      <c r="L9" s="3">
        <v>113785.01235831829</v>
      </c>
      <c r="M9" s="3">
        <v>105641.10946881562</v>
      </c>
      <c r="N9" s="3">
        <v>105926.56761322243</v>
      </c>
      <c r="O9" s="3">
        <v>104174.6688798929</v>
      </c>
      <c r="P9" s="3">
        <v>102167.57770209431</v>
      </c>
      <c r="Q9" s="3">
        <v>95475.436889221572</v>
      </c>
      <c r="R9" s="3">
        <v>86403.61794530043</v>
      </c>
      <c r="S9" s="3">
        <v>76427.542914440884</v>
      </c>
      <c r="T9" s="3">
        <v>67309.303388598826</v>
      </c>
      <c r="U9" s="3">
        <v>54275.705918157721</v>
      </c>
      <c r="V9" s="3">
        <v>43510.191086626692</v>
      </c>
      <c r="W9" s="3">
        <v>27138.199598100531</v>
      </c>
      <c r="X9" s="3">
        <v>7870.0926178348163</v>
      </c>
      <c r="Y9" s="3">
        <v>-14031.703315436127</v>
      </c>
      <c r="Z9" s="3">
        <v>-13558.137852116706</v>
      </c>
      <c r="AA9" s="3">
        <v>-6101.5500307285693</v>
      </c>
      <c r="AB9" s="3">
        <v>-4044.0607862994693</v>
      </c>
    </row>
    <row r="10" spans="1:28" x14ac:dyDescent="0.25">
      <c r="C10" s="4"/>
      <c r="F10" s="4"/>
      <c r="G10" s="4"/>
      <c r="H10" s="4"/>
      <c r="I10" s="4"/>
      <c r="J10" s="4"/>
      <c r="K10" s="4"/>
      <c r="L10" s="4"/>
      <c r="M10" s="4"/>
      <c r="N10" s="4"/>
      <c r="O10" s="4"/>
      <c r="P10" s="4"/>
      <c r="Q10" s="4"/>
      <c r="R10" s="4"/>
      <c r="S10" s="4"/>
      <c r="T10" s="4"/>
      <c r="U10" s="4"/>
      <c r="V10" s="4"/>
      <c r="W10" s="4"/>
      <c r="X10" s="4"/>
      <c r="Y10" s="4"/>
      <c r="Z10" s="4"/>
      <c r="AA10" s="4"/>
      <c r="AB10" s="4"/>
    </row>
    <row r="11" spans="1:28" x14ac:dyDescent="0.25">
      <c r="A11" s="9" t="s">
        <v>50</v>
      </c>
      <c r="C11" s="4"/>
      <c r="F11" s="4"/>
      <c r="G11" s="4"/>
      <c r="H11" s="4"/>
      <c r="I11" s="4"/>
      <c r="J11" s="4"/>
      <c r="K11" s="4"/>
      <c r="L11" s="4"/>
      <c r="M11" s="4"/>
      <c r="N11" s="4"/>
      <c r="O11" s="4"/>
      <c r="P11" s="4"/>
      <c r="Q11" s="4"/>
      <c r="R11" s="4"/>
      <c r="S11" s="4"/>
      <c r="T11" s="4"/>
      <c r="U11" s="4"/>
      <c r="V11" s="4"/>
      <c r="W11" s="4"/>
      <c r="X11" s="4"/>
      <c r="Y11" s="4"/>
      <c r="Z11" s="4"/>
      <c r="AA11" s="4"/>
      <c r="AB11" s="4"/>
    </row>
    <row r="12" spans="1:28" x14ac:dyDescent="0.25">
      <c r="B12" t="s">
        <v>72</v>
      </c>
      <c r="C12" s="3">
        <v>-1152944.6151451629</v>
      </c>
      <c r="F12" s="3">
        <v>-16245.030313861993</v>
      </c>
      <c r="G12" s="3">
        <v>-30568.890188666675</v>
      </c>
      <c r="H12" s="3">
        <v>-45699.895198977574</v>
      </c>
      <c r="I12" s="3">
        <v>-65172.334321413393</v>
      </c>
      <c r="J12" s="3">
        <v>-79793.047115709924</v>
      </c>
      <c r="K12" s="3">
        <v>-104617.69232192026</v>
      </c>
      <c r="L12" s="3">
        <v>-130125.08500381569</v>
      </c>
      <c r="M12" s="3">
        <v>-145522.74290312792</v>
      </c>
      <c r="N12" s="3">
        <v>-153044.3990458253</v>
      </c>
      <c r="O12" s="3">
        <v>-157712.25402260467</v>
      </c>
      <c r="P12" s="3">
        <v>-167960.21442653547</v>
      </c>
      <c r="Q12" s="3">
        <v>-183191.04696568532</v>
      </c>
      <c r="R12" s="3">
        <v>-201000.49145164859</v>
      </c>
      <c r="S12" s="3">
        <v>-219977.29835287214</v>
      </c>
      <c r="T12" s="3">
        <v>-238316.85986356816</v>
      </c>
      <c r="U12" s="3">
        <v>-260796.63339292916</v>
      </c>
      <c r="V12" s="3">
        <v>-281419.98503737303</v>
      </c>
      <c r="W12" s="3">
        <v>-307864.27848341264</v>
      </c>
      <c r="X12" s="3">
        <v>-337603.01430149865</v>
      </c>
      <c r="Y12" s="3">
        <v>-370508.90801297023</v>
      </c>
      <c r="Z12" s="3">
        <v>-299587.12596757052</v>
      </c>
      <c r="AA12" s="3">
        <v>-210179.21883954949</v>
      </c>
      <c r="AB12" s="3">
        <v>-108881.86157669054</v>
      </c>
    </row>
    <row r="13" spans="1:28" x14ac:dyDescent="0.25">
      <c r="B13" t="s">
        <v>48</v>
      </c>
      <c r="C13" s="3">
        <v>-786875.6105711651</v>
      </c>
      <c r="F13" s="3">
        <v>-10648.079240327688</v>
      </c>
      <c r="G13" s="3">
        <v>-16810.824063958913</v>
      </c>
      <c r="H13" s="3">
        <v>-17844.019869713244</v>
      </c>
      <c r="I13" s="3">
        <v>-10110.282002147804</v>
      </c>
      <c r="J13" s="3">
        <v>-24725.328720852849</v>
      </c>
      <c r="K13" s="3">
        <v>-49673.862783206525</v>
      </c>
      <c r="L13" s="3">
        <v>-75309.755263079918</v>
      </c>
      <c r="M13" s="3">
        <v>-90757.412716701248</v>
      </c>
      <c r="N13" s="3">
        <v>-98258.472282191215</v>
      </c>
      <c r="O13" s="3">
        <v>-102914.21359125842</v>
      </c>
      <c r="P13" s="3">
        <v>-113150.32733900518</v>
      </c>
      <c r="Q13" s="3">
        <v>-128388.73820225924</v>
      </c>
      <c r="R13" s="3">
        <v>-146214.98034784687</v>
      </c>
      <c r="S13" s="3">
        <v>-165212.03715218883</v>
      </c>
      <c r="T13" s="3">
        <v>-183567.93500140926</v>
      </c>
      <c r="U13" s="3">
        <v>-206080.67708945923</v>
      </c>
      <c r="V13" s="3">
        <v>-226728.16303564358</v>
      </c>
      <c r="W13" s="3">
        <v>-253220.68497023711</v>
      </c>
      <c r="X13" s="3">
        <v>-283019.31847626023</v>
      </c>
      <c r="Y13" s="3">
        <v>-315995.16414794599</v>
      </c>
      <c r="Z13" s="3">
        <v>-250839.85683784631</v>
      </c>
      <c r="AA13" s="3">
        <v>-169382.50764746609</v>
      </c>
      <c r="AB13" s="3">
        <v>-81840.276847389541</v>
      </c>
    </row>
    <row r="14" spans="1:28" x14ac:dyDescent="0.25">
      <c r="B14" t="s">
        <v>73</v>
      </c>
      <c r="C14" s="3">
        <v>-536587.60298429942</v>
      </c>
      <c r="F14" s="3">
        <v>3962.2719197419228</v>
      </c>
      <c r="G14" s="3">
        <v>9706.3744574313023</v>
      </c>
      <c r="H14" s="3">
        <v>18451.977295097946</v>
      </c>
      <c r="I14" s="3">
        <v>25420.440619706424</v>
      </c>
      <c r="J14" s="3">
        <v>10704.831829417846</v>
      </c>
      <c r="K14" s="3">
        <v>-14733.284667228654</v>
      </c>
      <c r="L14" s="3">
        <v>-40873.787669032761</v>
      </c>
      <c r="M14" s="3">
        <v>-56553.388757387918</v>
      </c>
      <c r="N14" s="3">
        <v>-64048.49223293968</v>
      </c>
      <c r="O14" s="3">
        <v>-68734.49026466973</v>
      </c>
      <c r="P14" s="3">
        <v>-79005.483086460881</v>
      </c>
      <c r="Q14" s="3">
        <v>-94362.419972438161</v>
      </c>
      <c r="R14" s="3">
        <v>-112355.19521760642</v>
      </c>
      <c r="S14" s="3">
        <v>-131535.04931239868</v>
      </c>
      <c r="T14" s="3">
        <v>-150058.61832593952</v>
      </c>
      <c r="U14" s="3">
        <v>-172808.80704140104</v>
      </c>
      <c r="V14" s="3">
        <v>-193640.97702412197</v>
      </c>
      <c r="W14" s="3">
        <v>-220417.67281920553</v>
      </c>
      <c r="X14" s="3">
        <v>-250551.93111414346</v>
      </c>
      <c r="Y14" s="3">
        <v>-283910.29522694618</v>
      </c>
      <c r="Z14" s="3">
        <v>-233624.36139167962</v>
      </c>
      <c r="AA14" s="3">
        <v>-165106.02126668932</v>
      </c>
      <c r="AB14" s="3">
        <v>-88225.86700985019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pane xSplit="5" ySplit="5" topLeftCell="F6" activePane="bottomRight" state="frozen"/>
      <selection pane="topRight" activeCell="F1" sqref="F1"/>
      <selection pane="bottomLeft" activeCell="A6" sqref="A6"/>
      <selection pane="bottomRight" activeCell="H31" sqref="H31"/>
    </sheetView>
  </sheetViews>
  <sheetFormatPr defaultRowHeight="15" x14ac:dyDescent="0.25"/>
  <cols>
    <col min="1" max="1" width="22.85546875" bestFit="1" customWidth="1"/>
    <col min="2" max="2" width="31.5703125" bestFit="1" customWidth="1"/>
    <col min="3" max="3" width="12" customWidth="1"/>
    <col min="4" max="4" width="2.85546875" customWidth="1"/>
    <col min="5" max="5" width="16.7109375" bestFit="1" customWidth="1"/>
    <col min="6" max="12" width="11.5703125" customWidth="1"/>
  </cols>
  <sheetData>
    <row r="1" spans="1:6" x14ac:dyDescent="0.25">
      <c r="A1" s="9" t="s">
        <v>66</v>
      </c>
    </row>
    <row r="2" spans="1:6" x14ac:dyDescent="0.25">
      <c r="A2" t="s">
        <v>20</v>
      </c>
    </row>
    <row r="6" spans="1:6" x14ac:dyDescent="0.25">
      <c r="A6" t="s">
        <v>4</v>
      </c>
      <c r="B6" t="s">
        <v>109</v>
      </c>
      <c r="E6" s="11" t="s">
        <v>7</v>
      </c>
      <c r="F6" s="5">
        <v>8.3294454127120598</v>
      </c>
    </row>
    <row r="7" spans="1:6" x14ac:dyDescent="0.25">
      <c r="E7" s="11"/>
    </row>
    <row r="8" spans="1:6" x14ac:dyDescent="0.25">
      <c r="A8" t="s">
        <v>5</v>
      </c>
      <c r="B8" t="s">
        <v>31</v>
      </c>
      <c r="C8" t="s">
        <v>110</v>
      </c>
      <c r="E8" s="11" t="s">
        <v>6</v>
      </c>
      <c r="F8" s="3">
        <v>258186.12418904784</v>
      </c>
    </row>
    <row r="9" spans="1:6" x14ac:dyDescent="0.25">
      <c r="B9" t="s">
        <v>32</v>
      </c>
      <c r="C9" t="s">
        <v>110</v>
      </c>
      <c r="E9" s="11" t="s">
        <v>6</v>
      </c>
      <c r="F9" s="3">
        <v>83525.947894486337</v>
      </c>
    </row>
    <row r="10" spans="1:6" x14ac:dyDescent="0.25">
      <c r="B10" t="s">
        <v>33</v>
      </c>
      <c r="C10" t="s">
        <v>110</v>
      </c>
      <c r="E10" s="11" t="s">
        <v>6</v>
      </c>
      <c r="F10" s="4">
        <f>SUM(F8:F9)</f>
        <v>341712.07208353421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6" sqref="A6"/>
    </sheetView>
  </sheetViews>
  <sheetFormatPr defaultRowHeight="15" x14ac:dyDescent="0.25"/>
  <cols>
    <col min="2" max="2" width="40.42578125" bestFit="1" customWidth="1"/>
    <col min="3" max="4" width="12.5703125" customWidth="1"/>
    <col min="5" max="5" width="4.5703125" customWidth="1"/>
  </cols>
  <sheetData>
    <row r="1" spans="1:3" x14ac:dyDescent="0.25">
      <c r="A1" s="9" t="s">
        <v>21</v>
      </c>
    </row>
    <row r="2" spans="1:3" x14ac:dyDescent="0.25">
      <c r="A2" s="9"/>
    </row>
    <row r="3" spans="1:3" x14ac:dyDescent="0.25">
      <c r="C3" s="11" t="s">
        <v>51</v>
      </c>
    </row>
    <row r="4" spans="1:3" x14ac:dyDescent="0.25">
      <c r="C4" s="17" t="s">
        <v>54</v>
      </c>
    </row>
    <row r="5" spans="1:3" x14ac:dyDescent="0.25">
      <c r="A5" t="s">
        <v>77</v>
      </c>
      <c r="C5" s="19" t="s">
        <v>52</v>
      </c>
    </row>
    <row r="6" spans="1:3" x14ac:dyDescent="0.25">
      <c r="A6" s="9" t="s">
        <v>58</v>
      </c>
    </row>
    <row r="7" spans="1:3" x14ac:dyDescent="0.25">
      <c r="B7" t="s">
        <v>74</v>
      </c>
      <c r="C7" s="3">
        <v>59327.571441774082</v>
      </c>
    </row>
    <row r="8" spans="1:3" x14ac:dyDescent="0.25">
      <c r="B8" t="s">
        <v>48</v>
      </c>
      <c r="C8" s="3">
        <v>270145.45443896152</v>
      </c>
    </row>
    <row r="9" spans="1:3" x14ac:dyDescent="0.25">
      <c r="B9" t="s">
        <v>75</v>
      </c>
      <c r="C9" s="3">
        <v>658371.30628702813</v>
      </c>
    </row>
    <row r="10" spans="1:3" x14ac:dyDescent="0.25">
      <c r="C10" s="4"/>
    </row>
    <row r="11" spans="1:3" x14ac:dyDescent="0.25">
      <c r="A11" s="9" t="s">
        <v>50</v>
      </c>
      <c r="C11" s="4"/>
    </row>
    <row r="12" spans="1:3" x14ac:dyDescent="0.25">
      <c r="B12" t="s">
        <v>74</v>
      </c>
      <c r="C12" s="3">
        <v>-1076225.9307751937</v>
      </c>
    </row>
    <row r="13" spans="1:3" x14ac:dyDescent="0.25">
      <c r="B13" t="s">
        <v>48</v>
      </c>
      <c r="C13" s="3">
        <v>-1316420.3790488762</v>
      </c>
    </row>
    <row r="14" spans="1:3" x14ac:dyDescent="0.25">
      <c r="B14" t="s">
        <v>75</v>
      </c>
      <c r="C14" s="3">
        <v>-928194.52720080968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pane xSplit="5" ySplit="5" topLeftCell="F6" activePane="bottomRight" state="frozen"/>
      <selection pane="topRight" activeCell="F1" sqref="F1"/>
      <selection pane="bottomLeft" activeCell="A6" sqref="A6"/>
      <selection pane="bottomRight" activeCell="F6" sqref="F6"/>
    </sheetView>
  </sheetViews>
  <sheetFormatPr defaultRowHeight="15" x14ac:dyDescent="0.25"/>
  <cols>
    <col min="2" max="2" width="19.42578125" bestFit="1" customWidth="1"/>
    <col min="3" max="4" width="12.5703125" customWidth="1"/>
    <col min="5" max="5" width="4.5703125" customWidth="1"/>
  </cols>
  <sheetData>
    <row r="1" spans="1:12" x14ac:dyDescent="0.25">
      <c r="A1" s="9" t="s">
        <v>19</v>
      </c>
    </row>
    <row r="2" spans="1:12" x14ac:dyDescent="0.25">
      <c r="A2" s="9" t="s">
        <v>46</v>
      </c>
    </row>
    <row r="3" spans="1:12" x14ac:dyDescent="0.25">
      <c r="C3" s="11" t="s">
        <v>51</v>
      </c>
    </row>
    <row r="4" spans="1:12" x14ac:dyDescent="0.25">
      <c r="C4" s="17" t="s">
        <v>54</v>
      </c>
      <c r="D4" s="18" t="s">
        <v>1</v>
      </c>
      <c r="F4" s="15" t="s">
        <v>6</v>
      </c>
      <c r="G4" s="15"/>
      <c r="H4" s="15"/>
      <c r="I4" s="15"/>
      <c r="J4" s="15"/>
      <c r="K4" s="15"/>
      <c r="L4" s="15"/>
    </row>
    <row r="5" spans="1:12" ht="30" x14ac:dyDescent="0.25">
      <c r="A5" t="s">
        <v>77</v>
      </c>
      <c r="C5" s="19" t="s">
        <v>52</v>
      </c>
      <c r="D5" s="20" t="s">
        <v>53</v>
      </c>
      <c r="F5" s="16">
        <v>2017</v>
      </c>
      <c r="G5" s="16">
        <v>2018</v>
      </c>
      <c r="H5" s="16">
        <v>2019</v>
      </c>
      <c r="I5" s="16">
        <v>2020</v>
      </c>
      <c r="J5" s="16">
        <v>2021</v>
      </c>
      <c r="K5" s="16">
        <v>2022</v>
      </c>
      <c r="L5" s="16">
        <v>2023</v>
      </c>
    </row>
    <row r="6" spans="1:12" x14ac:dyDescent="0.25">
      <c r="A6" s="9" t="s">
        <v>58</v>
      </c>
      <c r="F6" s="13"/>
      <c r="G6" s="13"/>
      <c r="H6" s="13"/>
      <c r="I6" s="13"/>
      <c r="J6" s="13"/>
      <c r="K6" s="13"/>
      <c r="L6" s="13"/>
    </row>
    <row r="7" spans="1:12" x14ac:dyDescent="0.25">
      <c r="B7" t="s">
        <v>47</v>
      </c>
      <c r="C7" s="3">
        <v>352545.09931745572</v>
      </c>
      <c r="D7" s="22">
        <v>2.981597980040069E-3</v>
      </c>
      <c r="F7" s="3">
        <v>59329.061118176491</v>
      </c>
      <c r="G7" s="3">
        <v>71833.445821030342</v>
      </c>
      <c r="H7" s="3">
        <v>86832.530201329006</v>
      </c>
      <c r="I7" s="3">
        <v>61799.29669779948</v>
      </c>
      <c r="J7" s="3">
        <v>61763.260196057636</v>
      </c>
      <c r="K7" s="3">
        <v>78752.853627662378</v>
      </c>
      <c r="L7" s="3">
        <v>83051.758066802955</v>
      </c>
    </row>
    <row r="8" spans="1:12" x14ac:dyDescent="0.25">
      <c r="B8" t="s">
        <v>48</v>
      </c>
      <c r="C8" s="3">
        <v>375601.99567071098</v>
      </c>
      <c r="D8" s="22">
        <v>3.7084384983504812E-3</v>
      </c>
      <c r="F8" s="3">
        <v>53462.866383356442</v>
      </c>
      <c r="G8" s="3">
        <v>66379.58736842261</v>
      </c>
      <c r="H8" s="3">
        <v>82817.086560819065</v>
      </c>
      <c r="I8" s="3">
        <v>70300.469809054295</v>
      </c>
      <c r="J8" s="3">
        <v>74143.560852593291</v>
      </c>
      <c r="K8" s="3">
        <v>95382.095814411223</v>
      </c>
      <c r="L8" s="3">
        <v>103297.74135629217</v>
      </c>
    </row>
    <row r="9" spans="1:12" x14ac:dyDescent="0.25">
      <c r="B9" t="s">
        <v>76</v>
      </c>
      <c r="C9" s="3">
        <v>398658.8920239663</v>
      </c>
      <c r="D9" s="22">
        <v>4.4352790166608952E-3</v>
      </c>
      <c r="F9" s="3">
        <v>47596.671648536401</v>
      </c>
      <c r="G9" s="3">
        <v>60925.728915814863</v>
      </c>
      <c r="H9" s="3">
        <v>78801.64292030911</v>
      </c>
      <c r="I9" s="3">
        <v>78801.64292030911</v>
      </c>
      <c r="J9" s="3">
        <v>86523.861509128939</v>
      </c>
      <c r="K9" s="3">
        <v>112011.33800116008</v>
      </c>
      <c r="L9" s="3">
        <v>123543.7246457814</v>
      </c>
    </row>
    <row r="10" spans="1:12" x14ac:dyDescent="0.25">
      <c r="C10" s="4"/>
      <c r="F10" s="4"/>
      <c r="G10" s="4"/>
      <c r="H10" s="4"/>
      <c r="I10" s="4"/>
      <c r="J10" s="4"/>
      <c r="K10" s="4"/>
      <c r="L10" s="4"/>
    </row>
    <row r="11" spans="1:12" x14ac:dyDescent="0.25">
      <c r="A11" s="9" t="s">
        <v>50</v>
      </c>
      <c r="C11" s="4"/>
      <c r="F11" s="4"/>
      <c r="G11" s="4"/>
      <c r="H11" s="4"/>
      <c r="I11" s="4"/>
      <c r="J11" s="4"/>
      <c r="K11" s="4"/>
      <c r="L11" s="4"/>
    </row>
    <row r="12" spans="1:12" x14ac:dyDescent="0.25">
      <c r="B12" t="s">
        <v>47</v>
      </c>
      <c r="C12" s="3">
        <v>63289.664432025791</v>
      </c>
      <c r="F12" s="3">
        <v>26802.256223952056</v>
      </c>
      <c r="G12" s="3">
        <v>28168.780651086949</v>
      </c>
      <c r="H12" s="3">
        <v>27908.724975722103</v>
      </c>
      <c r="I12" s="3">
        <v>5795.0185401721783</v>
      </c>
      <c r="J12" s="3">
        <v>550.92591357169715</v>
      </c>
      <c r="K12" s="3">
        <v>-3340.1882179444651</v>
      </c>
      <c r="L12" s="3">
        <v>-10484.348306641761</v>
      </c>
    </row>
    <row r="13" spans="1:12" x14ac:dyDescent="0.25">
      <c r="B13" t="s">
        <v>48</v>
      </c>
      <c r="C13" s="3">
        <v>86346.560785281064</v>
      </c>
      <c r="F13" s="3">
        <v>20936.061489132011</v>
      </c>
      <c r="G13" s="3">
        <v>22714.922198479209</v>
      </c>
      <c r="H13" s="3">
        <v>23893.28133521217</v>
      </c>
      <c r="I13" s="3">
        <v>14296.191651426991</v>
      </c>
      <c r="J13" s="3">
        <v>12931.22657010735</v>
      </c>
      <c r="K13" s="3">
        <v>13289.053968804386</v>
      </c>
      <c r="L13" s="3">
        <v>9761.6349828474522</v>
      </c>
    </row>
    <row r="14" spans="1:12" x14ac:dyDescent="0.25">
      <c r="B14" t="s">
        <v>76</v>
      </c>
      <c r="C14" s="3">
        <v>109403.45713853629</v>
      </c>
      <c r="F14" s="3">
        <v>15069.866754311968</v>
      </c>
      <c r="G14" s="3">
        <v>17261.063745871466</v>
      </c>
      <c r="H14" s="3">
        <v>19877.837694702208</v>
      </c>
      <c r="I14" s="3">
        <v>22797.364762681809</v>
      </c>
      <c r="J14" s="3">
        <v>25311.527226642993</v>
      </c>
      <c r="K14" s="3">
        <v>29918.296155553238</v>
      </c>
      <c r="L14" s="3">
        <v>30007.618272336698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pane xSplit="5" ySplit="5" topLeftCell="F6" activePane="bottomRight" state="frozen"/>
      <selection pane="topRight" activeCell="F1" sqref="F1"/>
      <selection pane="bottomLeft" activeCell="A6" sqref="A6"/>
      <selection pane="bottomRight" activeCell="F6" sqref="F6"/>
    </sheetView>
  </sheetViews>
  <sheetFormatPr defaultRowHeight="15" x14ac:dyDescent="0.25"/>
  <cols>
    <col min="2" max="2" width="19.42578125" bestFit="1" customWidth="1"/>
    <col min="3" max="4" width="12.5703125" customWidth="1"/>
    <col min="5" max="5" width="4.5703125" customWidth="1"/>
  </cols>
  <sheetData>
    <row r="1" spans="1:12" x14ac:dyDescent="0.25">
      <c r="A1" s="9" t="s">
        <v>19</v>
      </c>
    </row>
    <row r="2" spans="1:12" x14ac:dyDescent="0.25">
      <c r="A2" s="9" t="s">
        <v>55</v>
      </c>
    </row>
    <row r="3" spans="1:12" x14ac:dyDescent="0.25">
      <c r="C3" s="11" t="s">
        <v>51</v>
      </c>
    </row>
    <row r="4" spans="1:12" x14ac:dyDescent="0.25">
      <c r="C4" s="17" t="s">
        <v>54</v>
      </c>
      <c r="D4" s="18" t="s">
        <v>1</v>
      </c>
      <c r="F4" s="15" t="s">
        <v>6</v>
      </c>
      <c r="G4" s="15"/>
      <c r="H4" s="15"/>
      <c r="I4" s="15"/>
      <c r="J4" s="15"/>
      <c r="K4" s="15"/>
      <c r="L4" s="15"/>
    </row>
    <row r="5" spans="1:12" ht="30" x14ac:dyDescent="0.25">
      <c r="A5" t="s">
        <v>77</v>
      </c>
      <c r="C5" s="19" t="s">
        <v>52</v>
      </c>
      <c r="D5" s="20" t="s">
        <v>53</v>
      </c>
      <c r="F5" s="16">
        <v>2017</v>
      </c>
      <c r="G5" s="16">
        <v>2018</v>
      </c>
      <c r="H5" s="16">
        <v>2019</v>
      </c>
      <c r="I5" s="16">
        <v>2020</v>
      </c>
      <c r="J5" s="16">
        <v>2021</v>
      </c>
      <c r="K5" s="16">
        <v>2022</v>
      </c>
      <c r="L5" s="16">
        <v>2023</v>
      </c>
    </row>
    <row r="6" spans="1:12" x14ac:dyDescent="0.25">
      <c r="A6" s="9" t="s">
        <v>58</v>
      </c>
      <c r="F6" s="13"/>
      <c r="G6" s="13"/>
      <c r="H6" s="13"/>
      <c r="I6" s="13"/>
      <c r="J6" s="13"/>
      <c r="K6" s="13"/>
      <c r="L6" s="13"/>
    </row>
    <row r="7" spans="1:12" x14ac:dyDescent="0.25">
      <c r="B7" t="s">
        <v>56</v>
      </c>
      <c r="C7" s="3">
        <v>268074.88042115717</v>
      </c>
      <c r="D7" s="22">
        <v>2.4175748433290477E-3</v>
      </c>
      <c r="F7" s="3">
        <v>42082.256202269913</v>
      </c>
      <c r="G7" s="3">
        <v>51505.26106943046</v>
      </c>
      <c r="H7" s="3">
        <v>63001.705119359031</v>
      </c>
      <c r="I7" s="3">
        <v>48633.637166095752</v>
      </c>
      <c r="J7" s="3">
        <v>49787.808639165953</v>
      </c>
      <c r="K7" s="3">
        <v>63265.253418432214</v>
      </c>
      <c r="L7" s="3">
        <v>67341.017246682881</v>
      </c>
    </row>
    <row r="8" spans="1:12" x14ac:dyDescent="0.25">
      <c r="B8" t="s">
        <v>48</v>
      </c>
      <c r="C8" s="3">
        <v>375601.99567071098</v>
      </c>
      <c r="D8" s="22">
        <v>3.7084384983504812E-3</v>
      </c>
      <c r="F8" s="3">
        <v>53462.866383356442</v>
      </c>
      <c r="G8" s="3">
        <v>66379.58736842261</v>
      </c>
      <c r="H8" s="3">
        <v>82817.086560819065</v>
      </c>
      <c r="I8" s="3">
        <v>70300.469809054295</v>
      </c>
      <c r="J8" s="3">
        <v>74143.560852593291</v>
      </c>
      <c r="K8" s="3">
        <v>95382.095814411223</v>
      </c>
      <c r="L8" s="3">
        <v>103297.74135629217</v>
      </c>
    </row>
    <row r="9" spans="1:12" x14ac:dyDescent="0.25">
      <c r="B9" t="s">
        <v>57</v>
      </c>
      <c r="C9" s="3">
        <v>447286.7391704137</v>
      </c>
      <c r="D9" s="22">
        <v>4.569014268364772E-3</v>
      </c>
      <c r="F9" s="3">
        <v>61049.939837414153</v>
      </c>
      <c r="G9" s="3">
        <v>76295.804901084048</v>
      </c>
      <c r="H9" s="3">
        <v>96027.340855125774</v>
      </c>
      <c r="I9" s="3">
        <v>84745.02490436002</v>
      </c>
      <c r="J9" s="3">
        <v>90380.728994878198</v>
      </c>
      <c r="K9" s="3">
        <v>116793.32407839724</v>
      </c>
      <c r="L9" s="3">
        <v>127268.89076269841</v>
      </c>
    </row>
    <row r="10" spans="1:12" x14ac:dyDescent="0.25">
      <c r="C10" s="4"/>
      <c r="F10" s="4"/>
      <c r="G10" s="4"/>
      <c r="H10" s="4"/>
      <c r="I10" s="4"/>
      <c r="J10" s="4"/>
      <c r="K10" s="4"/>
      <c r="L10" s="4"/>
    </row>
    <row r="11" spans="1:12" x14ac:dyDescent="0.25">
      <c r="A11" s="9" t="s">
        <v>50</v>
      </c>
      <c r="C11" s="4"/>
      <c r="F11" s="4"/>
      <c r="G11" s="4"/>
      <c r="H11" s="4"/>
      <c r="I11" s="4"/>
      <c r="J11" s="4"/>
      <c r="K11" s="4"/>
      <c r="L11" s="4"/>
    </row>
    <row r="12" spans="1:12" x14ac:dyDescent="0.25">
      <c r="B12" t="s">
        <v>56</v>
      </c>
      <c r="C12" s="3">
        <v>-21180.554464272762</v>
      </c>
      <c r="F12" s="3">
        <v>9555.4513080454835</v>
      </c>
      <c r="G12" s="3">
        <v>7840.5958994870607</v>
      </c>
      <c r="H12" s="3">
        <v>4077.8998937521296</v>
      </c>
      <c r="I12" s="3">
        <v>-7370.640991531548</v>
      </c>
      <c r="J12" s="3">
        <v>-11424.525643319985</v>
      </c>
      <c r="K12" s="3">
        <v>-18827.788427174622</v>
      </c>
      <c r="L12" s="3">
        <v>-26195.089126761835</v>
      </c>
    </row>
    <row r="13" spans="1:12" x14ac:dyDescent="0.25">
      <c r="B13" t="s">
        <v>48</v>
      </c>
      <c r="C13" s="3">
        <v>86346.560785281064</v>
      </c>
      <c r="F13" s="3">
        <v>20936.061489132011</v>
      </c>
      <c r="G13" s="3">
        <v>22714.922198479209</v>
      </c>
      <c r="H13" s="3">
        <v>23893.28133521217</v>
      </c>
      <c r="I13" s="3">
        <v>14296.191651426991</v>
      </c>
      <c r="J13" s="3">
        <v>12931.22657010735</v>
      </c>
      <c r="K13" s="3">
        <v>13289.053968804386</v>
      </c>
      <c r="L13" s="3">
        <v>9761.6349828474522</v>
      </c>
    </row>
    <row r="14" spans="1:12" x14ac:dyDescent="0.25">
      <c r="B14" t="s">
        <v>57</v>
      </c>
      <c r="C14" s="3">
        <v>158031.30428498372</v>
      </c>
      <c r="F14" s="3">
        <v>28523.134943189725</v>
      </c>
      <c r="G14" s="3">
        <v>32631.139731140647</v>
      </c>
      <c r="H14" s="3">
        <v>37103.535629518883</v>
      </c>
      <c r="I14" s="3">
        <v>28740.746746732726</v>
      </c>
      <c r="J14" s="3">
        <v>29168.394712392266</v>
      </c>
      <c r="K14" s="3">
        <v>34700.282232790407</v>
      </c>
      <c r="L14" s="3">
        <v>33732.784389253698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pane xSplit="5" ySplit="5" topLeftCell="F6" activePane="bottomRight" state="frozen"/>
      <selection pane="topRight" activeCell="F1" sqref="F1"/>
      <selection pane="bottomLeft" activeCell="A6" sqref="A6"/>
      <selection pane="bottomRight" activeCell="F6" sqref="F6"/>
    </sheetView>
  </sheetViews>
  <sheetFormatPr defaultRowHeight="15" x14ac:dyDescent="0.25"/>
  <cols>
    <col min="2" max="2" width="19.42578125" bestFit="1" customWidth="1"/>
    <col min="3" max="4" width="12.5703125" customWidth="1"/>
    <col min="5" max="5" width="4.5703125" customWidth="1"/>
  </cols>
  <sheetData>
    <row r="1" spans="1:12" x14ac:dyDescent="0.25">
      <c r="A1" s="9" t="s">
        <v>20</v>
      </c>
    </row>
    <row r="2" spans="1:12" x14ac:dyDescent="0.25">
      <c r="A2" s="9"/>
    </row>
    <row r="3" spans="1:12" x14ac:dyDescent="0.25">
      <c r="C3" s="11" t="s">
        <v>51</v>
      </c>
    </row>
    <row r="4" spans="1:12" x14ac:dyDescent="0.25">
      <c r="C4" s="17" t="s">
        <v>54</v>
      </c>
      <c r="D4" s="18" t="s">
        <v>1</v>
      </c>
      <c r="F4" s="15" t="s">
        <v>6</v>
      </c>
      <c r="G4" s="15"/>
      <c r="H4" s="15"/>
      <c r="I4" s="15"/>
      <c r="J4" s="15"/>
      <c r="K4" s="15"/>
      <c r="L4" s="15"/>
    </row>
    <row r="5" spans="1:12" ht="30" x14ac:dyDescent="0.25">
      <c r="A5" t="s">
        <v>77</v>
      </c>
      <c r="C5" s="19" t="s">
        <v>52</v>
      </c>
      <c r="D5" s="20" t="s">
        <v>53</v>
      </c>
      <c r="F5" s="16">
        <v>2017</v>
      </c>
      <c r="G5" s="16">
        <v>2018</v>
      </c>
      <c r="H5" s="16">
        <v>2019</v>
      </c>
      <c r="I5" s="16">
        <v>2020</v>
      </c>
      <c r="J5" s="16">
        <v>2021</v>
      </c>
      <c r="K5" s="16">
        <v>2022</v>
      </c>
      <c r="L5" s="16">
        <v>2023</v>
      </c>
    </row>
    <row r="6" spans="1:12" x14ac:dyDescent="0.25">
      <c r="A6" s="9" t="s">
        <v>58</v>
      </c>
      <c r="F6" s="13"/>
      <c r="G6" s="13"/>
      <c r="H6" s="13"/>
      <c r="I6" s="13"/>
      <c r="J6" s="13"/>
      <c r="K6" s="13"/>
      <c r="L6" s="13"/>
    </row>
    <row r="7" spans="1:12" x14ac:dyDescent="0.25">
      <c r="B7" t="s">
        <v>78</v>
      </c>
      <c r="C7" s="3">
        <v>114086.73539808592</v>
      </c>
      <c r="D7" s="22">
        <v>8.318287201757238E-4</v>
      </c>
      <c r="F7" s="3">
        <v>22948.846144479456</v>
      </c>
      <c r="G7" s="3">
        <v>23014.525522479453</v>
      </c>
      <c r="H7" s="3">
        <v>23087.668942479453</v>
      </c>
      <c r="I7" s="3">
        <v>23087.668942479453</v>
      </c>
      <c r="J7" s="3">
        <v>23138.233111479451</v>
      </c>
      <c r="K7" s="3">
        <v>23155.713580479453</v>
      </c>
      <c r="L7" s="3">
        <v>23170.406635479452</v>
      </c>
    </row>
    <row r="8" spans="1:12" x14ac:dyDescent="0.25">
      <c r="B8" t="s">
        <v>48</v>
      </c>
      <c r="C8" s="3">
        <v>171453.99663449815</v>
      </c>
      <c r="D8" s="22">
        <v>1.2501046514464497E-3</v>
      </c>
      <c r="F8" s="3">
        <v>34488.421251531501</v>
      </c>
      <c r="G8" s="3">
        <v>34587.126783031497</v>
      </c>
      <c r="H8" s="3">
        <v>34697.049568031493</v>
      </c>
      <c r="I8" s="3">
        <v>34697.049568031493</v>
      </c>
      <c r="J8" s="3">
        <v>34773.039373781496</v>
      </c>
      <c r="K8" s="3">
        <v>34799.309704531493</v>
      </c>
      <c r="L8" s="3">
        <v>34821.391000781499</v>
      </c>
    </row>
    <row r="9" spans="1:12" x14ac:dyDescent="0.25">
      <c r="B9" t="s">
        <v>79</v>
      </c>
      <c r="C9" s="3">
        <v>228821.25787091049</v>
      </c>
      <c r="D9" s="22">
        <v>1.6683805827171752E-3</v>
      </c>
      <c r="F9" s="3">
        <v>46027.996358583543</v>
      </c>
      <c r="G9" s="3">
        <v>46159.728043583542</v>
      </c>
      <c r="H9" s="3">
        <v>46306.430193583539</v>
      </c>
      <c r="I9" s="3">
        <v>46306.430193583539</v>
      </c>
      <c r="J9" s="3">
        <v>46407.845636083541</v>
      </c>
      <c r="K9" s="3">
        <v>46442.905828583542</v>
      </c>
      <c r="L9" s="3">
        <v>46472.375366083543</v>
      </c>
    </row>
    <row r="10" spans="1:12" x14ac:dyDescent="0.25">
      <c r="C10" s="4"/>
      <c r="F10" s="4"/>
      <c r="G10" s="4"/>
      <c r="H10" s="4"/>
      <c r="I10" s="4"/>
      <c r="J10" s="4"/>
      <c r="K10" s="4"/>
      <c r="L10"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heetViews>
  <sheetFormatPr defaultRowHeight="15" x14ac:dyDescent="0.25"/>
  <cols>
    <col min="1" max="1" width="55.42578125" bestFit="1" customWidth="1"/>
    <col min="2" max="3" width="4.7109375" customWidth="1"/>
    <col min="4" max="10" width="11" customWidth="1"/>
  </cols>
  <sheetData>
    <row r="1" spans="1:10" x14ac:dyDescent="0.25">
      <c r="A1" s="9" t="s">
        <v>67</v>
      </c>
    </row>
    <row r="6" spans="1:10" x14ac:dyDescent="0.25">
      <c r="A6" t="s">
        <v>0</v>
      </c>
      <c r="D6" s="11" t="s">
        <v>1</v>
      </c>
      <c r="E6" s="1">
        <v>9.4629123382125088E-3</v>
      </c>
    </row>
    <row r="7" spans="1:10" x14ac:dyDescent="0.25">
      <c r="A7" t="s">
        <v>2</v>
      </c>
      <c r="D7" s="11" t="s">
        <v>3</v>
      </c>
      <c r="E7" s="2">
        <v>0.96116446425591073</v>
      </c>
    </row>
    <row r="9" spans="1:10" s="8" customFormat="1" ht="30" customHeight="1" x14ac:dyDescent="0.25">
      <c r="A9" s="12" t="s">
        <v>23</v>
      </c>
      <c r="E9" s="26" t="s">
        <v>15</v>
      </c>
      <c r="F9" s="27"/>
      <c r="G9" s="26" t="s">
        <v>16</v>
      </c>
      <c r="H9" s="27"/>
      <c r="I9" s="26" t="s">
        <v>17</v>
      </c>
      <c r="J9" s="27"/>
    </row>
    <row r="10" spans="1:10" x14ac:dyDescent="0.25">
      <c r="A10" t="s">
        <v>18</v>
      </c>
      <c r="D10" s="11" t="s">
        <v>26</v>
      </c>
      <c r="E10" s="3">
        <v>453439.55312985781</v>
      </c>
      <c r="F10" t="s">
        <v>25</v>
      </c>
      <c r="G10" s="3">
        <v>1240315.1637010227</v>
      </c>
      <c r="H10" t="s">
        <v>24</v>
      </c>
      <c r="I10" s="4">
        <f>E10-G10</f>
        <v>-786875.61057116487</v>
      </c>
      <c r="J10" t="s">
        <v>24</v>
      </c>
    </row>
    <row r="11" spans="1:10" x14ac:dyDescent="0.25">
      <c r="A11" t="s">
        <v>19</v>
      </c>
      <c r="D11" s="11" t="s">
        <v>26</v>
      </c>
      <c r="E11" s="3">
        <v>375601.99567071098</v>
      </c>
      <c r="F11" t="s">
        <v>25</v>
      </c>
      <c r="G11" s="3">
        <v>289255.43488542998</v>
      </c>
      <c r="H11" t="s">
        <v>24</v>
      </c>
      <c r="I11" s="4">
        <f t="shared" ref="I11:I14" si="0">E11-G11</f>
        <v>86346.560785281006</v>
      </c>
      <c r="J11" t="s">
        <v>25</v>
      </c>
    </row>
    <row r="12" spans="1:10" x14ac:dyDescent="0.25">
      <c r="A12" t="s">
        <v>20</v>
      </c>
      <c r="D12" s="11" t="s">
        <v>26</v>
      </c>
      <c r="E12" s="3">
        <v>171453.99663449815</v>
      </c>
      <c r="F12" t="s">
        <v>25</v>
      </c>
      <c r="G12" s="3">
        <v>0</v>
      </c>
      <c r="I12" s="4">
        <f t="shared" si="0"/>
        <v>171453.99663449815</v>
      </c>
      <c r="J12" t="s">
        <v>25</v>
      </c>
    </row>
    <row r="13" spans="1:10" x14ac:dyDescent="0.25">
      <c r="A13" t="s">
        <v>21</v>
      </c>
      <c r="D13" s="11" t="s">
        <v>26</v>
      </c>
      <c r="E13" s="3">
        <v>270145.45443896152</v>
      </c>
      <c r="F13" t="s">
        <v>25</v>
      </c>
      <c r="G13" s="3">
        <v>1586565.8334878378</v>
      </c>
      <c r="H13" t="s">
        <v>24</v>
      </c>
      <c r="I13" s="4">
        <f t="shared" si="0"/>
        <v>-1316420.3790488762</v>
      </c>
      <c r="J13" t="s">
        <v>24</v>
      </c>
    </row>
    <row r="14" spans="1:10" x14ac:dyDescent="0.25">
      <c r="A14" t="s">
        <v>22</v>
      </c>
      <c r="D14" s="11" t="s">
        <v>26</v>
      </c>
      <c r="E14" s="4">
        <f>SUM(E10:E13)</f>
        <v>1270640.9998740284</v>
      </c>
      <c r="F14" t="s">
        <v>25</v>
      </c>
      <c r="G14" s="4">
        <f>SUM(G10:G13)</f>
        <v>3116136.4320742907</v>
      </c>
      <c r="H14" t="s">
        <v>24</v>
      </c>
      <c r="I14" s="4">
        <f t="shared" si="0"/>
        <v>-1845495.4322002623</v>
      </c>
      <c r="J14" t="s">
        <v>24</v>
      </c>
    </row>
  </sheetData>
  <mergeCells count="3">
    <mergeCell ref="E9:F9"/>
    <mergeCell ref="G9:H9"/>
    <mergeCell ref="I9:J9"/>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pane xSplit="5" ySplit="5" topLeftCell="F6" activePane="bottomRight" state="frozen"/>
      <selection pane="topRight" activeCell="F1" sqref="F1"/>
      <selection pane="bottomLeft" activeCell="A6" sqref="A6"/>
      <selection pane="bottomRight" activeCell="K23" sqref="K23"/>
    </sheetView>
  </sheetViews>
  <sheetFormatPr defaultRowHeight="15" x14ac:dyDescent="0.25"/>
  <cols>
    <col min="1" max="1" width="14.7109375" customWidth="1"/>
    <col min="2" max="2" width="10.7109375" bestFit="1" customWidth="1"/>
    <col min="3" max="4" width="3.7109375" customWidth="1"/>
    <col min="5" max="5" width="11.7109375" customWidth="1"/>
  </cols>
  <sheetData>
    <row r="1" spans="1:6" x14ac:dyDescent="0.25">
      <c r="A1" s="9" t="s">
        <v>108</v>
      </c>
    </row>
    <row r="5" spans="1:6" x14ac:dyDescent="0.25">
      <c r="F5" s="9" t="s">
        <v>99</v>
      </c>
    </row>
    <row r="6" spans="1:6" x14ac:dyDescent="0.25">
      <c r="A6" t="s">
        <v>100</v>
      </c>
      <c r="B6" t="s">
        <v>101</v>
      </c>
      <c r="E6" s="11" t="s">
        <v>3</v>
      </c>
      <c r="F6" t="s">
        <v>102</v>
      </c>
    </row>
    <row r="7" spans="1:6" x14ac:dyDescent="0.25">
      <c r="B7" t="s">
        <v>103</v>
      </c>
      <c r="E7" s="11" t="s">
        <v>3</v>
      </c>
      <c r="F7" t="s">
        <v>104</v>
      </c>
    </row>
    <row r="8" spans="1:6" x14ac:dyDescent="0.25">
      <c r="A8" t="s">
        <v>105</v>
      </c>
      <c r="B8" t="s">
        <v>101</v>
      </c>
      <c r="E8" s="11" t="s">
        <v>3</v>
      </c>
      <c r="F8" t="s">
        <v>106</v>
      </c>
    </row>
    <row r="9" spans="1:6" x14ac:dyDescent="0.25">
      <c r="B9" t="s">
        <v>103</v>
      </c>
      <c r="E9" s="11" t="s">
        <v>3</v>
      </c>
      <c r="F9" t="s">
        <v>107</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pane xSplit="5" ySplit="5" topLeftCell="F6" activePane="bottomRight" state="frozen"/>
      <selection pane="topRight" activeCell="F1" sqref="F1"/>
      <selection pane="bottomLeft" activeCell="A6" sqref="A6"/>
      <selection pane="bottomRight" activeCell="I11" sqref="I11"/>
    </sheetView>
  </sheetViews>
  <sheetFormatPr defaultRowHeight="15" x14ac:dyDescent="0.25"/>
  <cols>
    <col min="1" max="1" width="15.28515625" bestFit="1" customWidth="1"/>
    <col min="2" max="2" width="19.85546875" bestFit="1" customWidth="1"/>
  </cols>
  <sheetData>
    <row r="1" spans="1:6" x14ac:dyDescent="0.25">
      <c r="A1" s="9" t="s">
        <v>88</v>
      </c>
    </row>
    <row r="2" spans="1:6" x14ac:dyDescent="0.25">
      <c r="A2" t="s">
        <v>89</v>
      </c>
    </row>
    <row r="4" spans="1:6" x14ac:dyDescent="0.25">
      <c r="F4" t="s">
        <v>1</v>
      </c>
    </row>
    <row r="5" spans="1:6" x14ac:dyDescent="0.25">
      <c r="F5" t="s">
        <v>87</v>
      </c>
    </row>
    <row r="6" spans="1:6" x14ac:dyDescent="0.25">
      <c r="A6" t="s">
        <v>48</v>
      </c>
      <c r="F6" s="22">
        <v>9.4629123382125088E-3</v>
      </c>
    </row>
    <row r="7" spans="1:6" x14ac:dyDescent="0.25">
      <c r="A7" t="s">
        <v>80</v>
      </c>
      <c r="B7" t="s">
        <v>47</v>
      </c>
      <c r="F7" s="22">
        <v>6.6426609437826986E-3</v>
      </c>
    </row>
    <row r="8" spans="1:6" x14ac:dyDescent="0.25">
      <c r="B8" t="s">
        <v>49</v>
      </c>
      <c r="F8" s="22">
        <v>1.2283163732642323E-2</v>
      </c>
    </row>
    <row r="9" spans="1:6" x14ac:dyDescent="0.25">
      <c r="A9" t="s">
        <v>55</v>
      </c>
      <c r="B9" t="s">
        <v>81</v>
      </c>
      <c r="F9" s="22">
        <v>5.6528739946165437E-3</v>
      </c>
    </row>
    <row r="10" spans="1:6" x14ac:dyDescent="0.25">
      <c r="B10" t="s">
        <v>82</v>
      </c>
      <c r="F10" s="22">
        <v>1.2215211837759695E-2</v>
      </c>
    </row>
    <row r="11" spans="1:6" x14ac:dyDescent="0.25">
      <c r="A11" t="s">
        <v>59</v>
      </c>
      <c r="B11" t="s">
        <v>81</v>
      </c>
      <c r="F11" s="22">
        <v>1.0053134516751798E-2</v>
      </c>
    </row>
    <row r="12" spans="1:6" x14ac:dyDescent="0.25">
      <c r="A12" t="s">
        <v>62</v>
      </c>
      <c r="B12" t="s">
        <v>83</v>
      </c>
      <c r="F12" s="22">
        <v>1.0733084590302824E-2</v>
      </c>
    </row>
    <row r="13" spans="1:6" x14ac:dyDescent="0.25">
      <c r="A13" t="s">
        <v>65</v>
      </c>
      <c r="B13" t="s">
        <v>81</v>
      </c>
      <c r="F13" s="22">
        <v>1.3662619525716164E-2</v>
      </c>
    </row>
    <row r="14" spans="1:6" x14ac:dyDescent="0.25">
      <c r="A14" t="s">
        <v>84</v>
      </c>
      <c r="B14" t="s">
        <v>86</v>
      </c>
      <c r="F14" s="22">
        <v>7.486158507896982E-3</v>
      </c>
    </row>
    <row r="15" spans="1:6" x14ac:dyDescent="0.25">
      <c r="B15" t="s">
        <v>85</v>
      </c>
      <c r="F15" s="22">
        <v>1.0738483092209568E-2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
  <sheetViews>
    <sheetView workbookViewId="0">
      <pane xSplit="5" ySplit="5" topLeftCell="F6" activePane="bottomRight" state="frozen"/>
      <selection pane="topRight" activeCell="F1" sqref="F1"/>
      <selection pane="bottomLeft" activeCell="A6" sqref="A6"/>
      <selection pane="bottomRight"/>
    </sheetView>
  </sheetViews>
  <sheetFormatPr defaultRowHeight="15" x14ac:dyDescent="0.25"/>
  <sheetData>
    <row r="1" spans="1:24" x14ac:dyDescent="0.25">
      <c r="A1" s="9" t="s">
        <v>97</v>
      </c>
    </row>
    <row r="5" spans="1:24" x14ac:dyDescent="0.25">
      <c r="F5" s="16">
        <v>2005</v>
      </c>
      <c r="G5" s="16">
        <v>2006</v>
      </c>
      <c r="H5" s="16">
        <v>2007</v>
      </c>
      <c r="I5" s="16">
        <v>2008</v>
      </c>
      <c r="J5" s="16">
        <v>2009</v>
      </c>
      <c r="K5" s="16">
        <v>2010</v>
      </c>
      <c r="L5" s="16">
        <v>2011</v>
      </c>
      <c r="M5" s="16">
        <v>2012</v>
      </c>
      <c r="N5" s="16">
        <v>2013</v>
      </c>
      <c r="O5" s="16">
        <v>2014</v>
      </c>
      <c r="P5" s="16">
        <v>2015</v>
      </c>
      <c r="Q5" s="16">
        <v>2016</v>
      </c>
      <c r="R5" s="16">
        <v>2017</v>
      </c>
      <c r="S5" s="16">
        <v>2018</v>
      </c>
      <c r="T5" s="16">
        <v>2019</v>
      </c>
      <c r="U5" s="16">
        <v>2020</v>
      </c>
      <c r="V5" s="16">
        <v>2021</v>
      </c>
      <c r="W5" s="16">
        <v>2022</v>
      </c>
      <c r="X5" s="16">
        <v>2023</v>
      </c>
    </row>
    <row r="6" spans="1:24" x14ac:dyDescent="0.25">
      <c r="A6" t="s">
        <v>90</v>
      </c>
      <c r="E6" s="11" t="s">
        <v>98</v>
      </c>
      <c r="Q6" s="24">
        <v>5.5142313365464659</v>
      </c>
      <c r="R6" s="24">
        <v>5.5089388699465305</v>
      </c>
      <c r="S6" s="24">
        <v>5.6351575964605995</v>
      </c>
      <c r="T6" s="24">
        <v>6.0089890402750257</v>
      </c>
      <c r="U6" s="24">
        <v>6.8643204695599085</v>
      </c>
      <c r="V6" s="24">
        <v>7.0970547512785283</v>
      </c>
      <c r="W6" s="24">
        <v>7.3080414684115</v>
      </c>
      <c r="X6" s="24">
        <v>7.4406020275379223</v>
      </c>
    </row>
    <row r="7" spans="1:24" x14ac:dyDescent="0.25">
      <c r="A7" t="s">
        <v>91</v>
      </c>
      <c r="E7" s="11" t="s">
        <v>98</v>
      </c>
      <c r="Q7" s="24">
        <v>6.1269237072738516</v>
      </c>
      <c r="R7" s="24">
        <v>6.1210431888294776</v>
      </c>
      <c r="S7" s="24">
        <v>6.2612862182895546</v>
      </c>
      <c r="T7" s="24">
        <v>6.6766544891944735</v>
      </c>
      <c r="U7" s="24">
        <v>7.6270227439554548</v>
      </c>
      <c r="V7" s="24">
        <v>7.8856163903094778</v>
      </c>
      <c r="W7" s="24">
        <v>8.1200460760127768</v>
      </c>
      <c r="X7" s="24">
        <v>8.267335586153246</v>
      </c>
    </row>
    <row r="8" spans="1:24" x14ac:dyDescent="0.25">
      <c r="A8" t="s">
        <v>92</v>
      </c>
      <c r="E8" s="11" t="s">
        <v>98</v>
      </c>
      <c r="Q8" s="24">
        <v>7.0459622633649284</v>
      </c>
      <c r="R8" s="24">
        <v>7.0391996671538966</v>
      </c>
      <c r="S8" s="24">
        <v>7.2004791510329866</v>
      </c>
      <c r="T8" s="24">
        <v>7.6781526625736438</v>
      </c>
      <c r="U8" s="24">
        <v>8.7710761555487711</v>
      </c>
      <c r="V8" s="24">
        <v>9.0684588488558955</v>
      </c>
      <c r="W8" s="24">
        <v>9.3380529874146951</v>
      </c>
      <c r="X8" s="24">
        <v>9.5074359240762316</v>
      </c>
    </row>
    <row r="9" spans="1:24" x14ac:dyDescent="0.25">
      <c r="A9" t="s">
        <v>93</v>
      </c>
      <c r="E9" s="11" t="s">
        <v>98</v>
      </c>
      <c r="Q9" s="24">
        <v>5.5142313365464659</v>
      </c>
      <c r="R9" s="24">
        <v>5.7083216044643335</v>
      </c>
      <c r="S9" s="24">
        <v>5.8696990568175815</v>
      </c>
      <c r="T9" s="24">
        <v>6.2881211076379628</v>
      </c>
      <c r="U9" s="24">
        <v>7.1145005268510833</v>
      </c>
      <c r="V9" s="24">
        <v>7.3396335137261088</v>
      </c>
      <c r="W9" s="24">
        <v>7.5686590004373313</v>
      </c>
      <c r="X9" s="24">
        <v>7.7361432186194703</v>
      </c>
    </row>
    <row r="10" spans="1:24" x14ac:dyDescent="0.25">
      <c r="A10" t="s">
        <v>94</v>
      </c>
      <c r="E10" s="11" t="s">
        <v>98</v>
      </c>
      <c r="Q10" s="24">
        <v>6.1269237072738516</v>
      </c>
      <c r="R10" s="24">
        <v>6.291914258443982</v>
      </c>
      <c r="S10" s="24">
        <v>6.4569818006832245</v>
      </c>
      <c r="T10" s="24">
        <v>6.8965129675829795</v>
      </c>
      <c r="U10" s="24">
        <v>7.7623307117038847</v>
      </c>
      <c r="V10" s="24">
        <v>8.0204189623228572</v>
      </c>
      <c r="W10" s="24">
        <v>8.30251425820164</v>
      </c>
      <c r="X10" s="24">
        <v>8.4962862110528068</v>
      </c>
    </row>
    <row r="11" spans="1:24" x14ac:dyDescent="0.25">
      <c r="A11" t="s">
        <v>95</v>
      </c>
      <c r="E11" s="11" t="s">
        <v>98</v>
      </c>
      <c r="Q11" s="24">
        <v>7.0459622633649284</v>
      </c>
      <c r="R11" s="24">
        <v>7.1673032394134539</v>
      </c>
      <c r="S11" s="24">
        <v>7.3379059164816889</v>
      </c>
      <c r="T11" s="24">
        <v>7.809100757500504</v>
      </c>
      <c r="U11" s="24">
        <v>8.8491801571800028</v>
      </c>
      <c r="V11" s="24">
        <v>9.1524083015741375</v>
      </c>
      <c r="W11" s="24">
        <v>9.4470363739715726</v>
      </c>
      <c r="X11" s="24">
        <v>9.6442044988330391</v>
      </c>
    </row>
    <row r="12" spans="1:24" x14ac:dyDescent="0.25">
      <c r="A12" t="s">
        <v>96</v>
      </c>
      <c r="E12" s="11" t="s">
        <v>98</v>
      </c>
      <c r="F12" s="24">
        <v>17.040315339138733</v>
      </c>
      <c r="G12" s="24">
        <v>12.985081400927273</v>
      </c>
      <c r="H12" s="24">
        <v>13.895715113619186</v>
      </c>
      <c r="I12" s="24">
        <v>16.196450457841816</v>
      </c>
      <c r="J12" s="24">
        <v>7.1079244734060012</v>
      </c>
      <c r="K12" s="24">
        <v>9.3847267913448356</v>
      </c>
      <c r="L12" s="24">
        <v>8.8759662303403459</v>
      </c>
      <c r="M12" s="24">
        <v>6.7908394761711959</v>
      </c>
      <c r="N12" s="24">
        <v>8.6608248398716849</v>
      </c>
      <c r="O12" s="24">
        <v>9.9013185311143506</v>
      </c>
      <c r="P12" s="24">
        <v>6.5682424800000003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pane xSplit="5" ySplit="5" topLeftCell="F6" activePane="bottomRight" state="frozen"/>
      <selection pane="topRight" activeCell="F1" sqref="F1"/>
      <selection pane="bottomLeft" activeCell="A6" sqref="A6"/>
      <selection pane="bottomRight" activeCell="B8" sqref="B8"/>
    </sheetView>
  </sheetViews>
  <sheetFormatPr defaultRowHeight="15" x14ac:dyDescent="0.25"/>
  <cols>
    <col min="1" max="1" width="22.85546875" bestFit="1" customWidth="1"/>
    <col min="2" max="2" width="31.5703125" bestFit="1" customWidth="1"/>
    <col min="3" max="4" width="2.85546875" customWidth="1"/>
    <col min="5" max="5" width="16.7109375" bestFit="1" customWidth="1"/>
    <col min="6" max="12" width="11.5703125" customWidth="1"/>
  </cols>
  <sheetData>
    <row r="1" spans="1:12" x14ac:dyDescent="0.25">
      <c r="A1" s="9" t="s">
        <v>66</v>
      </c>
    </row>
    <row r="5" spans="1:12" x14ac:dyDescent="0.25">
      <c r="F5" s="21">
        <v>2017</v>
      </c>
      <c r="G5" s="21">
        <v>2018</v>
      </c>
      <c r="H5" s="21">
        <v>2019</v>
      </c>
      <c r="I5" s="21">
        <v>2020</v>
      </c>
      <c r="J5" s="21">
        <v>2021</v>
      </c>
      <c r="K5" s="21">
        <v>2022</v>
      </c>
      <c r="L5" s="21">
        <v>2023</v>
      </c>
    </row>
    <row r="6" spans="1:12" x14ac:dyDescent="0.25">
      <c r="A6" t="s">
        <v>4</v>
      </c>
      <c r="B6" t="s">
        <v>30</v>
      </c>
      <c r="E6" s="11" t="s">
        <v>7</v>
      </c>
      <c r="F6" s="5">
        <v>5.0740341846007144</v>
      </c>
      <c r="G6" s="5">
        <v>6.710007180600714</v>
      </c>
      <c r="H6" s="5">
        <v>9.7902379486007156</v>
      </c>
      <c r="I6" s="5">
        <v>16.026482682055761</v>
      </c>
      <c r="J6" s="5">
        <v>17.132003031561979</v>
      </c>
      <c r="K6" s="5">
        <v>18.706038526281429</v>
      </c>
      <c r="L6" s="5">
        <v>20.056134755400418</v>
      </c>
    </row>
    <row r="7" spans="1:12" x14ac:dyDescent="0.25">
      <c r="E7" s="11"/>
    </row>
    <row r="8" spans="1:12" x14ac:dyDescent="0.25">
      <c r="A8" t="s">
        <v>5</v>
      </c>
      <c r="B8" t="s">
        <v>31</v>
      </c>
      <c r="E8" s="11" t="s">
        <v>6</v>
      </c>
      <c r="F8" s="3">
        <v>51387.024611013287</v>
      </c>
      <c r="G8" s="3">
        <v>70218.730547019732</v>
      </c>
      <c r="H8" s="3">
        <v>107231.75365532462</v>
      </c>
      <c r="I8" s="3">
        <v>233544.20590307895</v>
      </c>
      <c r="J8" s="3">
        <v>266064.93377210438</v>
      </c>
      <c r="K8" s="3">
        <v>305278.3690408371</v>
      </c>
      <c r="L8" s="3">
        <v>345019.21274409024</v>
      </c>
    </row>
    <row r="9" spans="1:12" x14ac:dyDescent="0.25">
      <c r="B9" t="s">
        <v>32</v>
      </c>
      <c r="E9" s="11" t="s">
        <v>6</v>
      </c>
      <c r="F9" s="3">
        <v>158841.85755885969</v>
      </c>
      <c r="G9" s="3">
        <v>220292.20676576605</v>
      </c>
      <c r="H9" s="3">
        <v>335347.83630656521</v>
      </c>
      <c r="I9" s="3">
        <v>521760.14065050671</v>
      </c>
      <c r="J9" s="3">
        <v>555210.84217231907</v>
      </c>
      <c r="K9" s="3">
        <v>628019.22079271334</v>
      </c>
      <c r="L9" s="3">
        <v>695588.80564854131</v>
      </c>
    </row>
    <row r="10" spans="1:12" x14ac:dyDescent="0.25">
      <c r="B10" t="s">
        <v>33</v>
      </c>
      <c r="E10" s="11" t="s">
        <v>6</v>
      </c>
      <c r="F10" s="4">
        <f>SUM(F8:F9)</f>
        <v>210228.88216987299</v>
      </c>
      <c r="G10" s="4">
        <f t="shared" ref="G10:L10" si="0">SUM(G8:G9)</f>
        <v>290510.93731278577</v>
      </c>
      <c r="H10" s="4">
        <f t="shared" si="0"/>
        <v>442579.58996188984</v>
      </c>
      <c r="I10" s="4">
        <f t="shared" si="0"/>
        <v>755304.34655358572</v>
      </c>
      <c r="J10" s="4">
        <f t="shared" si="0"/>
        <v>821275.7759444234</v>
      </c>
      <c r="K10" s="4">
        <f t="shared" si="0"/>
        <v>933297.58983355039</v>
      </c>
      <c r="L10" s="4">
        <f t="shared" si="0"/>
        <v>1040608.0183926316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pane xSplit="5" ySplit="5" topLeftCell="F6" activePane="bottomRight" state="frozen"/>
      <selection pane="topRight" activeCell="F1" sqref="F1"/>
      <selection pane="bottomLeft" activeCell="A6" sqref="A6"/>
      <selection pane="bottomRight"/>
    </sheetView>
  </sheetViews>
  <sheetFormatPr defaultRowHeight="15" x14ac:dyDescent="0.25"/>
  <cols>
    <col min="1" max="1" width="47.5703125" customWidth="1"/>
    <col min="2" max="4" width="5.140625" customWidth="1"/>
  </cols>
  <sheetData>
    <row r="1" spans="1:6" x14ac:dyDescent="0.25">
      <c r="A1" s="9" t="s">
        <v>68</v>
      </c>
    </row>
    <row r="6" spans="1:6" x14ac:dyDescent="0.25">
      <c r="A6" t="s">
        <v>10</v>
      </c>
      <c r="E6" s="11" t="s">
        <v>27</v>
      </c>
      <c r="F6" s="7">
        <v>989.29643012055226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pane xSplit="5" ySplit="5" topLeftCell="I6" activePane="bottomRight" state="frozen"/>
      <selection pane="topRight" activeCell="F1" sqref="F1"/>
      <selection pane="bottomLeft" activeCell="A6" sqref="A6"/>
      <selection pane="bottomRight"/>
    </sheetView>
  </sheetViews>
  <sheetFormatPr defaultRowHeight="15" x14ac:dyDescent="0.25"/>
  <cols>
    <col min="1" max="1" width="45.42578125" bestFit="1" customWidth="1"/>
    <col min="3" max="4" width="3.28515625" customWidth="1"/>
    <col min="5" max="5" width="10.28515625" bestFit="1" customWidth="1"/>
  </cols>
  <sheetData>
    <row r="1" spans="1:21" x14ac:dyDescent="0.25">
      <c r="A1" s="9" t="s">
        <v>69</v>
      </c>
    </row>
    <row r="5" spans="1:21" x14ac:dyDescent="0.25">
      <c r="F5" s="21">
        <v>2015</v>
      </c>
      <c r="G5" s="21">
        <v>2016</v>
      </c>
      <c r="H5" s="21">
        <v>2017</v>
      </c>
      <c r="I5" s="21">
        <v>2018</v>
      </c>
      <c r="J5" s="21">
        <v>2019</v>
      </c>
      <c r="K5" s="21">
        <v>2020</v>
      </c>
      <c r="L5" s="21">
        <v>2021</v>
      </c>
      <c r="M5" s="21">
        <v>2022</v>
      </c>
      <c r="N5" s="21">
        <v>2023</v>
      </c>
      <c r="O5" s="21">
        <v>2024</v>
      </c>
      <c r="P5" s="21">
        <v>2025</v>
      </c>
      <c r="Q5" s="21">
        <v>2026</v>
      </c>
      <c r="R5" s="21">
        <v>2027</v>
      </c>
      <c r="S5" s="21">
        <v>2028</v>
      </c>
      <c r="T5" s="21">
        <v>2029</v>
      </c>
      <c r="U5" s="21">
        <v>2030</v>
      </c>
    </row>
    <row r="6" spans="1:21" x14ac:dyDescent="0.25">
      <c r="A6" t="s">
        <v>14</v>
      </c>
      <c r="F6" s="6">
        <v>282.1715789473684</v>
      </c>
      <c r="G6" s="6">
        <v>681.22121052631576</v>
      </c>
      <c r="H6" s="6">
        <v>1536.0512105263156</v>
      </c>
      <c r="I6" s="6">
        <v>2446.1655263157891</v>
      </c>
      <c r="J6" s="6">
        <v>3465.279842105263</v>
      </c>
      <c r="K6" s="6">
        <v>5465.279842105263</v>
      </c>
      <c r="L6" s="6">
        <v>7615.279842105263</v>
      </c>
      <c r="M6" s="6">
        <v>9915.279842105263</v>
      </c>
      <c r="N6" s="6">
        <v>12365.279842105263</v>
      </c>
      <c r="O6" s="6">
        <v>14965.279842105263</v>
      </c>
      <c r="P6" s="6">
        <v>17715.279842105265</v>
      </c>
      <c r="Q6" s="6">
        <v>20615.279842105265</v>
      </c>
      <c r="R6" s="6">
        <v>23665.279842105265</v>
      </c>
      <c r="S6" s="6">
        <v>26865.279842105265</v>
      </c>
      <c r="T6" s="6">
        <v>30215.279842105265</v>
      </c>
      <c r="U6" s="6">
        <v>33712.279842105265</v>
      </c>
    </row>
    <row r="7" spans="1:21" x14ac:dyDescent="0.25">
      <c r="A7" t="s">
        <v>28</v>
      </c>
      <c r="B7" t="s">
        <v>11</v>
      </c>
      <c r="E7" s="11" t="s">
        <v>29</v>
      </c>
      <c r="F7" s="6">
        <v>218</v>
      </c>
      <c r="G7" s="6">
        <v>524</v>
      </c>
      <c r="H7" s="6">
        <v>915.00000000000023</v>
      </c>
      <c r="I7" s="6">
        <v>1384.0000000000005</v>
      </c>
      <c r="J7" s="6">
        <v>1962.0000000000002</v>
      </c>
      <c r="K7" s="6">
        <v>2370.4674602000005</v>
      </c>
      <c r="L7" s="6">
        <v>2778.9349204000005</v>
      </c>
      <c r="M7" s="6">
        <v>3187.4023806</v>
      </c>
      <c r="N7" s="6">
        <v>3595.8698408000005</v>
      </c>
      <c r="O7" s="6">
        <v>3595.8698408000005</v>
      </c>
      <c r="P7" s="6">
        <v>3595.8698408000005</v>
      </c>
      <c r="Q7" s="6">
        <v>3595.8698408000005</v>
      </c>
      <c r="R7" s="6">
        <v>3595.8698408000005</v>
      </c>
      <c r="S7" s="6">
        <v>3595.8698408000005</v>
      </c>
      <c r="T7" s="6">
        <v>3595.8698408000005</v>
      </c>
      <c r="U7" s="6">
        <v>3595.8698408000005</v>
      </c>
    </row>
    <row r="8" spans="1:21" x14ac:dyDescent="0.25">
      <c r="B8" t="s">
        <v>12</v>
      </c>
      <c r="E8" s="11" t="s">
        <v>29</v>
      </c>
      <c r="F8" s="6">
        <v>64.171578947368403</v>
      </c>
      <c r="G8" s="6">
        <v>157.22121052631576</v>
      </c>
      <c r="H8" s="6">
        <v>621.05121052631534</v>
      </c>
      <c r="I8" s="6">
        <v>1062.1655263157886</v>
      </c>
      <c r="J8" s="6">
        <v>1503.2798421052628</v>
      </c>
      <c r="K8" s="6">
        <v>1503.2798421052628</v>
      </c>
      <c r="L8" s="6">
        <v>1503.2798421052628</v>
      </c>
      <c r="M8" s="6">
        <v>1503.2798421052628</v>
      </c>
      <c r="N8" s="6">
        <v>1503.2798421052628</v>
      </c>
      <c r="O8" s="6">
        <v>1503.2798421052628</v>
      </c>
      <c r="P8" s="6">
        <v>1503.2798421052628</v>
      </c>
      <c r="Q8" s="6">
        <v>1503.2798421052628</v>
      </c>
      <c r="R8" s="6">
        <v>1503.2798421052628</v>
      </c>
      <c r="S8" s="6">
        <v>1503.2798421052628</v>
      </c>
      <c r="T8" s="6">
        <v>1503.2798421052628</v>
      </c>
      <c r="U8" s="6">
        <v>1503.2798421052628</v>
      </c>
    </row>
    <row r="9" spans="1:21" x14ac:dyDescent="0.25">
      <c r="B9" t="s">
        <v>13</v>
      </c>
      <c r="E9" s="11" t="s">
        <v>29</v>
      </c>
      <c r="F9" s="6">
        <v>0</v>
      </c>
      <c r="G9" s="6">
        <v>0</v>
      </c>
      <c r="H9" s="6">
        <v>0</v>
      </c>
      <c r="I9" s="6">
        <v>0</v>
      </c>
      <c r="J9" s="6">
        <v>0</v>
      </c>
      <c r="K9" s="6">
        <v>1591.5325397999995</v>
      </c>
      <c r="L9" s="6">
        <v>3333.0650796</v>
      </c>
      <c r="M9" s="6">
        <v>5224.5976194000004</v>
      </c>
      <c r="N9" s="6">
        <v>7266.1301592</v>
      </c>
      <c r="O9" s="6">
        <v>9866.1301592</v>
      </c>
      <c r="P9" s="6">
        <v>12616.130159200002</v>
      </c>
      <c r="Q9" s="6">
        <v>15516.130159200002</v>
      </c>
      <c r="R9" s="6">
        <v>18566.130159200002</v>
      </c>
      <c r="S9" s="6">
        <v>21766.130159200002</v>
      </c>
      <c r="T9" s="6">
        <v>25116.130159200002</v>
      </c>
      <c r="U9" s="6">
        <v>28613.130159200002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pane xSplit="5" ySplit="5" topLeftCell="F6" activePane="bottomRight" state="frozen"/>
      <selection pane="topRight" activeCell="F1" sqref="F1"/>
      <selection pane="bottomLeft" activeCell="A6" sqref="A6"/>
      <selection pane="bottomRight" activeCell="A3" sqref="A3"/>
    </sheetView>
  </sheetViews>
  <sheetFormatPr defaultRowHeight="15" x14ac:dyDescent="0.25"/>
  <cols>
    <col min="2" max="2" width="16.7109375" bestFit="1" customWidth="1"/>
    <col min="3" max="4" width="4" customWidth="1"/>
  </cols>
  <sheetData>
    <row r="1" spans="1:14" x14ac:dyDescent="0.25">
      <c r="A1" s="9" t="s">
        <v>18</v>
      </c>
    </row>
    <row r="2" spans="1:14" x14ac:dyDescent="0.25">
      <c r="A2" s="9" t="s">
        <v>70</v>
      </c>
    </row>
    <row r="5" spans="1:14" x14ac:dyDescent="0.25">
      <c r="A5" t="s">
        <v>44</v>
      </c>
      <c r="F5" s="21">
        <v>2015</v>
      </c>
      <c r="G5" s="21">
        <v>2016</v>
      </c>
      <c r="H5" s="21">
        <v>2017</v>
      </c>
      <c r="I5" s="21">
        <v>2018</v>
      </c>
      <c r="J5" s="21">
        <v>2019</v>
      </c>
      <c r="K5" s="21">
        <v>2020</v>
      </c>
      <c r="L5" s="21">
        <v>2021</v>
      </c>
      <c r="M5" s="21">
        <v>2022</v>
      </c>
      <c r="N5" s="21">
        <v>2023</v>
      </c>
    </row>
    <row r="6" spans="1:14" x14ac:dyDescent="0.25">
      <c r="A6" s="9" t="s">
        <v>41</v>
      </c>
      <c r="F6" s="13"/>
      <c r="G6" s="13"/>
      <c r="H6" s="13"/>
      <c r="I6" s="13"/>
      <c r="J6" s="13"/>
      <c r="K6" s="13"/>
      <c r="L6" s="13"/>
      <c r="M6" s="13"/>
      <c r="N6" s="13"/>
    </row>
    <row r="7" spans="1:14" x14ac:dyDescent="0.25">
      <c r="B7" t="s">
        <v>11</v>
      </c>
      <c r="E7" s="11" t="s">
        <v>34</v>
      </c>
      <c r="F7" s="6">
        <v>208</v>
      </c>
      <c r="G7" s="6">
        <v>249</v>
      </c>
      <c r="H7" s="6">
        <v>330</v>
      </c>
      <c r="I7" s="6">
        <v>369</v>
      </c>
      <c r="J7" s="6">
        <v>500</v>
      </c>
      <c r="K7" s="6">
        <v>258</v>
      </c>
      <c r="L7" s="6">
        <v>258</v>
      </c>
      <c r="M7" s="6">
        <v>258</v>
      </c>
      <c r="N7" s="6">
        <v>258</v>
      </c>
    </row>
    <row r="8" spans="1:14" x14ac:dyDescent="0.25">
      <c r="B8" t="s">
        <v>35</v>
      </c>
      <c r="E8" s="11" t="s">
        <v>34</v>
      </c>
      <c r="F8" s="6">
        <v>17.82</v>
      </c>
      <c r="G8" s="6">
        <v>22.6</v>
      </c>
      <c r="H8" s="6">
        <v>155.4</v>
      </c>
      <c r="I8" s="6">
        <v>100</v>
      </c>
      <c r="J8" s="6">
        <v>105.83115963759138</v>
      </c>
      <c r="K8" s="6">
        <v>369.69958635587989</v>
      </c>
      <c r="L8" s="6">
        <v>408.38014657477891</v>
      </c>
      <c r="M8" s="6">
        <v>447.99300964287272</v>
      </c>
      <c r="N8" s="6">
        <v>359.48873862387461</v>
      </c>
    </row>
    <row r="9" spans="1:14" x14ac:dyDescent="0.25">
      <c r="B9" t="s">
        <v>36</v>
      </c>
      <c r="E9" s="11" t="s">
        <v>34</v>
      </c>
      <c r="F9" s="6"/>
      <c r="G9" s="6"/>
      <c r="H9" s="6"/>
      <c r="I9" s="6"/>
      <c r="J9" s="6">
        <v>0</v>
      </c>
      <c r="K9" s="6">
        <v>0</v>
      </c>
      <c r="L9" s="6">
        <v>109.44008064916663</v>
      </c>
      <c r="M9" s="6">
        <v>14.329127572833888</v>
      </c>
      <c r="N9" s="6">
        <v>0</v>
      </c>
    </row>
    <row r="10" spans="1:14" x14ac:dyDescent="0.25">
      <c r="B10" t="s">
        <v>37</v>
      </c>
      <c r="E10" s="11" t="s">
        <v>34</v>
      </c>
      <c r="F10" s="6">
        <v>0</v>
      </c>
      <c r="G10" s="6">
        <v>0</v>
      </c>
      <c r="H10" s="6">
        <v>0.21</v>
      </c>
      <c r="I10" s="6">
        <v>12.25</v>
      </c>
      <c r="J10" s="6">
        <v>15.146092825184976</v>
      </c>
      <c r="K10" s="6">
        <v>23.149477425983719</v>
      </c>
      <c r="L10" s="6">
        <v>22.916238555289922</v>
      </c>
      <c r="M10" s="6">
        <v>22.150789719799686</v>
      </c>
      <c r="N10" s="6">
        <v>39.329791318934625</v>
      </c>
    </row>
    <row r="11" spans="1:14" x14ac:dyDescent="0.25">
      <c r="B11" t="s">
        <v>38</v>
      </c>
      <c r="E11" s="11" t="s">
        <v>34</v>
      </c>
      <c r="F11" s="6">
        <v>1.0600000000000023</v>
      </c>
      <c r="G11" s="6">
        <v>3.4700000000000024</v>
      </c>
      <c r="H11" s="6">
        <v>0</v>
      </c>
      <c r="I11" s="6">
        <v>9.6000000000000085</v>
      </c>
      <c r="J11" s="6">
        <v>0</v>
      </c>
      <c r="K11" s="6">
        <v>32.679404067099043</v>
      </c>
      <c r="L11" s="6">
        <v>6.9564377969845541</v>
      </c>
      <c r="M11" s="6">
        <v>30.852021374579778</v>
      </c>
      <c r="N11" s="6">
        <v>4.5056946962215871</v>
      </c>
    </row>
    <row r="12" spans="1:14" x14ac:dyDescent="0.25">
      <c r="B12" t="s">
        <v>39</v>
      </c>
      <c r="E12" s="11" t="s">
        <v>34</v>
      </c>
      <c r="F12" s="6"/>
      <c r="G12" s="6"/>
      <c r="H12" s="6"/>
      <c r="I12" s="6"/>
      <c r="J12" s="6">
        <v>0</v>
      </c>
      <c r="K12" s="6">
        <v>0</v>
      </c>
      <c r="L12" s="6">
        <v>0</v>
      </c>
      <c r="M12" s="6">
        <v>0</v>
      </c>
      <c r="N12" s="6">
        <v>0</v>
      </c>
    </row>
    <row r="13" spans="1:14" x14ac:dyDescent="0.25">
      <c r="B13" t="s">
        <v>40</v>
      </c>
      <c r="E13" s="11" t="s">
        <v>34</v>
      </c>
      <c r="F13" s="6"/>
      <c r="G13" s="6"/>
      <c r="H13" s="6"/>
      <c r="I13" s="6"/>
      <c r="J13" s="6">
        <v>0</v>
      </c>
      <c r="K13" s="6">
        <v>0</v>
      </c>
      <c r="L13" s="6">
        <v>3.903957227900372</v>
      </c>
      <c r="M13" s="6">
        <v>3.8711387744948453</v>
      </c>
      <c r="N13" s="6">
        <v>165.04022214822533</v>
      </c>
    </row>
    <row r="14" spans="1:14" x14ac:dyDescent="0.25">
      <c r="F14" s="14"/>
      <c r="G14" s="14"/>
      <c r="H14" s="14"/>
      <c r="I14" s="14"/>
      <c r="J14" s="14"/>
      <c r="K14" s="14"/>
      <c r="L14" s="14"/>
      <c r="M14" s="14"/>
      <c r="N14" s="14"/>
    </row>
    <row r="15" spans="1:14" x14ac:dyDescent="0.25">
      <c r="A15" s="9" t="s">
        <v>42</v>
      </c>
      <c r="F15" s="14"/>
      <c r="G15" s="14"/>
      <c r="H15" s="14"/>
      <c r="I15" s="14"/>
      <c r="J15" s="14"/>
      <c r="K15" s="14"/>
      <c r="L15" s="14"/>
      <c r="M15" s="14"/>
      <c r="N15" s="14"/>
    </row>
    <row r="16" spans="1:14" x14ac:dyDescent="0.25">
      <c r="B16" t="str">
        <f>B7</f>
        <v>NY Sun</v>
      </c>
      <c r="E16" s="11" t="s">
        <v>34</v>
      </c>
      <c r="F16" s="6">
        <v>208</v>
      </c>
      <c r="G16" s="6">
        <v>457</v>
      </c>
      <c r="H16" s="6">
        <v>787</v>
      </c>
      <c r="I16" s="6">
        <v>1156</v>
      </c>
      <c r="J16" s="6">
        <v>1656</v>
      </c>
      <c r="K16" s="6">
        <v>1914</v>
      </c>
      <c r="L16" s="6">
        <v>2172</v>
      </c>
      <c r="M16" s="6">
        <v>2430</v>
      </c>
      <c r="N16" s="6">
        <v>2688</v>
      </c>
    </row>
    <row r="17" spans="1:14" x14ac:dyDescent="0.25">
      <c r="B17" t="str">
        <f t="shared" ref="B17:B21" si="0">B8</f>
        <v>Land-based Wind</v>
      </c>
      <c r="E17" s="11" t="s">
        <v>34</v>
      </c>
      <c r="F17" s="6">
        <v>17.82</v>
      </c>
      <c r="G17" s="6">
        <v>40.42</v>
      </c>
      <c r="H17" s="6">
        <v>195.82</v>
      </c>
      <c r="I17" s="6">
        <v>295.82</v>
      </c>
      <c r="J17" s="6">
        <v>401.65115963759138</v>
      </c>
      <c r="K17" s="6">
        <v>771.35074599347126</v>
      </c>
      <c r="L17" s="6">
        <v>1179.7308925682501</v>
      </c>
      <c r="M17" s="6">
        <v>1627.7239022111228</v>
      </c>
      <c r="N17" s="6">
        <v>1987.2126408349975</v>
      </c>
    </row>
    <row r="18" spans="1:14" x14ac:dyDescent="0.25">
      <c r="B18" t="str">
        <f t="shared" si="0"/>
        <v>Utility-Scale Solar</v>
      </c>
      <c r="E18" s="11" t="s">
        <v>34</v>
      </c>
      <c r="F18" s="6">
        <v>0</v>
      </c>
      <c r="G18" s="6">
        <v>0</v>
      </c>
      <c r="H18" s="6">
        <v>0</v>
      </c>
      <c r="I18" s="6">
        <v>0</v>
      </c>
      <c r="J18" s="6">
        <v>0</v>
      </c>
      <c r="K18" s="6">
        <v>0</v>
      </c>
      <c r="L18" s="6">
        <v>109.44008064916663</v>
      </c>
      <c r="M18" s="6">
        <v>123.76920822200051</v>
      </c>
      <c r="N18" s="6">
        <v>123.76920822200051</v>
      </c>
    </row>
    <row r="19" spans="1:14" x14ac:dyDescent="0.25">
      <c r="B19" t="str">
        <f t="shared" si="0"/>
        <v>Hydro</v>
      </c>
      <c r="E19" s="11" t="s">
        <v>34</v>
      </c>
      <c r="F19" s="6">
        <v>0</v>
      </c>
      <c r="G19" s="6">
        <v>0</v>
      </c>
      <c r="H19" s="6">
        <v>0.21</v>
      </c>
      <c r="I19" s="6">
        <v>12.46</v>
      </c>
      <c r="J19" s="6">
        <v>27.606092825184977</v>
      </c>
      <c r="K19" s="6">
        <v>50.755570251168692</v>
      </c>
      <c r="L19" s="6">
        <v>73.671808806458614</v>
      </c>
      <c r="M19" s="6">
        <v>95.822598526258304</v>
      </c>
      <c r="N19" s="6">
        <v>135.15238984519294</v>
      </c>
    </row>
    <row r="20" spans="1:14" x14ac:dyDescent="0.25">
      <c r="B20" t="str">
        <f t="shared" si="0"/>
        <v>Bioenergy/Other</v>
      </c>
      <c r="E20" s="11" t="s">
        <v>34</v>
      </c>
      <c r="F20" s="6">
        <v>1.0600000000000023</v>
      </c>
      <c r="G20" s="6">
        <v>4.5300000000000047</v>
      </c>
      <c r="H20" s="6">
        <v>4.5300000000000047</v>
      </c>
      <c r="I20" s="6">
        <v>14.130000000000013</v>
      </c>
      <c r="J20" s="6">
        <v>14.130000000000013</v>
      </c>
      <c r="K20" s="6">
        <v>46.809404067099052</v>
      </c>
      <c r="L20" s="6">
        <v>53.765841864083605</v>
      </c>
      <c r="M20" s="6">
        <v>84.617863238663389</v>
      </c>
      <c r="N20" s="6">
        <v>89.123557934884971</v>
      </c>
    </row>
    <row r="21" spans="1:14" x14ac:dyDescent="0.25">
      <c r="B21" t="str">
        <f t="shared" si="0"/>
        <v xml:space="preserve">Offshore Wind </v>
      </c>
      <c r="E21" s="11" t="s">
        <v>34</v>
      </c>
      <c r="F21" s="6">
        <v>0</v>
      </c>
      <c r="G21" s="6">
        <v>0</v>
      </c>
      <c r="H21" s="6">
        <v>0</v>
      </c>
      <c r="I21" s="6">
        <v>0</v>
      </c>
      <c r="J21" s="6">
        <v>0</v>
      </c>
      <c r="K21" s="6">
        <v>0</v>
      </c>
      <c r="L21" s="6">
        <v>0</v>
      </c>
      <c r="M21" s="6">
        <v>0</v>
      </c>
      <c r="N21" s="6">
        <v>0</v>
      </c>
    </row>
    <row r="22" spans="1:14" x14ac:dyDescent="0.25">
      <c r="B22" t="str">
        <f>B13</f>
        <v>Imports</v>
      </c>
      <c r="E22" s="11" t="s">
        <v>34</v>
      </c>
      <c r="F22" s="6">
        <v>0</v>
      </c>
      <c r="G22" s="6">
        <v>0</v>
      </c>
      <c r="H22" s="6">
        <v>0</v>
      </c>
      <c r="I22" s="6">
        <v>0</v>
      </c>
      <c r="J22" s="6">
        <v>0</v>
      </c>
      <c r="K22" s="6">
        <v>0</v>
      </c>
      <c r="L22" s="6">
        <v>3.903957227900372</v>
      </c>
      <c r="M22" s="6">
        <v>7.7750960023952178</v>
      </c>
      <c r="N22" s="6">
        <v>172.81531815062056</v>
      </c>
    </row>
    <row r="23" spans="1:14" x14ac:dyDescent="0.25">
      <c r="F23" s="14"/>
      <c r="G23" s="14"/>
      <c r="H23" s="14"/>
      <c r="I23" s="14"/>
      <c r="J23" s="14"/>
      <c r="K23" s="14"/>
      <c r="L23" s="14"/>
      <c r="M23" s="14"/>
      <c r="N23" s="14"/>
    </row>
    <row r="24" spans="1:14" x14ac:dyDescent="0.25">
      <c r="A24" s="9" t="s">
        <v>43</v>
      </c>
      <c r="F24" s="14"/>
      <c r="G24" s="14"/>
      <c r="H24" s="14"/>
      <c r="I24" s="14"/>
      <c r="J24" s="14"/>
      <c r="K24" s="14"/>
      <c r="L24" s="14"/>
      <c r="M24" s="14"/>
      <c r="N24" s="14"/>
    </row>
    <row r="25" spans="1:14" x14ac:dyDescent="0.25">
      <c r="B25" t="str">
        <f>B16</f>
        <v>NY Sun</v>
      </c>
      <c r="E25" s="11" t="s">
        <v>29</v>
      </c>
      <c r="F25" s="6">
        <v>218</v>
      </c>
      <c r="G25" s="6">
        <v>306</v>
      </c>
      <c r="H25" s="6">
        <v>391</v>
      </c>
      <c r="I25" s="6">
        <v>469</v>
      </c>
      <c r="J25" s="6">
        <v>578</v>
      </c>
      <c r="K25" s="6">
        <v>408</v>
      </c>
      <c r="L25" s="6">
        <v>408</v>
      </c>
      <c r="M25" s="6">
        <v>408</v>
      </c>
      <c r="N25" s="6">
        <v>408</v>
      </c>
    </row>
    <row r="26" spans="1:14" x14ac:dyDescent="0.25">
      <c r="B26" t="str">
        <f t="shared" ref="B26:B30" si="1">B17</f>
        <v>Land-based Wind</v>
      </c>
      <c r="E26" s="11" t="s">
        <v>29</v>
      </c>
      <c r="F26" s="6">
        <v>55.290526315789471</v>
      </c>
      <c r="G26" s="6">
        <v>71.954736842105262</v>
      </c>
      <c r="H26" s="6">
        <v>459.1</v>
      </c>
      <c r="I26" s="6">
        <v>293.45999999999998</v>
      </c>
      <c r="J26" s="6">
        <v>361.50651088795519</v>
      </c>
      <c r="K26" s="6">
        <v>1289.6805614545988</v>
      </c>
      <c r="L26" s="6">
        <v>1447.9328333572312</v>
      </c>
      <c r="M26" s="6">
        <v>1539.5837654448958</v>
      </c>
      <c r="N26" s="6">
        <v>1214.3883300651996</v>
      </c>
    </row>
    <row r="27" spans="1:14" x14ac:dyDescent="0.25">
      <c r="B27" t="str">
        <f t="shared" si="1"/>
        <v>Utility-Scale Solar</v>
      </c>
      <c r="E27" s="11" t="s">
        <v>29</v>
      </c>
      <c r="F27" s="6"/>
      <c r="G27" s="6"/>
      <c r="H27" s="6"/>
      <c r="I27" s="6"/>
      <c r="J27" s="6">
        <v>0</v>
      </c>
      <c r="K27" s="6">
        <v>0</v>
      </c>
      <c r="L27" s="6">
        <v>133.21685434722787</v>
      </c>
      <c r="M27" s="6">
        <v>17.442250494244259</v>
      </c>
      <c r="N27" s="6">
        <v>0</v>
      </c>
    </row>
    <row r="28" spans="1:14" x14ac:dyDescent="0.25">
      <c r="B28" t="str">
        <f t="shared" si="1"/>
        <v>Hydro</v>
      </c>
      <c r="E28" s="11" t="s">
        <v>29</v>
      </c>
      <c r="F28" s="6">
        <v>0</v>
      </c>
      <c r="G28" s="6">
        <v>0</v>
      </c>
      <c r="H28" s="6">
        <v>4.7300000000000004</v>
      </c>
      <c r="I28" s="6">
        <v>71.968315789473678</v>
      </c>
      <c r="J28" s="6">
        <v>79.607863889172236</v>
      </c>
      <c r="K28" s="6">
        <v>101.46185769134399</v>
      </c>
      <c r="L28" s="6">
        <v>96.186892459128785</v>
      </c>
      <c r="M28" s="6">
        <v>99.123928977457979</v>
      </c>
      <c r="N28" s="6">
        <v>188.27219231068153</v>
      </c>
    </row>
    <row r="29" spans="1:14" x14ac:dyDescent="0.25">
      <c r="B29" t="str">
        <f t="shared" si="1"/>
        <v>Bioenergy/Other</v>
      </c>
      <c r="E29" s="11" t="s">
        <v>29</v>
      </c>
      <c r="F29" s="6">
        <v>8.881052631578946</v>
      </c>
      <c r="G29" s="6">
        <v>21.094894736842107</v>
      </c>
      <c r="H29" s="6">
        <v>0</v>
      </c>
      <c r="I29" s="6">
        <v>75.686000000000035</v>
      </c>
      <c r="J29" s="6">
        <v>0</v>
      </c>
      <c r="K29" s="6">
        <v>200.39010573945134</v>
      </c>
      <c r="L29" s="6">
        <v>42.656876571109294</v>
      </c>
      <c r="M29" s="6">
        <v>214.02212693668824</v>
      </c>
      <c r="N29" s="6">
        <v>27.628919877230771</v>
      </c>
    </row>
    <row r="30" spans="1:14" x14ac:dyDescent="0.25">
      <c r="B30" t="str">
        <f t="shared" si="1"/>
        <v xml:space="preserve">Offshore Wind </v>
      </c>
      <c r="E30" s="11" t="s">
        <v>29</v>
      </c>
      <c r="F30" s="6"/>
      <c r="G30" s="6"/>
      <c r="H30" s="6"/>
      <c r="I30" s="6"/>
      <c r="J30" s="6">
        <v>0</v>
      </c>
      <c r="K30" s="6">
        <v>0</v>
      </c>
      <c r="L30" s="6">
        <v>0</v>
      </c>
      <c r="M30" s="6">
        <v>0</v>
      </c>
      <c r="N30" s="6">
        <v>0</v>
      </c>
    </row>
    <row r="31" spans="1:14" x14ac:dyDescent="0.25">
      <c r="B31" t="str">
        <f>B22</f>
        <v>Imports</v>
      </c>
      <c r="E31" s="11" t="s">
        <v>29</v>
      </c>
      <c r="F31" s="6"/>
      <c r="G31" s="6"/>
      <c r="H31" s="6"/>
      <c r="I31" s="6"/>
      <c r="J31" s="6">
        <v>0</v>
      </c>
      <c r="K31" s="6">
        <v>0</v>
      </c>
      <c r="L31" s="6">
        <v>21.541564235331894</v>
      </c>
      <c r="M31" s="6">
        <v>21.36047597517193</v>
      </c>
      <c r="N31" s="6">
        <v>611.24309402093604</v>
      </c>
    </row>
    <row r="32" spans="1:14" x14ac:dyDescent="0.25">
      <c r="F32" s="14"/>
      <c r="G32" s="14"/>
      <c r="H32" s="14"/>
      <c r="I32" s="14"/>
      <c r="J32" s="14"/>
      <c r="K32" s="14"/>
      <c r="L32" s="14"/>
      <c r="M32" s="14"/>
      <c r="N32" s="14"/>
    </row>
    <row r="33" spans="1:14" x14ac:dyDescent="0.25">
      <c r="A33" s="9" t="s">
        <v>45</v>
      </c>
      <c r="F33" s="14"/>
      <c r="G33" s="14"/>
      <c r="H33" s="14"/>
      <c r="I33" s="14"/>
      <c r="J33" s="14"/>
      <c r="K33" s="14"/>
      <c r="L33" s="14"/>
      <c r="M33" s="14"/>
      <c r="N33" s="14"/>
    </row>
    <row r="34" spans="1:14" x14ac:dyDescent="0.25">
      <c r="B34" t="str">
        <f>B25</f>
        <v>NY Sun</v>
      </c>
      <c r="E34" s="11" t="s">
        <v>29</v>
      </c>
      <c r="F34" s="6">
        <v>218</v>
      </c>
      <c r="G34" s="6">
        <v>524</v>
      </c>
      <c r="H34" s="6">
        <v>915</v>
      </c>
      <c r="I34" s="6">
        <v>1384</v>
      </c>
      <c r="J34" s="6">
        <v>1962</v>
      </c>
      <c r="K34" s="6">
        <v>2370</v>
      </c>
      <c r="L34" s="6">
        <v>2778</v>
      </c>
      <c r="M34" s="6">
        <v>3186</v>
      </c>
      <c r="N34" s="6">
        <v>3594</v>
      </c>
    </row>
    <row r="35" spans="1:14" x14ac:dyDescent="0.25">
      <c r="B35" t="str">
        <f t="shared" ref="B35:B39" si="2">B26</f>
        <v>Land-based Wind</v>
      </c>
      <c r="E35" s="11" t="s">
        <v>29</v>
      </c>
      <c r="F35" s="6">
        <v>55.290526315789471</v>
      </c>
      <c r="G35" s="6">
        <v>127.24526315789473</v>
      </c>
      <c r="H35" s="6">
        <v>586.34526315789481</v>
      </c>
      <c r="I35" s="6">
        <v>879.80526315789484</v>
      </c>
      <c r="J35" s="6">
        <v>1241.3117740458501</v>
      </c>
      <c r="K35" s="6">
        <v>2530.9923355004489</v>
      </c>
      <c r="L35" s="6">
        <v>3978.9251688576805</v>
      </c>
      <c r="M35" s="6">
        <v>5518.5089343025766</v>
      </c>
      <c r="N35" s="6">
        <v>6732.8972643677762</v>
      </c>
    </row>
    <row r="36" spans="1:14" x14ac:dyDescent="0.25">
      <c r="B36" t="str">
        <f t="shared" si="2"/>
        <v>Utility-Scale Solar</v>
      </c>
      <c r="E36" s="11" t="s">
        <v>29</v>
      </c>
      <c r="F36" s="6">
        <v>0</v>
      </c>
      <c r="G36" s="6">
        <v>0</v>
      </c>
      <c r="H36" s="6">
        <v>0</v>
      </c>
      <c r="I36" s="6">
        <v>0</v>
      </c>
      <c r="J36" s="6">
        <v>0</v>
      </c>
      <c r="K36" s="6">
        <v>0</v>
      </c>
      <c r="L36" s="6">
        <v>133.21685434722787</v>
      </c>
      <c r="M36" s="6">
        <v>150.65910484147213</v>
      </c>
      <c r="N36" s="6">
        <v>150.65910484147213</v>
      </c>
    </row>
    <row r="37" spans="1:14" x14ac:dyDescent="0.25">
      <c r="B37" t="str">
        <f t="shared" si="2"/>
        <v>Hydro</v>
      </c>
      <c r="E37" s="11" t="s">
        <v>29</v>
      </c>
      <c r="F37" s="6">
        <v>0</v>
      </c>
      <c r="G37" s="6">
        <v>0</v>
      </c>
      <c r="H37" s="6">
        <v>4.7300000000000004</v>
      </c>
      <c r="I37" s="6">
        <v>76.698315789473682</v>
      </c>
      <c r="J37" s="6">
        <v>156.30617967864592</v>
      </c>
      <c r="K37" s="6">
        <v>257.76803736998988</v>
      </c>
      <c r="L37" s="6">
        <v>353.95492982911867</v>
      </c>
      <c r="M37" s="6">
        <v>453.0788588065767</v>
      </c>
      <c r="N37" s="6">
        <v>641.35105111725829</v>
      </c>
    </row>
    <row r="38" spans="1:14" x14ac:dyDescent="0.25">
      <c r="B38" t="str">
        <f t="shared" si="2"/>
        <v>Bioenergy/Other</v>
      </c>
      <c r="E38" s="11" t="s">
        <v>29</v>
      </c>
      <c r="F38" s="6">
        <v>8.881052631578946</v>
      </c>
      <c r="G38" s="6">
        <v>29.975947368421053</v>
      </c>
      <c r="H38" s="6">
        <v>29.975947368421053</v>
      </c>
      <c r="I38" s="6">
        <v>105.6619473684211</v>
      </c>
      <c r="J38" s="6">
        <v>105.6619473684211</v>
      </c>
      <c r="K38" s="6">
        <v>306.05205310787244</v>
      </c>
      <c r="L38" s="6">
        <v>348.70892967898169</v>
      </c>
      <c r="M38" s="6">
        <v>562.73105661567001</v>
      </c>
      <c r="N38" s="6">
        <v>590.35997649290084</v>
      </c>
    </row>
    <row r="39" spans="1:14" x14ac:dyDescent="0.25">
      <c r="B39" t="str">
        <f t="shared" si="2"/>
        <v xml:space="preserve">Offshore Wind </v>
      </c>
      <c r="E39" s="11" t="s">
        <v>29</v>
      </c>
      <c r="F39" s="6">
        <v>0</v>
      </c>
      <c r="G39" s="6">
        <v>0</v>
      </c>
      <c r="H39" s="6">
        <v>0</v>
      </c>
      <c r="I39" s="6">
        <v>0</v>
      </c>
      <c r="J39" s="6">
        <v>0</v>
      </c>
      <c r="K39" s="6">
        <v>0</v>
      </c>
      <c r="L39" s="6">
        <v>0</v>
      </c>
      <c r="M39" s="6">
        <v>0</v>
      </c>
      <c r="N39" s="6">
        <v>0</v>
      </c>
    </row>
    <row r="40" spans="1:14" x14ac:dyDescent="0.25">
      <c r="B40" t="str">
        <f>B31</f>
        <v>Imports</v>
      </c>
      <c r="E40" s="11" t="s">
        <v>29</v>
      </c>
      <c r="F40" s="6">
        <v>0</v>
      </c>
      <c r="G40" s="6">
        <v>0</v>
      </c>
      <c r="H40" s="6">
        <v>0</v>
      </c>
      <c r="I40" s="6">
        <v>0</v>
      </c>
      <c r="J40" s="6">
        <v>0</v>
      </c>
      <c r="K40" s="6">
        <v>0</v>
      </c>
      <c r="L40" s="6">
        <v>21.541564235331894</v>
      </c>
      <c r="M40" s="6">
        <v>42.902040210503827</v>
      </c>
      <c r="N40" s="6">
        <v>654.1451342314399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zoomScaleNormal="100" workbookViewId="0">
      <pane xSplit="5" ySplit="5" topLeftCell="F6" activePane="bottomRight" state="frozen"/>
      <selection pane="topRight" activeCell="F1" sqref="F1"/>
      <selection pane="bottomLeft" activeCell="A6" sqref="A6"/>
      <selection pane="bottomRight" sqref="A1:XFD1048576"/>
    </sheetView>
  </sheetViews>
  <sheetFormatPr defaultRowHeight="15" x14ac:dyDescent="0.25"/>
  <cols>
    <col min="2" max="2" width="16.85546875" customWidth="1"/>
    <col min="3" max="4" width="12.28515625" customWidth="1"/>
    <col min="5" max="5" width="4.5703125" customWidth="1"/>
  </cols>
  <sheetData>
    <row r="1" spans="1:28" x14ac:dyDescent="0.25">
      <c r="A1" s="9" t="s">
        <v>18</v>
      </c>
    </row>
    <row r="2" spans="1:28" x14ac:dyDescent="0.25">
      <c r="A2" s="9" t="s">
        <v>46</v>
      </c>
    </row>
    <row r="3" spans="1:28" x14ac:dyDescent="0.25">
      <c r="C3" s="11" t="s">
        <v>51</v>
      </c>
    </row>
    <row r="4" spans="1:28" x14ac:dyDescent="0.25">
      <c r="C4" s="17" t="s">
        <v>54</v>
      </c>
      <c r="D4" s="18" t="s">
        <v>1</v>
      </c>
      <c r="F4" s="15" t="s">
        <v>6</v>
      </c>
      <c r="G4" s="15"/>
      <c r="H4" s="15"/>
      <c r="I4" s="15"/>
      <c r="J4" s="15"/>
      <c r="K4" s="15"/>
      <c r="L4" s="15"/>
      <c r="M4" s="15"/>
      <c r="N4" s="15"/>
      <c r="O4" s="15"/>
      <c r="P4" s="15"/>
      <c r="Q4" s="15"/>
      <c r="R4" s="15"/>
      <c r="S4" s="15"/>
      <c r="T4" s="15"/>
      <c r="U4" s="15"/>
      <c r="V4" s="15"/>
      <c r="W4" s="15"/>
      <c r="X4" s="15"/>
      <c r="Y4" s="15"/>
      <c r="Z4" s="15"/>
      <c r="AA4" s="15"/>
      <c r="AB4" s="15"/>
    </row>
    <row r="5" spans="1:28" ht="30" x14ac:dyDescent="0.25">
      <c r="A5" t="s">
        <v>44</v>
      </c>
      <c r="C5" s="19" t="s">
        <v>52</v>
      </c>
      <c r="D5" s="20" t="s">
        <v>53</v>
      </c>
      <c r="F5" s="16">
        <v>2020</v>
      </c>
      <c r="G5" s="16">
        <v>2021</v>
      </c>
      <c r="H5" s="16">
        <v>2022</v>
      </c>
      <c r="I5" s="16">
        <v>2023</v>
      </c>
      <c r="J5" s="16">
        <v>2024</v>
      </c>
      <c r="K5" s="16">
        <v>2025</v>
      </c>
      <c r="L5" s="16">
        <v>2026</v>
      </c>
      <c r="M5" s="16">
        <v>2027</v>
      </c>
      <c r="N5" s="16">
        <v>2028</v>
      </c>
      <c r="O5" s="16">
        <v>2029</v>
      </c>
      <c r="P5" s="16">
        <v>2030</v>
      </c>
      <c r="Q5" s="16">
        <v>2031</v>
      </c>
      <c r="R5" s="16">
        <v>2032</v>
      </c>
      <c r="S5" s="16">
        <v>2033</v>
      </c>
      <c r="T5" s="16">
        <v>2034</v>
      </c>
      <c r="U5" s="16">
        <v>2035</v>
      </c>
      <c r="V5" s="16">
        <v>2036</v>
      </c>
      <c r="W5" s="16">
        <v>2037</v>
      </c>
      <c r="X5" s="16">
        <v>2038</v>
      </c>
      <c r="Y5" s="16">
        <v>2039</v>
      </c>
      <c r="Z5" s="16">
        <v>2040</v>
      </c>
      <c r="AA5" s="16">
        <v>2041</v>
      </c>
      <c r="AB5" s="16">
        <v>2042</v>
      </c>
    </row>
    <row r="6" spans="1:28" x14ac:dyDescent="0.25">
      <c r="A6" s="9" t="s">
        <v>58</v>
      </c>
      <c r="F6" s="13"/>
      <c r="G6" s="13"/>
      <c r="H6" s="13"/>
      <c r="I6" s="13"/>
      <c r="J6" s="13"/>
      <c r="K6" s="13"/>
      <c r="L6" s="13"/>
      <c r="M6" s="13"/>
      <c r="N6" s="13"/>
      <c r="O6" s="13"/>
      <c r="P6" s="13"/>
      <c r="Q6" s="13"/>
      <c r="R6" s="13"/>
      <c r="S6" s="13"/>
      <c r="T6" s="13"/>
      <c r="U6" s="13"/>
      <c r="V6" s="13"/>
      <c r="W6" s="13"/>
      <c r="X6" s="13"/>
      <c r="Y6" s="13"/>
      <c r="Z6" s="13"/>
      <c r="AA6" s="13"/>
      <c r="AB6" s="13"/>
    </row>
    <row r="7" spans="1:28" x14ac:dyDescent="0.25">
      <c r="B7" t="s">
        <v>47</v>
      </c>
      <c r="C7" s="3">
        <v>-268930.40735250269</v>
      </c>
      <c r="D7" s="22">
        <v>2.8292342435669061E-3</v>
      </c>
      <c r="F7" s="3">
        <v>9029.7395878785574</v>
      </c>
      <c r="G7" s="3">
        <v>18750.267387349293</v>
      </c>
      <c r="H7" s="3">
        <v>40126.252121797501</v>
      </c>
      <c r="I7" s="3">
        <v>78807.699590632008</v>
      </c>
      <c r="J7" s="3">
        <v>58929.600062393969</v>
      </c>
      <c r="K7" s="3">
        <v>23232.497438409926</v>
      </c>
      <c r="L7" s="3">
        <v>-13430.691445880802</v>
      </c>
      <c r="M7" s="3">
        <v>-29254.612299018758</v>
      </c>
      <c r="N7" s="3">
        <v>-28695.610609834283</v>
      </c>
      <c r="O7" s="3">
        <v>-32138.895543671806</v>
      </c>
      <c r="P7" s="3">
        <v>-36083.3223212515</v>
      </c>
      <c r="Q7" s="3">
        <v>-49230.554596299953</v>
      </c>
      <c r="R7" s="3">
        <v>-67041.129059396189</v>
      </c>
      <c r="S7" s="3">
        <v>-86627.687402587559</v>
      </c>
      <c r="T7" s="3">
        <v>-104528.82705068597</v>
      </c>
      <c r="U7" s="3">
        <v>-130121.13175860255</v>
      </c>
      <c r="V7" s="3">
        <v>-151282.7964793187</v>
      </c>
      <c r="W7" s="3">
        <v>-183458.43497125135</v>
      </c>
      <c r="X7" s="3">
        <v>-221323.40273332337</v>
      </c>
      <c r="Y7" s="3">
        <v>-264361.96128062124</v>
      </c>
      <c r="Z7" s="3">
        <v>-208249.88269715841</v>
      </c>
      <c r="AA7" s="3">
        <v>-129030.01901625507</v>
      </c>
      <c r="AB7" s="3">
        <v>-54523.305353674652</v>
      </c>
    </row>
    <row r="8" spans="1:28" x14ac:dyDescent="0.25">
      <c r="B8" t="s">
        <v>48</v>
      </c>
      <c r="C8" s="3">
        <v>453439.55312985781</v>
      </c>
      <c r="D8" s="22">
        <v>4.5043691884155794E-3</v>
      </c>
      <c r="F8" s="3">
        <v>17227.929577188719</v>
      </c>
      <c r="G8" s="3">
        <v>41302.527054637707</v>
      </c>
      <c r="H8" s="3">
        <v>76524.310108226957</v>
      </c>
      <c r="I8" s="3">
        <v>125468.21623310359</v>
      </c>
      <c r="J8" s="3">
        <v>115529.16646898458</v>
      </c>
      <c r="K8" s="3">
        <v>97680.615156992557</v>
      </c>
      <c r="L8" s="3">
        <v>79349.020714847196</v>
      </c>
      <c r="M8" s="3">
        <v>71437.060288278211</v>
      </c>
      <c r="N8" s="3">
        <v>71716.561132870454</v>
      </c>
      <c r="O8" s="3">
        <v>69994.9186659517</v>
      </c>
      <c r="P8" s="3">
        <v>68022.705277161847</v>
      </c>
      <c r="Q8" s="3">
        <v>61449.089139637625</v>
      </c>
      <c r="R8" s="3">
        <v>52543.801908089503</v>
      </c>
      <c r="S8" s="3">
        <v>42750.522736493818</v>
      </c>
      <c r="T8" s="3">
        <v>33799.952912444613</v>
      </c>
      <c r="U8" s="3">
        <v>21003.80055848632</v>
      </c>
      <c r="V8" s="3">
        <v>10422.968198128248</v>
      </c>
      <c r="W8" s="3">
        <v>-5664.8510478380776</v>
      </c>
      <c r="X8" s="3">
        <v>-24597.334928874086</v>
      </c>
      <c r="Y8" s="3">
        <v>-46116.614202523022</v>
      </c>
      <c r="Z8" s="3">
        <v>-30773.634694041073</v>
      </c>
      <c r="AA8" s="3">
        <v>-10378.03643130303</v>
      </c>
      <c r="AB8" s="3">
        <v>2341.5297136220179</v>
      </c>
    </row>
    <row r="9" spans="1:28" x14ac:dyDescent="0.25">
      <c r="B9" t="s">
        <v>49</v>
      </c>
      <c r="C9" s="3">
        <v>1175809.5136122182</v>
      </c>
      <c r="D9" s="22">
        <v>6.1795041332642527E-3</v>
      </c>
      <c r="F9" s="3">
        <v>25426.119566498881</v>
      </c>
      <c r="G9" s="3">
        <v>63854.786721926117</v>
      </c>
      <c r="H9" s="3">
        <v>112922.36809465643</v>
      </c>
      <c r="I9" s="3">
        <v>172128.7328755752</v>
      </c>
      <c r="J9" s="3">
        <v>172128.7328755752</v>
      </c>
      <c r="K9" s="3">
        <v>172128.7328755752</v>
      </c>
      <c r="L9" s="3">
        <v>172128.7328755752</v>
      </c>
      <c r="M9" s="3">
        <v>172128.7328755752</v>
      </c>
      <c r="N9" s="3">
        <v>172128.7328755752</v>
      </c>
      <c r="O9" s="3">
        <v>172128.7328755752</v>
      </c>
      <c r="P9" s="3">
        <v>172128.7328755752</v>
      </c>
      <c r="Q9" s="3">
        <v>172128.7328755752</v>
      </c>
      <c r="R9" s="3">
        <v>172128.7328755752</v>
      </c>
      <c r="S9" s="3">
        <v>172128.7328755752</v>
      </c>
      <c r="T9" s="3">
        <v>172128.7328755752</v>
      </c>
      <c r="U9" s="3">
        <v>172128.7328755752</v>
      </c>
      <c r="V9" s="3">
        <v>172128.7328755752</v>
      </c>
      <c r="W9" s="3">
        <v>172128.7328755752</v>
      </c>
      <c r="X9" s="3">
        <v>172128.7328755752</v>
      </c>
      <c r="Y9" s="3">
        <v>172128.7328755752</v>
      </c>
      <c r="Z9" s="3">
        <v>146702.61330907626</v>
      </c>
      <c r="AA9" s="3">
        <v>108273.94615364901</v>
      </c>
      <c r="AB9" s="3">
        <v>59206.364780918688</v>
      </c>
    </row>
    <row r="10" spans="1:28" x14ac:dyDescent="0.25">
      <c r="C10" s="4"/>
      <c r="F10" s="4"/>
      <c r="G10" s="4"/>
      <c r="H10" s="4"/>
      <c r="I10" s="4"/>
      <c r="J10" s="4"/>
      <c r="K10" s="4"/>
      <c r="L10" s="4"/>
      <c r="M10" s="4"/>
      <c r="N10" s="4"/>
      <c r="O10" s="4"/>
      <c r="P10" s="4"/>
      <c r="Q10" s="4"/>
      <c r="R10" s="4"/>
      <c r="S10" s="4"/>
      <c r="T10" s="4"/>
      <c r="U10" s="4"/>
      <c r="V10" s="4"/>
      <c r="W10" s="4"/>
      <c r="X10" s="4"/>
      <c r="Y10" s="4"/>
      <c r="Z10" s="4"/>
      <c r="AA10" s="4"/>
      <c r="AB10" s="4"/>
    </row>
    <row r="11" spans="1:28" x14ac:dyDescent="0.25">
      <c r="A11" s="9" t="s">
        <v>50</v>
      </c>
      <c r="C11" s="4"/>
      <c r="F11" s="4"/>
      <c r="G11" s="4"/>
      <c r="H11" s="4"/>
      <c r="I11" s="4"/>
      <c r="J11" s="4"/>
      <c r="K11" s="4"/>
      <c r="L11" s="4"/>
      <c r="M11" s="4"/>
      <c r="N11" s="4"/>
      <c r="O11" s="4"/>
      <c r="P11" s="4"/>
      <c r="Q11" s="4"/>
      <c r="R11" s="4"/>
      <c r="S11" s="4"/>
      <c r="T11" s="4"/>
      <c r="U11" s="4"/>
      <c r="V11" s="4"/>
      <c r="W11" s="4"/>
      <c r="X11" s="4"/>
      <c r="Y11" s="4"/>
      <c r="Z11" s="4"/>
      <c r="AA11" s="4"/>
      <c r="AB11" s="4"/>
    </row>
    <row r="12" spans="1:28" x14ac:dyDescent="0.25">
      <c r="B12" t="s">
        <v>47</v>
      </c>
      <c r="C12" s="3">
        <v>-1509245.6483113384</v>
      </c>
      <c r="F12" s="3">
        <v>-18846.276928285559</v>
      </c>
      <c r="G12" s="3">
        <v>-39363.09126808634</v>
      </c>
      <c r="H12" s="3">
        <v>-54242.085585046763</v>
      </c>
      <c r="I12" s="3">
        <v>-56770.806678811248</v>
      </c>
      <c r="J12" s="3">
        <v>-81324.903438728332</v>
      </c>
      <c r="K12" s="3">
        <v>-124121.98923380906</v>
      </c>
      <c r="L12" s="3">
        <v>-168089.47658867028</v>
      </c>
      <c r="M12" s="3">
        <v>-191449.09491541545</v>
      </c>
      <c r="N12" s="3">
        <v>-198670.65409737828</v>
      </c>
      <c r="O12" s="3">
        <v>-205048.03804723482</v>
      </c>
      <c r="P12" s="3">
        <v>-217256.36567347861</v>
      </c>
      <c r="Q12" s="3">
        <v>-239068.39318772047</v>
      </c>
      <c r="R12" s="3">
        <v>-265799.9230934995</v>
      </c>
      <c r="S12" s="3">
        <v>-294590.25961484015</v>
      </c>
      <c r="T12" s="3">
        <v>-321896.72784545633</v>
      </c>
      <c r="U12" s="3">
        <v>-357205.62286325608</v>
      </c>
      <c r="V12" s="3">
        <v>-388433.94176633429</v>
      </c>
      <c r="W12" s="3">
        <v>-431014.28356346226</v>
      </c>
      <c r="X12" s="3">
        <v>-479745.40159443417</v>
      </c>
      <c r="Y12" s="3">
        <v>-534240.52721866895</v>
      </c>
      <c r="Z12" s="3">
        <v>-428316.10449347156</v>
      </c>
      <c r="AA12" s="3">
        <v>-288034.49016404111</v>
      </c>
      <c r="AB12" s="3">
        <v>-138705.11202513339</v>
      </c>
    </row>
    <row r="13" spans="1:28" x14ac:dyDescent="0.25">
      <c r="B13" t="s">
        <v>48</v>
      </c>
      <c r="C13" s="3">
        <v>-786875.6105711651</v>
      </c>
      <c r="F13" s="3">
        <v>-10648.079240327688</v>
      </c>
      <c r="G13" s="3">
        <v>-16810.824063958913</v>
      </c>
      <c r="H13" s="3">
        <v>-17844.019869713244</v>
      </c>
      <c r="I13" s="3">
        <v>-10110.282002147804</v>
      </c>
      <c r="J13" s="3">
        <v>-24725.328720852849</v>
      </c>
      <c r="K13" s="3">
        <v>-49673.862783206525</v>
      </c>
      <c r="L13" s="3">
        <v>-75309.755263079918</v>
      </c>
      <c r="M13" s="3">
        <v>-90757.412716701248</v>
      </c>
      <c r="N13" s="3">
        <v>-98258.472282191215</v>
      </c>
      <c r="O13" s="3">
        <v>-102914.21359125842</v>
      </c>
      <c r="P13" s="3">
        <v>-113150.32733900518</v>
      </c>
      <c r="Q13" s="3">
        <v>-128388.73820225924</v>
      </c>
      <c r="R13" s="3">
        <v>-146214.98034784687</v>
      </c>
      <c r="S13" s="3">
        <v>-165212.03715218883</v>
      </c>
      <c r="T13" s="3">
        <v>-183567.93500140926</v>
      </c>
      <c r="U13" s="3">
        <v>-206080.67708945923</v>
      </c>
      <c r="V13" s="3">
        <v>-226728.16303564358</v>
      </c>
      <c r="W13" s="3">
        <v>-253220.68497023711</v>
      </c>
      <c r="X13" s="3">
        <v>-283019.31847626023</v>
      </c>
      <c r="Y13" s="3">
        <v>-315995.16414794599</v>
      </c>
      <c r="Z13" s="3">
        <v>-250839.85683784631</v>
      </c>
      <c r="AA13" s="3">
        <v>-169382.50764746609</v>
      </c>
      <c r="AB13" s="3">
        <v>-81840.276847389541</v>
      </c>
    </row>
    <row r="14" spans="1:28" x14ac:dyDescent="0.25">
      <c r="B14" t="s">
        <v>49</v>
      </c>
      <c r="C14" s="3">
        <v>-64505.572830991186</v>
      </c>
      <c r="F14" s="3">
        <v>-2449.8815523698177</v>
      </c>
      <c r="G14" s="3">
        <v>5741.4431401685142</v>
      </c>
      <c r="H14" s="3">
        <v>18554.045845620276</v>
      </c>
      <c r="I14" s="3">
        <v>36550.242674515641</v>
      </c>
      <c r="J14" s="3">
        <v>31874.245997022634</v>
      </c>
      <c r="K14" s="3">
        <v>24774.263667396008</v>
      </c>
      <c r="L14" s="3">
        <v>17469.966062510444</v>
      </c>
      <c r="M14" s="3">
        <v>9934.2694820129545</v>
      </c>
      <c r="N14" s="3">
        <v>2153.7095329958538</v>
      </c>
      <c r="O14" s="3">
        <v>-780.38913528202102</v>
      </c>
      <c r="P14" s="3">
        <v>-9044.2890045317472</v>
      </c>
      <c r="Q14" s="3">
        <v>-17709.083216797997</v>
      </c>
      <c r="R14" s="3">
        <v>-26630.037602194236</v>
      </c>
      <c r="S14" s="3">
        <v>-35833.814689537539</v>
      </c>
      <c r="T14" s="3">
        <v>-45239.142157362192</v>
      </c>
      <c r="U14" s="3">
        <v>-54955.731315662386</v>
      </c>
      <c r="V14" s="3">
        <v>-65022.384304952895</v>
      </c>
      <c r="W14" s="3">
        <v>-75427.086377011961</v>
      </c>
      <c r="X14" s="3">
        <v>-86293.235358086269</v>
      </c>
      <c r="Y14" s="3">
        <v>-97749.801077223034</v>
      </c>
      <c r="Z14" s="3">
        <v>-73363.609182221058</v>
      </c>
      <c r="AA14" s="3">
        <v>-50730.525130891096</v>
      </c>
      <c r="AB14" s="3">
        <v>-24975.441669645697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workbookViewId="0">
      <pane xSplit="5" ySplit="5" topLeftCell="F6" activePane="bottomRight" state="frozen"/>
      <selection pane="topRight" activeCell="F1" sqref="F1"/>
      <selection pane="bottomLeft" activeCell="A6" sqref="A6"/>
      <selection pane="bottomRight" activeCell="B7" sqref="B7:B9"/>
    </sheetView>
  </sheetViews>
  <sheetFormatPr defaultRowHeight="15" x14ac:dyDescent="0.25"/>
  <cols>
    <col min="2" max="2" width="19.42578125" bestFit="1" customWidth="1"/>
    <col min="3" max="4" width="12.5703125" customWidth="1"/>
    <col min="5" max="5" width="4.5703125" customWidth="1"/>
  </cols>
  <sheetData>
    <row r="1" spans="1:28" x14ac:dyDescent="0.25">
      <c r="A1" s="9" t="s">
        <v>18</v>
      </c>
    </row>
    <row r="2" spans="1:28" x14ac:dyDescent="0.25">
      <c r="A2" s="9" t="s">
        <v>55</v>
      </c>
    </row>
    <row r="3" spans="1:28" x14ac:dyDescent="0.25">
      <c r="C3" s="11" t="s">
        <v>51</v>
      </c>
    </row>
    <row r="4" spans="1:28" x14ac:dyDescent="0.25">
      <c r="C4" s="17" t="s">
        <v>54</v>
      </c>
      <c r="D4" s="18" t="s">
        <v>1</v>
      </c>
      <c r="F4" s="15" t="s">
        <v>6</v>
      </c>
      <c r="G4" s="15"/>
      <c r="H4" s="15"/>
      <c r="I4" s="15"/>
      <c r="J4" s="15"/>
      <c r="K4" s="15"/>
      <c r="L4" s="15"/>
      <c r="M4" s="15"/>
      <c r="N4" s="15"/>
      <c r="O4" s="15"/>
      <c r="P4" s="15"/>
      <c r="Q4" s="15"/>
      <c r="R4" s="15"/>
      <c r="S4" s="15"/>
      <c r="T4" s="15"/>
      <c r="U4" s="15"/>
      <c r="V4" s="15"/>
      <c r="W4" s="15"/>
      <c r="X4" s="15"/>
      <c r="Y4" s="15"/>
      <c r="Z4" s="15"/>
      <c r="AA4" s="15"/>
      <c r="AB4" s="15"/>
    </row>
    <row r="5" spans="1:28" ht="30" x14ac:dyDescent="0.25">
      <c r="A5" t="s">
        <v>44</v>
      </c>
      <c r="C5" s="19" t="s">
        <v>52</v>
      </c>
      <c r="D5" s="20" t="s">
        <v>53</v>
      </c>
      <c r="F5" s="16">
        <v>2020</v>
      </c>
      <c r="G5" s="16">
        <v>2021</v>
      </c>
      <c r="H5" s="16">
        <v>2022</v>
      </c>
      <c r="I5" s="16">
        <v>2023</v>
      </c>
      <c r="J5" s="16">
        <v>2024</v>
      </c>
      <c r="K5" s="16">
        <v>2025</v>
      </c>
      <c r="L5" s="16">
        <v>2026</v>
      </c>
      <c r="M5" s="16">
        <v>2027</v>
      </c>
      <c r="N5" s="16">
        <v>2028</v>
      </c>
      <c r="O5" s="16">
        <v>2029</v>
      </c>
      <c r="P5" s="16">
        <v>2030</v>
      </c>
      <c r="Q5" s="16">
        <v>2031</v>
      </c>
      <c r="R5" s="16">
        <v>2032</v>
      </c>
      <c r="S5" s="16">
        <v>2033</v>
      </c>
      <c r="T5" s="16">
        <v>2034</v>
      </c>
      <c r="U5" s="16">
        <v>2035</v>
      </c>
      <c r="V5" s="16">
        <v>2036</v>
      </c>
      <c r="W5" s="16">
        <v>2037</v>
      </c>
      <c r="X5" s="16">
        <v>2038</v>
      </c>
      <c r="Y5" s="16">
        <v>2039</v>
      </c>
      <c r="Z5" s="16">
        <v>2040</v>
      </c>
      <c r="AA5" s="16">
        <v>2041</v>
      </c>
      <c r="AB5" s="16">
        <v>2042</v>
      </c>
    </row>
    <row r="6" spans="1:28" x14ac:dyDescent="0.25">
      <c r="A6" s="9" t="s">
        <v>58</v>
      </c>
      <c r="F6" s="13"/>
      <c r="G6" s="13"/>
      <c r="H6" s="13"/>
      <c r="I6" s="13"/>
      <c r="J6" s="13"/>
      <c r="K6" s="13"/>
      <c r="L6" s="13"/>
      <c r="M6" s="13"/>
      <c r="N6" s="13"/>
      <c r="O6" s="13"/>
      <c r="P6" s="13"/>
      <c r="Q6" s="13"/>
      <c r="R6" s="13"/>
      <c r="S6" s="13"/>
      <c r="T6" s="13"/>
      <c r="U6" s="13"/>
      <c r="V6" s="13"/>
      <c r="W6" s="13"/>
      <c r="X6" s="13"/>
      <c r="Y6" s="13"/>
      <c r="Z6" s="13"/>
      <c r="AA6" s="13"/>
      <c r="AB6" s="13"/>
    </row>
    <row r="7" spans="1:28" x14ac:dyDescent="0.25">
      <c r="B7" t="s">
        <v>56</v>
      </c>
      <c r="C7" s="3">
        <v>-101769.12158154428</v>
      </c>
      <c r="D7" s="22">
        <v>1.9851944998410462E-3</v>
      </c>
      <c r="F7" s="3">
        <v>2235.7084590282775</v>
      </c>
      <c r="G7" s="3">
        <v>8989.3961307721511</v>
      </c>
      <c r="H7" s="3">
        <v>25395.256772621146</v>
      </c>
      <c r="I7" s="3">
        <v>55297.157571233249</v>
      </c>
      <c r="J7" s="3">
        <v>43818.781989980824</v>
      </c>
      <c r="K7" s="3">
        <v>22850.141329976585</v>
      </c>
      <c r="L7" s="3">
        <v>1311.0252202584306</v>
      </c>
      <c r="M7" s="3">
        <v>-7993.4359287669431</v>
      </c>
      <c r="N7" s="3">
        <v>-7654.9547073860158</v>
      </c>
      <c r="O7" s="3">
        <v>-9649.0244907961533</v>
      </c>
      <c r="P7" s="3">
        <v>-11934.868750185757</v>
      </c>
      <c r="Q7" s="3">
        <v>-19584.382309753448</v>
      </c>
      <c r="R7" s="3">
        <v>-29950.949285444134</v>
      </c>
      <c r="S7" s="3">
        <v>-41352.366312260681</v>
      </c>
      <c r="T7" s="3">
        <v>-51771.11543297465</v>
      </c>
      <c r="U7" s="3">
        <v>-66672.500524613744</v>
      </c>
      <c r="V7" s="3">
        <v>-78992.799789719254</v>
      </c>
      <c r="W7" s="3">
        <v>-97732.546450866474</v>
      </c>
      <c r="X7" s="3">
        <v>-119788.07474749855</v>
      </c>
      <c r="Y7" s="3">
        <v>-144858.70991778703</v>
      </c>
      <c r="Z7" s="3">
        <v>-110345.9351780102</v>
      </c>
      <c r="AA7" s="3">
        <v>-66795.491772016598</v>
      </c>
      <c r="AB7" s="3">
        <v>-27254.106167266396</v>
      </c>
    </row>
    <row r="8" spans="1:28" x14ac:dyDescent="0.25">
      <c r="B8" t="s">
        <v>48</v>
      </c>
      <c r="C8" s="3">
        <v>453439.55312985781</v>
      </c>
      <c r="D8" s="22">
        <v>4.5043691884155794E-3</v>
      </c>
      <c r="F8" s="3">
        <v>17227.929577188719</v>
      </c>
      <c r="G8" s="3">
        <v>41302.527054637707</v>
      </c>
      <c r="H8" s="3">
        <v>76524.310108226957</v>
      </c>
      <c r="I8" s="3">
        <v>125468.21623310359</v>
      </c>
      <c r="J8" s="3">
        <v>115529.16646898458</v>
      </c>
      <c r="K8" s="3">
        <v>97680.615156992557</v>
      </c>
      <c r="L8" s="3">
        <v>79349.020714847196</v>
      </c>
      <c r="M8" s="3">
        <v>71437.060288278211</v>
      </c>
      <c r="N8" s="3">
        <v>71716.561132870454</v>
      </c>
      <c r="O8" s="3">
        <v>69994.9186659517</v>
      </c>
      <c r="P8" s="3">
        <v>68022.705277161847</v>
      </c>
      <c r="Q8" s="3">
        <v>61449.089139637625</v>
      </c>
      <c r="R8" s="3">
        <v>52543.801908089503</v>
      </c>
      <c r="S8" s="3">
        <v>42750.522736493818</v>
      </c>
      <c r="T8" s="3">
        <v>33799.952912444613</v>
      </c>
      <c r="U8" s="3">
        <v>21003.80055848632</v>
      </c>
      <c r="V8" s="3">
        <v>10422.968198128248</v>
      </c>
      <c r="W8" s="3">
        <v>-5664.8510478380776</v>
      </c>
      <c r="X8" s="3">
        <v>-24597.334928874086</v>
      </c>
      <c r="Y8" s="3">
        <v>-46116.614202523022</v>
      </c>
      <c r="Z8" s="3">
        <v>-30773.634694041073</v>
      </c>
      <c r="AA8" s="3">
        <v>-10378.03643130303</v>
      </c>
      <c r="AB8" s="3">
        <v>2341.5297136220179</v>
      </c>
    </row>
    <row r="9" spans="1:28" x14ac:dyDescent="0.25">
      <c r="B9" t="s">
        <v>57</v>
      </c>
      <c r="C9" s="3">
        <v>822609.88532444742</v>
      </c>
      <c r="D9" s="22">
        <v>6.2191208508718147E-3</v>
      </c>
      <c r="F9" s="3">
        <v>26711.480027798822</v>
      </c>
      <c r="G9" s="3">
        <v>63026.583089748092</v>
      </c>
      <c r="H9" s="3">
        <v>111166.24137575095</v>
      </c>
      <c r="I9" s="3">
        <v>173232.24785920818</v>
      </c>
      <c r="J9" s="3">
        <v>164254.01354687675</v>
      </c>
      <c r="K9" s="3">
        <v>148179.48705619405</v>
      </c>
      <c r="L9" s="3">
        <v>131670.71802894917</v>
      </c>
      <c r="M9" s="3">
        <v>124516.51783116646</v>
      </c>
      <c r="N9" s="3">
        <v>124713.82779622638</v>
      </c>
      <c r="O9" s="3">
        <v>123111.31401561362</v>
      </c>
      <c r="P9" s="3">
        <v>121280.93034361773</v>
      </c>
      <c r="Q9" s="3">
        <v>115311.5040044092</v>
      </c>
      <c r="R9" s="3">
        <v>107244.58307130472</v>
      </c>
      <c r="S9" s="3">
        <v>98378.167944106186</v>
      </c>
      <c r="T9" s="3">
        <v>90268.999214887401</v>
      </c>
      <c r="U9" s="3">
        <v>78702.11109995989</v>
      </c>
      <c r="V9" s="3">
        <v>69126.018262743397</v>
      </c>
      <c r="W9" s="3">
        <v>54599.063084479159</v>
      </c>
      <c r="X9" s="3">
        <v>37512.164927787933</v>
      </c>
      <c r="Y9" s="3">
        <v>18095.485380243379</v>
      </c>
      <c r="Z9" s="3">
        <v>20149.830201781821</v>
      </c>
      <c r="AA9" s="3">
        <v>24796.65780402068</v>
      </c>
      <c r="AB9" s="3">
        <v>19971.119507958701</v>
      </c>
    </row>
    <row r="10" spans="1:28" x14ac:dyDescent="0.25">
      <c r="C10" s="4"/>
      <c r="F10" s="4"/>
      <c r="G10" s="4"/>
      <c r="H10" s="4"/>
      <c r="I10" s="4"/>
      <c r="J10" s="4"/>
      <c r="K10" s="4"/>
      <c r="L10" s="4"/>
      <c r="M10" s="4"/>
      <c r="N10" s="4"/>
      <c r="O10" s="4"/>
      <c r="P10" s="4"/>
      <c r="Q10" s="4"/>
      <c r="R10" s="4"/>
      <c r="S10" s="4"/>
      <c r="T10" s="4"/>
      <c r="U10" s="4"/>
      <c r="V10" s="4"/>
      <c r="W10" s="4"/>
      <c r="X10" s="4"/>
      <c r="Y10" s="4"/>
      <c r="Z10" s="4"/>
      <c r="AA10" s="4"/>
      <c r="AB10" s="4"/>
    </row>
    <row r="11" spans="1:28" x14ac:dyDescent="0.25">
      <c r="A11" s="9" t="s">
        <v>50</v>
      </c>
      <c r="C11" s="4"/>
      <c r="F11" s="4"/>
      <c r="G11" s="4"/>
      <c r="H11" s="4"/>
      <c r="I11" s="4"/>
      <c r="J11" s="4"/>
      <c r="K11" s="4"/>
      <c r="L11" s="4"/>
      <c r="M11" s="4"/>
      <c r="N11" s="4"/>
      <c r="O11" s="4"/>
      <c r="P11" s="4"/>
      <c r="Q11" s="4"/>
      <c r="R11" s="4"/>
      <c r="S11" s="4"/>
      <c r="T11" s="4"/>
      <c r="U11" s="4"/>
      <c r="V11" s="4"/>
      <c r="W11" s="4"/>
      <c r="X11" s="4"/>
      <c r="Y11" s="4"/>
      <c r="Z11" s="4"/>
      <c r="AA11" s="4"/>
      <c r="AB11" s="4"/>
    </row>
    <row r="12" spans="1:28" x14ac:dyDescent="0.25">
      <c r="B12" t="s">
        <v>56</v>
      </c>
      <c r="C12" s="3">
        <v>-1342084.270011405</v>
      </c>
      <c r="F12" s="3">
        <v>-25640.298905308759</v>
      </c>
      <c r="G12" s="3">
        <v>-49123.95352121746</v>
      </c>
      <c r="H12" s="3">
        <v>-68973.071873817578</v>
      </c>
      <c r="I12" s="3">
        <v>-80281.339066417771</v>
      </c>
      <c r="J12" s="3">
        <v>-96435.711547156228</v>
      </c>
      <c r="K12" s="3">
        <v>-124504.3348738589</v>
      </c>
      <c r="L12" s="3">
        <v>-153347.74893523427</v>
      </c>
      <c r="M12" s="3">
        <v>-170187.9070225145</v>
      </c>
      <c r="N12" s="3">
        <v>-177629.98611953293</v>
      </c>
      <c r="O12" s="3">
        <v>-182558.15471051732</v>
      </c>
      <c r="P12" s="3">
        <v>-193107.89923148547</v>
      </c>
      <c r="Q12" s="3">
        <v>-209422.20741468068</v>
      </c>
      <c r="R12" s="3">
        <v>-228709.72919929007</v>
      </c>
      <c r="S12" s="3">
        <v>-249314.92375039944</v>
      </c>
      <c r="T12" s="3">
        <v>-269139.00078545616</v>
      </c>
      <c r="U12" s="3">
        <v>-293756.97549669072</v>
      </c>
      <c r="V12" s="3">
        <v>-316143.92822900123</v>
      </c>
      <c r="W12" s="3">
        <v>-345288.37745617097</v>
      </c>
      <c r="X12" s="3">
        <v>-378210.05524974799</v>
      </c>
      <c r="Y12" s="3">
        <v>-414737.25668307394</v>
      </c>
      <c r="Z12" s="3">
        <v>-330412.15721888072</v>
      </c>
      <c r="AA12" s="3">
        <v>-225799.96292735828</v>
      </c>
      <c r="AB12" s="3">
        <v>-111435.91223742352</v>
      </c>
    </row>
    <row r="13" spans="1:28" x14ac:dyDescent="0.25">
      <c r="B13" t="s">
        <v>48</v>
      </c>
      <c r="C13" s="3">
        <v>-786875.6105711651</v>
      </c>
      <c r="F13" s="3">
        <v>-10648.079240327688</v>
      </c>
      <c r="G13" s="3">
        <v>-16810.824063958913</v>
      </c>
      <c r="H13" s="3">
        <v>-17844.019869713244</v>
      </c>
      <c r="I13" s="3">
        <v>-10110.282002147804</v>
      </c>
      <c r="J13" s="3">
        <v>-24725.328720852849</v>
      </c>
      <c r="K13" s="3">
        <v>-49673.862783206525</v>
      </c>
      <c r="L13" s="3">
        <v>-75309.755263079918</v>
      </c>
      <c r="M13" s="3">
        <v>-90757.412716701248</v>
      </c>
      <c r="N13" s="3">
        <v>-98258.472282191215</v>
      </c>
      <c r="O13" s="3">
        <v>-102914.21359125842</v>
      </c>
      <c r="P13" s="3">
        <v>-113150.32733900518</v>
      </c>
      <c r="Q13" s="3">
        <v>-128388.73820225924</v>
      </c>
      <c r="R13" s="3">
        <v>-146214.98034784687</v>
      </c>
      <c r="S13" s="3">
        <v>-165212.03715218883</v>
      </c>
      <c r="T13" s="3">
        <v>-183567.93500140926</v>
      </c>
      <c r="U13" s="3">
        <v>-206080.67708945923</v>
      </c>
      <c r="V13" s="3">
        <v>-226728.16303564358</v>
      </c>
      <c r="W13" s="3">
        <v>-253220.68497023711</v>
      </c>
      <c r="X13" s="3">
        <v>-283019.31847626023</v>
      </c>
      <c r="Y13" s="3">
        <v>-315995.16414794599</v>
      </c>
      <c r="Z13" s="3">
        <v>-250839.85683784631</v>
      </c>
      <c r="AA13" s="3">
        <v>-169382.50764746609</v>
      </c>
      <c r="AB13" s="3">
        <v>-81840.276847389541</v>
      </c>
    </row>
    <row r="14" spans="1:28" x14ac:dyDescent="0.25">
      <c r="B14" t="s">
        <v>57</v>
      </c>
      <c r="C14" s="3">
        <v>-417705.29201647808</v>
      </c>
      <c r="F14" s="3">
        <v>-1164.5298589425402</v>
      </c>
      <c r="G14" s="3">
        <v>4913.2306251328409</v>
      </c>
      <c r="H14" s="3">
        <v>16797.909927076777</v>
      </c>
      <c r="I14" s="3">
        <v>37653.748198537476</v>
      </c>
      <c r="J14" s="3">
        <v>23999.516882458418</v>
      </c>
      <c r="K14" s="3">
        <v>825.00756676761375</v>
      </c>
      <c r="L14" s="3">
        <v>-22988.059574999832</v>
      </c>
      <c r="M14" s="3">
        <v>-37677.956879062243</v>
      </c>
      <c r="N14" s="3">
        <v>-45261.207405886307</v>
      </c>
      <c r="O14" s="3">
        <v>-49797.820059495483</v>
      </c>
      <c r="P14" s="3">
        <v>-59892.104177331697</v>
      </c>
      <c r="Q14" s="3">
        <v>-74526.325333368324</v>
      </c>
      <c r="R14" s="3">
        <v>-91514.201274303778</v>
      </c>
      <c r="S14" s="3">
        <v>-109584.39413101347</v>
      </c>
      <c r="T14" s="3">
        <v>-127098.89098428741</v>
      </c>
      <c r="U14" s="3">
        <v>-148382.36893546302</v>
      </c>
      <c r="V14" s="3">
        <v>-168025.1154643427</v>
      </c>
      <c r="W14" s="3">
        <v>-192956.77344062508</v>
      </c>
      <c r="X14" s="3">
        <v>-220909.82133654587</v>
      </c>
      <c r="Y14" s="3">
        <v>-251783.06740257711</v>
      </c>
      <c r="Z14" s="3">
        <v>-199916.39253722114</v>
      </c>
      <c r="AA14" s="3">
        <v>-134207.81337951537</v>
      </c>
      <c r="AB14" s="3">
        <v>-64210.686845547854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workbookViewId="0">
      <pane xSplit="5" ySplit="5" topLeftCell="F6" activePane="bottomRight" state="frozen"/>
      <selection pane="topRight" activeCell="F1" sqref="F1"/>
      <selection pane="bottomLeft" activeCell="A6" sqref="A6"/>
      <selection pane="bottomRight" sqref="A1:XFD1048576"/>
    </sheetView>
  </sheetViews>
  <sheetFormatPr defaultRowHeight="15" x14ac:dyDescent="0.25"/>
  <cols>
    <col min="2" max="2" width="19.42578125" bestFit="1" customWidth="1"/>
    <col min="3" max="4" width="12.5703125" customWidth="1"/>
    <col min="5" max="5" width="4.5703125" customWidth="1"/>
  </cols>
  <sheetData>
    <row r="1" spans="1:28" x14ac:dyDescent="0.25">
      <c r="A1" s="9" t="s">
        <v>18</v>
      </c>
    </row>
    <row r="2" spans="1:28" x14ac:dyDescent="0.25">
      <c r="A2" s="9" t="s">
        <v>59</v>
      </c>
    </row>
    <row r="3" spans="1:28" x14ac:dyDescent="0.25">
      <c r="C3" s="11" t="s">
        <v>51</v>
      </c>
    </row>
    <row r="4" spans="1:28" x14ac:dyDescent="0.25">
      <c r="C4" s="17" t="s">
        <v>54</v>
      </c>
      <c r="D4" s="18" t="s">
        <v>1</v>
      </c>
      <c r="F4" s="15" t="s">
        <v>6</v>
      </c>
      <c r="G4" s="15"/>
      <c r="H4" s="15"/>
      <c r="I4" s="15"/>
      <c r="J4" s="15"/>
      <c r="K4" s="15"/>
      <c r="L4" s="15"/>
      <c r="M4" s="15"/>
      <c r="N4" s="15"/>
      <c r="O4" s="15"/>
      <c r="P4" s="15"/>
      <c r="Q4" s="15"/>
      <c r="R4" s="15"/>
      <c r="S4" s="15"/>
      <c r="T4" s="15"/>
      <c r="U4" s="15"/>
      <c r="V4" s="15"/>
      <c r="W4" s="15"/>
      <c r="X4" s="15"/>
      <c r="Y4" s="15"/>
      <c r="Z4" s="15"/>
      <c r="AA4" s="15"/>
      <c r="AB4" s="15"/>
    </row>
    <row r="5" spans="1:28" ht="30" x14ac:dyDescent="0.25">
      <c r="A5" t="s">
        <v>44</v>
      </c>
      <c r="C5" s="19" t="s">
        <v>52</v>
      </c>
      <c r="D5" s="20" t="s">
        <v>53</v>
      </c>
      <c r="F5" s="16">
        <v>2020</v>
      </c>
      <c r="G5" s="16">
        <v>2021</v>
      </c>
      <c r="H5" s="16">
        <v>2022</v>
      </c>
      <c r="I5" s="16">
        <v>2023</v>
      </c>
      <c r="J5" s="16">
        <v>2024</v>
      </c>
      <c r="K5" s="16">
        <v>2025</v>
      </c>
      <c r="L5" s="16">
        <v>2026</v>
      </c>
      <c r="M5" s="16">
        <v>2027</v>
      </c>
      <c r="N5" s="16">
        <v>2028</v>
      </c>
      <c r="O5" s="16">
        <v>2029</v>
      </c>
      <c r="P5" s="16">
        <v>2030</v>
      </c>
      <c r="Q5" s="16">
        <v>2031</v>
      </c>
      <c r="R5" s="16">
        <v>2032</v>
      </c>
      <c r="S5" s="16">
        <v>2033</v>
      </c>
      <c r="T5" s="16">
        <v>2034</v>
      </c>
      <c r="U5" s="16">
        <v>2035</v>
      </c>
      <c r="V5" s="16">
        <v>2036</v>
      </c>
      <c r="W5" s="16">
        <v>2037</v>
      </c>
      <c r="X5" s="16">
        <v>2038</v>
      </c>
      <c r="Y5" s="16">
        <v>2039</v>
      </c>
      <c r="Z5" s="16">
        <v>2040</v>
      </c>
      <c r="AA5" s="16">
        <v>2041</v>
      </c>
      <c r="AB5" s="16">
        <v>2042</v>
      </c>
    </row>
    <row r="6" spans="1:28" x14ac:dyDescent="0.25">
      <c r="A6" s="9" t="s">
        <v>58</v>
      </c>
      <c r="F6" s="13"/>
      <c r="G6" s="13"/>
      <c r="H6" s="13"/>
      <c r="I6" s="13"/>
      <c r="J6" s="13"/>
      <c r="K6" s="13"/>
      <c r="L6" s="13"/>
      <c r="M6" s="13"/>
      <c r="N6" s="13"/>
      <c r="O6" s="13"/>
      <c r="P6" s="13"/>
      <c r="Q6" s="13"/>
      <c r="R6" s="13"/>
      <c r="S6" s="13"/>
      <c r="T6" s="13"/>
      <c r="U6" s="13"/>
      <c r="V6" s="13"/>
      <c r="W6" s="13"/>
      <c r="X6" s="13"/>
      <c r="Y6" s="13"/>
      <c r="Z6" s="13"/>
      <c r="AA6" s="13"/>
      <c r="AB6" s="13"/>
    </row>
    <row r="8" spans="1:28" x14ac:dyDescent="0.25">
      <c r="B8" t="s">
        <v>48</v>
      </c>
      <c r="C8" s="3">
        <v>453439.55312985781</v>
      </c>
      <c r="D8" s="22">
        <v>4.5043691884155794E-3</v>
      </c>
      <c r="F8" s="3">
        <v>17227.929577188719</v>
      </c>
      <c r="G8" s="3">
        <v>41302.527054637707</v>
      </c>
      <c r="H8" s="3">
        <v>76524.310108226957</v>
      </c>
      <c r="I8" s="3">
        <v>125468.21623310359</v>
      </c>
      <c r="J8" s="3">
        <v>115529.16646898458</v>
      </c>
      <c r="K8" s="3">
        <v>97680.615156992557</v>
      </c>
      <c r="L8" s="3">
        <v>79349.020714847196</v>
      </c>
      <c r="M8" s="3">
        <v>71437.060288278211</v>
      </c>
      <c r="N8" s="3">
        <v>71716.561132870454</v>
      </c>
      <c r="O8" s="3">
        <v>69994.9186659517</v>
      </c>
      <c r="P8" s="3">
        <v>68022.705277161847</v>
      </c>
      <c r="Q8" s="3">
        <v>61449.089139637625</v>
      </c>
      <c r="R8" s="3">
        <v>52543.801908089503</v>
      </c>
      <c r="S8" s="3">
        <v>42750.522736493818</v>
      </c>
      <c r="T8" s="3">
        <v>33799.952912444613</v>
      </c>
      <c r="U8" s="3">
        <v>21003.80055848632</v>
      </c>
      <c r="V8" s="3">
        <v>10422.968198128248</v>
      </c>
      <c r="W8" s="3">
        <v>-5664.8510478380776</v>
      </c>
      <c r="X8" s="3">
        <v>-24597.334928874086</v>
      </c>
      <c r="Y8" s="3">
        <v>-46116.614202523022</v>
      </c>
      <c r="Z8" s="3">
        <v>-30773.634694041073</v>
      </c>
      <c r="AA8" s="3">
        <v>-10378.03643130303</v>
      </c>
      <c r="AB8" s="3">
        <v>2341.5297136220179</v>
      </c>
    </row>
    <row r="9" spans="1:28" x14ac:dyDescent="0.25">
      <c r="B9" t="s">
        <v>60</v>
      </c>
      <c r="C9" s="3">
        <v>569534.59921586385</v>
      </c>
      <c r="D9" s="22">
        <v>5.0945913669548683E-3</v>
      </c>
      <c r="F9" s="3">
        <v>21401.487400317816</v>
      </c>
      <c r="G9" s="3">
        <v>50269.376200087674</v>
      </c>
      <c r="H9" s="3">
        <v>90653.130237228543</v>
      </c>
      <c r="I9" s="3">
        <v>141908.72561963316</v>
      </c>
      <c r="J9" s="3">
        <v>131983.71891832369</v>
      </c>
      <c r="K9" s="3">
        <v>114107.56736382778</v>
      </c>
      <c r="L9" s="3">
        <v>95747.162394440136</v>
      </c>
      <c r="M9" s="3">
        <v>87830.06333798563</v>
      </c>
      <c r="N9" s="3">
        <v>88126.20116419578</v>
      </c>
      <c r="O9" s="3">
        <v>86419.248105457518</v>
      </c>
      <c r="P9" s="3">
        <v>84462.218424779203</v>
      </c>
      <c r="Q9" s="3">
        <v>77899.437257479687</v>
      </c>
      <c r="R9" s="3">
        <v>69002.55609866076</v>
      </c>
      <c r="S9" s="3">
        <v>59217.060991291888</v>
      </c>
      <c r="T9" s="3">
        <v>50275.306347098813</v>
      </c>
      <c r="U9" s="3">
        <v>37483.920305259802</v>
      </c>
      <c r="V9" s="3">
        <v>26911.116956329381</v>
      </c>
      <c r="W9" s="3">
        <v>10825.341561090274</v>
      </c>
      <c r="X9" s="3">
        <v>-8107.4420864963176</v>
      </c>
      <c r="Y9" s="3">
        <v>-29628.601458997218</v>
      </c>
      <c r="Z9" s="3">
        <v>-19330.126569927888</v>
      </c>
      <c r="AA9" s="3">
        <v>-2844.7011296244746</v>
      </c>
      <c r="AB9" s="3">
        <v>4728.975843717948</v>
      </c>
    </row>
    <row r="10" spans="1:28" x14ac:dyDescent="0.25">
      <c r="C10" s="4"/>
      <c r="F10" s="4"/>
      <c r="G10" s="4"/>
      <c r="H10" s="4"/>
      <c r="I10" s="4"/>
      <c r="J10" s="4"/>
      <c r="K10" s="4"/>
      <c r="L10" s="4"/>
      <c r="M10" s="4"/>
      <c r="N10" s="4"/>
      <c r="O10" s="4"/>
      <c r="P10" s="4"/>
      <c r="Q10" s="4"/>
      <c r="R10" s="4"/>
      <c r="S10" s="4"/>
      <c r="T10" s="4"/>
      <c r="U10" s="4"/>
      <c r="V10" s="4"/>
      <c r="W10" s="4"/>
      <c r="X10" s="4"/>
      <c r="Y10" s="4"/>
      <c r="Z10" s="4"/>
      <c r="AA10" s="4"/>
      <c r="AB10" s="4"/>
    </row>
    <row r="11" spans="1:28" x14ac:dyDescent="0.25">
      <c r="A11" s="9" t="s">
        <v>50</v>
      </c>
      <c r="C11" s="4"/>
      <c r="F11" s="4"/>
      <c r="G11" s="4"/>
      <c r="H11" s="4"/>
      <c r="I11" s="4"/>
      <c r="J11" s="4"/>
      <c r="K11" s="4"/>
      <c r="L11" s="4"/>
      <c r="M11" s="4"/>
      <c r="N11" s="4"/>
      <c r="O11" s="4"/>
      <c r="P11" s="4"/>
      <c r="Q11" s="4"/>
      <c r="R11" s="4"/>
      <c r="S11" s="4"/>
      <c r="T11" s="4"/>
      <c r="U11" s="4"/>
      <c r="V11" s="4"/>
      <c r="W11" s="4"/>
      <c r="X11" s="4"/>
      <c r="Y11" s="4"/>
      <c r="Z11" s="4"/>
      <c r="AA11" s="4"/>
      <c r="AB11" s="4"/>
    </row>
    <row r="13" spans="1:28" x14ac:dyDescent="0.25">
      <c r="B13" t="s">
        <v>48</v>
      </c>
      <c r="C13" s="3">
        <v>-786875.6105711651</v>
      </c>
      <c r="F13" s="3">
        <v>-10648.079240327688</v>
      </c>
      <c r="G13" s="3">
        <v>-16810.824063958913</v>
      </c>
      <c r="H13" s="3">
        <v>-17844.019869713244</v>
      </c>
      <c r="I13" s="3">
        <v>-10110.282002147804</v>
      </c>
      <c r="J13" s="3">
        <v>-24725.328720852849</v>
      </c>
      <c r="K13" s="3">
        <v>-49673.862783206525</v>
      </c>
      <c r="L13" s="3">
        <v>-75309.755263079918</v>
      </c>
      <c r="M13" s="3">
        <v>-90757.412716701248</v>
      </c>
      <c r="N13" s="3">
        <v>-98258.472282191215</v>
      </c>
      <c r="O13" s="3">
        <v>-102914.21359125842</v>
      </c>
      <c r="P13" s="3">
        <v>-113150.32733900518</v>
      </c>
      <c r="Q13" s="3">
        <v>-128388.73820225924</v>
      </c>
      <c r="R13" s="3">
        <v>-146214.98034784687</v>
      </c>
      <c r="S13" s="3">
        <v>-165212.03715218883</v>
      </c>
      <c r="T13" s="3">
        <v>-183567.93500140926</v>
      </c>
      <c r="U13" s="3">
        <v>-206080.67708945923</v>
      </c>
      <c r="V13" s="3">
        <v>-226728.16303564358</v>
      </c>
      <c r="W13" s="3">
        <v>-253220.68497023711</v>
      </c>
      <c r="X13" s="3">
        <v>-283019.31847626023</v>
      </c>
      <c r="Y13" s="3">
        <v>-315995.16414794599</v>
      </c>
      <c r="Z13" s="3">
        <v>-250839.85683784631</v>
      </c>
      <c r="AA13" s="3">
        <v>-169382.50764746609</v>
      </c>
      <c r="AB13" s="3">
        <v>-81840.276847389541</v>
      </c>
    </row>
    <row r="14" spans="1:28" x14ac:dyDescent="0.25">
      <c r="B14" t="s">
        <v>60</v>
      </c>
      <c r="C14" s="3">
        <v>-670780.56363319547</v>
      </c>
      <c r="F14" s="3">
        <v>-6474.5215444762543</v>
      </c>
      <c r="G14" s="3">
        <v>-7843.9751548677086</v>
      </c>
      <c r="H14" s="3">
        <v>-3715.2000114016955</v>
      </c>
      <c r="I14" s="3">
        <v>6330.2275027093929</v>
      </c>
      <c r="J14" s="3">
        <v>-8270.7761491050478</v>
      </c>
      <c r="K14" s="3">
        <v>-33246.910447766051</v>
      </c>
      <c r="L14" s="3">
        <v>-58911.613448506803</v>
      </c>
      <c r="M14" s="3">
        <v>-74364.4095254368</v>
      </c>
      <c r="N14" s="3">
        <v>-81848.832102518296</v>
      </c>
      <c r="O14" s="3">
        <v>-86489.884000844249</v>
      </c>
      <c r="P14" s="3">
        <v>-96710.814033267045</v>
      </c>
      <c r="Q14" s="3">
        <v>-111938.38991873412</v>
      </c>
      <c r="R14" s="3">
        <v>-129756.2259838067</v>
      </c>
      <c r="S14" s="3">
        <v>-148745.49871588915</v>
      </c>
      <c r="T14" s="3">
        <v>-167092.58137704484</v>
      </c>
      <c r="U14" s="3">
        <v>-189600.55714449525</v>
      </c>
      <c r="V14" s="3">
        <v>-210240.01407046619</v>
      </c>
      <c r="W14" s="3">
        <v>-236730.49214525166</v>
      </c>
      <c r="X14" s="3">
        <v>-266529.42540834181</v>
      </c>
      <c r="Y14" s="3">
        <v>-299507.15116888069</v>
      </c>
      <c r="Z14" s="3">
        <v>-239396.34818599059</v>
      </c>
      <c r="AA14" s="3">
        <v>-161849.17154136489</v>
      </c>
      <c r="AB14" s="3">
        <v>-79452.829837839716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Readme</vt:lpstr>
      <vt:lpstr>5&amp;11</vt:lpstr>
      <vt:lpstr>17</vt:lpstr>
      <vt:lpstr>25</vt:lpstr>
      <vt:lpstr>26</vt:lpstr>
      <vt:lpstr>34-37</vt:lpstr>
      <vt:lpstr>38-39</vt:lpstr>
      <vt:lpstr>47-48</vt:lpstr>
      <vt:lpstr>53-54</vt:lpstr>
      <vt:lpstr>58-61</vt:lpstr>
      <vt:lpstr>62-63</vt:lpstr>
      <vt:lpstr>67-70</vt:lpstr>
      <vt:lpstr>71-72</vt:lpstr>
      <vt:lpstr>77-78</vt:lpstr>
      <vt:lpstr>83</vt:lpstr>
      <vt:lpstr>84</vt:lpstr>
      <vt:lpstr>87-88</vt:lpstr>
      <vt:lpstr>89-90</vt:lpstr>
      <vt:lpstr>91</vt:lpstr>
      <vt:lpstr>96</vt:lpstr>
      <vt:lpstr>97</vt:lpstr>
      <vt:lpstr>98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Erich Scherer</dc:creator>
  <cp:lastModifiedBy>x350tr</cp:lastModifiedBy>
  <dcterms:created xsi:type="dcterms:W3CDTF">2016-04-11T16:03:27Z</dcterms:created>
  <dcterms:modified xsi:type="dcterms:W3CDTF">2016-04-12T19:53:01Z</dcterms:modified>
</cp:coreProperties>
</file>